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isei-s-02\_財政部共有\共同作業\財政課\予算係\17　財務会計システム\システム改修関係\H29～R4年度再構築\R2\14 質問回答\0529\01 回答案\参考資料\"/>
    </mc:Choice>
  </mc:AlternateContent>
  <bookViews>
    <workbookView xWindow="195" yWindow="90" windowWidth="14445" windowHeight="11400" tabRatio="788"/>
  </bookViews>
  <sheets>
    <sheet name="【一般会計用】R２年予入力表(空白) " sheetId="73" r:id="rId1"/>
    <sheet name="【特別会計用】R２年予入力表" sheetId="75" r:id="rId2"/>
  </sheets>
  <externalReferences>
    <externalReference r:id="rId3"/>
    <externalReference r:id="rId4"/>
    <externalReference r:id="rId5"/>
    <externalReference r:id="rId6"/>
  </externalReferences>
  <definedNames>
    <definedName name="_xlnm._FilterDatabase" localSheetId="0" hidden="1">'【一般会計用】R２年予入力表(空白) '!$A$14:$CM$1179</definedName>
    <definedName name="_xlnm._FilterDatabase" localSheetId="1" hidden="1">【特別会計用】R２年予入力表!$A$14:$CM$576</definedName>
    <definedName name="\a">#REF!</definedName>
    <definedName name="\b">#REF!</definedName>
    <definedName name="a" localSheetId="0">#REF!</definedName>
    <definedName name="a" localSheetId="1">#REF!</definedName>
    <definedName name="a">#REF!</definedName>
    <definedName name="_xlnm.Print_Area" localSheetId="0">'【一般会計用】R２年予入力表(空白) '!$A$1:$BY$1136</definedName>
    <definedName name="_xlnm.Print_Area" localSheetId="1">【特別会計用】R２年予入力表!$A$1:$BT$68</definedName>
    <definedName name="Print_Area_MI">#REF!</definedName>
    <definedName name="_xlnm.Print_Titles" localSheetId="0">'【一般会計用】R２年予入力表(空白) '!$A:$D,'【一般会計用】R２年予入力表(空白) '!$12:$14</definedName>
    <definedName name="_xlnm.Print_Titles" localSheetId="1">【特別会計用】R２年予入力表!$A:$D,【特別会計用】R２年予入力表!$12:$14</definedName>
    <definedName name="X01Y01_37" localSheetId="0">#REF!</definedName>
    <definedName name="X01Y01_37" localSheetId="1">#REF!</definedName>
    <definedName name="X01Y01_37">#REF!</definedName>
    <definedName name="X01Y02_37" localSheetId="0">#REF!</definedName>
    <definedName name="X01Y02_37" localSheetId="1">#REF!</definedName>
    <definedName name="X01Y02_37">#REF!</definedName>
    <definedName name="X01Y03_37" localSheetId="0">#REF!</definedName>
    <definedName name="X01Y03_37" localSheetId="1">#REF!</definedName>
    <definedName name="X01Y03_37">#REF!</definedName>
    <definedName name="X01Y04_37" localSheetId="0">#REF!</definedName>
    <definedName name="X01Y04_37" localSheetId="1">#REF!</definedName>
    <definedName name="X01Y04_37">#REF!</definedName>
    <definedName name="X01Y05_37" localSheetId="0">#REF!</definedName>
    <definedName name="X01Y05_37" localSheetId="1">#REF!</definedName>
    <definedName name="X01Y05_37">#REF!</definedName>
    <definedName name="X01Y06_37" localSheetId="0">#REF!</definedName>
    <definedName name="X01Y06_37" localSheetId="1">#REF!</definedName>
    <definedName name="X01Y06_37">#REF!</definedName>
    <definedName name="X01Y07_37" localSheetId="0">#REF!</definedName>
    <definedName name="X01Y07_37" localSheetId="1">#REF!</definedName>
    <definedName name="X01Y07_37">#REF!</definedName>
    <definedName name="X01Y08_37" localSheetId="0">#REF!</definedName>
    <definedName name="X01Y08_37" localSheetId="1">#REF!</definedName>
    <definedName name="X01Y08_37">#REF!</definedName>
    <definedName name="X01Y09_37" localSheetId="0">#REF!</definedName>
    <definedName name="X01Y09_37" localSheetId="1">#REF!</definedName>
    <definedName name="X01Y09_37">#REF!</definedName>
    <definedName name="X01Y10_37" localSheetId="0">#REF!</definedName>
    <definedName name="X01Y10_37" localSheetId="1">#REF!</definedName>
    <definedName name="X01Y10_37">#REF!</definedName>
    <definedName name="X01Y11_37" localSheetId="0">#REF!</definedName>
    <definedName name="X01Y11_37" localSheetId="1">#REF!</definedName>
    <definedName name="X01Y11_37">#REF!</definedName>
    <definedName name="X01Y12_37" localSheetId="0">#REF!</definedName>
    <definedName name="X01Y12_37" localSheetId="1">#REF!</definedName>
    <definedName name="X01Y12_37">#REF!</definedName>
    <definedName name="X01Y13_37" localSheetId="0">#REF!</definedName>
    <definedName name="X01Y13_37" localSheetId="1">#REF!</definedName>
    <definedName name="X01Y13_37">#REF!</definedName>
    <definedName name="X01Y14_37" localSheetId="0">#REF!</definedName>
    <definedName name="X01Y14_37" localSheetId="1">#REF!</definedName>
    <definedName name="X01Y14_37">#REF!</definedName>
    <definedName name="X01Y15_37" localSheetId="0">#REF!</definedName>
    <definedName name="X01Y15_37" localSheetId="1">#REF!</definedName>
    <definedName name="X01Y15_37">#REF!</definedName>
    <definedName name="X01Y16_37" localSheetId="0">#REF!</definedName>
    <definedName name="X01Y16_37" localSheetId="1">#REF!</definedName>
    <definedName name="X01Y16_37">#REF!</definedName>
    <definedName name="X01Y17_37" localSheetId="0">#REF!</definedName>
    <definedName name="X01Y17_37" localSheetId="1">#REF!</definedName>
    <definedName name="X01Y17_37">#REF!</definedName>
    <definedName name="X01Y18_37" localSheetId="0">#REF!</definedName>
    <definedName name="X01Y18_37" localSheetId="1">#REF!</definedName>
    <definedName name="X01Y18_37">#REF!</definedName>
    <definedName name="X01Y19_37" localSheetId="0">#REF!</definedName>
    <definedName name="X01Y19_37" localSheetId="1">#REF!</definedName>
    <definedName name="X01Y19_37">#REF!</definedName>
    <definedName name="X02Y01_37" localSheetId="0">#REF!</definedName>
    <definedName name="X02Y01_37" localSheetId="1">#REF!</definedName>
    <definedName name="X02Y01_37">#REF!</definedName>
    <definedName name="X02Y02_37" localSheetId="0">#REF!</definedName>
    <definedName name="X02Y02_37" localSheetId="1">#REF!</definedName>
    <definedName name="X02Y02_37">#REF!</definedName>
    <definedName name="X02Y03_37" localSheetId="0">#REF!</definedName>
    <definedName name="X02Y03_37" localSheetId="1">#REF!</definedName>
    <definedName name="X02Y03_37">#REF!</definedName>
    <definedName name="X02Y04_37" localSheetId="0">#REF!</definedName>
    <definedName name="X02Y04_37" localSheetId="1">#REF!</definedName>
    <definedName name="X02Y04_37">#REF!</definedName>
    <definedName name="X02Y05_37" localSheetId="0">#REF!</definedName>
    <definedName name="X02Y05_37" localSheetId="1">#REF!</definedName>
    <definedName name="X02Y05_37">#REF!</definedName>
    <definedName name="X02Y06_37" localSheetId="0">#REF!</definedName>
    <definedName name="X02Y06_37" localSheetId="1">#REF!</definedName>
    <definedName name="X02Y06_37">#REF!</definedName>
    <definedName name="X02Y07_37" localSheetId="0">#REF!</definedName>
    <definedName name="X02Y07_37" localSheetId="1">#REF!</definedName>
    <definedName name="X02Y07_37">#REF!</definedName>
    <definedName name="X02Y08_37" localSheetId="0">#REF!</definedName>
    <definedName name="X02Y08_37" localSheetId="1">#REF!</definedName>
    <definedName name="X02Y08_37">#REF!</definedName>
    <definedName name="X02Y09_37" localSheetId="0">#REF!</definedName>
    <definedName name="X02Y09_37" localSheetId="1">#REF!</definedName>
    <definedName name="X02Y09_37">#REF!</definedName>
    <definedName name="X02Y10_37" localSheetId="0">#REF!</definedName>
    <definedName name="X02Y10_37" localSheetId="1">#REF!</definedName>
    <definedName name="X02Y10_37">#REF!</definedName>
    <definedName name="X02Y11_37" localSheetId="0">#REF!</definedName>
    <definedName name="X02Y11_37" localSheetId="1">#REF!</definedName>
    <definedName name="X02Y11_37">#REF!</definedName>
    <definedName name="X02Y12_37" localSheetId="0">#REF!</definedName>
    <definedName name="X02Y12_37" localSheetId="1">#REF!</definedName>
    <definedName name="X02Y12_37">#REF!</definedName>
    <definedName name="X02Y13_37" localSheetId="0">#REF!</definedName>
    <definedName name="X02Y13_37" localSheetId="1">#REF!</definedName>
    <definedName name="X02Y13_37">#REF!</definedName>
    <definedName name="X02Y14_37" localSheetId="0">#REF!</definedName>
    <definedName name="X02Y14_37" localSheetId="1">#REF!</definedName>
    <definedName name="X02Y14_37">#REF!</definedName>
    <definedName name="X02Y15_37" localSheetId="0">#REF!</definedName>
    <definedName name="X02Y15_37" localSheetId="1">#REF!</definedName>
    <definedName name="X02Y15_37">#REF!</definedName>
    <definedName name="X02Y16_37" localSheetId="0">#REF!</definedName>
    <definedName name="X02Y16_37" localSheetId="1">#REF!</definedName>
    <definedName name="X02Y16_37">#REF!</definedName>
    <definedName name="X02Y17_37" localSheetId="0">#REF!</definedName>
    <definedName name="X02Y17_37" localSheetId="1">#REF!</definedName>
    <definedName name="X02Y17_37">#REF!</definedName>
    <definedName name="X02Y18_37" localSheetId="0">#REF!</definedName>
    <definedName name="X02Y18_37" localSheetId="1">#REF!</definedName>
    <definedName name="X02Y18_37">#REF!</definedName>
    <definedName name="X02Y19_37" localSheetId="0">#REF!</definedName>
    <definedName name="X02Y19_37" localSheetId="1">#REF!</definedName>
    <definedName name="X02Y19_37">#REF!</definedName>
    <definedName name="X03Y01_37" localSheetId="0">#REF!</definedName>
    <definedName name="X03Y01_37" localSheetId="1">#REF!</definedName>
    <definedName name="X03Y01_37">#REF!</definedName>
    <definedName name="X03Y02_37" localSheetId="0">#REF!</definedName>
    <definedName name="X03Y02_37" localSheetId="1">#REF!</definedName>
    <definedName name="X03Y02_37">#REF!</definedName>
    <definedName name="X03Y03_37" localSheetId="0">#REF!</definedName>
    <definedName name="X03Y03_37" localSheetId="1">#REF!</definedName>
    <definedName name="X03Y03_37">#REF!</definedName>
    <definedName name="X03Y04_37" localSheetId="0">#REF!</definedName>
    <definedName name="X03Y04_37" localSheetId="1">#REF!</definedName>
    <definedName name="X03Y04_37">#REF!</definedName>
    <definedName name="X03Y05_37" localSheetId="0">#REF!</definedName>
    <definedName name="X03Y05_37" localSheetId="1">#REF!</definedName>
    <definedName name="X03Y05_37">#REF!</definedName>
    <definedName name="X03Y06_37" localSheetId="0">#REF!</definedName>
    <definedName name="X03Y06_37" localSheetId="1">#REF!</definedName>
    <definedName name="X03Y06_37">#REF!</definedName>
    <definedName name="X03Y07_37" localSheetId="0">#REF!</definedName>
    <definedName name="X03Y07_37" localSheetId="1">#REF!</definedName>
    <definedName name="X03Y07_37">#REF!</definedName>
    <definedName name="X03Y08_37" localSheetId="0">#REF!</definedName>
    <definedName name="X03Y08_37" localSheetId="1">#REF!</definedName>
    <definedName name="X03Y08_37">#REF!</definedName>
    <definedName name="X03Y09_37" localSheetId="0">#REF!</definedName>
    <definedName name="X03Y09_37" localSheetId="1">#REF!</definedName>
    <definedName name="X03Y09_37">#REF!</definedName>
    <definedName name="X03Y10_37" localSheetId="0">#REF!</definedName>
    <definedName name="X03Y10_37" localSheetId="1">#REF!</definedName>
    <definedName name="X03Y10_37">#REF!</definedName>
    <definedName name="X03Y11_37" localSheetId="0">#REF!</definedName>
    <definedName name="X03Y11_37" localSheetId="1">#REF!</definedName>
    <definedName name="X03Y11_37">#REF!</definedName>
    <definedName name="X03Y12_37" localSheetId="0">#REF!</definedName>
    <definedName name="X03Y12_37" localSheetId="1">#REF!</definedName>
    <definedName name="X03Y12_37">#REF!</definedName>
    <definedName name="X03Y13_37" localSheetId="0">#REF!</definedName>
    <definedName name="X03Y13_37" localSheetId="1">#REF!</definedName>
    <definedName name="X03Y13_37">#REF!</definedName>
    <definedName name="X03Y14_37" localSheetId="0">#REF!</definedName>
    <definedName name="X03Y14_37" localSheetId="1">#REF!</definedName>
    <definedName name="X03Y14_37">#REF!</definedName>
    <definedName name="X03Y15_37" localSheetId="0">#REF!</definedName>
    <definedName name="X03Y15_37" localSheetId="1">#REF!</definedName>
    <definedName name="X03Y15_37">#REF!</definedName>
    <definedName name="X03Y16_37" localSheetId="0">#REF!</definedName>
    <definedName name="X03Y16_37" localSheetId="1">#REF!</definedName>
    <definedName name="X03Y16_37">#REF!</definedName>
    <definedName name="X03Y17_37" localSheetId="0">#REF!</definedName>
    <definedName name="X03Y17_37" localSheetId="1">#REF!</definedName>
    <definedName name="X03Y17_37">#REF!</definedName>
    <definedName name="X03Y18_37" localSheetId="0">#REF!</definedName>
    <definedName name="X03Y18_37" localSheetId="1">#REF!</definedName>
    <definedName name="X03Y18_37">#REF!</definedName>
    <definedName name="X03Y19_37" localSheetId="0">#REF!</definedName>
    <definedName name="X03Y19_37" localSheetId="1">#REF!</definedName>
    <definedName name="X03Y19_37">#REF!</definedName>
    <definedName name="X04Y01_37" localSheetId="0">#REF!</definedName>
    <definedName name="X04Y01_37" localSheetId="1">#REF!</definedName>
    <definedName name="X04Y01_37">#REF!</definedName>
    <definedName name="X04Y02_37" localSheetId="0">#REF!</definedName>
    <definedName name="X04Y02_37" localSheetId="1">#REF!</definedName>
    <definedName name="X04Y02_37">#REF!</definedName>
    <definedName name="X04Y03_37" localSheetId="0">#REF!</definedName>
    <definedName name="X04Y03_37" localSheetId="1">#REF!</definedName>
    <definedName name="X04Y03_37">#REF!</definedName>
    <definedName name="X04Y04_37" localSheetId="0">#REF!</definedName>
    <definedName name="X04Y04_37" localSheetId="1">#REF!</definedName>
    <definedName name="X04Y04_37">#REF!</definedName>
    <definedName name="X04Y05_37" localSheetId="0">#REF!</definedName>
    <definedName name="X04Y05_37" localSheetId="1">#REF!</definedName>
    <definedName name="X04Y05_37">#REF!</definedName>
    <definedName name="X04Y06_37" localSheetId="0">#REF!</definedName>
    <definedName name="X04Y06_37" localSheetId="1">#REF!</definedName>
    <definedName name="X04Y06_37">#REF!</definedName>
    <definedName name="X04Y07_37" localSheetId="0">#REF!</definedName>
    <definedName name="X04Y07_37" localSheetId="1">#REF!</definedName>
    <definedName name="X04Y07_37">#REF!</definedName>
    <definedName name="X04Y08_37" localSheetId="0">#REF!</definedName>
    <definedName name="X04Y08_37" localSheetId="1">#REF!</definedName>
    <definedName name="X04Y08_37">#REF!</definedName>
    <definedName name="X04Y09_37" localSheetId="0">#REF!</definedName>
    <definedName name="X04Y09_37" localSheetId="1">#REF!</definedName>
    <definedName name="X04Y09_37">#REF!</definedName>
    <definedName name="X04Y10_37" localSheetId="0">#REF!</definedName>
    <definedName name="X04Y10_37" localSheetId="1">#REF!</definedName>
    <definedName name="X04Y10_37">#REF!</definedName>
    <definedName name="X04Y11_37" localSheetId="0">#REF!</definedName>
    <definedName name="X04Y11_37" localSheetId="1">#REF!</definedName>
    <definedName name="X04Y11_37">#REF!</definedName>
    <definedName name="X04Y12_37" localSheetId="0">#REF!</definedName>
    <definedName name="X04Y12_37" localSheetId="1">#REF!</definedName>
    <definedName name="X04Y12_37">#REF!</definedName>
    <definedName name="X04Y13_37" localSheetId="0">#REF!</definedName>
    <definedName name="X04Y13_37" localSheetId="1">#REF!</definedName>
    <definedName name="X04Y13_37">#REF!</definedName>
    <definedName name="X04Y14_37" localSheetId="0">#REF!</definedName>
    <definedName name="X04Y14_37" localSheetId="1">#REF!</definedName>
    <definedName name="X04Y14_37">#REF!</definedName>
    <definedName name="X04Y15_37" localSheetId="0">#REF!</definedName>
    <definedName name="X04Y15_37" localSheetId="1">#REF!</definedName>
    <definedName name="X04Y15_37">#REF!</definedName>
    <definedName name="X04Y16_37" localSheetId="0">#REF!</definedName>
    <definedName name="X04Y16_37" localSheetId="1">#REF!</definedName>
    <definedName name="X04Y16_37">#REF!</definedName>
    <definedName name="X04Y17_37" localSheetId="0">#REF!</definedName>
    <definedName name="X04Y17_37" localSheetId="1">#REF!</definedName>
    <definedName name="X04Y17_37">#REF!</definedName>
    <definedName name="X04Y18_37" localSheetId="0">#REF!</definedName>
    <definedName name="X04Y18_37" localSheetId="1">#REF!</definedName>
    <definedName name="X04Y18_37">#REF!</definedName>
    <definedName name="X04Y19_37" localSheetId="0">#REF!</definedName>
    <definedName name="X04Y19_37" localSheetId="1">#REF!</definedName>
    <definedName name="X04Y19_37">#REF!</definedName>
    <definedName name="X05Y01_37" localSheetId="0">#REF!</definedName>
    <definedName name="X05Y01_37" localSheetId="1">#REF!</definedName>
    <definedName name="X05Y01_37">#REF!</definedName>
    <definedName name="X05Y02_37" localSheetId="0">#REF!</definedName>
    <definedName name="X05Y02_37" localSheetId="1">#REF!</definedName>
    <definedName name="X05Y02_37">#REF!</definedName>
    <definedName name="X05Y03_37" localSheetId="0">#REF!</definedName>
    <definedName name="X05Y03_37" localSheetId="1">#REF!</definedName>
    <definedName name="X05Y03_37">#REF!</definedName>
    <definedName name="X05Y04_37" localSheetId="0">#REF!</definedName>
    <definedName name="X05Y04_37" localSheetId="1">#REF!</definedName>
    <definedName name="X05Y04_37">#REF!</definedName>
    <definedName name="X05Y05_37" localSheetId="0">#REF!</definedName>
    <definedName name="X05Y05_37" localSheetId="1">#REF!</definedName>
    <definedName name="X05Y05_37">#REF!</definedName>
    <definedName name="X05Y06_37" localSheetId="0">#REF!</definedName>
    <definedName name="X05Y06_37" localSheetId="1">#REF!</definedName>
    <definedName name="X05Y06_37">#REF!</definedName>
    <definedName name="X05Y07_37" localSheetId="0">#REF!</definedName>
    <definedName name="X05Y07_37" localSheetId="1">#REF!</definedName>
    <definedName name="X05Y07_37">#REF!</definedName>
    <definedName name="X05Y08_37" localSheetId="0">#REF!</definedName>
    <definedName name="X05Y08_37" localSheetId="1">#REF!</definedName>
    <definedName name="X05Y08_37">#REF!</definedName>
    <definedName name="X05Y09_37" localSheetId="0">#REF!</definedName>
    <definedName name="X05Y09_37" localSheetId="1">#REF!</definedName>
    <definedName name="X05Y09_37">#REF!</definedName>
    <definedName name="X05Y10_37" localSheetId="0">#REF!</definedName>
    <definedName name="X05Y10_37" localSheetId="1">#REF!</definedName>
    <definedName name="X05Y10_37">#REF!</definedName>
    <definedName name="X05Y11_37" localSheetId="0">#REF!</definedName>
    <definedName name="X05Y11_37" localSheetId="1">#REF!</definedName>
    <definedName name="X05Y11_37">#REF!</definedName>
    <definedName name="X05Y12_37" localSheetId="0">#REF!</definedName>
    <definedName name="X05Y12_37" localSheetId="1">#REF!</definedName>
    <definedName name="X05Y12_37">#REF!</definedName>
    <definedName name="X05Y13_37" localSheetId="0">#REF!</definedName>
    <definedName name="X05Y13_37" localSheetId="1">#REF!</definedName>
    <definedName name="X05Y13_37">#REF!</definedName>
    <definedName name="X05Y14_37" localSheetId="0">#REF!</definedName>
    <definedName name="X05Y14_37" localSheetId="1">#REF!</definedName>
    <definedName name="X05Y14_37">#REF!</definedName>
    <definedName name="X05Y15_37" localSheetId="0">#REF!</definedName>
    <definedName name="X05Y15_37" localSheetId="1">#REF!</definedName>
    <definedName name="X05Y15_37">#REF!</definedName>
    <definedName name="X05Y16_37" localSheetId="0">#REF!</definedName>
    <definedName name="X05Y16_37" localSheetId="1">#REF!</definedName>
    <definedName name="X05Y16_37">#REF!</definedName>
    <definedName name="X05Y17_37" localSheetId="0">#REF!</definedName>
    <definedName name="X05Y17_37" localSheetId="1">#REF!</definedName>
    <definedName name="X05Y17_37">#REF!</definedName>
    <definedName name="X05Y18_37" localSheetId="0">#REF!</definedName>
    <definedName name="X05Y18_37" localSheetId="1">#REF!</definedName>
    <definedName name="X05Y18_37">#REF!</definedName>
    <definedName name="X05Y19_37" localSheetId="0">#REF!</definedName>
    <definedName name="X05Y19_37" localSheetId="1">#REF!</definedName>
    <definedName name="X05Y19_37">#REF!</definedName>
    <definedName name="データ">[1]AZ02_給与支給明細!$A$3:$L$1611</definedName>
    <definedName name="給与支給明細データ提供___期間_2002年07月_2002年07月___費目範囲_00_99___追給戻入_無し___ベア差額_無し">#REF!</definedName>
    <definedName name="高田">#REF!</definedName>
    <definedName name="高田7">#REF!</definedName>
    <definedName name="合計">[2]平均給料・給与!#REF!</definedName>
    <definedName name="合計１">[2]平均給料・給与!#REF!</definedName>
    <definedName name="合計2">'[3]&lt;7-2&gt;給与小計'!#REF!</definedName>
    <definedName name="歳出">#REF!</definedName>
    <definedName name="職員コード">#REF!</definedName>
    <definedName name="総計">'[4]&lt;7-2&gt;給与小計'!#REF!</definedName>
    <definedName name="平成14年度末退職">#REF!</definedName>
    <definedName name="平成15年度末退職">#REF!</definedName>
  </definedNames>
  <calcPr calcId="152511"/>
  <customWorkbookViews>
    <customWorkbookView name="  - 個人用ビュー" guid="{89D74DC0-D45F-11D8-BC99-0090F5008870}" mergeInterval="0" personalView="1" maximized="1" windowWidth="1020" windowHeight="607" activeSheetId="1"/>
  </customWorkbookViews>
</workbook>
</file>

<file path=xl/calcChain.xml><?xml version="1.0" encoding="utf-8"?>
<calcChain xmlns="http://schemas.openxmlformats.org/spreadsheetml/2006/main">
  <c r="T987" i="73" l="1"/>
  <c r="BO987" i="73"/>
  <c r="BC130" i="73" l="1"/>
  <c r="AY123" i="73"/>
  <c r="AY124" i="73"/>
  <c r="AY125" i="73"/>
  <c r="AY126" i="73"/>
  <c r="AY127" i="73"/>
  <c r="AY128" i="73"/>
  <c r="AD123" i="73"/>
  <c r="AD124" i="73"/>
  <c r="AD125" i="73"/>
  <c r="AD126" i="73"/>
  <c r="AD127" i="73"/>
  <c r="BC115" i="73" l="1"/>
  <c r="BC114" i="73"/>
  <c r="AY1012" i="73" l="1"/>
  <c r="AY1013" i="73"/>
  <c r="AY1014" i="73"/>
  <c r="AY1015" i="73"/>
  <c r="AY1016" i="73"/>
  <c r="AY1018" i="73"/>
  <c r="AY1019" i="73"/>
  <c r="AY1020" i="73"/>
  <c r="AY1021" i="73"/>
  <c r="AY1022" i="73"/>
  <c r="AY1023" i="73"/>
  <c r="AY1024" i="73"/>
  <c r="T821" i="73"/>
  <c r="AD760" i="73"/>
  <c r="AD758" i="73"/>
  <c r="AD756" i="73"/>
  <c r="AD754" i="73"/>
  <c r="AD752" i="73"/>
  <c r="AD750" i="73"/>
  <c r="AD748" i="73"/>
  <c r="AD744" i="73"/>
  <c r="AD742" i="73"/>
  <c r="AD740" i="73"/>
  <c r="BC47" i="73" l="1"/>
  <c r="AO953" i="73" l="1"/>
  <c r="AO954" i="73"/>
  <c r="AO955" i="73"/>
  <c r="AO956" i="73"/>
  <c r="AO957" i="73"/>
  <c r="AO958" i="73"/>
  <c r="AO959" i="73"/>
  <c r="AO941" i="73"/>
  <c r="AO942" i="73"/>
  <c r="AO943" i="73"/>
  <c r="AO944" i="73"/>
  <c r="AO946" i="73"/>
  <c r="AO947" i="73"/>
  <c r="AO948" i="73"/>
  <c r="AO949" i="73"/>
  <c r="AO950" i="73"/>
  <c r="AO951" i="73"/>
  <c r="AO952" i="73"/>
  <c r="AO920" i="73"/>
  <c r="AO921" i="73"/>
  <c r="AO922" i="73"/>
  <c r="AO923" i="73"/>
  <c r="AO924" i="73"/>
  <c r="AO925" i="73"/>
  <c r="AO926" i="73"/>
  <c r="AO927" i="73"/>
  <c r="AO928" i="73"/>
  <c r="AO929" i="73"/>
  <c r="AO930" i="73"/>
  <c r="AO931" i="73"/>
  <c r="AO932" i="73"/>
  <c r="AO933" i="73"/>
  <c r="AO934" i="73"/>
  <c r="AO935" i="73"/>
  <c r="AO936" i="73"/>
  <c r="AO937" i="73"/>
  <c r="AO938" i="73"/>
  <c r="AO939" i="73"/>
  <c r="AO940" i="73"/>
  <c r="AO907" i="73"/>
  <c r="AO908" i="73"/>
  <c r="AO909" i="73"/>
  <c r="AO910" i="73"/>
  <c r="AO911" i="73"/>
  <c r="AO912" i="73"/>
  <c r="AO913" i="73"/>
  <c r="AO914" i="73"/>
  <c r="AO915" i="73"/>
  <c r="AO916" i="73"/>
  <c r="AO917" i="73"/>
  <c r="AO918" i="73"/>
  <c r="AO919" i="73"/>
  <c r="AY362" i="73" l="1"/>
  <c r="AY363" i="73"/>
  <c r="AY364" i="73"/>
  <c r="AY365" i="73"/>
  <c r="AY366" i="73"/>
  <c r="AY367" i="73"/>
  <c r="AY368" i="73"/>
  <c r="AY369" i="73"/>
  <c r="AY370" i="73"/>
  <c r="AY371" i="73"/>
  <c r="AY372" i="73"/>
  <c r="AY373" i="73"/>
  <c r="AY336" i="73"/>
  <c r="AY337" i="73"/>
  <c r="AY338" i="73"/>
  <c r="AY339" i="73"/>
  <c r="AY340" i="73"/>
  <c r="AY341" i="73"/>
  <c r="AY342" i="73"/>
  <c r="AY343" i="73"/>
  <c r="AY344" i="73"/>
  <c r="AY345" i="73"/>
  <c r="AY346" i="73"/>
  <c r="AY347" i="73"/>
  <c r="AY348" i="73"/>
  <c r="AY349" i="73"/>
  <c r="AY350" i="73"/>
  <c r="AY351" i="73"/>
  <c r="AY352" i="73"/>
  <c r="AY353" i="73"/>
  <c r="AY354" i="73"/>
  <c r="AY355" i="73"/>
  <c r="AY356" i="73"/>
  <c r="AY357" i="73"/>
  <c r="AY358" i="73"/>
  <c r="AY359" i="73"/>
  <c r="AY360" i="73"/>
  <c r="AY361" i="73"/>
  <c r="AT361" i="73"/>
  <c r="AT362" i="73"/>
  <c r="AT363" i="73"/>
  <c r="AT364" i="73"/>
  <c r="AT365" i="73"/>
  <c r="AT366" i="73"/>
  <c r="AT367" i="73"/>
  <c r="AT368" i="73"/>
  <c r="AT369" i="73"/>
  <c r="AT370" i="73"/>
  <c r="AT371" i="73"/>
  <c r="AT372" i="73"/>
  <c r="AT373" i="73"/>
  <c r="AT347" i="73"/>
  <c r="AT348" i="73"/>
  <c r="AT349" i="73"/>
  <c r="AT350" i="73"/>
  <c r="AT351" i="73"/>
  <c r="AT352" i="73"/>
  <c r="AT353" i="73"/>
  <c r="AT354" i="73"/>
  <c r="AT355" i="73"/>
  <c r="AT356" i="73"/>
  <c r="AT357" i="73"/>
  <c r="AT358" i="73"/>
  <c r="AT359" i="73"/>
  <c r="AT360" i="73"/>
  <c r="AT336" i="73"/>
  <c r="AT337" i="73"/>
  <c r="AT338" i="73"/>
  <c r="AT339" i="73"/>
  <c r="AT340" i="73"/>
  <c r="AT341" i="73"/>
  <c r="AT342" i="73"/>
  <c r="AT343" i="73"/>
  <c r="AT344" i="73"/>
  <c r="AT345" i="73"/>
  <c r="AT346" i="73"/>
  <c r="AD353" i="73" l="1"/>
  <c r="AC353" i="73"/>
  <c r="AB353" i="73"/>
  <c r="AA353" i="73"/>
  <c r="AO348" i="73" l="1"/>
  <c r="AO349" i="73"/>
  <c r="AO350" i="73"/>
  <c r="AO351" i="73"/>
  <c r="AO352" i="73"/>
  <c r="AO353" i="73"/>
  <c r="AO354" i="73"/>
  <c r="AO355" i="73"/>
  <c r="AO356" i="73"/>
  <c r="AO357" i="73"/>
  <c r="AO358" i="73"/>
  <c r="AO359" i="73"/>
  <c r="AO360" i="73"/>
  <c r="AO361" i="73"/>
  <c r="AO362" i="73"/>
  <c r="AO363" i="73"/>
  <c r="AO364" i="73"/>
  <c r="AO365" i="73"/>
  <c r="AO366" i="73"/>
  <c r="AO367" i="73"/>
  <c r="AO368" i="73"/>
  <c r="AO369" i="73"/>
  <c r="AO370" i="73"/>
  <c r="AO371" i="73"/>
  <c r="AO372" i="73"/>
  <c r="AO373" i="73"/>
  <c r="AO374" i="73"/>
  <c r="BU410" i="73"/>
  <c r="BU411" i="73"/>
  <c r="BU412" i="73"/>
  <c r="BU413" i="73"/>
  <c r="BU414" i="73"/>
  <c r="BU415" i="73"/>
  <c r="BU416" i="73"/>
  <c r="BU397" i="73"/>
  <c r="BU398" i="73"/>
  <c r="BU399" i="73"/>
  <c r="BU400" i="73"/>
  <c r="BU401" i="73"/>
  <c r="BU402" i="73"/>
  <c r="BU403" i="73"/>
  <c r="BU404" i="73"/>
  <c r="BU405" i="73"/>
  <c r="BU406" i="73"/>
  <c r="BU407" i="73"/>
  <c r="BU408" i="73"/>
  <c r="BU409" i="73"/>
  <c r="BU737" i="73" l="1"/>
  <c r="BU738" i="73"/>
  <c r="BU739" i="73"/>
  <c r="BU740" i="73"/>
  <c r="BU741" i="73"/>
  <c r="BU742" i="73"/>
  <c r="BU743" i="73"/>
  <c r="BU744" i="73"/>
  <c r="BU745" i="73"/>
  <c r="BU746" i="73"/>
  <c r="BU747" i="73"/>
  <c r="BU748" i="73"/>
  <c r="BU749" i="73"/>
  <c r="BU750" i="73"/>
  <c r="BU751" i="73"/>
  <c r="BU752" i="73"/>
  <c r="BU753" i="73"/>
  <c r="BU754" i="73"/>
  <c r="BU755" i="73"/>
  <c r="BU756" i="73"/>
  <c r="BU757" i="73"/>
  <c r="BU758" i="73"/>
  <c r="BU759" i="73"/>
  <c r="BU760" i="73"/>
  <c r="BU761" i="73"/>
  <c r="BU762" i="73"/>
  <c r="BU763" i="73"/>
  <c r="BU764" i="73"/>
  <c r="BU765" i="73"/>
  <c r="BP763" i="73"/>
  <c r="BP764" i="73"/>
  <c r="BP765" i="73"/>
  <c r="BP736" i="73"/>
  <c r="BP737" i="73"/>
  <c r="BP738" i="73"/>
  <c r="BP739" i="73"/>
  <c r="BP740" i="73"/>
  <c r="BP741" i="73"/>
  <c r="BP742" i="73"/>
  <c r="BP743" i="73"/>
  <c r="BP744" i="73"/>
  <c r="BP745" i="73"/>
  <c r="BP746" i="73"/>
  <c r="BP747" i="73"/>
  <c r="BP748" i="73"/>
  <c r="BP749" i="73"/>
  <c r="BP750" i="73"/>
  <c r="BP751" i="73"/>
  <c r="BP752" i="73"/>
  <c r="BP753" i="73"/>
  <c r="BP754" i="73"/>
  <c r="BP755" i="73"/>
  <c r="BP756" i="73"/>
  <c r="BP757" i="73"/>
  <c r="BP758" i="73"/>
  <c r="BP759" i="73"/>
  <c r="BP760" i="73"/>
  <c r="BP761" i="73"/>
  <c r="BP762" i="73"/>
  <c r="BK739" i="73"/>
  <c r="BK740" i="73"/>
  <c r="BK741" i="73"/>
  <c r="BK742" i="73"/>
  <c r="BK743" i="73"/>
  <c r="BK744" i="73"/>
  <c r="BK745" i="73"/>
  <c r="BK746" i="73"/>
  <c r="BK747" i="73"/>
  <c r="BK748" i="73"/>
  <c r="BK749" i="73"/>
  <c r="BK750" i="73"/>
  <c r="BK751" i="73"/>
  <c r="BK752" i="73"/>
  <c r="BK753" i="73"/>
  <c r="BK754" i="73"/>
  <c r="BK755" i="73"/>
  <c r="BK756" i="73"/>
  <c r="BK757" i="73"/>
  <c r="BK758" i="73"/>
  <c r="BK759" i="73"/>
  <c r="BK760" i="73"/>
  <c r="BK761" i="73"/>
  <c r="BK762" i="73"/>
  <c r="BF752" i="73"/>
  <c r="BF753" i="73"/>
  <c r="BF754" i="73"/>
  <c r="BF755" i="73"/>
  <c r="BF756" i="73"/>
  <c r="BF757" i="73"/>
  <c r="BF758" i="73"/>
  <c r="BF759" i="73"/>
  <c r="BF760" i="73"/>
  <c r="BF761" i="73"/>
  <c r="BF762" i="73"/>
  <c r="BF763" i="73"/>
  <c r="BF739" i="73"/>
  <c r="BF740" i="73"/>
  <c r="BF741" i="73"/>
  <c r="BF742" i="73"/>
  <c r="BF743" i="73"/>
  <c r="BF744" i="73"/>
  <c r="BF745" i="73"/>
  <c r="BF746" i="73"/>
  <c r="BF747" i="73"/>
  <c r="BF748" i="73"/>
  <c r="BF749" i="73"/>
  <c r="BF750" i="73"/>
  <c r="BF751" i="73"/>
  <c r="AT737" i="73"/>
  <c r="AT738" i="73"/>
  <c r="AT739" i="73"/>
  <c r="AT740" i="73"/>
  <c r="AT741" i="73"/>
  <c r="AT742" i="73"/>
  <c r="AT743" i="73"/>
  <c r="AT744" i="73"/>
  <c r="AT745" i="73"/>
  <c r="AT746" i="73"/>
  <c r="AT747" i="73"/>
  <c r="AT748" i="73"/>
  <c r="AT749" i="73"/>
  <c r="AT750" i="73"/>
  <c r="AT751" i="73"/>
  <c r="AT752" i="73"/>
  <c r="AC748" i="73"/>
  <c r="AB748" i="73"/>
  <c r="AA748" i="73"/>
  <c r="Y748" i="73"/>
  <c r="X748" i="73"/>
  <c r="W748" i="73"/>
  <c r="V748" i="73"/>
  <c r="U748" i="73"/>
  <c r="AD746" i="73"/>
  <c r="AC746" i="73"/>
  <c r="AB746" i="73"/>
  <c r="AA746" i="73"/>
  <c r="Y746" i="73"/>
  <c r="X746" i="73"/>
  <c r="W746" i="73"/>
  <c r="V746" i="73"/>
  <c r="U746" i="73"/>
  <c r="AC744" i="73"/>
  <c r="AB744" i="73"/>
  <c r="AA744" i="73"/>
  <c r="Y744" i="73"/>
  <c r="X744" i="73"/>
  <c r="W744" i="73"/>
  <c r="V744" i="73"/>
  <c r="U744" i="73"/>
  <c r="AC742" i="73"/>
  <c r="AB742" i="73"/>
  <c r="AA742" i="73"/>
  <c r="Y742" i="73"/>
  <c r="X742" i="73"/>
  <c r="W742" i="73"/>
  <c r="V742" i="73"/>
  <c r="U742" i="73"/>
  <c r="AC740" i="73"/>
  <c r="AB740" i="73"/>
  <c r="AA740" i="73"/>
  <c r="Y740" i="73"/>
  <c r="X740" i="73"/>
  <c r="W740" i="73"/>
  <c r="V740" i="73"/>
  <c r="U740" i="73"/>
  <c r="T748" i="73"/>
  <c r="BU393" i="73" l="1"/>
  <c r="BP393" i="73"/>
  <c r="BK393" i="73"/>
  <c r="BF393" i="73"/>
  <c r="AY393" i="73"/>
  <c r="AT393" i="73"/>
  <c r="AO393" i="73"/>
  <c r="AH393" i="73"/>
  <c r="AD393" i="73"/>
  <c r="AC393" i="73"/>
  <c r="AB393" i="73"/>
  <c r="AA393" i="73"/>
  <c r="Y393" i="73"/>
  <c r="X393" i="73"/>
  <c r="W393" i="73"/>
  <c r="V393" i="73"/>
  <c r="A393" i="73"/>
  <c r="U393" i="73" l="1"/>
  <c r="Z393" i="73"/>
  <c r="CF393" i="73" s="1"/>
  <c r="T1008" i="73"/>
  <c r="T999" i="73"/>
  <c r="T575" i="73" l="1"/>
  <c r="AS945" i="73" l="1"/>
  <c r="AO945" i="73" s="1"/>
  <c r="Z907" i="73" l="1"/>
  <c r="Z905" i="73"/>
  <c r="Z903" i="73"/>
  <c r="Z901" i="73"/>
  <c r="Z899" i="73"/>
  <c r="Z897" i="73"/>
  <c r="Z895" i="73"/>
  <c r="Z893" i="73"/>
  <c r="Z891" i="73"/>
  <c r="Z889" i="73"/>
  <c r="Z887" i="73"/>
  <c r="Z885" i="73"/>
  <c r="Z883" i="73"/>
  <c r="Z881" i="73"/>
  <c r="Z879" i="73"/>
  <c r="Z877" i="73"/>
  <c r="Z913" i="73"/>
  <c r="AL930" i="73" l="1"/>
  <c r="T1024" i="73" l="1"/>
  <c r="BU1023" i="73"/>
  <c r="BP1023" i="73"/>
  <c r="BK1023" i="73"/>
  <c r="BF1023" i="73"/>
  <c r="AT1023" i="73"/>
  <c r="AO1023" i="73"/>
  <c r="AH1023" i="73"/>
  <c r="AD1023" i="73"/>
  <c r="AD1024" i="73" s="1"/>
  <c r="AC1023" i="73"/>
  <c r="AC1024" i="73" s="1"/>
  <c r="AB1023" i="73"/>
  <c r="AB1024" i="73" s="1"/>
  <c r="AA1023" i="73"/>
  <c r="AA1024" i="73" s="1"/>
  <c r="Y1023" i="73"/>
  <c r="Y1024" i="73" s="1"/>
  <c r="X1023" i="73"/>
  <c r="X1024" i="73" s="1"/>
  <c r="W1023" i="73"/>
  <c r="W1024" i="73" s="1"/>
  <c r="V1023" i="73"/>
  <c r="V1024" i="73" s="1"/>
  <c r="A1023" i="73"/>
  <c r="U1023" i="73" l="1"/>
  <c r="U1024" i="73" s="1"/>
  <c r="Z1023" i="73"/>
  <c r="T919" i="73"/>
  <c r="T917" i="73"/>
  <c r="BU918" i="73"/>
  <c r="BP918" i="73"/>
  <c r="BK918" i="73"/>
  <c r="BF918" i="73"/>
  <c r="AY918" i="73"/>
  <c r="AT918" i="73"/>
  <c r="AH918" i="73"/>
  <c r="AD918" i="73"/>
  <c r="AD919" i="73" s="1"/>
  <c r="AC918" i="73"/>
  <c r="AB918" i="73"/>
  <c r="AA918" i="73"/>
  <c r="Y918" i="73"/>
  <c r="X918" i="73"/>
  <c r="W918" i="73"/>
  <c r="V918" i="73"/>
  <c r="A918" i="73"/>
  <c r="BU916" i="73"/>
  <c r="BP916" i="73"/>
  <c r="BK916" i="73"/>
  <c r="BF916" i="73"/>
  <c r="AY916" i="73"/>
  <c r="AT916" i="73"/>
  <c r="AH916" i="73"/>
  <c r="AD916" i="73"/>
  <c r="AD917" i="73" s="1"/>
  <c r="AC916" i="73"/>
  <c r="AB916" i="73"/>
  <c r="AA916" i="73"/>
  <c r="Y916" i="73"/>
  <c r="X916" i="73"/>
  <c r="W916" i="73"/>
  <c r="V916" i="73"/>
  <c r="A916" i="73"/>
  <c r="CF1023" i="73" l="1"/>
  <c r="Z1024" i="73"/>
  <c r="CF1024" i="73" s="1"/>
  <c r="Z918" i="73"/>
  <c r="CF918" i="73" s="1"/>
  <c r="Z916" i="73"/>
  <c r="U918" i="73"/>
  <c r="U916" i="73"/>
  <c r="Z919" i="73" l="1"/>
  <c r="CF916" i="73"/>
  <c r="Z917" i="73"/>
  <c r="T1089" i="73" l="1"/>
  <c r="BC1089" i="73"/>
  <c r="A552" i="73" l="1"/>
  <c r="A553" i="73"/>
  <c r="A554" i="73"/>
  <c r="A557" i="73"/>
  <c r="A558" i="73"/>
  <c r="A559" i="73"/>
  <c r="BU554" i="73"/>
  <c r="BP554" i="73"/>
  <c r="BK554" i="73"/>
  <c r="BF554" i="73"/>
  <c r="AY554" i="73"/>
  <c r="AT554" i="73"/>
  <c r="AC554" i="73"/>
  <c r="AB554" i="73"/>
  <c r="AA554" i="73"/>
  <c r="BP553" i="73"/>
  <c r="BK553" i="73"/>
  <c r="BF553" i="73"/>
  <c r="AY553" i="73"/>
  <c r="AT553" i="73"/>
  <c r="AD553" i="73"/>
  <c r="AD554" i="73" s="1"/>
  <c r="AC553" i="73"/>
  <c r="AB553" i="73"/>
  <c r="AA553" i="73"/>
  <c r="Z553" i="73" l="1"/>
  <c r="Z554" i="73" s="1"/>
  <c r="T1054" i="73" l="1"/>
  <c r="BC1025" i="73"/>
  <c r="BC1027" i="73"/>
  <c r="BC1017" i="73"/>
  <c r="AY1017" i="73" s="1"/>
  <c r="AY392" i="73"/>
  <c r="BC1009" i="73" l="1"/>
  <c r="AD989" i="73"/>
  <c r="AD990" i="73" s="1"/>
  <c r="T961" i="73"/>
  <c r="BC961" i="73"/>
  <c r="BC926" i="73"/>
  <c r="BC1106" i="73"/>
  <c r="T703" i="73"/>
  <c r="AY751" i="73"/>
  <c r="AY752" i="73"/>
  <c r="AY753" i="73"/>
  <c r="AY754" i="73"/>
  <c r="AY755" i="73"/>
  <c r="AY756" i="73"/>
  <c r="AY757" i="73"/>
  <c r="AY719" i="73"/>
  <c r="AY720" i="73"/>
  <c r="AY721" i="73"/>
  <c r="AY722" i="73"/>
  <c r="AY723" i="73"/>
  <c r="AY724" i="73"/>
  <c r="AY725" i="73"/>
  <c r="AY726" i="73"/>
  <c r="AY727" i="73"/>
  <c r="AY728" i="73"/>
  <c r="AY729" i="73"/>
  <c r="AY730" i="73"/>
  <c r="AY731" i="73"/>
  <c r="AY732" i="73"/>
  <c r="AY733" i="73"/>
  <c r="AY734" i="73"/>
  <c r="AY735" i="73"/>
  <c r="AY736" i="73"/>
  <c r="AY737" i="73"/>
  <c r="AY738" i="73"/>
  <c r="AY739" i="73"/>
  <c r="AY740" i="73"/>
  <c r="Z740" i="73" s="1"/>
  <c r="CF740" i="73" s="1"/>
  <c r="AY741" i="73"/>
  <c r="AY742" i="73"/>
  <c r="Z742" i="73" s="1"/>
  <c r="CF742" i="73" s="1"/>
  <c r="AY743" i="73"/>
  <c r="AY744" i="73"/>
  <c r="Z744" i="73" s="1"/>
  <c r="CF744" i="73" s="1"/>
  <c r="AY745" i="73"/>
  <c r="AY746" i="73"/>
  <c r="Z746" i="73" s="1"/>
  <c r="CF746" i="73" s="1"/>
  <c r="AY747" i="73"/>
  <c r="AY748" i="73"/>
  <c r="Z748" i="73" s="1"/>
  <c r="CF748" i="73" s="1"/>
  <c r="AY749" i="73"/>
  <c r="AY750" i="73"/>
  <c r="BJ764" i="73"/>
  <c r="BF764" i="73" s="1"/>
  <c r="BC793" i="73"/>
  <c r="BC795" i="73"/>
  <c r="BC787" i="73"/>
  <c r="BC797" i="73"/>
  <c r="BC809" i="73"/>
  <c r="BC817" i="73"/>
  <c r="BC815" i="73"/>
  <c r="BC834" i="73"/>
  <c r="BC832" i="73"/>
  <c r="CF18" i="73"/>
  <c r="CF23" i="73"/>
  <c r="CF41" i="73"/>
  <c r="CF42" i="73"/>
  <c r="CF79" i="73"/>
  <c r="CF85" i="73"/>
  <c r="CF112" i="73"/>
  <c r="CF125" i="73"/>
  <c r="CF191" i="73"/>
  <c r="CF198" i="73"/>
  <c r="CF203" i="73"/>
  <c r="CF207" i="73"/>
  <c r="CF228" i="73"/>
  <c r="CF229" i="73"/>
  <c r="CF238" i="73"/>
  <c r="CF245" i="73"/>
  <c r="CF246" i="73"/>
  <c r="CF257" i="73"/>
  <c r="CF285" i="73"/>
  <c r="CF290" i="73"/>
  <c r="CF296" i="73"/>
  <c r="CF297" i="73"/>
  <c r="CF311" i="73"/>
  <c r="CF318" i="73"/>
  <c r="CF336" i="73"/>
  <c r="CF360" i="73"/>
  <c r="CF372" i="73"/>
  <c r="CF383" i="73"/>
  <c r="CF388" i="73"/>
  <c r="CF397" i="73"/>
  <c r="CF401" i="73"/>
  <c r="CF404" i="73"/>
  <c r="CF408" i="73"/>
  <c r="CF411" i="73"/>
  <c r="CF415" i="73"/>
  <c r="CF422" i="73"/>
  <c r="CF423" i="73"/>
  <c r="CF429" i="73"/>
  <c r="CF432" i="73"/>
  <c r="CF435" i="73"/>
  <c r="CF438" i="73"/>
  <c r="CF446" i="73"/>
  <c r="CF490" i="73"/>
  <c r="CF491" i="73"/>
  <c r="CF509" i="73"/>
  <c r="CF608" i="73"/>
  <c r="CF610" i="73"/>
  <c r="CF612" i="73"/>
  <c r="CF614" i="73"/>
  <c r="CF619" i="73"/>
  <c r="CF631" i="73"/>
  <c r="CF646" i="73"/>
  <c r="CF750" i="73"/>
  <c r="CF759" i="73"/>
  <c r="CF771" i="73"/>
  <c r="CF781" i="73"/>
  <c r="CF845" i="73"/>
  <c r="CF847" i="73"/>
  <c r="CF852" i="73"/>
  <c r="CF964" i="73"/>
  <c r="CF1040" i="73"/>
  <c r="CF1049" i="73"/>
  <c r="CF1074" i="73"/>
  <c r="CF1071" i="73"/>
  <c r="BC824" i="73"/>
  <c r="BC822" i="73"/>
  <c r="BJ848" i="73"/>
  <c r="BC856" i="73"/>
  <c r="AL353" i="73" l="1"/>
  <c r="AH353" i="73" s="1"/>
  <c r="X353" i="73"/>
  <c r="W353" i="73"/>
  <c r="V353" i="73"/>
  <c r="BC217" i="73"/>
  <c r="BC263" i="73"/>
  <c r="BC230" i="73"/>
  <c r="T217" i="73"/>
  <c r="Y353" i="73" l="1"/>
  <c r="U353" i="73"/>
  <c r="AD194" i="73"/>
  <c r="Z194" i="73"/>
  <c r="CF194" i="73" s="1"/>
  <c r="BY289" i="73" l="1"/>
  <c r="BU289" i="73" s="1"/>
  <c r="BT289" i="73"/>
  <c r="BP289" i="73" s="1"/>
  <c r="BO289" i="73"/>
  <c r="BK289" i="73" s="1"/>
  <c r="BJ289" i="73"/>
  <c r="BC289" i="73"/>
  <c r="AY289" i="73" s="1"/>
  <c r="AT289" i="73"/>
  <c r="AO289" i="73"/>
  <c r="AH289" i="73"/>
  <c r="AC289" i="73"/>
  <c r="AB289" i="73"/>
  <c r="AA289" i="73"/>
  <c r="Y289" i="73"/>
  <c r="X289" i="73"/>
  <c r="W289" i="73"/>
  <c r="V289" i="73"/>
  <c r="A289" i="73"/>
  <c r="AD289" i="73" l="1"/>
  <c r="U289" i="73"/>
  <c r="BF289" i="73"/>
  <c r="Z289" i="73" s="1"/>
  <c r="T450" i="73"/>
  <c r="BC450" i="73"/>
  <c r="CF289" i="73" l="1"/>
  <c r="BU30" i="75"/>
  <c r="BP30" i="75"/>
  <c r="BK30" i="75"/>
  <c r="BF30" i="75"/>
  <c r="AY30" i="75"/>
  <c r="AT30" i="75"/>
  <c r="AO30" i="75"/>
  <c r="AH30" i="75"/>
  <c r="U30" i="75" s="1"/>
  <c r="AD30" i="75"/>
  <c r="AC30" i="75"/>
  <c r="AB30" i="75"/>
  <c r="AA30" i="75"/>
  <c r="Y30" i="75"/>
  <c r="X30" i="75"/>
  <c r="W30" i="75"/>
  <c r="V30" i="75"/>
  <c r="A30" i="75"/>
  <c r="Z30" i="75" l="1"/>
  <c r="CF30" i="75" s="1"/>
  <c r="BU16" i="75"/>
  <c r="BP16" i="75"/>
  <c r="BK16" i="75"/>
  <c r="BF16" i="75"/>
  <c r="AY16" i="75"/>
  <c r="AT16" i="75"/>
  <c r="AO16" i="75"/>
  <c r="U16" i="75" s="1"/>
  <c r="AH16" i="75"/>
  <c r="AD16" i="75"/>
  <c r="AC16" i="75"/>
  <c r="AB16" i="75"/>
  <c r="AA16" i="75"/>
  <c r="Y16" i="75"/>
  <c r="X16" i="75"/>
  <c r="W16" i="75"/>
  <c r="V16" i="75"/>
  <c r="A16" i="75"/>
  <c r="BU15" i="75"/>
  <c r="BP15" i="75"/>
  <c r="BK15" i="75"/>
  <c r="BF15" i="75"/>
  <c r="AY15" i="75"/>
  <c r="AT15" i="75"/>
  <c r="AO15" i="75"/>
  <c r="AH15" i="75"/>
  <c r="AD15" i="75"/>
  <c r="AC15" i="75"/>
  <c r="AB15" i="75"/>
  <c r="AA15" i="75"/>
  <c r="Y15" i="75"/>
  <c r="X15" i="75"/>
  <c r="W15" i="75"/>
  <c r="V15" i="75"/>
  <c r="A15" i="75"/>
  <c r="Z15" i="75" l="1"/>
  <c r="CF15" i="75" s="1"/>
  <c r="Z16" i="75"/>
  <c r="CF16" i="75" s="1"/>
  <c r="U15" i="75"/>
  <c r="BU576" i="75"/>
  <c r="BP576" i="75"/>
  <c r="BK576" i="75"/>
  <c r="BF576" i="75"/>
  <c r="AY576" i="75"/>
  <c r="AT576" i="75"/>
  <c r="AO576" i="75"/>
  <c r="AH576" i="75"/>
  <c r="AD576" i="75"/>
  <c r="AC576" i="75"/>
  <c r="AB576" i="75"/>
  <c r="AA576" i="75"/>
  <c r="Y576" i="75"/>
  <c r="X576" i="75"/>
  <c r="W576" i="75"/>
  <c r="V576" i="75"/>
  <c r="BU575" i="75"/>
  <c r="BP575" i="75"/>
  <c r="BK575" i="75"/>
  <c r="BF575" i="75"/>
  <c r="AY575" i="75"/>
  <c r="AT575" i="75"/>
  <c r="AO575" i="75"/>
  <c r="AH575" i="75"/>
  <c r="U575" i="75" s="1"/>
  <c r="AD575" i="75"/>
  <c r="AC575" i="75"/>
  <c r="AB575" i="75"/>
  <c r="AA575" i="75"/>
  <c r="Y575" i="75"/>
  <c r="X575" i="75"/>
  <c r="W575" i="75"/>
  <c r="V575" i="75"/>
  <c r="BU574" i="75"/>
  <c r="BP574" i="75"/>
  <c r="BK574" i="75"/>
  <c r="BF574" i="75"/>
  <c r="AY574" i="75"/>
  <c r="AT574" i="75"/>
  <c r="AO574" i="75"/>
  <c r="AH574" i="75"/>
  <c r="AD574" i="75"/>
  <c r="AC574" i="75"/>
  <c r="AB574" i="75"/>
  <c r="AA574" i="75"/>
  <c r="Y574" i="75"/>
  <c r="X574" i="75"/>
  <c r="W574" i="75"/>
  <c r="V574" i="75"/>
  <c r="BU573" i="75"/>
  <c r="BP573" i="75"/>
  <c r="BK573" i="75"/>
  <c r="BF573" i="75"/>
  <c r="AY573" i="75"/>
  <c r="AT573" i="75"/>
  <c r="AO573" i="75"/>
  <c r="AH573" i="75"/>
  <c r="U573" i="75" s="1"/>
  <c r="AD573" i="75"/>
  <c r="AC573" i="75"/>
  <c r="AB573" i="75"/>
  <c r="AA573" i="75"/>
  <c r="Y573" i="75"/>
  <c r="X573" i="75"/>
  <c r="W573" i="75"/>
  <c r="V573" i="75"/>
  <c r="BU572" i="75"/>
  <c r="BP572" i="75"/>
  <c r="BK572" i="75"/>
  <c r="BF572" i="75"/>
  <c r="AY572" i="75"/>
  <c r="AT572" i="75"/>
  <c r="AO572" i="75"/>
  <c r="AH572" i="75"/>
  <c r="AD572" i="75"/>
  <c r="AC572" i="75"/>
  <c r="AB572" i="75"/>
  <c r="AA572" i="75"/>
  <c r="Y572" i="75"/>
  <c r="X572" i="75"/>
  <c r="W572" i="75"/>
  <c r="V572" i="75"/>
  <c r="BU571" i="75"/>
  <c r="BP571" i="75"/>
  <c r="BK571" i="75"/>
  <c r="BF571" i="75"/>
  <c r="AY571" i="75"/>
  <c r="AT571" i="75"/>
  <c r="AO571" i="75"/>
  <c r="AH571" i="75"/>
  <c r="AD571" i="75"/>
  <c r="AC571" i="75"/>
  <c r="AB571" i="75"/>
  <c r="AA571" i="75"/>
  <c r="Y571" i="75"/>
  <c r="X571" i="75"/>
  <c r="W571" i="75"/>
  <c r="V571" i="75"/>
  <c r="BU570" i="75"/>
  <c r="BP570" i="75"/>
  <c r="BK570" i="75"/>
  <c r="BF570" i="75"/>
  <c r="AY570" i="75"/>
  <c r="AT570" i="75"/>
  <c r="AO570" i="75"/>
  <c r="AH570" i="75"/>
  <c r="AD570" i="75"/>
  <c r="AC570" i="75"/>
  <c r="AB570" i="75"/>
  <c r="AA570" i="75"/>
  <c r="Y570" i="75"/>
  <c r="X570" i="75"/>
  <c r="W570" i="75"/>
  <c r="V570" i="75"/>
  <c r="BU569" i="75"/>
  <c r="BP569" i="75"/>
  <c r="BK569" i="75"/>
  <c r="BF569" i="75"/>
  <c r="AY569" i="75"/>
  <c r="AT569" i="75"/>
  <c r="AO569" i="75"/>
  <c r="AH569" i="75"/>
  <c r="AD569" i="75"/>
  <c r="AC569" i="75"/>
  <c r="AB569" i="75"/>
  <c r="AA569" i="75"/>
  <c r="Y569" i="75"/>
  <c r="X569" i="75"/>
  <c r="W569" i="75"/>
  <c r="V569" i="75"/>
  <c r="BU568" i="75"/>
  <c r="BP568" i="75"/>
  <c r="BK568" i="75"/>
  <c r="BF568" i="75"/>
  <c r="AY568" i="75"/>
  <c r="AT568" i="75"/>
  <c r="AO568" i="75"/>
  <c r="AH568" i="75"/>
  <c r="AD568" i="75"/>
  <c r="AC568" i="75"/>
  <c r="AB568" i="75"/>
  <c r="AA568" i="75"/>
  <c r="Y568" i="75"/>
  <c r="X568" i="75"/>
  <c r="W568" i="75"/>
  <c r="V568" i="75"/>
  <c r="BU567" i="75"/>
  <c r="BP567" i="75"/>
  <c r="BK567" i="75"/>
  <c r="BF567" i="75"/>
  <c r="AY567" i="75"/>
  <c r="AT567" i="75"/>
  <c r="AO567" i="75"/>
  <c r="AH567" i="75"/>
  <c r="U567" i="75" s="1"/>
  <c r="AD567" i="75"/>
  <c r="AC567" i="75"/>
  <c r="AB567" i="75"/>
  <c r="AA567" i="75"/>
  <c r="Y567" i="75"/>
  <c r="X567" i="75"/>
  <c r="W567" i="75"/>
  <c r="V567" i="75"/>
  <c r="BU566" i="75"/>
  <c r="BP566" i="75"/>
  <c r="BK566" i="75"/>
  <c r="BF566" i="75"/>
  <c r="AY566" i="75"/>
  <c r="AT566" i="75"/>
  <c r="AO566" i="75"/>
  <c r="AH566" i="75"/>
  <c r="U566" i="75" s="1"/>
  <c r="AD566" i="75"/>
  <c r="AC566" i="75"/>
  <c r="AB566" i="75"/>
  <c r="AA566" i="75"/>
  <c r="Y566" i="75"/>
  <c r="X566" i="75"/>
  <c r="W566" i="75"/>
  <c r="V566" i="75"/>
  <c r="BU565" i="75"/>
  <c r="BP565" i="75"/>
  <c r="BK565" i="75"/>
  <c r="BF565" i="75"/>
  <c r="AY565" i="75"/>
  <c r="AT565" i="75"/>
  <c r="AO565" i="75"/>
  <c r="AH565" i="75"/>
  <c r="U565" i="75" s="1"/>
  <c r="AD565" i="75"/>
  <c r="AC565" i="75"/>
  <c r="AB565" i="75"/>
  <c r="AA565" i="75"/>
  <c r="Y565" i="75"/>
  <c r="X565" i="75"/>
  <c r="W565" i="75"/>
  <c r="V565" i="75"/>
  <c r="BU564" i="75"/>
  <c r="BP564" i="75"/>
  <c r="BK564" i="75"/>
  <c r="BF564" i="75"/>
  <c r="AY564" i="75"/>
  <c r="AT564" i="75"/>
  <c r="AO564" i="75"/>
  <c r="AH564" i="75"/>
  <c r="AD564" i="75"/>
  <c r="AC564" i="75"/>
  <c r="AB564" i="75"/>
  <c r="AA564" i="75"/>
  <c r="Y564" i="75"/>
  <c r="X564" i="75"/>
  <c r="W564" i="75"/>
  <c r="V564" i="75"/>
  <c r="BU563" i="75"/>
  <c r="BP563" i="75"/>
  <c r="BK563" i="75"/>
  <c r="BF563" i="75"/>
  <c r="AY563" i="75"/>
  <c r="AT563" i="75"/>
  <c r="AO563" i="75"/>
  <c r="AH563" i="75"/>
  <c r="AD563" i="75"/>
  <c r="AC563" i="75"/>
  <c r="AB563" i="75"/>
  <c r="AA563" i="75"/>
  <c r="Y563" i="75"/>
  <c r="X563" i="75"/>
  <c r="W563" i="75"/>
  <c r="V563" i="75"/>
  <c r="BU562" i="75"/>
  <c r="BP562" i="75"/>
  <c r="BK562" i="75"/>
  <c r="BF562" i="75"/>
  <c r="AY562" i="75"/>
  <c r="AT562" i="75"/>
  <c r="AO562" i="75"/>
  <c r="AH562" i="75"/>
  <c r="AD562" i="75"/>
  <c r="AC562" i="75"/>
  <c r="AB562" i="75"/>
  <c r="AA562" i="75"/>
  <c r="Y562" i="75"/>
  <c r="X562" i="75"/>
  <c r="W562" i="75"/>
  <c r="V562" i="75"/>
  <c r="BU561" i="75"/>
  <c r="BP561" i="75"/>
  <c r="BK561" i="75"/>
  <c r="BF561" i="75"/>
  <c r="AY561" i="75"/>
  <c r="AT561" i="75"/>
  <c r="AO561" i="75"/>
  <c r="AH561" i="75"/>
  <c r="AD561" i="75"/>
  <c r="AC561" i="75"/>
  <c r="AB561" i="75"/>
  <c r="AA561" i="75"/>
  <c r="Y561" i="75"/>
  <c r="X561" i="75"/>
  <c r="W561" i="75"/>
  <c r="V561" i="75"/>
  <c r="BU560" i="75"/>
  <c r="BP560" i="75"/>
  <c r="BK560" i="75"/>
  <c r="BF560" i="75"/>
  <c r="AY560" i="75"/>
  <c r="AT560" i="75"/>
  <c r="AO560" i="75"/>
  <c r="AH560" i="75"/>
  <c r="AD560" i="75"/>
  <c r="AC560" i="75"/>
  <c r="AB560" i="75"/>
  <c r="AA560" i="75"/>
  <c r="Y560" i="75"/>
  <c r="X560" i="75"/>
  <c r="W560" i="75"/>
  <c r="V560" i="75"/>
  <c r="BU559" i="75"/>
  <c r="BP559" i="75"/>
  <c r="BK559" i="75"/>
  <c r="BF559" i="75"/>
  <c r="AY559" i="75"/>
  <c r="AT559" i="75"/>
  <c r="AO559" i="75"/>
  <c r="AH559" i="75"/>
  <c r="U559" i="75" s="1"/>
  <c r="AD559" i="75"/>
  <c r="AC559" i="75"/>
  <c r="AB559" i="75"/>
  <c r="AA559" i="75"/>
  <c r="Y559" i="75"/>
  <c r="X559" i="75"/>
  <c r="W559" i="75"/>
  <c r="V559" i="75"/>
  <c r="BU558" i="75"/>
  <c r="BP558" i="75"/>
  <c r="BK558" i="75"/>
  <c r="BF558" i="75"/>
  <c r="AY558" i="75"/>
  <c r="AT558" i="75"/>
  <c r="AO558" i="75"/>
  <c r="AH558" i="75"/>
  <c r="U558" i="75" s="1"/>
  <c r="AD558" i="75"/>
  <c r="AC558" i="75"/>
  <c r="AB558" i="75"/>
  <c r="AA558" i="75"/>
  <c r="Y558" i="75"/>
  <c r="X558" i="75"/>
  <c r="W558" i="75"/>
  <c r="V558" i="75"/>
  <c r="BU557" i="75"/>
  <c r="BP557" i="75"/>
  <c r="BK557" i="75"/>
  <c r="BF557" i="75"/>
  <c r="AY557" i="75"/>
  <c r="AT557" i="75"/>
  <c r="AO557" i="75"/>
  <c r="AH557" i="75"/>
  <c r="U557" i="75" s="1"/>
  <c r="AD557" i="75"/>
  <c r="AC557" i="75"/>
  <c r="AB557" i="75"/>
  <c r="AA557" i="75"/>
  <c r="Y557" i="75"/>
  <c r="X557" i="75"/>
  <c r="W557" i="75"/>
  <c r="V557" i="75"/>
  <c r="BU556" i="75"/>
  <c r="BP556" i="75"/>
  <c r="BK556" i="75"/>
  <c r="BF556" i="75"/>
  <c r="AY556" i="75"/>
  <c r="AT556" i="75"/>
  <c r="AO556" i="75"/>
  <c r="AH556" i="75"/>
  <c r="AD556" i="75"/>
  <c r="AC556" i="75"/>
  <c r="AB556" i="75"/>
  <c r="AA556" i="75"/>
  <c r="Y556" i="75"/>
  <c r="X556" i="75"/>
  <c r="W556" i="75"/>
  <c r="V556" i="75"/>
  <c r="BU555" i="75"/>
  <c r="BP555" i="75"/>
  <c r="BK555" i="75"/>
  <c r="BF555" i="75"/>
  <c r="AY555" i="75"/>
  <c r="AT555" i="75"/>
  <c r="AO555" i="75"/>
  <c r="AH555" i="75"/>
  <c r="AD555" i="75"/>
  <c r="AC555" i="75"/>
  <c r="AB555" i="75"/>
  <c r="AA555" i="75"/>
  <c r="Y555" i="75"/>
  <c r="X555" i="75"/>
  <c r="W555" i="75"/>
  <c r="V555" i="75"/>
  <c r="BU554" i="75"/>
  <c r="BP554" i="75"/>
  <c r="BK554" i="75"/>
  <c r="BF554" i="75"/>
  <c r="AY554" i="75"/>
  <c r="AT554" i="75"/>
  <c r="AO554" i="75"/>
  <c r="AH554" i="75"/>
  <c r="AD554" i="75"/>
  <c r="AC554" i="75"/>
  <c r="AB554" i="75"/>
  <c r="AA554" i="75"/>
  <c r="Y554" i="75"/>
  <c r="X554" i="75"/>
  <c r="W554" i="75"/>
  <c r="V554" i="75"/>
  <c r="BU553" i="75"/>
  <c r="BP553" i="75"/>
  <c r="BK553" i="75"/>
  <c r="BF553" i="75"/>
  <c r="AY553" i="75"/>
  <c r="AT553" i="75"/>
  <c r="AO553" i="75"/>
  <c r="AH553" i="75"/>
  <c r="AD553" i="75"/>
  <c r="AC553" i="75"/>
  <c r="AB553" i="75"/>
  <c r="AA553" i="75"/>
  <c r="Y553" i="75"/>
  <c r="X553" i="75"/>
  <c r="W553" i="75"/>
  <c r="V553" i="75"/>
  <c r="BU552" i="75"/>
  <c r="BP552" i="75"/>
  <c r="BK552" i="75"/>
  <c r="BF552" i="75"/>
  <c r="AY552" i="75"/>
  <c r="AT552" i="75"/>
  <c r="AO552" i="75"/>
  <c r="AH552" i="75"/>
  <c r="AD552" i="75"/>
  <c r="AC552" i="75"/>
  <c r="AB552" i="75"/>
  <c r="AA552" i="75"/>
  <c r="Y552" i="75"/>
  <c r="X552" i="75"/>
  <c r="W552" i="75"/>
  <c r="V552" i="75"/>
  <c r="BU551" i="75"/>
  <c r="BP551" i="75"/>
  <c r="BK551" i="75"/>
  <c r="BF551" i="75"/>
  <c r="AY551" i="75"/>
  <c r="AT551" i="75"/>
  <c r="AO551" i="75"/>
  <c r="AH551" i="75"/>
  <c r="U551" i="75" s="1"/>
  <c r="AD551" i="75"/>
  <c r="AC551" i="75"/>
  <c r="AB551" i="75"/>
  <c r="AA551" i="75"/>
  <c r="Y551" i="75"/>
  <c r="X551" i="75"/>
  <c r="W551" i="75"/>
  <c r="V551" i="75"/>
  <c r="BU550" i="75"/>
  <c r="BP550" i="75"/>
  <c r="BK550" i="75"/>
  <c r="BF550" i="75"/>
  <c r="AY550" i="75"/>
  <c r="AT550" i="75"/>
  <c r="AO550" i="75"/>
  <c r="AH550" i="75"/>
  <c r="U550" i="75" s="1"/>
  <c r="AD550" i="75"/>
  <c r="AC550" i="75"/>
  <c r="AB550" i="75"/>
  <c r="AA550" i="75"/>
  <c r="Y550" i="75"/>
  <c r="X550" i="75"/>
  <c r="W550" i="75"/>
  <c r="V550" i="75"/>
  <c r="BU549" i="75"/>
  <c r="BP549" i="75"/>
  <c r="BK549" i="75"/>
  <c r="BF549" i="75"/>
  <c r="AY549" i="75"/>
  <c r="AT549" i="75"/>
  <c r="AO549" i="75"/>
  <c r="AH549" i="75"/>
  <c r="U549" i="75" s="1"/>
  <c r="AD549" i="75"/>
  <c r="AC549" i="75"/>
  <c r="AB549" i="75"/>
  <c r="AA549" i="75"/>
  <c r="Y549" i="75"/>
  <c r="X549" i="75"/>
  <c r="W549" i="75"/>
  <c r="V549" i="75"/>
  <c r="BU548" i="75"/>
  <c r="BP548" i="75"/>
  <c r="BK548" i="75"/>
  <c r="BF548" i="75"/>
  <c r="AY548" i="75"/>
  <c r="AT548" i="75"/>
  <c r="AO548" i="75"/>
  <c r="AH548" i="75"/>
  <c r="AD548" i="75"/>
  <c r="AC548" i="75"/>
  <c r="AB548" i="75"/>
  <c r="AA548" i="75"/>
  <c r="Y548" i="75"/>
  <c r="X548" i="75"/>
  <c r="W548" i="75"/>
  <c r="V548" i="75"/>
  <c r="BU547" i="75"/>
  <c r="BP547" i="75"/>
  <c r="BK547" i="75"/>
  <c r="BF547" i="75"/>
  <c r="AY547" i="75"/>
  <c r="AT547" i="75"/>
  <c r="AO547" i="75"/>
  <c r="AH547" i="75"/>
  <c r="AD547" i="75"/>
  <c r="AC547" i="75"/>
  <c r="AB547" i="75"/>
  <c r="AA547" i="75"/>
  <c r="Y547" i="75"/>
  <c r="X547" i="75"/>
  <c r="W547" i="75"/>
  <c r="V547" i="75"/>
  <c r="BU546" i="75"/>
  <c r="BP546" i="75"/>
  <c r="BK546" i="75"/>
  <c r="BF546" i="75"/>
  <c r="AY546" i="75"/>
  <c r="AT546" i="75"/>
  <c r="AO546" i="75"/>
  <c r="AH546" i="75"/>
  <c r="U546" i="75" s="1"/>
  <c r="AD546" i="75"/>
  <c r="AC546" i="75"/>
  <c r="AB546" i="75"/>
  <c r="AA546" i="75"/>
  <c r="Y546" i="75"/>
  <c r="X546" i="75"/>
  <c r="W546" i="75"/>
  <c r="V546" i="75"/>
  <c r="BU545" i="75"/>
  <c r="BP545" i="75"/>
  <c r="BK545" i="75"/>
  <c r="BF545" i="75"/>
  <c r="AY545" i="75"/>
  <c r="AT545" i="75"/>
  <c r="AO545" i="75"/>
  <c r="AH545" i="75"/>
  <c r="U545" i="75" s="1"/>
  <c r="AD545" i="75"/>
  <c r="AC545" i="75"/>
  <c r="AB545" i="75"/>
  <c r="AA545" i="75"/>
  <c r="Y545" i="75"/>
  <c r="X545" i="75"/>
  <c r="W545" i="75"/>
  <c r="V545" i="75"/>
  <c r="BU544" i="75"/>
  <c r="BP544" i="75"/>
  <c r="BK544" i="75"/>
  <c r="BF544" i="75"/>
  <c r="AY544" i="75"/>
  <c r="AT544" i="75"/>
  <c r="AO544" i="75"/>
  <c r="AH544" i="75"/>
  <c r="AD544" i="75"/>
  <c r="AC544" i="75"/>
  <c r="AB544" i="75"/>
  <c r="AA544" i="75"/>
  <c r="Y544" i="75"/>
  <c r="X544" i="75"/>
  <c r="W544" i="75"/>
  <c r="V544" i="75"/>
  <c r="BU543" i="75"/>
  <c r="BP543" i="75"/>
  <c r="BK543" i="75"/>
  <c r="BF543" i="75"/>
  <c r="AY543" i="75"/>
  <c r="AT543" i="75"/>
  <c r="AO543" i="75"/>
  <c r="AH543" i="75"/>
  <c r="U543" i="75" s="1"/>
  <c r="AD543" i="75"/>
  <c r="AC543" i="75"/>
  <c r="AB543" i="75"/>
  <c r="AA543" i="75"/>
  <c r="Y543" i="75"/>
  <c r="X543" i="75"/>
  <c r="W543" i="75"/>
  <c r="V543" i="75"/>
  <c r="BU542" i="75"/>
  <c r="BP542" i="75"/>
  <c r="BK542" i="75"/>
  <c r="BF542" i="75"/>
  <c r="AY542" i="75"/>
  <c r="AT542" i="75"/>
  <c r="AO542" i="75"/>
  <c r="AH542" i="75"/>
  <c r="U542" i="75" s="1"/>
  <c r="AD542" i="75"/>
  <c r="AC542" i="75"/>
  <c r="AB542" i="75"/>
  <c r="AA542" i="75"/>
  <c r="Y542" i="75"/>
  <c r="X542" i="75"/>
  <c r="W542" i="75"/>
  <c r="V542" i="75"/>
  <c r="BU541" i="75"/>
  <c r="BP541" i="75"/>
  <c r="BK541" i="75"/>
  <c r="BF541" i="75"/>
  <c r="AY541" i="75"/>
  <c r="AT541" i="75"/>
  <c r="AO541" i="75"/>
  <c r="AH541" i="75"/>
  <c r="U541" i="75" s="1"/>
  <c r="AD541" i="75"/>
  <c r="AC541" i="75"/>
  <c r="AB541" i="75"/>
  <c r="AA541" i="75"/>
  <c r="Y541" i="75"/>
  <c r="X541" i="75"/>
  <c r="W541" i="75"/>
  <c r="V541" i="75"/>
  <c r="BU540" i="75"/>
  <c r="BP540" i="75"/>
  <c r="BK540" i="75"/>
  <c r="BF540" i="75"/>
  <c r="AY540" i="75"/>
  <c r="AT540" i="75"/>
  <c r="AO540" i="75"/>
  <c r="AH540" i="75"/>
  <c r="AD540" i="75"/>
  <c r="AC540" i="75"/>
  <c r="AB540" i="75"/>
  <c r="AA540" i="75"/>
  <c r="Y540" i="75"/>
  <c r="X540" i="75"/>
  <c r="W540" i="75"/>
  <c r="V540" i="75"/>
  <c r="BU539" i="75"/>
  <c r="BP539" i="75"/>
  <c r="BK539" i="75"/>
  <c r="BF539" i="75"/>
  <c r="AY539" i="75"/>
  <c r="AT539" i="75"/>
  <c r="AO539" i="75"/>
  <c r="AH539" i="75"/>
  <c r="AD539" i="75"/>
  <c r="AC539" i="75"/>
  <c r="AB539" i="75"/>
  <c r="AA539" i="75"/>
  <c r="Y539" i="75"/>
  <c r="X539" i="75"/>
  <c r="W539" i="75"/>
  <c r="V539" i="75"/>
  <c r="BU538" i="75"/>
  <c r="BP538" i="75"/>
  <c r="BK538" i="75"/>
  <c r="BF538" i="75"/>
  <c r="AY538" i="75"/>
  <c r="AT538" i="75"/>
  <c r="AO538" i="75"/>
  <c r="AH538" i="75"/>
  <c r="AD538" i="75"/>
  <c r="AC538" i="75"/>
  <c r="AB538" i="75"/>
  <c r="AA538" i="75"/>
  <c r="Y538" i="75"/>
  <c r="X538" i="75"/>
  <c r="W538" i="75"/>
  <c r="V538" i="75"/>
  <c r="BU537" i="75"/>
  <c r="BP537" i="75"/>
  <c r="BK537" i="75"/>
  <c r="BF537" i="75"/>
  <c r="AY537" i="75"/>
  <c r="AT537" i="75"/>
  <c r="AO537" i="75"/>
  <c r="AH537" i="75"/>
  <c r="AD537" i="75"/>
  <c r="AC537" i="75"/>
  <c r="AB537" i="75"/>
  <c r="AA537" i="75"/>
  <c r="Y537" i="75"/>
  <c r="X537" i="75"/>
  <c r="W537" i="75"/>
  <c r="V537" i="75"/>
  <c r="A537" i="75"/>
  <c r="BU536" i="75"/>
  <c r="BP536" i="75"/>
  <c r="BK536" i="75"/>
  <c r="BF536" i="75"/>
  <c r="AY536" i="75"/>
  <c r="AT536" i="75"/>
  <c r="AO536" i="75"/>
  <c r="AH536" i="75"/>
  <c r="AD536" i="75"/>
  <c r="AC536" i="75"/>
  <c r="AB536" i="75"/>
  <c r="AA536" i="75"/>
  <c r="Y536" i="75"/>
  <c r="X536" i="75"/>
  <c r="W536" i="75"/>
  <c r="V536" i="75"/>
  <c r="A536" i="75"/>
  <c r="BU535" i="75"/>
  <c r="BP535" i="75"/>
  <c r="BK535" i="75"/>
  <c r="BF535" i="75"/>
  <c r="AY535" i="75"/>
  <c r="AT535" i="75"/>
  <c r="AO535" i="75"/>
  <c r="AH535" i="75"/>
  <c r="AD535" i="75"/>
  <c r="AC535" i="75"/>
  <c r="AB535" i="75"/>
  <c r="AA535" i="75"/>
  <c r="Y535" i="75"/>
  <c r="X535" i="75"/>
  <c r="W535" i="75"/>
  <c r="V535" i="75"/>
  <c r="A535" i="75"/>
  <c r="BU534" i="75"/>
  <c r="BP534" i="75"/>
  <c r="BK534" i="75"/>
  <c r="BF534" i="75"/>
  <c r="AY534" i="75"/>
  <c r="AT534" i="75"/>
  <c r="AO534" i="75"/>
  <c r="AH534" i="75"/>
  <c r="AD534" i="75"/>
  <c r="AC534" i="75"/>
  <c r="AB534" i="75"/>
  <c r="AA534" i="75"/>
  <c r="Y534" i="75"/>
  <c r="X534" i="75"/>
  <c r="W534" i="75"/>
  <c r="V534" i="75"/>
  <c r="A534" i="75"/>
  <c r="BU533" i="75"/>
  <c r="BP533" i="75"/>
  <c r="BK533" i="75"/>
  <c r="BF533" i="75"/>
  <c r="AY533" i="75"/>
  <c r="AT533" i="75"/>
  <c r="AO533" i="75"/>
  <c r="AH533" i="75"/>
  <c r="U533" i="75" s="1"/>
  <c r="AD533" i="75"/>
  <c r="AC533" i="75"/>
  <c r="AB533" i="75"/>
  <c r="AA533" i="75"/>
  <c r="Y533" i="75"/>
  <c r="X533" i="75"/>
  <c r="W533" i="75"/>
  <c r="V533" i="75"/>
  <c r="A533" i="75"/>
  <c r="BU532" i="75"/>
  <c r="BP532" i="75"/>
  <c r="BK532" i="75"/>
  <c r="BF532" i="75"/>
  <c r="AY532" i="75"/>
  <c r="AT532" i="75"/>
  <c r="AO532" i="75"/>
  <c r="AH532" i="75"/>
  <c r="AD532" i="75"/>
  <c r="AC532" i="75"/>
  <c r="AB532" i="75"/>
  <c r="AA532" i="75"/>
  <c r="Y532" i="75"/>
  <c r="X532" i="75"/>
  <c r="W532" i="75"/>
  <c r="V532" i="75"/>
  <c r="A532" i="75"/>
  <c r="BU531" i="75"/>
  <c r="BP531" i="75"/>
  <c r="BK531" i="75"/>
  <c r="BF531" i="75"/>
  <c r="AY531" i="75"/>
  <c r="AT531" i="75"/>
  <c r="AO531" i="75"/>
  <c r="AH531" i="75"/>
  <c r="AD531" i="75"/>
  <c r="AC531" i="75"/>
  <c r="AB531" i="75"/>
  <c r="AA531" i="75"/>
  <c r="Y531" i="75"/>
  <c r="X531" i="75"/>
  <c r="W531" i="75"/>
  <c r="V531" i="75"/>
  <c r="A531" i="75"/>
  <c r="BU530" i="75"/>
  <c r="BP530" i="75"/>
  <c r="BK530" i="75"/>
  <c r="BF530" i="75"/>
  <c r="AY530" i="75"/>
  <c r="AT530" i="75"/>
  <c r="AO530" i="75"/>
  <c r="AH530" i="75"/>
  <c r="AD530" i="75"/>
  <c r="AC530" i="75"/>
  <c r="AB530" i="75"/>
  <c r="AA530" i="75"/>
  <c r="Y530" i="75"/>
  <c r="X530" i="75"/>
  <c r="W530" i="75"/>
  <c r="V530" i="75"/>
  <c r="A530" i="75"/>
  <c r="BU529" i="75"/>
  <c r="BP529" i="75"/>
  <c r="BK529" i="75"/>
  <c r="BF529" i="75"/>
  <c r="AY529" i="75"/>
  <c r="AT529" i="75"/>
  <c r="AO529" i="75"/>
  <c r="AH529" i="75"/>
  <c r="AD529" i="75"/>
  <c r="AC529" i="75"/>
  <c r="AB529" i="75"/>
  <c r="AA529" i="75"/>
  <c r="Y529" i="75"/>
  <c r="X529" i="75"/>
  <c r="W529" i="75"/>
  <c r="V529" i="75"/>
  <c r="A529" i="75"/>
  <c r="BU528" i="75"/>
  <c r="BP528" i="75"/>
  <c r="BK528" i="75"/>
  <c r="BF528" i="75"/>
  <c r="AY528" i="75"/>
  <c r="AT528" i="75"/>
  <c r="AO528" i="75"/>
  <c r="AH528" i="75"/>
  <c r="AD528" i="75"/>
  <c r="AC528" i="75"/>
  <c r="AB528" i="75"/>
  <c r="AA528" i="75"/>
  <c r="Y528" i="75"/>
  <c r="X528" i="75"/>
  <c r="W528" i="75"/>
  <c r="V528" i="75"/>
  <c r="A528" i="75"/>
  <c r="BU527" i="75"/>
  <c r="BP527" i="75"/>
  <c r="BK527" i="75"/>
  <c r="BF527" i="75"/>
  <c r="AY527" i="75"/>
  <c r="AT527" i="75"/>
  <c r="AO527" i="75"/>
  <c r="AH527" i="75"/>
  <c r="AD527" i="75"/>
  <c r="AC527" i="75"/>
  <c r="AB527" i="75"/>
  <c r="AA527" i="75"/>
  <c r="Y527" i="75"/>
  <c r="X527" i="75"/>
  <c r="W527" i="75"/>
  <c r="V527" i="75"/>
  <c r="A527" i="75"/>
  <c r="BU526" i="75"/>
  <c r="BP526" i="75"/>
  <c r="BK526" i="75"/>
  <c r="BF526" i="75"/>
  <c r="AY526" i="75"/>
  <c r="AT526" i="75"/>
  <c r="AO526" i="75"/>
  <c r="AH526" i="75"/>
  <c r="AD526" i="75"/>
  <c r="AC526" i="75"/>
  <c r="AB526" i="75"/>
  <c r="AA526" i="75"/>
  <c r="Y526" i="75"/>
  <c r="X526" i="75"/>
  <c r="W526" i="75"/>
  <c r="V526" i="75"/>
  <c r="A526" i="75"/>
  <c r="BU525" i="75"/>
  <c r="BP525" i="75"/>
  <c r="BK525" i="75"/>
  <c r="BF525" i="75"/>
  <c r="AY525" i="75"/>
  <c r="AT525" i="75"/>
  <c r="AO525" i="75"/>
  <c r="AH525" i="75"/>
  <c r="AD525" i="75"/>
  <c r="AC525" i="75"/>
  <c r="AB525" i="75"/>
  <c r="AA525" i="75"/>
  <c r="Y525" i="75"/>
  <c r="X525" i="75"/>
  <c r="W525" i="75"/>
  <c r="V525" i="75"/>
  <c r="A525" i="75"/>
  <c r="BU524" i="75"/>
  <c r="BP524" i="75"/>
  <c r="BK524" i="75"/>
  <c r="BF524" i="75"/>
  <c r="AY524" i="75"/>
  <c r="AT524" i="75"/>
  <c r="AO524" i="75"/>
  <c r="AH524" i="75"/>
  <c r="AD524" i="75"/>
  <c r="AC524" i="75"/>
  <c r="AB524" i="75"/>
  <c r="AA524" i="75"/>
  <c r="Y524" i="75"/>
  <c r="X524" i="75"/>
  <c r="W524" i="75"/>
  <c r="V524" i="75"/>
  <c r="A524" i="75"/>
  <c r="BU523" i="75"/>
  <c r="BP523" i="75"/>
  <c r="BK523" i="75"/>
  <c r="BF523" i="75"/>
  <c r="AY523" i="75"/>
  <c r="AT523" i="75"/>
  <c r="AO523" i="75"/>
  <c r="AH523" i="75"/>
  <c r="AD523" i="75"/>
  <c r="AC523" i="75"/>
  <c r="AB523" i="75"/>
  <c r="AA523" i="75"/>
  <c r="Y523" i="75"/>
  <c r="X523" i="75"/>
  <c r="W523" i="75"/>
  <c r="V523" i="75"/>
  <c r="A523" i="75"/>
  <c r="BU522" i="75"/>
  <c r="BP522" i="75"/>
  <c r="BK522" i="75"/>
  <c r="BF522" i="75"/>
  <c r="AY522" i="75"/>
  <c r="AT522" i="75"/>
  <c r="AO522" i="75"/>
  <c r="AH522" i="75"/>
  <c r="AD522" i="75"/>
  <c r="AC522" i="75"/>
  <c r="AB522" i="75"/>
  <c r="AA522" i="75"/>
  <c r="Y522" i="75"/>
  <c r="X522" i="75"/>
  <c r="W522" i="75"/>
  <c r="V522" i="75"/>
  <c r="A522" i="75"/>
  <c r="BU521" i="75"/>
  <c r="BP521" i="75"/>
  <c r="BK521" i="75"/>
  <c r="BF521" i="75"/>
  <c r="AY521" i="75"/>
  <c r="AT521" i="75"/>
  <c r="AO521" i="75"/>
  <c r="AH521" i="75"/>
  <c r="AD521" i="75"/>
  <c r="AC521" i="75"/>
  <c r="AB521" i="75"/>
  <c r="AA521" i="75"/>
  <c r="Y521" i="75"/>
  <c r="X521" i="75"/>
  <c r="W521" i="75"/>
  <c r="V521" i="75"/>
  <c r="A521" i="75"/>
  <c r="BU520" i="75"/>
  <c r="BP520" i="75"/>
  <c r="BK520" i="75"/>
  <c r="BF520" i="75"/>
  <c r="AY520" i="75"/>
  <c r="AT520" i="75"/>
  <c r="AO520" i="75"/>
  <c r="AH520" i="75"/>
  <c r="AD520" i="75"/>
  <c r="AC520" i="75"/>
  <c r="AB520" i="75"/>
  <c r="AA520" i="75"/>
  <c r="Y520" i="75"/>
  <c r="X520" i="75"/>
  <c r="W520" i="75"/>
  <c r="V520" i="75"/>
  <c r="A520" i="75"/>
  <c r="BU519" i="75"/>
  <c r="BP519" i="75"/>
  <c r="BK519" i="75"/>
  <c r="BF519" i="75"/>
  <c r="AY519" i="75"/>
  <c r="AT519" i="75"/>
  <c r="AO519" i="75"/>
  <c r="AH519" i="75"/>
  <c r="AD519" i="75"/>
  <c r="AC519" i="75"/>
  <c r="AB519" i="75"/>
  <c r="AA519" i="75"/>
  <c r="Y519" i="75"/>
  <c r="X519" i="75"/>
  <c r="W519" i="75"/>
  <c r="V519" i="75"/>
  <c r="A519" i="75"/>
  <c r="BU518" i="75"/>
  <c r="BP518" i="75"/>
  <c r="BK518" i="75"/>
  <c r="BF518" i="75"/>
  <c r="AY518" i="75"/>
  <c r="AT518" i="75"/>
  <c r="AO518" i="75"/>
  <c r="AH518" i="75"/>
  <c r="AD518" i="75"/>
  <c r="AC518" i="75"/>
  <c r="AB518" i="75"/>
  <c r="AA518" i="75"/>
  <c r="Y518" i="75"/>
  <c r="X518" i="75"/>
  <c r="W518" i="75"/>
  <c r="V518" i="75"/>
  <c r="A518" i="75"/>
  <c r="BU517" i="75"/>
  <c r="BP517" i="75"/>
  <c r="BK517" i="75"/>
  <c r="BF517" i="75"/>
  <c r="AY517" i="75"/>
  <c r="AT517" i="75"/>
  <c r="AO517" i="75"/>
  <c r="AH517" i="75"/>
  <c r="U517" i="75" s="1"/>
  <c r="AD517" i="75"/>
  <c r="AC517" i="75"/>
  <c r="AB517" i="75"/>
  <c r="AA517" i="75"/>
  <c r="Y517" i="75"/>
  <c r="X517" i="75"/>
  <c r="W517" i="75"/>
  <c r="V517" i="75"/>
  <c r="A517" i="75"/>
  <c r="BU516" i="75"/>
  <c r="BP516" i="75"/>
  <c r="BK516" i="75"/>
  <c r="BF516" i="75"/>
  <c r="AY516" i="75"/>
  <c r="AT516" i="75"/>
  <c r="AO516" i="75"/>
  <c r="AH516" i="75"/>
  <c r="AD516" i="75"/>
  <c r="AC516" i="75"/>
  <c r="AB516" i="75"/>
  <c r="AA516" i="75"/>
  <c r="Y516" i="75"/>
  <c r="X516" i="75"/>
  <c r="W516" i="75"/>
  <c r="V516" i="75"/>
  <c r="A516" i="75"/>
  <c r="BU515" i="75"/>
  <c r="BP515" i="75"/>
  <c r="BK515" i="75"/>
  <c r="BF515" i="75"/>
  <c r="AY515" i="75"/>
  <c r="AT515" i="75"/>
  <c r="AO515" i="75"/>
  <c r="U515" i="75" s="1"/>
  <c r="AD515" i="75"/>
  <c r="AC515" i="75"/>
  <c r="AB515" i="75"/>
  <c r="AA515" i="75"/>
  <c r="Y515" i="75"/>
  <c r="X515" i="75"/>
  <c r="W515" i="75"/>
  <c r="V515" i="75"/>
  <c r="A515" i="75"/>
  <c r="BU514" i="75"/>
  <c r="BP514" i="75"/>
  <c r="BK514" i="75"/>
  <c r="BF514" i="75"/>
  <c r="AY514" i="75"/>
  <c r="AT514" i="75"/>
  <c r="AO514" i="75"/>
  <c r="AH514" i="75"/>
  <c r="AD514" i="75"/>
  <c r="AC514" i="75"/>
  <c r="AB514" i="75"/>
  <c r="AA514" i="75"/>
  <c r="Y514" i="75"/>
  <c r="X514" i="75"/>
  <c r="W514" i="75"/>
  <c r="V514" i="75"/>
  <c r="A514" i="75"/>
  <c r="BU513" i="75"/>
  <c r="BP513" i="75"/>
  <c r="BK513" i="75"/>
  <c r="BF513" i="75"/>
  <c r="AY513" i="75"/>
  <c r="AT513" i="75"/>
  <c r="AO513" i="75"/>
  <c r="AH513" i="75"/>
  <c r="AD513" i="75"/>
  <c r="AC513" i="75"/>
  <c r="AB513" i="75"/>
  <c r="AA513" i="75"/>
  <c r="Y513" i="75"/>
  <c r="X513" i="75"/>
  <c r="W513" i="75"/>
  <c r="V513" i="75"/>
  <c r="A513" i="75"/>
  <c r="BU512" i="75"/>
  <c r="BP512" i="75"/>
  <c r="BK512" i="75"/>
  <c r="BF512" i="75"/>
  <c r="AY512" i="75"/>
  <c r="AT512" i="75"/>
  <c r="AO512" i="75"/>
  <c r="AH512" i="75"/>
  <c r="AD512" i="75"/>
  <c r="AC512" i="75"/>
  <c r="AB512" i="75"/>
  <c r="AA512" i="75"/>
  <c r="Y512" i="75"/>
  <c r="X512" i="75"/>
  <c r="W512" i="75"/>
  <c r="V512" i="75"/>
  <c r="A512" i="75"/>
  <c r="BU511" i="75"/>
  <c r="BP511" i="75"/>
  <c r="BK511" i="75"/>
  <c r="BF511" i="75"/>
  <c r="AY511" i="75"/>
  <c r="AT511" i="75"/>
  <c r="AO511" i="75"/>
  <c r="AH511" i="75"/>
  <c r="AD511" i="75"/>
  <c r="AC511" i="75"/>
  <c r="AB511" i="75"/>
  <c r="AA511" i="75"/>
  <c r="Y511" i="75"/>
  <c r="X511" i="75"/>
  <c r="W511" i="75"/>
  <c r="V511" i="75"/>
  <c r="A511" i="75"/>
  <c r="BU510" i="75"/>
  <c r="BP510" i="75"/>
  <c r="BK510" i="75"/>
  <c r="BF510" i="75"/>
  <c r="AY510" i="75"/>
  <c r="AT510" i="75"/>
  <c r="AO510" i="75"/>
  <c r="AH510" i="75"/>
  <c r="AD510" i="75"/>
  <c r="AC510" i="75"/>
  <c r="AB510" i="75"/>
  <c r="AA510" i="75"/>
  <c r="Y510" i="75"/>
  <c r="X510" i="75"/>
  <c r="W510" i="75"/>
  <c r="V510" i="75"/>
  <c r="A510" i="75"/>
  <c r="BU509" i="75"/>
  <c r="BP509" i="75"/>
  <c r="BK509" i="75"/>
  <c r="BF509" i="75"/>
  <c r="AY509" i="75"/>
  <c r="AT509" i="75"/>
  <c r="AO509" i="75"/>
  <c r="AH509" i="75"/>
  <c r="AD509" i="75"/>
  <c r="AC509" i="75"/>
  <c r="AB509" i="75"/>
  <c r="AA509" i="75"/>
  <c r="Y509" i="75"/>
  <c r="X509" i="75"/>
  <c r="W509" i="75"/>
  <c r="V509" i="75"/>
  <c r="A509" i="75"/>
  <c r="BU508" i="75"/>
  <c r="BP508" i="75"/>
  <c r="BK508" i="75"/>
  <c r="BF508" i="75"/>
  <c r="AY508" i="75"/>
  <c r="AT508" i="75"/>
  <c r="AO508" i="75"/>
  <c r="AH508" i="75"/>
  <c r="AD508" i="75"/>
  <c r="AC508" i="75"/>
  <c r="AB508" i="75"/>
  <c r="AA508" i="75"/>
  <c r="Y508" i="75"/>
  <c r="X508" i="75"/>
  <c r="W508" i="75"/>
  <c r="V508" i="75"/>
  <c r="A508" i="75"/>
  <c r="BU507" i="75"/>
  <c r="BP507" i="75"/>
  <c r="BK507" i="75"/>
  <c r="BF507" i="75"/>
  <c r="AY507" i="75"/>
  <c r="AT507" i="75"/>
  <c r="AO507" i="75"/>
  <c r="AH507" i="75"/>
  <c r="AD507" i="75"/>
  <c r="AC507" i="75"/>
  <c r="AB507" i="75"/>
  <c r="AA507" i="75"/>
  <c r="Y507" i="75"/>
  <c r="X507" i="75"/>
  <c r="W507" i="75"/>
  <c r="V507" i="75"/>
  <c r="A507" i="75"/>
  <c r="BU506" i="75"/>
  <c r="BP506" i="75"/>
  <c r="BK506" i="75"/>
  <c r="BF506" i="75"/>
  <c r="AY506" i="75"/>
  <c r="AT506" i="75"/>
  <c r="AO506" i="75"/>
  <c r="AH506" i="75"/>
  <c r="AD506" i="75"/>
  <c r="AC506" i="75"/>
  <c r="AB506" i="75"/>
  <c r="AA506" i="75"/>
  <c r="Y506" i="75"/>
  <c r="X506" i="75"/>
  <c r="W506" i="75"/>
  <c r="V506" i="75"/>
  <c r="A506" i="75"/>
  <c r="BU505" i="75"/>
  <c r="BP505" i="75"/>
  <c r="BK505" i="75"/>
  <c r="BF505" i="75"/>
  <c r="AY505" i="75"/>
  <c r="AT505" i="75"/>
  <c r="AO505" i="75"/>
  <c r="AH505" i="75"/>
  <c r="AD505" i="75"/>
  <c r="AC505" i="75"/>
  <c r="AB505" i="75"/>
  <c r="AA505" i="75"/>
  <c r="Y505" i="75"/>
  <c r="X505" i="75"/>
  <c r="W505" i="75"/>
  <c r="V505" i="75"/>
  <c r="A505" i="75"/>
  <c r="BU504" i="75"/>
  <c r="BP504" i="75"/>
  <c r="BK504" i="75"/>
  <c r="BF504" i="75"/>
  <c r="AY504" i="75"/>
  <c r="AT504" i="75"/>
  <c r="AO504" i="75"/>
  <c r="AH504" i="75"/>
  <c r="AD504" i="75"/>
  <c r="AC504" i="75"/>
  <c r="AB504" i="75"/>
  <c r="AA504" i="75"/>
  <c r="Y504" i="75"/>
  <c r="X504" i="75"/>
  <c r="W504" i="75"/>
  <c r="V504" i="75"/>
  <c r="A504" i="75"/>
  <c r="BU503" i="75"/>
  <c r="BP503" i="75"/>
  <c r="BK503" i="75"/>
  <c r="BF503" i="75"/>
  <c r="AY503" i="75"/>
  <c r="AT503" i="75"/>
  <c r="AO503" i="75"/>
  <c r="AH503" i="75"/>
  <c r="AD503" i="75"/>
  <c r="AC503" i="75"/>
  <c r="AB503" i="75"/>
  <c r="AA503" i="75"/>
  <c r="Y503" i="75"/>
  <c r="X503" i="75"/>
  <c r="W503" i="75"/>
  <c r="V503" i="75"/>
  <c r="A503" i="75"/>
  <c r="BU502" i="75"/>
  <c r="BP502" i="75"/>
  <c r="BK502" i="75"/>
  <c r="BF502" i="75"/>
  <c r="AY502" i="75"/>
  <c r="AT502" i="75"/>
  <c r="AO502" i="75"/>
  <c r="AH502" i="75"/>
  <c r="AD502" i="75"/>
  <c r="AC502" i="75"/>
  <c r="AB502" i="75"/>
  <c r="AA502" i="75"/>
  <c r="Y502" i="75"/>
  <c r="X502" i="75"/>
  <c r="W502" i="75"/>
  <c r="V502" i="75"/>
  <c r="A502" i="75"/>
  <c r="BU501" i="75"/>
  <c r="BP501" i="75"/>
  <c r="BK501" i="75"/>
  <c r="BF501" i="75"/>
  <c r="AY501" i="75"/>
  <c r="AT501" i="75"/>
  <c r="AO501" i="75"/>
  <c r="AH501" i="75"/>
  <c r="AD501" i="75"/>
  <c r="AC501" i="75"/>
  <c r="AB501" i="75"/>
  <c r="AA501" i="75"/>
  <c r="Y501" i="75"/>
  <c r="X501" i="75"/>
  <c r="W501" i="75"/>
  <c r="V501" i="75"/>
  <c r="A501" i="75"/>
  <c r="BU500" i="75"/>
  <c r="BP500" i="75"/>
  <c r="BK500" i="75"/>
  <c r="BF500" i="75"/>
  <c r="AY500" i="75"/>
  <c r="AT500" i="75"/>
  <c r="AO500" i="75"/>
  <c r="AH500" i="75"/>
  <c r="AD500" i="75"/>
  <c r="AC500" i="75"/>
  <c r="AB500" i="75"/>
  <c r="AA500" i="75"/>
  <c r="Y500" i="75"/>
  <c r="X500" i="75"/>
  <c r="W500" i="75"/>
  <c r="V500" i="75"/>
  <c r="A500" i="75"/>
  <c r="BU499" i="75"/>
  <c r="BP499" i="75"/>
  <c r="BK499" i="75"/>
  <c r="BF499" i="75"/>
  <c r="AY499" i="75"/>
  <c r="AT499" i="75"/>
  <c r="AO499" i="75"/>
  <c r="AH499" i="75"/>
  <c r="AD499" i="75"/>
  <c r="AC499" i="75"/>
  <c r="AB499" i="75"/>
  <c r="AA499" i="75"/>
  <c r="Y499" i="75"/>
  <c r="X499" i="75"/>
  <c r="W499" i="75"/>
  <c r="V499" i="75"/>
  <c r="A499" i="75"/>
  <c r="BU498" i="75"/>
  <c r="BP498" i="75"/>
  <c r="BK498" i="75"/>
  <c r="BF498" i="75"/>
  <c r="AY498" i="75"/>
  <c r="AT498" i="75"/>
  <c r="AO498" i="75"/>
  <c r="AH498" i="75"/>
  <c r="AD498" i="75"/>
  <c r="AC498" i="75"/>
  <c r="AB498" i="75"/>
  <c r="AA498" i="75"/>
  <c r="Y498" i="75"/>
  <c r="X498" i="75"/>
  <c r="W498" i="75"/>
  <c r="V498" i="75"/>
  <c r="A498" i="75"/>
  <c r="BU497" i="75"/>
  <c r="BP497" i="75"/>
  <c r="BK497" i="75"/>
  <c r="BF497" i="75"/>
  <c r="AY497" i="75"/>
  <c r="AT497" i="75"/>
  <c r="AO497" i="75"/>
  <c r="AH497" i="75"/>
  <c r="AD497" i="75"/>
  <c r="AC497" i="75"/>
  <c r="AB497" i="75"/>
  <c r="AA497" i="75"/>
  <c r="Y497" i="75"/>
  <c r="X497" i="75"/>
  <c r="W497" i="75"/>
  <c r="V497" i="75"/>
  <c r="A497" i="75"/>
  <c r="BU496" i="75"/>
  <c r="BP496" i="75"/>
  <c r="BK496" i="75"/>
  <c r="BF496" i="75"/>
  <c r="AY496" i="75"/>
  <c r="AT496" i="75"/>
  <c r="AO496" i="75"/>
  <c r="AH496" i="75"/>
  <c r="AD496" i="75"/>
  <c r="AC496" i="75"/>
  <c r="AB496" i="75"/>
  <c r="AA496" i="75"/>
  <c r="Y496" i="75"/>
  <c r="X496" i="75"/>
  <c r="W496" i="75"/>
  <c r="V496" i="75"/>
  <c r="A496" i="75"/>
  <c r="BU495" i="75"/>
  <c r="BP495" i="75"/>
  <c r="BK495" i="75"/>
  <c r="BF495" i="75"/>
  <c r="AY495" i="75"/>
  <c r="AT495" i="75"/>
  <c r="AO495" i="75"/>
  <c r="AH495" i="75"/>
  <c r="AD495" i="75"/>
  <c r="AC495" i="75"/>
  <c r="AB495" i="75"/>
  <c r="AA495" i="75"/>
  <c r="Y495" i="75"/>
  <c r="X495" i="75"/>
  <c r="W495" i="75"/>
  <c r="V495" i="75"/>
  <c r="A495" i="75"/>
  <c r="BU494" i="75"/>
  <c r="BP494" i="75"/>
  <c r="BK494" i="75"/>
  <c r="BF494" i="75"/>
  <c r="AY494" i="75"/>
  <c r="AT494" i="75"/>
  <c r="AO494" i="75"/>
  <c r="AH494" i="75"/>
  <c r="AD494" i="75"/>
  <c r="AC494" i="75"/>
  <c r="AB494" i="75"/>
  <c r="AA494" i="75"/>
  <c r="Y494" i="75"/>
  <c r="X494" i="75"/>
  <c r="W494" i="75"/>
  <c r="V494" i="75"/>
  <c r="A494" i="75"/>
  <c r="BU493" i="75"/>
  <c r="BP493" i="75"/>
  <c r="BK493" i="75"/>
  <c r="BF493" i="75"/>
  <c r="AY493" i="75"/>
  <c r="AT493" i="75"/>
  <c r="AO493" i="75"/>
  <c r="AH493" i="75"/>
  <c r="AD493" i="75"/>
  <c r="AC493" i="75"/>
  <c r="AB493" i="75"/>
  <c r="AA493" i="75"/>
  <c r="Y493" i="75"/>
  <c r="X493" i="75"/>
  <c r="W493" i="75"/>
  <c r="V493" i="75"/>
  <c r="A493" i="75"/>
  <c r="BU492" i="75"/>
  <c r="BP492" i="75"/>
  <c r="BK492" i="75"/>
  <c r="BF492" i="75"/>
  <c r="AY492" i="75"/>
  <c r="AT492" i="75"/>
  <c r="AO492" i="75"/>
  <c r="AH492" i="75"/>
  <c r="AD492" i="75"/>
  <c r="AC492" i="75"/>
  <c r="AB492" i="75"/>
  <c r="AA492" i="75"/>
  <c r="Y492" i="75"/>
  <c r="X492" i="75"/>
  <c r="W492" i="75"/>
  <c r="V492" i="75"/>
  <c r="A492" i="75"/>
  <c r="BU491" i="75"/>
  <c r="BP491" i="75"/>
  <c r="BK491" i="75"/>
  <c r="BF491" i="75"/>
  <c r="AY491" i="75"/>
  <c r="AT491" i="75"/>
  <c r="AO491" i="75"/>
  <c r="AH491" i="75"/>
  <c r="AD491" i="75"/>
  <c r="AC491" i="75"/>
  <c r="AB491" i="75"/>
  <c r="AA491" i="75"/>
  <c r="Y491" i="75"/>
  <c r="X491" i="75"/>
  <c r="W491" i="75"/>
  <c r="V491" i="75"/>
  <c r="A491" i="75"/>
  <c r="BU490" i="75"/>
  <c r="BP490" i="75"/>
  <c r="BK490" i="75"/>
  <c r="BF490" i="75"/>
  <c r="AY490" i="75"/>
  <c r="AT490" i="75"/>
  <c r="AO490" i="75"/>
  <c r="AH490" i="75"/>
  <c r="AD490" i="75"/>
  <c r="AC490" i="75"/>
  <c r="AB490" i="75"/>
  <c r="AA490" i="75"/>
  <c r="Y490" i="75"/>
  <c r="X490" i="75"/>
  <c r="W490" i="75"/>
  <c r="V490" i="75"/>
  <c r="A490" i="75"/>
  <c r="BU489" i="75"/>
  <c r="BP489" i="75"/>
  <c r="BK489" i="75"/>
  <c r="BF489" i="75"/>
  <c r="AY489" i="75"/>
  <c r="AT489" i="75"/>
  <c r="AO489" i="75"/>
  <c r="AH489" i="75"/>
  <c r="AD489" i="75"/>
  <c r="AC489" i="75"/>
  <c r="AB489" i="75"/>
  <c r="AA489" i="75"/>
  <c r="Y489" i="75"/>
  <c r="X489" i="75"/>
  <c r="W489" i="75"/>
  <c r="V489" i="75"/>
  <c r="A489" i="75"/>
  <c r="BU488" i="75"/>
  <c r="BP488" i="75"/>
  <c r="BK488" i="75"/>
  <c r="BF488" i="75"/>
  <c r="AY488" i="75"/>
  <c r="AT488" i="75"/>
  <c r="AO488" i="75"/>
  <c r="AH488" i="75"/>
  <c r="AD488" i="75"/>
  <c r="AC488" i="75"/>
  <c r="AB488" i="75"/>
  <c r="AA488" i="75"/>
  <c r="Y488" i="75"/>
  <c r="X488" i="75"/>
  <c r="W488" i="75"/>
  <c r="V488" i="75"/>
  <c r="A488" i="75"/>
  <c r="BU487" i="75"/>
  <c r="BP487" i="75"/>
  <c r="BK487" i="75"/>
  <c r="BF487" i="75"/>
  <c r="AY487" i="75"/>
  <c r="AT487" i="75"/>
  <c r="AO487" i="75"/>
  <c r="AH487" i="75"/>
  <c r="AD487" i="75"/>
  <c r="AC487" i="75"/>
  <c r="AB487" i="75"/>
  <c r="AA487" i="75"/>
  <c r="Y487" i="75"/>
  <c r="X487" i="75"/>
  <c r="W487" i="75"/>
  <c r="V487" i="75"/>
  <c r="A487" i="75"/>
  <c r="BU486" i="75"/>
  <c r="BP486" i="75"/>
  <c r="BK486" i="75"/>
  <c r="BF486" i="75"/>
  <c r="AY486" i="75"/>
  <c r="AT486" i="75"/>
  <c r="AO486" i="75"/>
  <c r="AH486" i="75"/>
  <c r="AD486" i="75"/>
  <c r="AC486" i="75"/>
  <c r="AB486" i="75"/>
  <c r="AA486" i="75"/>
  <c r="Y486" i="75"/>
  <c r="X486" i="75"/>
  <c r="W486" i="75"/>
  <c r="V486" i="75"/>
  <c r="A486" i="75"/>
  <c r="BU485" i="75"/>
  <c r="BP485" i="75"/>
  <c r="BK485" i="75"/>
  <c r="BF485" i="75"/>
  <c r="AY485" i="75"/>
  <c r="AT485" i="75"/>
  <c r="AO485" i="75"/>
  <c r="AH485" i="75"/>
  <c r="AD485" i="75"/>
  <c r="AC485" i="75"/>
  <c r="AB485" i="75"/>
  <c r="AA485" i="75"/>
  <c r="Y485" i="75"/>
  <c r="X485" i="75"/>
  <c r="W485" i="75"/>
  <c r="V485" i="75"/>
  <c r="A485" i="75"/>
  <c r="BU484" i="75"/>
  <c r="BP484" i="75"/>
  <c r="BK484" i="75"/>
  <c r="BF484" i="75"/>
  <c r="AY484" i="75"/>
  <c r="AT484" i="75"/>
  <c r="AO484" i="75"/>
  <c r="AH484" i="75"/>
  <c r="AD484" i="75"/>
  <c r="AC484" i="75"/>
  <c r="AB484" i="75"/>
  <c r="AA484" i="75"/>
  <c r="Y484" i="75"/>
  <c r="X484" i="75"/>
  <c r="W484" i="75"/>
  <c r="V484" i="75"/>
  <c r="A484" i="75"/>
  <c r="BU483" i="75"/>
  <c r="BP483" i="75"/>
  <c r="BK483" i="75"/>
  <c r="BF483" i="75"/>
  <c r="AY483" i="75"/>
  <c r="AT483" i="75"/>
  <c r="AO483" i="75"/>
  <c r="AH483" i="75"/>
  <c r="AD483" i="75"/>
  <c r="AC483" i="75"/>
  <c r="AB483" i="75"/>
  <c r="AA483" i="75"/>
  <c r="Y483" i="75"/>
  <c r="X483" i="75"/>
  <c r="W483" i="75"/>
  <c r="V483" i="75"/>
  <c r="A483" i="75"/>
  <c r="BU482" i="75"/>
  <c r="BP482" i="75"/>
  <c r="BK482" i="75"/>
  <c r="BF482" i="75"/>
  <c r="AY482" i="75"/>
  <c r="AT482" i="75"/>
  <c r="AO482" i="75"/>
  <c r="AH482" i="75"/>
  <c r="AD482" i="75"/>
  <c r="AC482" i="75"/>
  <c r="AB482" i="75"/>
  <c r="AA482" i="75"/>
  <c r="Y482" i="75"/>
  <c r="X482" i="75"/>
  <c r="W482" i="75"/>
  <c r="V482" i="75"/>
  <c r="A482" i="75"/>
  <c r="BU481" i="75"/>
  <c r="BP481" i="75"/>
  <c r="BK481" i="75"/>
  <c r="BF481" i="75"/>
  <c r="AY481" i="75"/>
  <c r="AT481" i="75"/>
  <c r="AO481" i="75"/>
  <c r="AH481" i="75"/>
  <c r="AD481" i="75"/>
  <c r="AC481" i="75"/>
  <c r="AB481" i="75"/>
  <c r="AA481" i="75"/>
  <c r="Y481" i="75"/>
  <c r="X481" i="75"/>
  <c r="W481" i="75"/>
  <c r="V481" i="75"/>
  <c r="A481" i="75"/>
  <c r="BU480" i="75"/>
  <c r="BP480" i="75"/>
  <c r="BK480" i="75"/>
  <c r="BF480" i="75"/>
  <c r="AY480" i="75"/>
  <c r="AT480" i="75"/>
  <c r="AO480" i="75"/>
  <c r="AH480" i="75"/>
  <c r="AD480" i="75"/>
  <c r="AC480" i="75"/>
  <c r="AB480" i="75"/>
  <c r="AA480" i="75"/>
  <c r="Y480" i="75"/>
  <c r="X480" i="75"/>
  <c r="W480" i="75"/>
  <c r="V480" i="75"/>
  <c r="A480" i="75"/>
  <c r="BU479" i="75"/>
  <c r="BP479" i="75"/>
  <c r="BK479" i="75"/>
  <c r="BF479" i="75"/>
  <c r="AY479" i="75"/>
  <c r="AT479" i="75"/>
  <c r="AO479" i="75"/>
  <c r="AH479" i="75"/>
  <c r="AD479" i="75"/>
  <c r="AC479" i="75"/>
  <c r="AB479" i="75"/>
  <c r="AA479" i="75"/>
  <c r="Y479" i="75"/>
  <c r="X479" i="75"/>
  <c r="W479" i="75"/>
  <c r="V479" i="75"/>
  <c r="A479" i="75"/>
  <c r="BU478" i="75"/>
  <c r="BP478" i="75"/>
  <c r="BK478" i="75"/>
  <c r="BF478" i="75"/>
  <c r="AY478" i="75"/>
  <c r="AT478" i="75"/>
  <c r="AO478" i="75"/>
  <c r="AH478" i="75"/>
  <c r="AD478" i="75"/>
  <c r="AC478" i="75"/>
  <c r="AB478" i="75"/>
  <c r="AA478" i="75"/>
  <c r="Y478" i="75"/>
  <c r="X478" i="75"/>
  <c r="W478" i="75"/>
  <c r="V478" i="75"/>
  <c r="A478" i="75"/>
  <c r="BU477" i="75"/>
  <c r="BP477" i="75"/>
  <c r="BK477" i="75"/>
  <c r="BF477" i="75"/>
  <c r="AY477" i="75"/>
  <c r="AT477" i="75"/>
  <c r="AO477" i="75"/>
  <c r="AH477" i="75"/>
  <c r="AD477" i="75"/>
  <c r="AC477" i="75"/>
  <c r="AB477" i="75"/>
  <c r="AA477" i="75"/>
  <c r="Y477" i="75"/>
  <c r="X477" i="75"/>
  <c r="W477" i="75"/>
  <c r="V477" i="75"/>
  <c r="A477" i="75"/>
  <c r="BU476" i="75"/>
  <c r="BP476" i="75"/>
  <c r="BK476" i="75"/>
  <c r="BF476" i="75"/>
  <c r="AY476" i="75"/>
  <c r="AT476" i="75"/>
  <c r="AO476" i="75"/>
  <c r="AH476" i="75"/>
  <c r="AD476" i="75"/>
  <c r="AC476" i="75"/>
  <c r="AB476" i="75"/>
  <c r="AA476" i="75"/>
  <c r="Y476" i="75"/>
  <c r="X476" i="75"/>
  <c r="W476" i="75"/>
  <c r="V476" i="75"/>
  <c r="A476" i="75"/>
  <c r="BU475" i="75"/>
  <c r="BP475" i="75"/>
  <c r="BK475" i="75"/>
  <c r="BF475" i="75"/>
  <c r="AY475" i="75"/>
  <c r="AT475" i="75"/>
  <c r="AO475" i="75"/>
  <c r="AH475" i="75"/>
  <c r="AD475" i="75"/>
  <c r="AC475" i="75"/>
  <c r="AB475" i="75"/>
  <c r="AA475" i="75"/>
  <c r="Y475" i="75"/>
  <c r="X475" i="75"/>
  <c r="W475" i="75"/>
  <c r="V475" i="75"/>
  <c r="A475" i="75"/>
  <c r="BU474" i="75"/>
  <c r="BP474" i="75"/>
  <c r="BK474" i="75"/>
  <c r="BF474" i="75"/>
  <c r="AY474" i="75"/>
  <c r="AT474" i="75"/>
  <c r="AO474" i="75"/>
  <c r="AH474" i="75"/>
  <c r="AD474" i="75"/>
  <c r="AC474" i="75"/>
  <c r="AB474" i="75"/>
  <c r="AA474" i="75"/>
  <c r="Y474" i="75"/>
  <c r="X474" i="75"/>
  <c r="W474" i="75"/>
  <c r="V474" i="75"/>
  <c r="A474" i="75"/>
  <c r="BU473" i="75"/>
  <c r="BP473" i="75"/>
  <c r="BK473" i="75"/>
  <c r="BF473" i="75"/>
  <c r="AY473" i="75"/>
  <c r="AT473" i="75"/>
  <c r="AO473" i="75"/>
  <c r="AH473" i="75"/>
  <c r="AD473" i="75"/>
  <c r="AC473" i="75"/>
  <c r="AB473" i="75"/>
  <c r="AA473" i="75"/>
  <c r="Y473" i="75"/>
  <c r="X473" i="75"/>
  <c r="W473" i="75"/>
  <c r="V473" i="75"/>
  <c r="A473" i="75"/>
  <c r="BU472" i="75"/>
  <c r="BP472" i="75"/>
  <c r="BK472" i="75"/>
  <c r="BF472" i="75"/>
  <c r="AY472" i="75"/>
  <c r="AT472" i="75"/>
  <c r="AO472" i="75"/>
  <c r="AH472" i="75"/>
  <c r="AD472" i="75"/>
  <c r="AC472" i="75"/>
  <c r="AB472" i="75"/>
  <c r="AA472" i="75"/>
  <c r="Y472" i="75"/>
  <c r="X472" i="75"/>
  <c r="W472" i="75"/>
  <c r="V472" i="75"/>
  <c r="A472" i="75"/>
  <c r="BU471" i="75"/>
  <c r="BP471" i="75"/>
  <c r="BK471" i="75"/>
  <c r="BF471" i="75"/>
  <c r="AY471" i="75"/>
  <c r="AT471" i="75"/>
  <c r="AO471" i="75"/>
  <c r="AH471" i="75"/>
  <c r="AD471" i="75"/>
  <c r="AC471" i="75"/>
  <c r="AB471" i="75"/>
  <c r="AA471" i="75"/>
  <c r="Y471" i="75"/>
  <c r="X471" i="75"/>
  <c r="W471" i="75"/>
  <c r="V471" i="75"/>
  <c r="A471" i="75"/>
  <c r="BU470" i="75"/>
  <c r="BP470" i="75"/>
  <c r="BK470" i="75"/>
  <c r="BF470" i="75"/>
  <c r="AY470" i="75"/>
  <c r="AT470" i="75"/>
  <c r="AO470" i="75"/>
  <c r="AH470" i="75"/>
  <c r="AD470" i="75"/>
  <c r="AC470" i="75"/>
  <c r="AB470" i="75"/>
  <c r="AA470" i="75"/>
  <c r="Y470" i="75"/>
  <c r="X470" i="75"/>
  <c r="W470" i="75"/>
  <c r="V470" i="75"/>
  <c r="A470" i="75"/>
  <c r="BU469" i="75"/>
  <c r="BP469" i="75"/>
  <c r="BK469" i="75"/>
  <c r="BF469" i="75"/>
  <c r="AY469" i="75"/>
  <c r="AT469" i="75"/>
  <c r="AO469" i="75"/>
  <c r="U469" i="75" s="1"/>
  <c r="AH469" i="75"/>
  <c r="AD469" i="75"/>
  <c r="AC469" i="75"/>
  <c r="AB469" i="75"/>
  <c r="AA469" i="75"/>
  <c r="Y469" i="75"/>
  <c r="X469" i="75"/>
  <c r="W469" i="75"/>
  <c r="V469" i="75"/>
  <c r="A469" i="75"/>
  <c r="BU468" i="75"/>
  <c r="BP468" i="75"/>
  <c r="BK468" i="75"/>
  <c r="BF468" i="75"/>
  <c r="AY468" i="75"/>
  <c r="AT468" i="75"/>
  <c r="AO468" i="75"/>
  <c r="AH468" i="75"/>
  <c r="AD468" i="75"/>
  <c r="AC468" i="75"/>
  <c r="AB468" i="75"/>
  <c r="AA468" i="75"/>
  <c r="Y468" i="75"/>
  <c r="X468" i="75"/>
  <c r="W468" i="75"/>
  <c r="V468" i="75"/>
  <c r="A468" i="75"/>
  <c r="BU467" i="75"/>
  <c r="BP467" i="75"/>
  <c r="BK467" i="75"/>
  <c r="BF467" i="75"/>
  <c r="AY467" i="75"/>
  <c r="AT467" i="75"/>
  <c r="AO467" i="75"/>
  <c r="AH467" i="75"/>
  <c r="AD467" i="75"/>
  <c r="AC467" i="75"/>
  <c r="AB467" i="75"/>
  <c r="AA467" i="75"/>
  <c r="Y467" i="75"/>
  <c r="X467" i="75"/>
  <c r="W467" i="75"/>
  <c r="V467" i="75"/>
  <c r="A467" i="75"/>
  <c r="BU466" i="75"/>
  <c r="BP466" i="75"/>
  <c r="BK466" i="75"/>
  <c r="BF466" i="75"/>
  <c r="AY466" i="75"/>
  <c r="AT466" i="75"/>
  <c r="AO466" i="75"/>
  <c r="AH466" i="75"/>
  <c r="AD466" i="75"/>
  <c r="AC466" i="75"/>
  <c r="AB466" i="75"/>
  <c r="AA466" i="75"/>
  <c r="Y466" i="75"/>
  <c r="X466" i="75"/>
  <c r="W466" i="75"/>
  <c r="V466" i="75"/>
  <c r="A466" i="75"/>
  <c r="BU465" i="75"/>
  <c r="BP465" i="75"/>
  <c r="BK465" i="75"/>
  <c r="BF465" i="75"/>
  <c r="AY465" i="75"/>
  <c r="AT465" i="75"/>
  <c r="AO465" i="75"/>
  <c r="AH465" i="75"/>
  <c r="AD465" i="75"/>
  <c r="AC465" i="75"/>
  <c r="AB465" i="75"/>
  <c r="AA465" i="75"/>
  <c r="Y465" i="75"/>
  <c r="X465" i="75"/>
  <c r="W465" i="75"/>
  <c r="V465" i="75"/>
  <c r="A465" i="75"/>
  <c r="BU464" i="75"/>
  <c r="BP464" i="75"/>
  <c r="BK464" i="75"/>
  <c r="BF464" i="75"/>
  <c r="AY464" i="75"/>
  <c r="AT464" i="75"/>
  <c r="AO464" i="75"/>
  <c r="AH464" i="75"/>
  <c r="AD464" i="75"/>
  <c r="AC464" i="75"/>
  <c r="AB464" i="75"/>
  <c r="AA464" i="75"/>
  <c r="Y464" i="75"/>
  <c r="X464" i="75"/>
  <c r="W464" i="75"/>
  <c r="V464" i="75"/>
  <c r="A464" i="75"/>
  <c r="BU463" i="75"/>
  <c r="BP463" i="75"/>
  <c r="BK463" i="75"/>
  <c r="BF463" i="75"/>
  <c r="AY463" i="75"/>
  <c r="AT463" i="75"/>
  <c r="AO463" i="75"/>
  <c r="AH463" i="75"/>
  <c r="AD463" i="75"/>
  <c r="AC463" i="75"/>
  <c r="AB463" i="75"/>
  <c r="AA463" i="75"/>
  <c r="Y463" i="75"/>
  <c r="X463" i="75"/>
  <c r="W463" i="75"/>
  <c r="V463" i="75"/>
  <c r="A463" i="75"/>
  <c r="BU462" i="75"/>
  <c r="BP462" i="75"/>
  <c r="BK462" i="75"/>
  <c r="BF462" i="75"/>
  <c r="AY462" i="75"/>
  <c r="AT462" i="75"/>
  <c r="AO462" i="75"/>
  <c r="AH462" i="75"/>
  <c r="AD462" i="75"/>
  <c r="AC462" i="75"/>
  <c r="AB462" i="75"/>
  <c r="AA462" i="75"/>
  <c r="Y462" i="75"/>
  <c r="X462" i="75"/>
  <c r="W462" i="75"/>
  <c r="V462" i="75"/>
  <c r="A462" i="75"/>
  <c r="BU461" i="75"/>
  <c r="BP461" i="75"/>
  <c r="BK461" i="75"/>
  <c r="BF461" i="75"/>
  <c r="AY461" i="75"/>
  <c r="AT461" i="75"/>
  <c r="AO461" i="75"/>
  <c r="AH461" i="75"/>
  <c r="AD461" i="75"/>
  <c r="AC461" i="75"/>
  <c r="AB461" i="75"/>
  <c r="AA461" i="75"/>
  <c r="Y461" i="75"/>
  <c r="X461" i="75"/>
  <c r="W461" i="75"/>
  <c r="V461" i="75"/>
  <c r="A461" i="75"/>
  <c r="BU460" i="75"/>
  <c r="BP460" i="75"/>
  <c r="BK460" i="75"/>
  <c r="BF460" i="75"/>
  <c r="AY460" i="75"/>
  <c r="AT460" i="75"/>
  <c r="AO460" i="75"/>
  <c r="AH460" i="75"/>
  <c r="AD460" i="75"/>
  <c r="AC460" i="75"/>
  <c r="AB460" i="75"/>
  <c r="AA460" i="75"/>
  <c r="Y460" i="75"/>
  <c r="X460" i="75"/>
  <c r="W460" i="75"/>
  <c r="V460" i="75"/>
  <c r="A460" i="75"/>
  <c r="BU459" i="75"/>
  <c r="BP459" i="75"/>
  <c r="BK459" i="75"/>
  <c r="BF459" i="75"/>
  <c r="AY459" i="75"/>
  <c r="AT459" i="75"/>
  <c r="AO459" i="75"/>
  <c r="AH459" i="75"/>
  <c r="AD459" i="75"/>
  <c r="AC459" i="75"/>
  <c r="AB459" i="75"/>
  <c r="AA459" i="75"/>
  <c r="Y459" i="75"/>
  <c r="X459" i="75"/>
  <c r="W459" i="75"/>
  <c r="V459" i="75"/>
  <c r="A459" i="75"/>
  <c r="BU458" i="75"/>
  <c r="BP458" i="75"/>
  <c r="BK458" i="75"/>
  <c r="BF458" i="75"/>
  <c r="AY458" i="75"/>
  <c r="AT458" i="75"/>
  <c r="AO458" i="75"/>
  <c r="AH458" i="75"/>
  <c r="AD458" i="75"/>
  <c r="AC458" i="75"/>
  <c r="AB458" i="75"/>
  <c r="AA458" i="75"/>
  <c r="Y458" i="75"/>
  <c r="X458" i="75"/>
  <c r="W458" i="75"/>
  <c r="V458" i="75"/>
  <c r="A458" i="75"/>
  <c r="BU457" i="75"/>
  <c r="BP457" i="75"/>
  <c r="BK457" i="75"/>
  <c r="BF457" i="75"/>
  <c r="AY457" i="75"/>
  <c r="AT457" i="75"/>
  <c r="AO457" i="75"/>
  <c r="AH457" i="75"/>
  <c r="AD457" i="75"/>
  <c r="AC457" i="75"/>
  <c r="AB457" i="75"/>
  <c r="AA457" i="75"/>
  <c r="Y457" i="75"/>
  <c r="X457" i="75"/>
  <c r="W457" i="75"/>
  <c r="V457" i="75"/>
  <c r="A457" i="75"/>
  <c r="BU456" i="75"/>
  <c r="BP456" i="75"/>
  <c r="BK456" i="75"/>
  <c r="BF456" i="75"/>
  <c r="AY456" i="75"/>
  <c r="AT456" i="75"/>
  <c r="AO456" i="75"/>
  <c r="AH456" i="75"/>
  <c r="AD456" i="75"/>
  <c r="AC456" i="75"/>
  <c r="AB456" i="75"/>
  <c r="AA456" i="75"/>
  <c r="Y456" i="75"/>
  <c r="X456" i="75"/>
  <c r="W456" i="75"/>
  <c r="V456" i="75"/>
  <c r="A456" i="75"/>
  <c r="BU455" i="75"/>
  <c r="BP455" i="75"/>
  <c r="BK455" i="75"/>
  <c r="BF455" i="75"/>
  <c r="AY455" i="75"/>
  <c r="AT455" i="75"/>
  <c r="AO455" i="75"/>
  <c r="AH455" i="75"/>
  <c r="AD455" i="75"/>
  <c r="AC455" i="75"/>
  <c r="AB455" i="75"/>
  <c r="AA455" i="75"/>
  <c r="Y455" i="75"/>
  <c r="X455" i="75"/>
  <c r="W455" i="75"/>
  <c r="V455" i="75"/>
  <c r="A455" i="75"/>
  <c r="BU454" i="75"/>
  <c r="BP454" i="75"/>
  <c r="BK454" i="75"/>
  <c r="BF454" i="75"/>
  <c r="AY454" i="75"/>
  <c r="AT454" i="75"/>
  <c r="AO454" i="75"/>
  <c r="AH454" i="75"/>
  <c r="AD454" i="75"/>
  <c r="AC454" i="75"/>
  <c r="AB454" i="75"/>
  <c r="AA454" i="75"/>
  <c r="Y454" i="75"/>
  <c r="X454" i="75"/>
  <c r="W454" i="75"/>
  <c r="V454" i="75"/>
  <c r="A454" i="75"/>
  <c r="BU453" i="75"/>
  <c r="BP453" i="75"/>
  <c r="BK453" i="75"/>
  <c r="BF453" i="75"/>
  <c r="AY453" i="75"/>
  <c r="AT453" i="75"/>
  <c r="AO453" i="75"/>
  <c r="AH453" i="75"/>
  <c r="AD453" i="75"/>
  <c r="AC453" i="75"/>
  <c r="AB453" i="75"/>
  <c r="AA453" i="75"/>
  <c r="Y453" i="75"/>
  <c r="X453" i="75"/>
  <c r="W453" i="75"/>
  <c r="V453" i="75"/>
  <c r="A453" i="75"/>
  <c r="BU452" i="75"/>
  <c r="BP452" i="75"/>
  <c r="BK452" i="75"/>
  <c r="BF452" i="75"/>
  <c r="AY452" i="75"/>
  <c r="AT452" i="75"/>
  <c r="AO452" i="75"/>
  <c r="AH452" i="75"/>
  <c r="AD452" i="75"/>
  <c r="AC452" i="75"/>
  <c r="AB452" i="75"/>
  <c r="AA452" i="75"/>
  <c r="Y452" i="75"/>
  <c r="X452" i="75"/>
  <c r="W452" i="75"/>
  <c r="V452" i="75"/>
  <c r="A452" i="75"/>
  <c r="BU451" i="75"/>
  <c r="BP451" i="75"/>
  <c r="BK451" i="75"/>
  <c r="BF451" i="75"/>
  <c r="AY451" i="75"/>
  <c r="AT451" i="75"/>
  <c r="AO451" i="75"/>
  <c r="AH451" i="75"/>
  <c r="AD451" i="75"/>
  <c r="AC451" i="75"/>
  <c r="AB451" i="75"/>
  <c r="AA451" i="75"/>
  <c r="Y451" i="75"/>
  <c r="X451" i="75"/>
  <c r="W451" i="75"/>
  <c r="V451" i="75"/>
  <c r="A451" i="75"/>
  <c r="BU450" i="75"/>
  <c r="BP450" i="75"/>
  <c r="BK450" i="75"/>
  <c r="BF450" i="75"/>
  <c r="AY450" i="75"/>
  <c r="AT450" i="75"/>
  <c r="AO450" i="75"/>
  <c r="AH450" i="75"/>
  <c r="AD450" i="75"/>
  <c r="AC450" i="75"/>
  <c r="AB450" i="75"/>
  <c r="AA450" i="75"/>
  <c r="Y450" i="75"/>
  <c r="X450" i="75"/>
  <c r="W450" i="75"/>
  <c r="V450" i="75"/>
  <c r="A450" i="75"/>
  <c r="BU449" i="75"/>
  <c r="BP449" i="75"/>
  <c r="BK449" i="75"/>
  <c r="BF449" i="75"/>
  <c r="AY449" i="75"/>
  <c r="AT449" i="75"/>
  <c r="AO449" i="75"/>
  <c r="AH449" i="75"/>
  <c r="AD449" i="75"/>
  <c r="AC449" i="75"/>
  <c r="AB449" i="75"/>
  <c r="AA449" i="75"/>
  <c r="Y449" i="75"/>
  <c r="X449" i="75"/>
  <c r="W449" i="75"/>
  <c r="V449" i="75"/>
  <c r="A449" i="75"/>
  <c r="BU448" i="75"/>
  <c r="BP448" i="75"/>
  <c r="BK448" i="75"/>
  <c r="BF448" i="75"/>
  <c r="AY448" i="75"/>
  <c r="AT448" i="75"/>
  <c r="AO448" i="75"/>
  <c r="AH448" i="75"/>
  <c r="AD448" i="75"/>
  <c r="AC448" i="75"/>
  <c r="AB448" i="75"/>
  <c r="AA448" i="75"/>
  <c r="Y448" i="75"/>
  <c r="X448" i="75"/>
  <c r="W448" i="75"/>
  <c r="V448" i="75"/>
  <c r="A448" i="75"/>
  <c r="BU447" i="75"/>
  <c r="BP447" i="75"/>
  <c r="BK447" i="75"/>
  <c r="BF447" i="75"/>
  <c r="AY447" i="75"/>
  <c r="AT447" i="75"/>
  <c r="AO447" i="75"/>
  <c r="AH447" i="75"/>
  <c r="AD447" i="75"/>
  <c r="AC447" i="75"/>
  <c r="AB447" i="75"/>
  <c r="AA447" i="75"/>
  <c r="Y447" i="75"/>
  <c r="X447" i="75"/>
  <c r="W447" i="75"/>
  <c r="V447" i="75"/>
  <c r="A447" i="75"/>
  <c r="BU446" i="75"/>
  <c r="BP446" i="75"/>
  <c r="BK446" i="75"/>
  <c r="BF446" i="75"/>
  <c r="AY446" i="75"/>
  <c r="AT446" i="75"/>
  <c r="AO446" i="75"/>
  <c r="AH446" i="75"/>
  <c r="AD446" i="75"/>
  <c r="AC446" i="75"/>
  <c r="AB446" i="75"/>
  <c r="AA446" i="75"/>
  <c r="Y446" i="75"/>
  <c r="X446" i="75"/>
  <c r="W446" i="75"/>
  <c r="V446" i="75"/>
  <c r="A446" i="75"/>
  <c r="BU445" i="75"/>
  <c r="BP445" i="75"/>
  <c r="BK445" i="75"/>
  <c r="BF445" i="75"/>
  <c r="AY445" i="75"/>
  <c r="AT445" i="75"/>
  <c r="AO445" i="75"/>
  <c r="AH445" i="75"/>
  <c r="AD445" i="75"/>
  <c r="AC445" i="75"/>
  <c r="AB445" i="75"/>
  <c r="AA445" i="75"/>
  <c r="Y445" i="75"/>
  <c r="X445" i="75"/>
  <c r="W445" i="75"/>
  <c r="V445" i="75"/>
  <c r="A445" i="75"/>
  <c r="BU444" i="75"/>
  <c r="BP444" i="75"/>
  <c r="BK444" i="75"/>
  <c r="BF444" i="75"/>
  <c r="AY444" i="75"/>
  <c r="AT444" i="75"/>
  <c r="AO444" i="75"/>
  <c r="AH444" i="75"/>
  <c r="AD444" i="75"/>
  <c r="AC444" i="75"/>
  <c r="AB444" i="75"/>
  <c r="AA444" i="75"/>
  <c r="Y444" i="75"/>
  <c r="X444" i="75"/>
  <c r="W444" i="75"/>
  <c r="V444" i="75"/>
  <c r="A444" i="75"/>
  <c r="BU443" i="75"/>
  <c r="BP443" i="75"/>
  <c r="BK443" i="75"/>
  <c r="BF443" i="75"/>
  <c r="AY443" i="75"/>
  <c r="AT443" i="75"/>
  <c r="AO443" i="75"/>
  <c r="AH443" i="75"/>
  <c r="AD443" i="75"/>
  <c r="AC443" i="75"/>
  <c r="AB443" i="75"/>
  <c r="AA443" i="75"/>
  <c r="Y443" i="75"/>
  <c r="X443" i="75"/>
  <c r="W443" i="75"/>
  <c r="V443" i="75"/>
  <c r="A443" i="75"/>
  <c r="BU442" i="75"/>
  <c r="BP442" i="75"/>
  <c r="BK442" i="75"/>
  <c r="BF442" i="75"/>
  <c r="AY442" i="75"/>
  <c r="AT442" i="75"/>
  <c r="AO442" i="75"/>
  <c r="AH442" i="75"/>
  <c r="AD442" i="75"/>
  <c r="AC442" i="75"/>
  <c r="AB442" i="75"/>
  <c r="AA442" i="75"/>
  <c r="Y442" i="75"/>
  <c r="X442" i="75"/>
  <c r="W442" i="75"/>
  <c r="V442" i="75"/>
  <c r="A442" i="75"/>
  <c r="BU441" i="75"/>
  <c r="BP441" i="75"/>
  <c r="BK441" i="75"/>
  <c r="BF441" i="75"/>
  <c r="AY441" i="75"/>
  <c r="AT441" i="75"/>
  <c r="AO441" i="75"/>
  <c r="AH441" i="75"/>
  <c r="AD441" i="75"/>
  <c r="AC441" i="75"/>
  <c r="AB441" i="75"/>
  <c r="AA441" i="75"/>
  <c r="Y441" i="75"/>
  <c r="X441" i="75"/>
  <c r="W441" i="75"/>
  <c r="V441" i="75"/>
  <c r="A441" i="75"/>
  <c r="BU440" i="75"/>
  <c r="BP440" i="75"/>
  <c r="BK440" i="75"/>
  <c r="BF440" i="75"/>
  <c r="AY440" i="75"/>
  <c r="AT440" i="75"/>
  <c r="AO440" i="75"/>
  <c r="AH440" i="75"/>
  <c r="AD440" i="75"/>
  <c r="AC440" i="75"/>
  <c r="AB440" i="75"/>
  <c r="AA440" i="75"/>
  <c r="Y440" i="75"/>
  <c r="X440" i="75"/>
  <c r="W440" i="75"/>
  <c r="V440" i="75"/>
  <c r="A440" i="75"/>
  <c r="BU439" i="75"/>
  <c r="BP439" i="75"/>
  <c r="BK439" i="75"/>
  <c r="BF439" i="75"/>
  <c r="AY439" i="75"/>
  <c r="AT439" i="75"/>
  <c r="AO439" i="75"/>
  <c r="AH439" i="75"/>
  <c r="AD439" i="75"/>
  <c r="AC439" i="75"/>
  <c r="AB439" i="75"/>
  <c r="AA439" i="75"/>
  <c r="Y439" i="75"/>
  <c r="X439" i="75"/>
  <c r="W439" i="75"/>
  <c r="V439" i="75"/>
  <c r="A439" i="75"/>
  <c r="BU438" i="75"/>
  <c r="BP438" i="75"/>
  <c r="BK438" i="75"/>
  <c r="BF438" i="75"/>
  <c r="AY438" i="75"/>
  <c r="AT438" i="75"/>
  <c r="AO438" i="75"/>
  <c r="AH438" i="75"/>
  <c r="AD438" i="75"/>
  <c r="AC438" i="75"/>
  <c r="AB438" i="75"/>
  <c r="AA438" i="75"/>
  <c r="Y438" i="75"/>
  <c r="X438" i="75"/>
  <c r="W438" i="75"/>
  <c r="V438" i="75"/>
  <c r="A438" i="75"/>
  <c r="BU437" i="75"/>
  <c r="BP437" i="75"/>
  <c r="BK437" i="75"/>
  <c r="BF437" i="75"/>
  <c r="AY437" i="75"/>
  <c r="AT437" i="75"/>
  <c r="AO437" i="75"/>
  <c r="AH437" i="75"/>
  <c r="AD437" i="75"/>
  <c r="AC437" i="75"/>
  <c r="AB437" i="75"/>
  <c r="AA437" i="75"/>
  <c r="Y437" i="75"/>
  <c r="X437" i="75"/>
  <c r="W437" i="75"/>
  <c r="V437" i="75"/>
  <c r="A437" i="75"/>
  <c r="BU436" i="75"/>
  <c r="BP436" i="75"/>
  <c r="BK436" i="75"/>
  <c r="BF436" i="75"/>
  <c r="AY436" i="75"/>
  <c r="AT436" i="75"/>
  <c r="AO436" i="75"/>
  <c r="AH436" i="75"/>
  <c r="AD436" i="75"/>
  <c r="AC436" i="75"/>
  <c r="AB436" i="75"/>
  <c r="AA436" i="75"/>
  <c r="Y436" i="75"/>
  <c r="X436" i="75"/>
  <c r="W436" i="75"/>
  <c r="V436" i="75"/>
  <c r="A436" i="75"/>
  <c r="BU435" i="75"/>
  <c r="BP435" i="75"/>
  <c r="BK435" i="75"/>
  <c r="BF435" i="75"/>
  <c r="AY435" i="75"/>
  <c r="AT435" i="75"/>
  <c r="AO435" i="75"/>
  <c r="AH435" i="75"/>
  <c r="AD435" i="75"/>
  <c r="AC435" i="75"/>
  <c r="AB435" i="75"/>
  <c r="AA435" i="75"/>
  <c r="Y435" i="75"/>
  <c r="X435" i="75"/>
  <c r="W435" i="75"/>
  <c r="V435" i="75"/>
  <c r="A435" i="75"/>
  <c r="BU434" i="75"/>
  <c r="BP434" i="75"/>
  <c r="BK434" i="75"/>
  <c r="BF434" i="75"/>
  <c r="AY434" i="75"/>
  <c r="AT434" i="75"/>
  <c r="AO434" i="75"/>
  <c r="AH434" i="75"/>
  <c r="AD434" i="75"/>
  <c r="AC434" i="75"/>
  <c r="AB434" i="75"/>
  <c r="AA434" i="75"/>
  <c r="Y434" i="75"/>
  <c r="X434" i="75"/>
  <c r="W434" i="75"/>
  <c r="V434" i="75"/>
  <c r="A434" i="75"/>
  <c r="BU433" i="75"/>
  <c r="BP433" i="75"/>
  <c r="BK433" i="75"/>
  <c r="BF433" i="75"/>
  <c r="AY433" i="75"/>
  <c r="AT433" i="75"/>
  <c r="AO433" i="75"/>
  <c r="AH433" i="75"/>
  <c r="AD433" i="75"/>
  <c r="AC433" i="75"/>
  <c r="AB433" i="75"/>
  <c r="AA433" i="75"/>
  <c r="Y433" i="75"/>
  <c r="X433" i="75"/>
  <c r="W433" i="75"/>
  <c r="V433" i="75"/>
  <c r="A433" i="75"/>
  <c r="BU432" i="75"/>
  <c r="BP432" i="75"/>
  <c r="BK432" i="75"/>
  <c r="BF432" i="75"/>
  <c r="AY432" i="75"/>
  <c r="AT432" i="75"/>
  <c r="AO432" i="75"/>
  <c r="AH432" i="75"/>
  <c r="AD432" i="75"/>
  <c r="AC432" i="75"/>
  <c r="AB432" i="75"/>
  <c r="AA432" i="75"/>
  <c r="Y432" i="75"/>
  <c r="X432" i="75"/>
  <c r="W432" i="75"/>
  <c r="V432" i="75"/>
  <c r="A432" i="75"/>
  <c r="BU431" i="75"/>
  <c r="BP431" i="75"/>
  <c r="BK431" i="75"/>
  <c r="BF431" i="75"/>
  <c r="AY431" i="75"/>
  <c r="AT431" i="75"/>
  <c r="AO431" i="75"/>
  <c r="AH431" i="75"/>
  <c r="AD431" i="75"/>
  <c r="AC431" i="75"/>
  <c r="AB431" i="75"/>
  <c r="AA431" i="75"/>
  <c r="Y431" i="75"/>
  <c r="X431" i="75"/>
  <c r="W431" i="75"/>
  <c r="V431" i="75"/>
  <c r="A431" i="75"/>
  <c r="BU430" i="75"/>
  <c r="BP430" i="75"/>
  <c r="BK430" i="75"/>
  <c r="BF430" i="75"/>
  <c r="AY430" i="75"/>
  <c r="AT430" i="75"/>
  <c r="AO430" i="75"/>
  <c r="AH430" i="75"/>
  <c r="AD430" i="75"/>
  <c r="AC430" i="75"/>
  <c r="AB430" i="75"/>
  <c r="AA430" i="75"/>
  <c r="Y430" i="75"/>
  <c r="X430" i="75"/>
  <c r="W430" i="75"/>
  <c r="V430" i="75"/>
  <c r="A430" i="75"/>
  <c r="BU429" i="75"/>
  <c r="BP429" i="75"/>
  <c r="BK429" i="75"/>
  <c r="BF429" i="75"/>
  <c r="AY429" i="75"/>
  <c r="AT429" i="75"/>
  <c r="AO429" i="75"/>
  <c r="AH429" i="75"/>
  <c r="AD429" i="75"/>
  <c r="AC429" i="75"/>
  <c r="AB429" i="75"/>
  <c r="AA429" i="75"/>
  <c r="Y429" i="75"/>
  <c r="X429" i="75"/>
  <c r="W429" i="75"/>
  <c r="V429" i="75"/>
  <c r="A429" i="75"/>
  <c r="BU428" i="75"/>
  <c r="BP428" i="75"/>
  <c r="BK428" i="75"/>
  <c r="BF428" i="75"/>
  <c r="AY428" i="75"/>
  <c r="AT428" i="75"/>
  <c r="AO428" i="75"/>
  <c r="AH428" i="75"/>
  <c r="AD428" i="75"/>
  <c r="AC428" i="75"/>
  <c r="AB428" i="75"/>
  <c r="AA428" i="75"/>
  <c r="Y428" i="75"/>
  <c r="X428" i="75"/>
  <c r="W428" i="75"/>
  <c r="V428" i="75"/>
  <c r="A428" i="75"/>
  <c r="BU427" i="75"/>
  <c r="BP427" i="75"/>
  <c r="BK427" i="75"/>
  <c r="BF427" i="75"/>
  <c r="AY427" i="75"/>
  <c r="AT427" i="75"/>
  <c r="AO427" i="75"/>
  <c r="AH427" i="75"/>
  <c r="AD427" i="75"/>
  <c r="AC427" i="75"/>
  <c r="AB427" i="75"/>
  <c r="AA427" i="75"/>
  <c r="Y427" i="75"/>
  <c r="X427" i="75"/>
  <c r="W427" i="75"/>
  <c r="V427" i="75"/>
  <c r="A427" i="75"/>
  <c r="BU426" i="75"/>
  <c r="BP426" i="75"/>
  <c r="BK426" i="75"/>
  <c r="BF426" i="75"/>
  <c r="AY426" i="75"/>
  <c r="AT426" i="75"/>
  <c r="AO426" i="75"/>
  <c r="AH426" i="75"/>
  <c r="AD426" i="75"/>
  <c r="AC426" i="75"/>
  <c r="AB426" i="75"/>
  <c r="AA426" i="75"/>
  <c r="Y426" i="75"/>
  <c r="X426" i="75"/>
  <c r="W426" i="75"/>
  <c r="V426" i="75"/>
  <c r="A426" i="75"/>
  <c r="BU425" i="75"/>
  <c r="BP425" i="75"/>
  <c r="BK425" i="75"/>
  <c r="BF425" i="75"/>
  <c r="AY425" i="75"/>
  <c r="AT425" i="75"/>
  <c r="AO425" i="75"/>
  <c r="AH425" i="75"/>
  <c r="AD425" i="75"/>
  <c r="AC425" i="75"/>
  <c r="AB425" i="75"/>
  <c r="AA425" i="75"/>
  <c r="Y425" i="75"/>
  <c r="X425" i="75"/>
  <c r="W425" i="75"/>
  <c r="V425" i="75"/>
  <c r="A425" i="75"/>
  <c r="BU424" i="75"/>
  <c r="BP424" i="75"/>
  <c r="BK424" i="75"/>
  <c r="BF424" i="75"/>
  <c r="AY424" i="75"/>
  <c r="AT424" i="75"/>
  <c r="AO424" i="75"/>
  <c r="AH424" i="75"/>
  <c r="AD424" i="75"/>
  <c r="AC424" i="75"/>
  <c r="AB424" i="75"/>
  <c r="AA424" i="75"/>
  <c r="Y424" i="75"/>
  <c r="X424" i="75"/>
  <c r="W424" i="75"/>
  <c r="V424" i="75"/>
  <c r="A424" i="75"/>
  <c r="BU423" i="75"/>
  <c r="BP423" i="75"/>
  <c r="BK423" i="75"/>
  <c r="BF423" i="75"/>
  <c r="AY423" i="75"/>
  <c r="AT423" i="75"/>
  <c r="AO423" i="75"/>
  <c r="AH423" i="75"/>
  <c r="AD423" i="75"/>
  <c r="AC423" i="75"/>
  <c r="AB423" i="75"/>
  <c r="AA423" i="75"/>
  <c r="Y423" i="75"/>
  <c r="X423" i="75"/>
  <c r="W423" i="75"/>
  <c r="V423" i="75"/>
  <c r="A423" i="75"/>
  <c r="BU422" i="75"/>
  <c r="BP422" i="75"/>
  <c r="BK422" i="75"/>
  <c r="BF422" i="75"/>
  <c r="AY422" i="75"/>
  <c r="AT422" i="75"/>
  <c r="AO422" i="75"/>
  <c r="AH422" i="75"/>
  <c r="AD422" i="75"/>
  <c r="AC422" i="75"/>
  <c r="AB422" i="75"/>
  <c r="AA422" i="75"/>
  <c r="Y422" i="75"/>
  <c r="X422" i="75"/>
  <c r="W422" i="75"/>
  <c r="V422" i="75"/>
  <c r="A422" i="75"/>
  <c r="BU421" i="75"/>
  <c r="BP421" i="75"/>
  <c r="BK421" i="75"/>
  <c r="BF421" i="75"/>
  <c r="AY421" i="75"/>
  <c r="AT421" i="75"/>
  <c r="AO421" i="75"/>
  <c r="AH421" i="75"/>
  <c r="AD421" i="75"/>
  <c r="AC421" i="75"/>
  <c r="AB421" i="75"/>
  <c r="AA421" i="75"/>
  <c r="Y421" i="75"/>
  <c r="X421" i="75"/>
  <c r="W421" i="75"/>
  <c r="V421" i="75"/>
  <c r="A421" i="75"/>
  <c r="BU420" i="75"/>
  <c r="BP420" i="75"/>
  <c r="BK420" i="75"/>
  <c r="BF420" i="75"/>
  <c r="AY420" i="75"/>
  <c r="AT420" i="75"/>
  <c r="AO420" i="75"/>
  <c r="AH420" i="75"/>
  <c r="AD420" i="75"/>
  <c r="AC420" i="75"/>
  <c r="AB420" i="75"/>
  <c r="AA420" i="75"/>
  <c r="Y420" i="75"/>
  <c r="X420" i="75"/>
  <c r="W420" i="75"/>
  <c r="V420" i="75"/>
  <c r="A420" i="75"/>
  <c r="BU419" i="75"/>
  <c r="BP419" i="75"/>
  <c r="BK419" i="75"/>
  <c r="BF419" i="75"/>
  <c r="AY419" i="75"/>
  <c r="AT419" i="75"/>
  <c r="AO419" i="75"/>
  <c r="AH419" i="75"/>
  <c r="AD419" i="75"/>
  <c r="AC419" i="75"/>
  <c r="AB419" i="75"/>
  <c r="AA419" i="75"/>
  <c r="Y419" i="75"/>
  <c r="X419" i="75"/>
  <c r="W419" i="75"/>
  <c r="V419" i="75"/>
  <c r="A419" i="75"/>
  <c r="BU418" i="75"/>
  <c r="BP418" i="75"/>
  <c r="BK418" i="75"/>
  <c r="BF418" i="75"/>
  <c r="AY418" i="75"/>
  <c r="AT418" i="75"/>
  <c r="AO418" i="75"/>
  <c r="AH418" i="75"/>
  <c r="AD418" i="75"/>
  <c r="AC418" i="75"/>
  <c r="AB418" i="75"/>
  <c r="AA418" i="75"/>
  <c r="Y418" i="75"/>
  <c r="X418" i="75"/>
  <c r="W418" i="75"/>
  <c r="V418" i="75"/>
  <c r="A418" i="75"/>
  <c r="BU417" i="75"/>
  <c r="BP417" i="75"/>
  <c r="BK417" i="75"/>
  <c r="BF417" i="75"/>
  <c r="AY417" i="75"/>
  <c r="AT417" i="75"/>
  <c r="AO417" i="75"/>
  <c r="AH417" i="75"/>
  <c r="AD417" i="75"/>
  <c r="AC417" i="75"/>
  <c r="AB417" i="75"/>
  <c r="AA417" i="75"/>
  <c r="Y417" i="75"/>
  <c r="X417" i="75"/>
  <c r="W417" i="75"/>
  <c r="V417" i="75"/>
  <c r="A417" i="75"/>
  <c r="BU416" i="75"/>
  <c r="BP416" i="75"/>
  <c r="BK416" i="75"/>
  <c r="BF416" i="75"/>
  <c r="AY416" i="75"/>
  <c r="AT416" i="75"/>
  <c r="AO416" i="75"/>
  <c r="AH416" i="75"/>
  <c r="U416" i="75" s="1"/>
  <c r="AD416" i="75"/>
  <c r="AC416" i="75"/>
  <c r="AB416" i="75"/>
  <c r="AA416" i="75"/>
  <c r="Y416" i="75"/>
  <c r="X416" i="75"/>
  <c r="W416" i="75"/>
  <c r="V416" i="75"/>
  <c r="A416" i="75"/>
  <c r="BU415" i="75"/>
  <c r="BP415" i="75"/>
  <c r="BK415" i="75"/>
  <c r="BF415" i="75"/>
  <c r="AY415" i="75"/>
  <c r="AT415" i="75"/>
  <c r="AO415" i="75"/>
  <c r="AH415" i="75"/>
  <c r="AD415" i="75"/>
  <c r="AC415" i="75"/>
  <c r="AB415" i="75"/>
  <c r="AA415" i="75"/>
  <c r="Y415" i="75"/>
  <c r="X415" i="75"/>
  <c r="W415" i="75"/>
  <c r="V415" i="75"/>
  <c r="A415" i="75"/>
  <c r="BU414" i="75"/>
  <c r="BP414" i="75"/>
  <c r="BK414" i="75"/>
  <c r="BF414" i="75"/>
  <c r="AY414" i="75"/>
  <c r="AT414" i="75"/>
  <c r="AO414" i="75"/>
  <c r="AH414" i="75"/>
  <c r="AD414" i="75"/>
  <c r="AC414" i="75"/>
  <c r="AB414" i="75"/>
  <c r="AA414" i="75"/>
  <c r="Y414" i="75"/>
  <c r="X414" i="75"/>
  <c r="W414" i="75"/>
  <c r="V414" i="75"/>
  <c r="A414" i="75"/>
  <c r="BU413" i="75"/>
  <c r="BP413" i="75"/>
  <c r="BK413" i="75"/>
  <c r="BF413" i="75"/>
  <c r="AY413" i="75"/>
  <c r="AT413" i="75"/>
  <c r="AO413" i="75"/>
  <c r="AH413" i="75"/>
  <c r="AD413" i="75"/>
  <c r="AC413" i="75"/>
  <c r="AB413" i="75"/>
  <c r="AA413" i="75"/>
  <c r="Y413" i="75"/>
  <c r="X413" i="75"/>
  <c r="W413" i="75"/>
  <c r="V413" i="75"/>
  <c r="A413" i="75"/>
  <c r="BU412" i="75"/>
  <c r="BP412" i="75"/>
  <c r="BK412" i="75"/>
  <c r="BF412" i="75"/>
  <c r="AY412" i="75"/>
  <c r="AT412" i="75"/>
  <c r="AO412" i="75"/>
  <c r="AH412" i="75"/>
  <c r="AD412" i="75"/>
  <c r="AC412" i="75"/>
  <c r="AB412" i="75"/>
  <c r="AA412" i="75"/>
  <c r="Y412" i="75"/>
  <c r="X412" i="75"/>
  <c r="W412" i="75"/>
  <c r="V412" i="75"/>
  <c r="A412" i="75"/>
  <c r="BU411" i="75"/>
  <c r="BP411" i="75"/>
  <c r="BK411" i="75"/>
  <c r="BF411" i="75"/>
  <c r="AY411" i="75"/>
  <c r="AT411" i="75"/>
  <c r="AO411" i="75"/>
  <c r="AH411" i="75"/>
  <c r="AD411" i="75"/>
  <c r="AC411" i="75"/>
  <c r="AB411" i="75"/>
  <c r="AA411" i="75"/>
  <c r="Y411" i="75"/>
  <c r="X411" i="75"/>
  <c r="W411" i="75"/>
  <c r="V411" i="75"/>
  <c r="A411" i="75"/>
  <c r="BU410" i="75"/>
  <c r="BP410" i="75"/>
  <c r="BK410" i="75"/>
  <c r="BF410" i="75"/>
  <c r="AY410" i="75"/>
  <c r="AT410" i="75"/>
  <c r="AO410" i="75"/>
  <c r="AH410" i="75"/>
  <c r="AD410" i="75"/>
  <c r="AC410" i="75"/>
  <c r="AB410" i="75"/>
  <c r="AA410" i="75"/>
  <c r="Y410" i="75"/>
  <c r="X410" i="75"/>
  <c r="W410" i="75"/>
  <c r="V410" i="75"/>
  <c r="A410" i="75"/>
  <c r="BU409" i="75"/>
  <c r="BP409" i="75"/>
  <c r="BK409" i="75"/>
  <c r="BF409" i="75"/>
  <c r="AY409" i="75"/>
  <c r="AT409" i="75"/>
  <c r="AO409" i="75"/>
  <c r="AH409" i="75"/>
  <c r="AD409" i="75"/>
  <c r="AC409" i="75"/>
  <c r="AB409" i="75"/>
  <c r="AA409" i="75"/>
  <c r="Y409" i="75"/>
  <c r="X409" i="75"/>
  <c r="W409" i="75"/>
  <c r="V409" i="75"/>
  <c r="A409" i="75"/>
  <c r="BU408" i="75"/>
  <c r="BP408" i="75"/>
  <c r="BK408" i="75"/>
  <c r="BF408" i="75"/>
  <c r="AY408" i="75"/>
  <c r="AT408" i="75"/>
  <c r="AO408" i="75"/>
  <c r="AH408" i="75"/>
  <c r="AD408" i="75"/>
  <c r="AC408" i="75"/>
  <c r="AB408" i="75"/>
  <c r="AA408" i="75"/>
  <c r="Y408" i="75"/>
  <c r="X408" i="75"/>
  <c r="W408" i="75"/>
  <c r="V408" i="75"/>
  <c r="A408" i="75"/>
  <c r="BU407" i="75"/>
  <c r="BP407" i="75"/>
  <c r="BK407" i="75"/>
  <c r="BF407" i="75"/>
  <c r="AY407" i="75"/>
  <c r="AT407" i="75"/>
  <c r="AO407" i="75"/>
  <c r="AH407" i="75"/>
  <c r="AD407" i="75"/>
  <c r="AC407" i="75"/>
  <c r="AB407" i="75"/>
  <c r="AA407" i="75"/>
  <c r="Y407" i="75"/>
  <c r="X407" i="75"/>
  <c r="W407" i="75"/>
  <c r="V407" i="75"/>
  <c r="A407" i="75"/>
  <c r="BU406" i="75"/>
  <c r="BP406" i="75"/>
  <c r="BK406" i="75"/>
  <c r="BF406" i="75"/>
  <c r="AY406" i="75"/>
  <c r="AT406" i="75"/>
  <c r="AO406" i="75"/>
  <c r="AH406" i="75"/>
  <c r="AD406" i="75"/>
  <c r="AC406" i="75"/>
  <c r="AB406" i="75"/>
  <c r="AA406" i="75"/>
  <c r="Y406" i="75"/>
  <c r="X406" i="75"/>
  <c r="W406" i="75"/>
  <c r="V406" i="75"/>
  <c r="A406" i="75"/>
  <c r="BU405" i="75"/>
  <c r="BP405" i="75"/>
  <c r="BK405" i="75"/>
  <c r="BF405" i="75"/>
  <c r="AY405" i="75"/>
  <c r="AT405" i="75"/>
  <c r="AO405" i="75"/>
  <c r="AH405" i="75"/>
  <c r="AD405" i="75"/>
  <c r="AC405" i="75"/>
  <c r="AB405" i="75"/>
  <c r="AA405" i="75"/>
  <c r="Y405" i="75"/>
  <c r="X405" i="75"/>
  <c r="W405" i="75"/>
  <c r="V405" i="75"/>
  <c r="A405" i="75"/>
  <c r="BU404" i="75"/>
  <c r="BP404" i="75"/>
  <c r="BK404" i="75"/>
  <c r="BF404" i="75"/>
  <c r="AY404" i="75"/>
  <c r="AT404" i="75"/>
  <c r="AO404" i="75"/>
  <c r="AH404" i="75"/>
  <c r="AD404" i="75"/>
  <c r="AC404" i="75"/>
  <c r="AB404" i="75"/>
  <c r="AA404" i="75"/>
  <c r="Y404" i="75"/>
  <c r="X404" i="75"/>
  <c r="W404" i="75"/>
  <c r="V404" i="75"/>
  <c r="A404" i="75"/>
  <c r="BU403" i="75"/>
  <c r="BP403" i="75"/>
  <c r="BK403" i="75"/>
  <c r="BF403" i="75"/>
  <c r="AY403" i="75"/>
  <c r="AT403" i="75"/>
  <c r="AO403" i="75"/>
  <c r="AH403" i="75"/>
  <c r="AD403" i="75"/>
  <c r="AC403" i="75"/>
  <c r="AB403" i="75"/>
  <c r="AA403" i="75"/>
  <c r="Y403" i="75"/>
  <c r="X403" i="75"/>
  <c r="W403" i="75"/>
  <c r="V403" i="75"/>
  <c r="A403" i="75"/>
  <c r="BU402" i="75"/>
  <c r="BP402" i="75"/>
  <c r="BK402" i="75"/>
  <c r="BF402" i="75"/>
  <c r="AY402" i="75"/>
  <c r="AT402" i="75"/>
  <c r="AO402" i="75"/>
  <c r="AH402" i="75"/>
  <c r="AD402" i="75"/>
  <c r="AC402" i="75"/>
  <c r="AB402" i="75"/>
  <c r="AA402" i="75"/>
  <c r="Y402" i="75"/>
  <c r="X402" i="75"/>
  <c r="W402" i="75"/>
  <c r="V402" i="75"/>
  <c r="A402" i="75"/>
  <c r="BU401" i="75"/>
  <c r="BP401" i="75"/>
  <c r="BK401" i="75"/>
  <c r="BF401" i="75"/>
  <c r="AY401" i="75"/>
  <c r="AT401" i="75"/>
  <c r="AO401" i="75"/>
  <c r="AH401" i="75"/>
  <c r="U401" i="75" s="1"/>
  <c r="AD401" i="75"/>
  <c r="AC401" i="75"/>
  <c r="AB401" i="75"/>
  <c r="AA401" i="75"/>
  <c r="Y401" i="75"/>
  <c r="X401" i="75"/>
  <c r="W401" i="75"/>
  <c r="V401" i="75"/>
  <c r="A401" i="75"/>
  <c r="BU400" i="75"/>
  <c r="BP400" i="75"/>
  <c r="BK400" i="75"/>
  <c r="BF400" i="75"/>
  <c r="AY400" i="75"/>
  <c r="AT400" i="75"/>
  <c r="AO400" i="75"/>
  <c r="AH400" i="75"/>
  <c r="AD400" i="75"/>
  <c r="AC400" i="75"/>
  <c r="AB400" i="75"/>
  <c r="AA400" i="75"/>
  <c r="Y400" i="75"/>
  <c r="X400" i="75"/>
  <c r="W400" i="75"/>
  <c r="V400" i="75"/>
  <c r="A400" i="75"/>
  <c r="BU399" i="75"/>
  <c r="BP399" i="75"/>
  <c r="BK399" i="75"/>
  <c r="BF399" i="75"/>
  <c r="AY399" i="75"/>
  <c r="AT399" i="75"/>
  <c r="AO399" i="75"/>
  <c r="AH399" i="75"/>
  <c r="AD399" i="75"/>
  <c r="AC399" i="75"/>
  <c r="AB399" i="75"/>
  <c r="AA399" i="75"/>
  <c r="Y399" i="75"/>
  <c r="X399" i="75"/>
  <c r="W399" i="75"/>
  <c r="V399" i="75"/>
  <c r="A399" i="75"/>
  <c r="BU398" i="75"/>
  <c r="BP398" i="75"/>
  <c r="BK398" i="75"/>
  <c r="BF398" i="75"/>
  <c r="AY398" i="75"/>
  <c r="AT398" i="75"/>
  <c r="AO398" i="75"/>
  <c r="AH398" i="75"/>
  <c r="AD398" i="75"/>
  <c r="AC398" i="75"/>
  <c r="AB398" i="75"/>
  <c r="AA398" i="75"/>
  <c r="Y398" i="75"/>
  <c r="X398" i="75"/>
  <c r="W398" i="75"/>
  <c r="V398" i="75"/>
  <c r="A398" i="75"/>
  <c r="BU397" i="75"/>
  <c r="BP397" i="75"/>
  <c r="BK397" i="75"/>
  <c r="BF397" i="75"/>
  <c r="AY397" i="75"/>
  <c r="AT397" i="75"/>
  <c r="AO397" i="75"/>
  <c r="AH397" i="75"/>
  <c r="U397" i="75" s="1"/>
  <c r="AD397" i="75"/>
  <c r="AC397" i="75"/>
  <c r="AB397" i="75"/>
  <c r="AA397" i="75"/>
  <c r="Y397" i="75"/>
  <c r="X397" i="75"/>
  <c r="W397" i="75"/>
  <c r="V397" i="75"/>
  <c r="A397" i="75"/>
  <c r="BU396" i="75"/>
  <c r="BP396" i="75"/>
  <c r="BK396" i="75"/>
  <c r="BF396" i="75"/>
  <c r="AY396" i="75"/>
  <c r="AT396" i="75"/>
  <c r="AO396" i="75"/>
  <c r="AH396" i="75"/>
  <c r="AD396" i="75"/>
  <c r="AC396" i="75"/>
  <c r="AB396" i="75"/>
  <c r="AA396" i="75"/>
  <c r="Y396" i="75"/>
  <c r="X396" i="75"/>
  <c r="W396" i="75"/>
  <c r="V396" i="75"/>
  <c r="A396" i="75"/>
  <c r="BU395" i="75"/>
  <c r="BP395" i="75"/>
  <c r="BK395" i="75"/>
  <c r="BF395" i="75"/>
  <c r="AY395" i="75"/>
  <c r="AT395" i="75"/>
  <c r="AO395" i="75"/>
  <c r="AH395" i="75"/>
  <c r="AD395" i="75"/>
  <c r="AC395" i="75"/>
  <c r="AB395" i="75"/>
  <c r="AA395" i="75"/>
  <c r="Y395" i="75"/>
  <c r="X395" i="75"/>
  <c r="W395" i="75"/>
  <c r="V395" i="75"/>
  <c r="A395" i="75"/>
  <c r="BU394" i="75"/>
  <c r="BP394" i="75"/>
  <c r="BK394" i="75"/>
  <c r="BF394" i="75"/>
  <c r="AY394" i="75"/>
  <c r="AT394" i="75"/>
  <c r="AO394" i="75"/>
  <c r="AH394" i="75"/>
  <c r="AD394" i="75"/>
  <c r="AC394" i="75"/>
  <c r="AB394" i="75"/>
  <c r="AA394" i="75"/>
  <c r="Y394" i="75"/>
  <c r="X394" i="75"/>
  <c r="W394" i="75"/>
  <c r="V394" i="75"/>
  <c r="A394" i="75"/>
  <c r="BU393" i="75"/>
  <c r="BP393" i="75"/>
  <c r="BK393" i="75"/>
  <c r="BF393" i="75"/>
  <c r="AY393" i="75"/>
  <c r="AT393" i="75"/>
  <c r="AO393" i="75"/>
  <c r="AH393" i="75"/>
  <c r="AD393" i="75"/>
  <c r="AC393" i="75"/>
  <c r="AB393" i="75"/>
  <c r="AA393" i="75"/>
  <c r="Y393" i="75"/>
  <c r="X393" i="75"/>
  <c r="W393" i="75"/>
  <c r="V393" i="75"/>
  <c r="A393" i="75"/>
  <c r="BU392" i="75"/>
  <c r="BP392" i="75"/>
  <c r="BK392" i="75"/>
  <c r="BF392" i="75"/>
  <c r="AY392" i="75"/>
  <c r="AT392" i="75"/>
  <c r="AO392" i="75"/>
  <c r="AH392" i="75"/>
  <c r="AD392" i="75"/>
  <c r="AC392" i="75"/>
  <c r="AB392" i="75"/>
  <c r="AA392" i="75"/>
  <c r="Y392" i="75"/>
  <c r="X392" i="75"/>
  <c r="W392" i="75"/>
  <c r="V392" i="75"/>
  <c r="A392" i="75"/>
  <c r="BU391" i="75"/>
  <c r="BP391" i="75"/>
  <c r="BK391" i="75"/>
  <c r="BF391" i="75"/>
  <c r="AY391" i="75"/>
  <c r="AT391" i="75"/>
  <c r="AO391" i="75"/>
  <c r="AH391" i="75"/>
  <c r="AD391" i="75"/>
  <c r="AC391" i="75"/>
  <c r="AB391" i="75"/>
  <c r="AA391" i="75"/>
  <c r="Y391" i="75"/>
  <c r="X391" i="75"/>
  <c r="W391" i="75"/>
  <c r="V391" i="75"/>
  <c r="A391" i="75"/>
  <c r="BU390" i="75"/>
  <c r="BP390" i="75"/>
  <c r="BK390" i="75"/>
  <c r="BF390" i="75"/>
  <c r="AY390" i="75"/>
  <c r="AT390" i="75"/>
  <c r="AO390" i="75"/>
  <c r="AH390" i="75"/>
  <c r="AD390" i="75"/>
  <c r="AC390" i="75"/>
  <c r="AB390" i="75"/>
  <c r="AA390" i="75"/>
  <c r="Y390" i="75"/>
  <c r="X390" i="75"/>
  <c r="W390" i="75"/>
  <c r="V390" i="75"/>
  <c r="A390" i="75"/>
  <c r="BU389" i="75"/>
  <c r="BP389" i="75"/>
  <c r="BK389" i="75"/>
  <c r="BF389" i="75"/>
  <c r="AY389" i="75"/>
  <c r="AT389" i="75"/>
  <c r="AO389" i="75"/>
  <c r="AH389" i="75"/>
  <c r="U389" i="75" s="1"/>
  <c r="AD389" i="75"/>
  <c r="AC389" i="75"/>
  <c r="AB389" i="75"/>
  <c r="AA389" i="75"/>
  <c r="Y389" i="75"/>
  <c r="X389" i="75"/>
  <c r="W389" i="75"/>
  <c r="V389" i="75"/>
  <c r="A389" i="75"/>
  <c r="BU388" i="75"/>
  <c r="BP388" i="75"/>
  <c r="BK388" i="75"/>
  <c r="BF388" i="75"/>
  <c r="AY388" i="75"/>
  <c r="AT388" i="75"/>
  <c r="AO388" i="75"/>
  <c r="AH388" i="75"/>
  <c r="AD388" i="75"/>
  <c r="AC388" i="75"/>
  <c r="AB388" i="75"/>
  <c r="AA388" i="75"/>
  <c r="Y388" i="75"/>
  <c r="X388" i="75"/>
  <c r="W388" i="75"/>
  <c r="V388" i="75"/>
  <c r="A388" i="75"/>
  <c r="BU387" i="75"/>
  <c r="BP387" i="75"/>
  <c r="BK387" i="75"/>
  <c r="BF387" i="75"/>
  <c r="AY387" i="75"/>
  <c r="AT387" i="75"/>
  <c r="AO387" i="75"/>
  <c r="AH387" i="75"/>
  <c r="AD387" i="75"/>
  <c r="AC387" i="75"/>
  <c r="AB387" i="75"/>
  <c r="AA387" i="75"/>
  <c r="Y387" i="75"/>
  <c r="X387" i="75"/>
  <c r="W387" i="75"/>
  <c r="V387" i="75"/>
  <c r="A387" i="75"/>
  <c r="BU386" i="75"/>
  <c r="BP386" i="75"/>
  <c r="BK386" i="75"/>
  <c r="BF386" i="75"/>
  <c r="AY386" i="75"/>
  <c r="AT386" i="75"/>
  <c r="AO386" i="75"/>
  <c r="AH386" i="75"/>
  <c r="AD386" i="75"/>
  <c r="AC386" i="75"/>
  <c r="AB386" i="75"/>
  <c r="AA386" i="75"/>
  <c r="Y386" i="75"/>
  <c r="X386" i="75"/>
  <c r="W386" i="75"/>
  <c r="V386" i="75"/>
  <c r="A386" i="75"/>
  <c r="BU385" i="75"/>
  <c r="BP385" i="75"/>
  <c r="BK385" i="75"/>
  <c r="BF385" i="75"/>
  <c r="AY385" i="75"/>
  <c r="AT385" i="75"/>
  <c r="AO385" i="75"/>
  <c r="AH385" i="75"/>
  <c r="AD385" i="75"/>
  <c r="AC385" i="75"/>
  <c r="AB385" i="75"/>
  <c r="AA385" i="75"/>
  <c r="Y385" i="75"/>
  <c r="X385" i="75"/>
  <c r="W385" i="75"/>
  <c r="V385" i="75"/>
  <c r="A385" i="75"/>
  <c r="BU384" i="75"/>
  <c r="BP384" i="75"/>
  <c r="BK384" i="75"/>
  <c r="BF384" i="75"/>
  <c r="AY384" i="75"/>
  <c r="AT384" i="75"/>
  <c r="AO384" i="75"/>
  <c r="AH384" i="75"/>
  <c r="AD384" i="75"/>
  <c r="AC384" i="75"/>
  <c r="AB384" i="75"/>
  <c r="AA384" i="75"/>
  <c r="Y384" i="75"/>
  <c r="X384" i="75"/>
  <c r="W384" i="75"/>
  <c r="V384" i="75"/>
  <c r="A384" i="75"/>
  <c r="BU383" i="75"/>
  <c r="BP383" i="75"/>
  <c r="BK383" i="75"/>
  <c r="BF383" i="75"/>
  <c r="AY383" i="75"/>
  <c r="AT383" i="75"/>
  <c r="AO383" i="75"/>
  <c r="AH383" i="75"/>
  <c r="AD383" i="75"/>
  <c r="AC383" i="75"/>
  <c r="AB383" i="75"/>
  <c r="AA383" i="75"/>
  <c r="Y383" i="75"/>
  <c r="X383" i="75"/>
  <c r="W383" i="75"/>
  <c r="V383" i="75"/>
  <c r="A383" i="75"/>
  <c r="BU382" i="75"/>
  <c r="BP382" i="75"/>
  <c r="BK382" i="75"/>
  <c r="BF382" i="75"/>
  <c r="AY382" i="75"/>
  <c r="AT382" i="75"/>
  <c r="AO382" i="75"/>
  <c r="AH382" i="75"/>
  <c r="AD382" i="75"/>
  <c r="AC382" i="75"/>
  <c r="AB382" i="75"/>
  <c r="AA382" i="75"/>
  <c r="Y382" i="75"/>
  <c r="X382" i="75"/>
  <c r="W382" i="75"/>
  <c r="V382" i="75"/>
  <c r="A382" i="75"/>
  <c r="BU381" i="75"/>
  <c r="BP381" i="75"/>
  <c r="BK381" i="75"/>
  <c r="BF381" i="75"/>
  <c r="AY381" i="75"/>
  <c r="AT381" i="75"/>
  <c r="AO381" i="75"/>
  <c r="AH381" i="75"/>
  <c r="AD381" i="75"/>
  <c r="AC381" i="75"/>
  <c r="AB381" i="75"/>
  <c r="AA381" i="75"/>
  <c r="Y381" i="75"/>
  <c r="X381" i="75"/>
  <c r="W381" i="75"/>
  <c r="V381" i="75"/>
  <c r="A381" i="75"/>
  <c r="BU380" i="75"/>
  <c r="BP380" i="75"/>
  <c r="BK380" i="75"/>
  <c r="BF380" i="75"/>
  <c r="AY380" i="75"/>
  <c r="AT380" i="75"/>
  <c r="AO380" i="75"/>
  <c r="AH380" i="75"/>
  <c r="AD380" i="75"/>
  <c r="AC380" i="75"/>
  <c r="AB380" i="75"/>
  <c r="AA380" i="75"/>
  <c r="Y380" i="75"/>
  <c r="X380" i="75"/>
  <c r="W380" i="75"/>
  <c r="V380" i="75"/>
  <c r="A380" i="75"/>
  <c r="BU379" i="75"/>
  <c r="BP379" i="75"/>
  <c r="BK379" i="75"/>
  <c r="BF379" i="75"/>
  <c r="AY379" i="75"/>
  <c r="AT379" i="75"/>
  <c r="AO379" i="75"/>
  <c r="AH379" i="75"/>
  <c r="AD379" i="75"/>
  <c r="AC379" i="75"/>
  <c r="AB379" i="75"/>
  <c r="AA379" i="75"/>
  <c r="Y379" i="75"/>
  <c r="X379" i="75"/>
  <c r="W379" i="75"/>
  <c r="V379" i="75"/>
  <c r="A379" i="75"/>
  <c r="BU378" i="75"/>
  <c r="BP378" i="75"/>
  <c r="BK378" i="75"/>
  <c r="BF378" i="75"/>
  <c r="AY378" i="75"/>
  <c r="AT378" i="75"/>
  <c r="AO378" i="75"/>
  <c r="AH378" i="75"/>
  <c r="AD378" i="75"/>
  <c r="AC378" i="75"/>
  <c r="AB378" i="75"/>
  <c r="AA378" i="75"/>
  <c r="Y378" i="75"/>
  <c r="X378" i="75"/>
  <c r="W378" i="75"/>
  <c r="V378" i="75"/>
  <c r="A378" i="75"/>
  <c r="BU377" i="75"/>
  <c r="BP377" i="75"/>
  <c r="BK377" i="75"/>
  <c r="BF377" i="75"/>
  <c r="AY377" i="75"/>
  <c r="AT377" i="75"/>
  <c r="AO377" i="75"/>
  <c r="AH377" i="75"/>
  <c r="U377" i="75" s="1"/>
  <c r="AD377" i="75"/>
  <c r="AC377" i="75"/>
  <c r="AB377" i="75"/>
  <c r="AA377" i="75"/>
  <c r="Y377" i="75"/>
  <c r="X377" i="75"/>
  <c r="W377" i="75"/>
  <c r="V377" i="75"/>
  <c r="A377" i="75"/>
  <c r="BU376" i="75"/>
  <c r="BP376" i="75"/>
  <c r="BK376" i="75"/>
  <c r="BF376" i="75"/>
  <c r="AY376" i="75"/>
  <c r="AT376" i="75"/>
  <c r="AO376" i="75"/>
  <c r="AH376" i="75"/>
  <c r="AD376" i="75"/>
  <c r="AC376" i="75"/>
  <c r="AB376" i="75"/>
  <c r="AA376" i="75"/>
  <c r="Y376" i="75"/>
  <c r="X376" i="75"/>
  <c r="W376" i="75"/>
  <c r="V376" i="75"/>
  <c r="A376" i="75"/>
  <c r="BU375" i="75"/>
  <c r="BP375" i="75"/>
  <c r="BK375" i="75"/>
  <c r="BF375" i="75"/>
  <c r="AY375" i="75"/>
  <c r="AT375" i="75"/>
  <c r="AO375" i="75"/>
  <c r="AH375" i="75"/>
  <c r="AD375" i="75"/>
  <c r="AC375" i="75"/>
  <c r="AB375" i="75"/>
  <c r="AA375" i="75"/>
  <c r="Y375" i="75"/>
  <c r="X375" i="75"/>
  <c r="W375" i="75"/>
  <c r="V375" i="75"/>
  <c r="A375" i="75"/>
  <c r="BU374" i="75"/>
  <c r="BP374" i="75"/>
  <c r="BK374" i="75"/>
  <c r="BF374" i="75"/>
  <c r="AY374" i="75"/>
  <c r="AT374" i="75"/>
  <c r="AO374" i="75"/>
  <c r="AH374" i="75"/>
  <c r="AD374" i="75"/>
  <c r="AC374" i="75"/>
  <c r="AB374" i="75"/>
  <c r="AA374" i="75"/>
  <c r="Y374" i="75"/>
  <c r="X374" i="75"/>
  <c r="W374" i="75"/>
  <c r="V374" i="75"/>
  <c r="A374" i="75"/>
  <c r="BU373" i="75"/>
  <c r="BP373" i="75"/>
  <c r="BK373" i="75"/>
  <c r="BF373" i="75"/>
  <c r="AY373" i="75"/>
  <c r="AT373" i="75"/>
  <c r="AO373" i="75"/>
  <c r="AH373" i="75"/>
  <c r="U373" i="75" s="1"/>
  <c r="AD373" i="75"/>
  <c r="AC373" i="75"/>
  <c r="AB373" i="75"/>
  <c r="AA373" i="75"/>
  <c r="Y373" i="75"/>
  <c r="X373" i="75"/>
  <c r="W373" i="75"/>
  <c r="V373" i="75"/>
  <c r="A373" i="75"/>
  <c r="BU372" i="75"/>
  <c r="BP372" i="75"/>
  <c r="BK372" i="75"/>
  <c r="BF372" i="75"/>
  <c r="AY372" i="75"/>
  <c r="AT372" i="75"/>
  <c r="AO372" i="75"/>
  <c r="AH372" i="75"/>
  <c r="AD372" i="75"/>
  <c r="AC372" i="75"/>
  <c r="AB372" i="75"/>
  <c r="AA372" i="75"/>
  <c r="Y372" i="75"/>
  <c r="X372" i="75"/>
  <c r="W372" i="75"/>
  <c r="V372" i="75"/>
  <c r="A372" i="75"/>
  <c r="BU371" i="75"/>
  <c r="BP371" i="75"/>
  <c r="BK371" i="75"/>
  <c r="BF371" i="75"/>
  <c r="AY371" i="75"/>
  <c r="AT371" i="75"/>
  <c r="AO371" i="75"/>
  <c r="AH371" i="75"/>
  <c r="AD371" i="75"/>
  <c r="AC371" i="75"/>
  <c r="AB371" i="75"/>
  <c r="AA371" i="75"/>
  <c r="Y371" i="75"/>
  <c r="X371" i="75"/>
  <c r="W371" i="75"/>
  <c r="V371" i="75"/>
  <c r="A371" i="75"/>
  <c r="BU370" i="75"/>
  <c r="BP370" i="75"/>
  <c r="BK370" i="75"/>
  <c r="BF370" i="75"/>
  <c r="AY370" i="75"/>
  <c r="AT370" i="75"/>
  <c r="AO370" i="75"/>
  <c r="AH370" i="75"/>
  <c r="AD370" i="75"/>
  <c r="AC370" i="75"/>
  <c r="AB370" i="75"/>
  <c r="AA370" i="75"/>
  <c r="Y370" i="75"/>
  <c r="X370" i="75"/>
  <c r="W370" i="75"/>
  <c r="V370" i="75"/>
  <c r="A370" i="75"/>
  <c r="BU369" i="75"/>
  <c r="BP369" i="75"/>
  <c r="BK369" i="75"/>
  <c r="BF369" i="75"/>
  <c r="AY369" i="75"/>
  <c r="AT369" i="75"/>
  <c r="AO369" i="75"/>
  <c r="AH369" i="75"/>
  <c r="AD369" i="75"/>
  <c r="AC369" i="75"/>
  <c r="AB369" i="75"/>
  <c r="AA369" i="75"/>
  <c r="Y369" i="75"/>
  <c r="X369" i="75"/>
  <c r="W369" i="75"/>
  <c r="V369" i="75"/>
  <c r="A369" i="75"/>
  <c r="BU368" i="75"/>
  <c r="BP368" i="75"/>
  <c r="BK368" i="75"/>
  <c r="BF368" i="75"/>
  <c r="AY368" i="75"/>
  <c r="AT368" i="75"/>
  <c r="AO368" i="75"/>
  <c r="AH368" i="75"/>
  <c r="AD368" i="75"/>
  <c r="AC368" i="75"/>
  <c r="AB368" i="75"/>
  <c r="AA368" i="75"/>
  <c r="Y368" i="75"/>
  <c r="X368" i="75"/>
  <c r="W368" i="75"/>
  <c r="V368" i="75"/>
  <c r="A368" i="75"/>
  <c r="BU367" i="75"/>
  <c r="BP367" i="75"/>
  <c r="BK367" i="75"/>
  <c r="BF367" i="75"/>
  <c r="AY367" i="75"/>
  <c r="AT367" i="75"/>
  <c r="AO367" i="75"/>
  <c r="AH367" i="75"/>
  <c r="AD367" i="75"/>
  <c r="AC367" i="75"/>
  <c r="AB367" i="75"/>
  <c r="AA367" i="75"/>
  <c r="Y367" i="75"/>
  <c r="X367" i="75"/>
  <c r="W367" i="75"/>
  <c r="V367" i="75"/>
  <c r="A367" i="75"/>
  <c r="BU366" i="75"/>
  <c r="BP366" i="75"/>
  <c r="BK366" i="75"/>
  <c r="BF366" i="75"/>
  <c r="AY366" i="75"/>
  <c r="AT366" i="75"/>
  <c r="AO366" i="75"/>
  <c r="AH366" i="75"/>
  <c r="AD366" i="75"/>
  <c r="AC366" i="75"/>
  <c r="AB366" i="75"/>
  <c r="AA366" i="75"/>
  <c r="Y366" i="75"/>
  <c r="X366" i="75"/>
  <c r="W366" i="75"/>
  <c r="V366" i="75"/>
  <c r="A366" i="75"/>
  <c r="BU365" i="75"/>
  <c r="BP365" i="75"/>
  <c r="BK365" i="75"/>
  <c r="BF365" i="75"/>
  <c r="AY365" i="75"/>
  <c r="AT365" i="75"/>
  <c r="AO365" i="75"/>
  <c r="AH365" i="75"/>
  <c r="AD365" i="75"/>
  <c r="AC365" i="75"/>
  <c r="AB365" i="75"/>
  <c r="AA365" i="75"/>
  <c r="Y365" i="75"/>
  <c r="X365" i="75"/>
  <c r="W365" i="75"/>
  <c r="V365" i="75"/>
  <c r="A365" i="75"/>
  <c r="BU364" i="75"/>
  <c r="BP364" i="75"/>
  <c r="BK364" i="75"/>
  <c r="BF364" i="75"/>
  <c r="AY364" i="75"/>
  <c r="AT364" i="75"/>
  <c r="AO364" i="75"/>
  <c r="AH364" i="75"/>
  <c r="AD364" i="75"/>
  <c r="AC364" i="75"/>
  <c r="AB364" i="75"/>
  <c r="AA364" i="75"/>
  <c r="Y364" i="75"/>
  <c r="X364" i="75"/>
  <c r="W364" i="75"/>
  <c r="V364" i="75"/>
  <c r="A364" i="75"/>
  <c r="BU363" i="75"/>
  <c r="BP363" i="75"/>
  <c r="BK363" i="75"/>
  <c r="BF363" i="75"/>
  <c r="AY363" i="75"/>
  <c r="AT363" i="75"/>
  <c r="AO363" i="75"/>
  <c r="AH363" i="75"/>
  <c r="AD363" i="75"/>
  <c r="AC363" i="75"/>
  <c r="AB363" i="75"/>
  <c r="AA363" i="75"/>
  <c r="Y363" i="75"/>
  <c r="X363" i="75"/>
  <c r="W363" i="75"/>
  <c r="V363" i="75"/>
  <c r="A363" i="75"/>
  <c r="BU362" i="75"/>
  <c r="BP362" i="75"/>
  <c r="BK362" i="75"/>
  <c r="BF362" i="75"/>
  <c r="AY362" i="75"/>
  <c r="AT362" i="75"/>
  <c r="AO362" i="75"/>
  <c r="U362" i="75" s="1"/>
  <c r="AH362" i="75"/>
  <c r="AD362" i="75"/>
  <c r="AC362" i="75"/>
  <c r="AB362" i="75"/>
  <c r="AA362" i="75"/>
  <c r="Y362" i="75"/>
  <c r="X362" i="75"/>
  <c r="W362" i="75"/>
  <c r="V362" i="75"/>
  <c r="A362" i="75"/>
  <c r="BU361" i="75"/>
  <c r="BP361" i="75"/>
  <c r="BK361" i="75"/>
  <c r="BF361" i="75"/>
  <c r="AY361" i="75"/>
  <c r="AT361" i="75"/>
  <c r="AO361" i="75"/>
  <c r="AH361" i="75"/>
  <c r="U361" i="75" s="1"/>
  <c r="AD361" i="75"/>
  <c r="AC361" i="75"/>
  <c r="AB361" i="75"/>
  <c r="AA361" i="75"/>
  <c r="Y361" i="75"/>
  <c r="X361" i="75"/>
  <c r="W361" i="75"/>
  <c r="V361" i="75"/>
  <c r="A361" i="75"/>
  <c r="BU360" i="75"/>
  <c r="BP360" i="75"/>
  <c r="BK360" i="75"/>
  <c r="BF360" i="75"/>
  <c r="AY360" i="75"/>
  <c r="AT360" i="75"/>
  <c r="AO360" i="75"/>
  <c r="AH360" i="75"/>
  <c r="AD360" i="75"/>
  <c r="AC360" i="75"/>
  <c r="AB360" i="75"/>
  <c r="AA360" i="75"/>
  <c r="Y360" i="75"/>
  <c r="X360" i="75"/>
  <c r="W360" i="75"/>
  <c r="V360" i="75"/>
  <c r="A360" i="75"/>
  <c r="BU359" i="75"/>
  <c r="BP359" i="75"/>
  <c r="BK359" i="75"/>
  <c r="BF359" i="75"/>
  <c r="AY359" i="75"/>
  <c r="AT359" i="75"/>
  <c r="AO359" i="75"/>
  <c r="AH359" i="75"/>
  <c r="AD359" i="75"/>
  <c r="AC359" i="75"/>
  <c r="AB359" i="75"/>
  <c r="AA359" i="75"/>
  <c r="Y359" i="75"/>
  <c r="X359" i="75"/>
  <c r="W359" i="75"/>
  <c r="V359" i="75"/>
  <c r="A359" i="75"/>
  <c r="BU358" i="75"/>
  <c r="BP358" i="75"/>
  <c r="BK358" i="75"/>
  <c r="BF358" i="75"/>
  <c r="AY358" i="75"/>
  <c r="AT358" i="75"/>
  <c r="AO358" i="75"/>
  <c r="AH358" i="75"/>
  <c r="AD358" i="75"/>
  <c r="AC358" i="75"/>
  <c r="AB358" i="75"/>
  <c r="AA358" i="75"/>
  <c r="Y358" i="75"/>
  <c r="X358" i="75"/>
  <c r="W358" i="75"/>
  <c r="V358" i="75"/>
  <c r="A358" i="75"/>
  <c r="BU357" i="75"/>
  <c r="BP357" i="75"/>
  <c r="BK357" i="75"/>
  <c r="BF357" i="75"/>
  <c r="AY357" i="75"/>
  <c r="AT357" i="75"/>
  <c r="AO357" i="75"/>
  <c r="AH357" i="75"/>
  <c r="AD357" i="75"/>
  <c r="AC357" i="75"/>
  <c r="AB357" i="75"/>
  <c r="AA357" i="75"/>
  <c r="Y357" i="75"/>
  <c r="X357" i="75"/>
  <c r="W357" i="75"/>
  <c r="V357" i="75"/>
  <c r="A357" i="75"/>
  <c r="BU356" i="75"/>
  <c r="BP356" i="75"/>
  <c r="BK356" i="75"/>
  <c r="BF356" i="75"/>
  <c r="AY356" i="75"/>
  <c r="AT356" i="75"/>
  <c r="AO356" i="75"/>
  <c r="AH356" i="75"/>
  <c r="AD356" i="75"/>
  <c r="AC356" i="75"/>
  <c r="AB356" i="75"/>
  <c r="AA356" i="75"/>
  <c r="Y356" i="75"/>
  <c r="X356" i="75"/>
  <c r="W356" i="75"/>
  <c r="V356" i="75"/>
  <c r="A356" i="75"/>
  <c r="BU355" i="75"/>
  <c r="BP355" i="75"/>
  <c r="BK355" i="75"/>
  <c r="BF355" i="75"/>
  <c r="AY355" i="75"/>
  <c r="AT355" i="75"/>
  <c r="AO355" i="75"/>
  <c r="AH355" i="75"/>
  <c r="AD355" i="75"/>
  <c r="AC355" i="75"/>
  <c r="AB355" i="75"/>
  <c r="AA355" i="75"/>
  <c r="Y355" i="75"/>
  <c r="X355" i="75"/>
  <c r="W355" i="75"/>
  <c r="V355" i="75"/>
  <c r="A355" i="75"/>
  <c r="BU354" i="75"/>
  <c r="BP354" i="75"/>
  <c r="BK354" i="75"/>
  <c r="BF354" i="75"/>
  <c r="AY354" i="75"/>
  <c r="AT354" i="75"/>
  <c r="AO354" i="75"/>
  <c r="AH354" i="75"/>
  <c r="AD354" i="75"/>
  <c r="AC354" i="75"/>
  <c r="AB354" i="75"/>
  <c r="AA354" i="75"/>
  <c r="Y354" i="75"/>
  <c r="X354" i="75"/>
  <c r="W354" i="75"/>
  <c r="V354" i="75"/>
  <c r="A354" i="75"/>
  <c r="BU353" i="75"/>
  <c r="BP353" i="75"/>
  <c r="BK353" i="75"/>
  <c r="BF353" i="75"/>
  <c r="AY353" i="75"/>
  <c r="AT353" i="75"/>
  <c r="AO353" i="75"/>
  <c r="AH353" i="75"/>
  <c r="AD353" i="75"/>
  <c r="AC353" i="75"/>
  <c r="AB353" i="75"/>
  <c r="AA353" i="75"/>
  <c r="Y353" i="75"/>
  <c r="X353" i="75"/>
  <c r="W353" i="75"/>
  <c r="V353" i="75"/>
  <c r="A353" i="75"/>
  <c r="BU352" i="75"/>
  <c r="BP352" i="75"/>
  <c r="BK352" i="75"/>
  <c r="BF352" i="75"/>
  <c r="AY352" i="75"/>
  <c r="AT352" i="75"/>
  <c r="AO352" i="75"/>
  <c r="AH352" i="75"/>
  <c r="AD352" i="75"/>
  <c r="AC352" i="75"/>
  <c r="AB352" i="75"/>
  <c r="AA352" i="75"/>
  <c r="Y352" i="75"/>
  <c r="X352" i="75"/>
  <c r="W352" i="75"/>
  <c r="V352" i="75"/>
  <c r="A352" i="75"/>
  <c r="BU351" i="75"/>
  <c r="BP351" i="75"/>
  <c r="BK351" i="75"/>
  <c r="BF351" i="75"/>
  <c r="AY351" i="75"/>
  <c r="AT351" i="75"/>
  <c r="AO351" i="75"/>
  <c r="AH351" i="75"/>
  <c r="AD351" i="75"/>
  <c r="AC351" i="75"/>
  <c r="AB351" i="75"/>
  <c r="AA351" i="75"/>
  <c r="Y351" i="75"/>
  <c r="X351" i="75"/>
  <c r="W351" i="75"/>
  <c r="V351" i="75"/>
  <c r="A351" i="75"/>
  <c r="BU350" i="75"/>
  <c r="BP350" i="75"/>
  <c r="BK350" i="75"/>
  <c r="BF350" i="75"/>
  <c r="AY350" i="75"/>
  <c r="AT350" i="75"/>
  <c r="AO350" i="75"/>
  <c r="AH350" i="75"/>
  <c r="AD350" i="75"/>
  <c r="AC350" i="75"/>
  <c r="AB350" i="75"/>
  <c r="AA350" i="75"/>
  <c r="Y350" i="75"/>
  <c r="X350" i="75"/>
  <c r="W350" i="75"/>
  <c r="V350" i="75"/>
  <c r="A350" i="75"/>
  <c r="BU349" i="75"/>
  <c r="BP349" i="75"/>
  <c r="BK349" i="75"/>
  <c r="BF349" i="75"/>
  <c r="AY349" i="75"/>
  <c r="AT349" i="75"/>
  <c r="AO349" i="75"/>
  <c r="AH349" i="75"/>
  <c r="U349" i="75" s="1"/>
  <c r="AD349" i="75"/>
  <c r="AC349" i="75"/>
  <c r="AB349" i="75"/>
  <c r="AA349" i="75"/>
  <c r="Y349" i="75"/>
  <c r="X349" i="75"/>
  <c r="W349" i="75"/>
  <c r="V349" i="75"/>
  <c r="A349" i="75"/>
  <c r="BU348" i="75"/>
  <c r="BP348" i="75"/>
  <c r="BK348" i="75"/>
  <c r="BF348" i="75"/>
  <c r="AY348" i="75"/>
  <c r="AT348" i="75"/>
  <c r="AO348" i="75"/>
  <c r="AH348" i="75"/>
  <c r="AD348" i="75"/>
  <c r="AC348" i="75"/>
  <c r="AB348" i="75"/>
  <c r="AA348" i="75"/>
  <c r="Y348" i="75"/>
  <c r="X348" i="75"/>
  <c r="W348" i="75"/>
  <c r="V348" i="75"/>
  <c r="A348" i="75"/>
  <c r="BU347" i="75"/>
  <c r="BP347" i="75"/>
  <c r="BK347" i="75"/>
  <c r="BF347" i="75"/>
  <c r="AY347" i="75"/>
  <c r="AT347" i="75"/>
  <c r="AO347" i="75"/>
  <c r="AH347" i="75"/>
  <c r="AD347" i="75"/>
  <c r="AC347" i="75"/>
  <c r="AB347" i="75"/>
  <c r="AA347" i="75"/>
  <c r="Y347" i="75"/>
  <c r="X347" i="75"/>
  <c r="W347" i="75"/>
  <c r="V347" i="75"/>
  <c r="A347" i="75"/>
  <c r="BU346" i="75"/>
  <c r="BP346" i="75"/>
  <c r="BK346" i="75"/>
  <c r="BF346" i="75"/>
  <c r="AY346" i="75"/>
  <c r="AT346" i="75"/>
  <c r="AO346" i="75"/>
  <c r="AH346" i="75"/>
  <c r="AD346" i="75"/>
  <c r="AC346" i="75"/>
  <c r="AB346" i="75"/>
  <c r="AA346" i="75"/>
  <c r="Y346" i="75"/>
  <c r="X346" i="75"/>
  <c r="W346" i="75"/>
  <c r="V346" i="75"/>
  <c r="A346" i="75"/>
  <c r="BU345" i="75"/>
  <c r="BP345" i="75"/>
  <c r="BK345" i="75"/>
  <c r="BF345" i="75"/>
  <c r="AY345" i="75"/>
  <c r="AT345" i="75"/>
  <c r="AO345" i="75"/>
  <c r="AH345" i="75"/>
  <c r="U345" i="75" s="1"/>
  <c r="AD345" i="75"/>
  <c r="AC345" i="75"/>
  <c r="AB345" i="75"/>
  <c r="AA345" i="75"/>
  <c r="Y345" i="75"/>
  <c r="X345" i="75"/>
  <c r="W345" i="75"/>
  <c r="V345" i="75"/>
  <c r="A345" i="75"/>
  <c r="BU344" i="75"/>
  <c r="BP344" i="75"/>
  <c r="BK344" i="75"/>
  <c r="BF344" i="75"/>
  <c r="AY344" i="75"/>
  <c r="AT344" i="75"/>
  <c r="AO344" i="75"/>
  <c r="AH344" i="75"/>
  <c r="AD344" i="75"/>
  <c r="AC344" i="75"/>
  <c r="AB344" i="75"/>
  <c r="AA344" i="75"/>
  <c r="Y344" i="75"/>
  <c r="X344" i="75"/>
  <c r="W344" i="75"/>
  <c r="V344" i="75"/>
  <c r="A344" i="75"/>
  <c r="BU343" i="75"/>
  <c r="BP343" i="75"/>
  <c r="BK343" i="75"/>
  <c r="BF343" i="75"/>
  <c r="AY343" i="75"/>
  <c r="AT343" i="75"/>
  <c r="AO343" i="75"/>
  <c r="AH343" i="75"/>
  <c r="AD343" i="75"/>
  <c r="AC343" i="75"/>
  <c r="AB343" i="75"/>
  <c r="AA343" i="75"/>
  <c r="Y343" i="75"/>
  <c r="X343" i="75"/>
  <c r="W343" i="75"/>
  <c r="V343" i="75"/>
  <c r="A343" i="75"/>
  <c r="BU342" i="75"/>
  <c r="BP342" i="75"/>
  <c r="BK342" i="75"/>
  <c r="BF342" i="75"/>
  <c r="AY342" i="75"/>
  <c r="AT342" i="75"/>
  <c r="AO342" i="75"/>
  <c r="AH342" i="75"/>
  <c r="AD342" i="75"/>
  <c r="AC342" i="75"/>
  <c r="AB342" i="75"/>
  <c r="AA342" i="75"/>
  <c r="Y342" i="75"/>
  <c r="X342" i="75"/>
  <c r="W342" i="75"/>
  <c r="V342" i="75"/>
  <c r="A342" i="75"/>
  <c r="BU341" i="75"/>
  <c r="BP341" i="75"/>
  <c r="BK341" i="75"/>
  <c r="BF341" i="75"/>
  <c r="AY341" i="75"/>
  <c r="AT341" i="75"/>
  <c r="AO341" i="75"/>
  <c r="AH341" i="75"/>
  <c r="AD341" i="75"/>
  <c r="AC341" i="75"/>
  <c r="AB341" i="75"/>
  <c r="AA341" i="75"/>
  <c r="Y341" i="75"/>
  <c r="X341" i="75"/>
  <c r="W341" i="75"/>
  <c r="V341" i="75"/>
  <c r="A341" i="75"/>
  <c r="BU340" i="75"/>
  <c r="BP340" i="75"/>
  <c r="BK340" i="75"/>
  <c r="BF340" i="75"/>
  <c r="AY340" i="75"/>
  <c r="AT340" i="75"/>
  <c r="AO340" i="75"/>
  <c r="AH340" i="75"/>
  <c r="AD340" i="75"/>
  <c r="AC340" i="75"/>
  <c r="AB340" i="75"/>
  <c r="AA340" i="75"/>
  <c r="Y340" i="75"/>
  <c r="X340" i="75"/>
  <c r="W340" i="75"/>
  <c r="V340" i="75"/>
  <c r="A340" i="75"/>
  <c r="BU339" i="75"/>
  <c r="BP339" i="75"/>
  <c r="BK339" i="75"/>
  <c r="BF339" i="75"/>
  <c r="AY339" i="75"/>
  <c r="AT339" i="75"/>
  <c r="AO339" i="75"/>
  <c r="AH339" i="75"/>
  <c r="AD339" i="75"/>
  <c r="AC339" i="75"/>
  <c r="AB339" i="75"/>
  <c r="AA339" i="75"/>
  <c r="Y339" i="75"/>
  <c r="X339" i="75"/>
  <c r="W339" i="75"/>
  <c r="V339" i="75"/>
  <c r="A339" i="75"/>
  <c r="BU338" i="75"/>
  <c r="BP338" i="75"/>
  <c r="BK338" i="75"/>
  <c r="BF338" i="75"/>
  <c r="AY338" i="75"/>
  <c r="AT338" i="75"/>
  <c r="AO338" i="75"/>
  <c r="U338" i="75" s="1"/>
  <c r="AH338" i="75"/>
  <c r="AD338" i="75"/>
  <c r="AC338" i="75"/>
  <c r="AB338" i="75"/>
  <c r="AA338" i="75"/>
  <c r="Y338" i="75"/>
  <c r="X338" i="75"/>
  <c r="W338" i="75"/>
  <c r="V338" i="75"/>
  <c r="A338" i="75"/>
  <c r="BU337" i="75"/>
  <c r="BP337" i="75"/>
  <c r="BK337" i="75"/>
  <c r="BF337" i="75"/>
  <c r="AY337" i="75"/>
  <c r="AT337" i="75"/>
  <c r="AO337" i="75"/>
  <c r="AH337" i="75"/>
  <c r="U337" i="75" s="1"/>
  <c r="AD337" i="75"/>
  <c r="AC337" i="75"/>
  <c r="AB337" i="75"/>
  <c r="AA337" i="75"/>
  <c r="Y337" i="75"/>
  <c r="X337" i="75"/>
  <c r="W337" i="75"/>
  <c r="V337" i="75"/>
  <c r="A337" i="75"/>
  <c r="BU336" i="75"/>
  <c r="BP336" i="75"/>
  <c r="BK336" i="75"/>
  <c r="BF336" i="75"/>
  <c r="AY336" i="75"/>
  <c r="AT336" i="75"/>
  <c r="AO336" i="75"/>
  <c r="AH336" i="75"/>
  <c r="AD336" i="75"/>
  <c r="AC336" i="75"/>
  <c r="AB336" i="75"/>
  <c r="AA336" i="75"/>
  <c r="Y336" i="75"/>
  <c r="X336" i="75"/>
  <c r="W336" i="75"/>
  <c r="V336" i="75"/>
  <c r="A336" i="75"/>
  <c r="BU335" i="75"/>
  <c r="BP335" i="75"/>
  <c r="BK335" i="75"/>
  <c r="BF335" i="75"/>
  <c r="AY335" i="75"/>
  <c r="AT335" i="75"/>
  <c r="AO335" i="75"/>
  <c r="AH335" i="75"/>
  <c r="AD335" i="75"/>
  <c r="AC335" i="75"/>
  <c r="AB335" i="75"/>
  <c r="AA335" i="75"/>
  <c r="Y335" i="75"/>
  <c r="X335" i="75"/>
  <c r="W335" i="75"/>
  <c r="V335" i="75"/>
  <c r="A335" i="75"/>
  <c r="BU334" i="75"/>
  <c r="BP334" i="75"/>
  <c r="BK334" i="75"/>
  <c r="BF334" i="75"/>
  <c r="AY334" i="75"/>
  <c r="AT334" i="75"/>
  <c r="AO334" i="75"/>
  <c r="AH334" i="75"/>
  <c r="AD334" i="75"/>
  <c r="AC334" i="75"/>
  <c r="AB334" i="75"/>
  <c r="AA334" i="75"/>
  <c r="Y334" i="75"/>
  <c r="X334" i="75"/>
  <c r="W334" i="75"/>
  <c r="V334" i="75"/>
  <c r="A334" i="75"/>
  <c r="BU333" i="75"/>
  <c r="BP333" i="75"/>
  <c r="BK333" i="75"/>
  <c r="BF333" i="75"/>
  <c r="AY333" i="75"/>
  <c r="AT333" i="75"/>
  <c r="AO333" i="75"/>
  <c r="AH333" i="75"/>
  <c r="U333" i="75" s="1"/>
  <c r="AD333" i="75"/>
  <c r="AC333" i="75"/>
  <c r="AB333" i="75"/>
  <c r="AA333" i="75"/>
  <c r="Y333" i="75"/>
  <c r="X333" i="75"/>
  <c r="W333" i="75"/>
  <c r="V333" i="75"/>
  <c r="A333" i="75"/>
  <c r="BU332" i="75"/>
  <c r="BP332" i="75"/>
  <c r="BK332" i="75"/>
  <c r="BF332" i="75"/>
  <c r="AY332" i="75"/>
  <c r="AT332" i="75"/>
  <c r="AO332" i="75"/>
  <c r="AH332" i="75"/>
  <c r="AD332" i="75"/>
  <c r="AC332" i="75"/>
  <c r="AB332" i="75"/>
  <c r="AA332" i="75"/>
  <c r="Y332" i="75"/>
  <c r="X332" i="75"/>
  <c r="W332" i="75"/>
  <c r="V332" i="75"/>
  <c r="A332" i="75"/>
  <c r="BU331" i="75"/>
  <c r="BP331" i="75"/>
  <c r="BK331" i="75"/>
  <c r="BF331" i="75"/>
  <c r="AY331" i="75"/>
  <c r="AT331" i="75"/>
  <c r="AO331" i="75"/>
  <c r="AH331" i="75"/>
  <c r="AD331" i="75"/>
  <c r="AC331" i="75"/>
  <c r="AB331" i="75"/>
  <c r="AA331" i="75"/>
  <c r="Y331" i="75"/>
  <c r="X331" i="75"/>
  <c r="W331" i="75"/>
  <c r="V331" i="75"/>
  <c r="A331" i="75"/>
  <c r="BU330" i="75"/>
  <c r="BP330" i="75"/>
  <c r="BK330" i="75"/>
  <c r="BF330" i="75"/>
  <c r="AY330" i="75"/>
  <c r="AT330" i="75"/>
  <c r="AO330" i="75"/>
  <c r="AH330" i="75"/>
  <c r="AD330" i="75"/>
  <c r="AC330" i="75"/>
  <c r="AB330" i="75"/>
  <c r="AA330" i="75"/>
  <c r="Y330" i="75"/>
  <c r="X330" i="75"/>
  <c r="W330" i="75"/>
  <c r="V330" i="75"/>
  <c r="A330" i="75"/>
  <c r="BU329" i="75"/>
  <c r="BP329" i="75"/>
  <c r="BK329" i="75"/>
  <c r="BF329" i="75"/>
  <c r="AY329" i="75"/>
  <c r="AT329" i="75"/>
  <c r="AO329" i="75"/>
  <c r="AH329" i="75"/>
  <c r="U329" i="75" s="1"/>
  <c r="AD329" i="75"/>
  <c r="AC329" i="75"/>
  <c r="AB329" i="75"/>
  <c r="AA329" i="75"/>
  <c r="Y329" i="75"/>
  <c r="X329" i="75"/>
  <c r="W329" i="75"/>
  <c r="V329" i="75"/>
  <c r="A329" i="75"/>
  <c r="BU328" i="75"/>
  <c r="BP328" i="75"/>
  <c r="BK328" i="75"/>
  <c r="BF328" i="75"/>
  <c r="AY328" i="75"/>
  <c r="AT328" i="75"/>
  <c r="AO328" i="75"/>
  <c r="AH328" i="75"/>
  <c r="AD328" i="75"/>
  <c r="AC328" i="75"/>
  <c r="AB328" i="75"/>
  <c r="AA328" i="75"/>
  <c r="Y328" i="75"/>
  <c r="X328" i="75"/>
  <c r="W328" i="75"/>
  <c r="V328" i="75"/>
  <c r="A328" i="75"/>
  <c r="BU327" i="75"/>
  <c r="BP327" i="75"/>
  <c r="BK327" i="75"/>
  <c r="BF327" i="75"/>
  <c r="AY327" i="75"/>
  <c r="AT327" i="75"/>
  <c r="AO327" i="75"/>
  <c r="AH327" i="75"/>
  <c r="AD327" i="75"/>
  <c r="AC327" i="75"/>
  <c r="AB327" i="75"/>
  <c r="AA327" i="75"/>
  <c r="Y327" i="75"/>
  <c r="X327" i="75"/>
  <c r="W327" i="75"/>
  <c r="V327" i="75"/>
  <c r="A327" i="75"/>
  <c r="BU326" i="75"/>
  <c r="BP326" i="75"/>
  <c r="BK326" i="75"/>
  <c r="BF326" i="75"/>
  <c r="AY326" i="75"/>
  <c r="AT326" i="75"/>
  <c r="AO326" i="75"/>
  <c r="AH326" i="75"/>
  <c r="AD326" i="75"/>
  <c r="AC326" i="75"/>
  <c r="AB326" i="75"/>
  <c r="AA326" i="75"/>
  <c r="Y326" i="75"/>
  <c r="X326" i="75"/>
  <c r="W326" i="75"/>
  <c r="V326" i="75"/>
  <c r="A326" i="75"/>
  <c r="BU325" i="75"/>
  <c r="BP325" i="75"/>
  <c r="BK325" i="75"/>
  <c r="BF325" i="75"/>
  <c r="AY325" i="75"/>
  <c r="AT325" i="75"/>
  <c r="AO325" i="75"/>
  <c r="AH325" i="75"/>
  <c r="U325" i="75" s="1"/>
  <c r="AD325" i="75"/>
  <c r="AC325" i="75"/>
  <c r="AB325" i="75"/>
  <c r="AA325" i="75"/>
  <c r="Y325" i="75"/>
  <c r="X325" i="75"/>
  <c r="W325" i="75"/>
  <c r="V325" i="75"/>
  <c r="A325" i="75"/>
  <c r="BU324" i="75"/>
  <c r="BP324" i="75"/>
  <c r="BK324" i="75"/>
  <c r="BF324" i="75"/>
  <c r="AY324" i="75"/>
  <c r="AT324" i="75"/>
  <c r="AO324" i="75"/>
  <c r="AH324" i="75"/>
  <c r="AD324" i="75"/>
  <c r="AC324" i="75"/>
  <c r="AB324" i="75"/>
  <c r="AA324" i="75"/>
  <c r="Y324" i="75"/>
  <c r="X324" i="75"/>
  <c r="W324" i="75"/>
  <c r="V324" i="75"/>
  <c r="A324" i="75"/>
  <c r="BU323" i="75"/>
  <c r="BP323" i="75"/>
  <c r="BK323" i="75"/>
  <c r="BF323" i="75"/>
  <c r="AY323" i="75"/>
  <c r="AT323" i="75"/>
  <c r="AO323" i="75"/>
  <c r="AH323" i="75"/>
  <c r="AD323" i="75"/>
  <c r="AC323" i="75"/>
  <c r="AB323" i="75"/>
  <c r="AA323" i="75"/>
  <c r="Y323" i="75"/>
  <c r="X323" i="75"/>
  <c r="W323" i="75"/>
  <c r="V323" i="75"/>
  <c r="A323" i="75"/>
  <c r="BU322" i="75"/>
  <c r="BP322" i="75"/>
  <c r="BK322" i="75"/>
  <c r="BF322" i="75"/>
  <c r="AY322" i="75"/>
  <c r="AT322" i="75"/>
  <c r="AO322" i="75"/>
  <c r="AH322" i="75"/>
  <c r="AD322" i="75"/>
  <c r="AC322" i="75"/>
  <c r="AB322" i="75"/>
  <c r="AA322" i="75"/>
  <c r="Y322" i="75"/>
  <c r="X322" i="75"/>
  <c r="W322" i="75"/>
  <c r="V322" i="75"/>
  <c r="A322" i="75"/>
  <c r="BU321" i="75"/>
  <c r="BP321" i="75"/>
  <c r="BK321" i="75"/>
  <c r="BF321" i="75"/>
  <c r="AY321" i="75"/>
  <c r="AT321" i="75"/>
  <c r="Z321" i="75" s="1"/>
  <c r="CF321" i="75" s="1"/>
  <c r="AO321" i="75"/>
  <c r="U321" i="75" s="1"/>
  <c r="AD321" i="75"/>
  <c r="AC321" i="75"/>
  <c r="AB321" i="75"/>
  <c r="AA321" i="75"/>
  <c r="Y321" i="75"/>
  <c r="X321" i="75"/>
  <c r="W321" i="75"/>
  <c r="V321" i="75"/>
  <c r="A321" i="75"/>
  <c r="BU320" i="75"/>
  <c r="BP320" i="75"/>
  <c r="BK320" i="75"/>
  <c r="BF320" i="75"/>
  <c r="AY320" i="75"/>
  <c r="AT320" i="75"/>
  <c r="AO320" i="75"/>
  <c r="AH320" i="75"/>
  <c r="AD320" i="75"/>
  <c r="AC320" i="75"/>
  <c r="AB320" i="75"/>
  <c r="AA320" i="75"/>
  <c r="Y320" i="75"/>
  <c r="X320" i="75"/>
  <c r="W320" i="75"/>
  <c r="V320" i="75"/>
  <c r="A320" i="75"/>
  <c r="BU319" i="75"/>
  <c r="BP319" i="75"/>
  <c r="BK319" i="75"/>
  <c r="BF319" i="75"/>
  <c r="AY319" i="75"/>
  <c r="AT319" i="75"/>
  <c r="AO319" i="75"/>
  <c r="AH319" i="75"/>
  <c r="AD319" i="75"/>
  <c r="AC319" i="75"/>
  <c r="AB319" i="75"/>
  <c r="AA319" i="75"/>
  <c r="Y319" i="75"/>
  <c r="X319" i="75"/>
  <c r="W319" i="75"/>
  <c r="V319" i="75"/>
  <c r="A319" i="75"/>
  <c r="BU318" i="75"/>
  <c r="BP318" i="75"/>
  <c r="BK318" i="75"/>
  <c r="BF318" i="75"/>
  <c r="AY318" i="75"/>
  <c r="AT318" i="75"/>
  <c r="AO318" i="75"/>
  <c r="AH318" i="75"/>
  <c r="AD318" i="75"/>
  <c r="AC318" i="75"/>
  <c r="AB318" i="75"/>
  <c r="AA318" i="75"/>
  <c r="Y318" i="75"/>
  <c r="X318" i="75"/>
  <c r="W318" i="75"/>
  <c r="V318" i="75"/>
  <c r="A318" i="75"/>
  <c r="BU317" i="75"/>
  <c r="BP317" i="75"/>
  <c r="BK317" i="75"/>
  <c r="BF317" i="75"/>
  <c r="AY317" i="75"/>
  <c r="AT317" i="75"/>
  <c r="AO317" i="75"/>
  <c r="AH317" i="75"/>
  <c r="AD317" i="75"/>
  <c r="AC317" i="75"/>
  <c r="AB317" i="75"/>
  <c r="AA317" i="75"/>
  <c r="Y317" i="75"/>
  <c r="X317" i="75"/>
  <c r="W317" i="75"/>
  <c r="V317" i="75"/>
  <c r="A317" i="75"/>
  <c r="BU316" i="75"/>
  <c r="BP316" i="75"/>
  <c r="BK316" i="75"/>
  <c r="BF316" i="75"/>
  <c r="AY316" i="75"/>
  <c r="AT316" i="75"/>
  <c r="AO316" i="75"/>
  <c r="AH316" i="75"/>
  <c r="AD316" i="75"/>
  <c r="AC316" i="75"/>
  <c r="AB316" i="75"/>
  <c r="AA316" i="75"/>
  <c r="Y316" i="75"/>
  <c r="X316" i="75"/>
  <c r="W316" i="75"/>
  <c r="V316" i="75"/>
  <c r="A316" i="75"/>
  <c r="BU315" i="75"/>
  <c r="BP315" i="75"/>
  <c r="BK315" i="75"/>
  <c r="BF315" i="75"/>
  <c r="AY315" i="75"/>
  <c r="AT315" i="75"/>
  <c r="AO315" i="75"/>
  <c r="AH315" i="75"/>
  <c r="AD315" i="75"/>
  <c r="AC315" i="75"/>
  <c r="AB315" i="75"/>
  <c r="AA315" i="75"/>
  <c r="Y315" i="75"/>
  <c r="X315" i="75"/>
  <c r="W315" i="75"/>
  <c r="V315" i="75"/>
  <c r="A315" i="75"/>
  <c r="BU314" i="75"/>
  <c r="BP314" i="75"/>
  <c r="BK314" i="75"/>
  <c r="BF314" i="75"/>
  <c r="AY314" i="75"/>
  <c r="AT314" i="75"/>
  <c r="AO314" i="75"/>
  <c r="AH314" i="75"/>
  <c r="AD314" i="75"/>
  <c r="AC314" i="75"/>
  <c r="AB314" i="75"/>
  <c r="AA314" i="75"/>
  <c r="Y314" i="75"/>
  <c r="X314" i="75"/>
  <c r="W314" i="75"/>
  <c r="V314" i="75"/>
  <c r="A314" i="75"/>
  <c r="BU313" i="75"/>
  <c r="BP313" i="75"/>
  <c r="BK313" i="75"/>
  <c r="BF313" i="75"/>
  <c r="AY313" i="75"/>
  <c r="AT313" i="75"/>
  <c r="AO313" i="75"/>
  <c r="AH313" i="75"/>
  <c r="AD313" i="75"/>
  <c r="AC313" i="75"/>
  <c r="AB313" i="75"/>
  <c r="AA313" i="75"/>
  <c r="Y313" i="75"/>
  <c r="X313" i="75"/>
  <c r="W313" i="75"/>
  <c r="V313" i="75"/>
  <c r="A313" i="75"/>
  <c r="BU312" i="75"/>
  <c r="BP312" i="75"/>
  <c r="BK312" i="75"/>
  <c r="BF312" i="75"/>
  <c r="AY312" i="75"/>
  <c r="AT312" i="75"/>
  <c r="AO312" i="75"/>
  <c r="AH312" i="75"/>
  <c r="AD312" i="75"/>
  <c r="AC312" i="75"/>
  <c r="AB312" i="75"/>
  <c r="AA312" i="75"/>
  <c r="Y312" i="75"/>
  <c r="X312" i="75"/>
  <c r="W312" i="75"/>
  <c r="V312" i="75"/>
  <c r="A312" i="75"/>
  <c r="BU311" i="75"/>
  <c r="BP311" i="75"/>
  <c r="BK311" i="75"/>
  <c r="BF311" i="75"/>
  <c r="AY311" i="75"/>
  <c r="AT311" i="75"/>
  <c r="AO311" i="75"/>
  <c r="AH311" i="75"/>
  <c r="AD311" i="75"/>
  <c r="AC311" i="75"/>
  <c r="AB311" i="75"/>
  <c r="AA311" i="75"/>
  <c r="Y311" i="75"/>
  <c r="X311" i="75"/>
  <c r="W311" i="75"/>
  <c r="V311" i="75"/>
  <c r="A311" i="75"/>
  <c r="BU310" i="75"/>
  <c r="BP310" i="75"/>
  <c r="BK310" i="75"/>
  <c r="BF310" i="75"/>
  <c r="AY310" i="75"/>
  <c r="AT310" i="75"/>
  <c r="AO310" i="75"/>
  <c r="AH310" i="75"/>
  <c r="AD310" i="75"/>
  <c r="AC310" i="75"/>
  <c r="AB310" i="75"/>
  <c r="AA310" i="75"/>
  <c r="Y310" i="75"/>
  <c r="X310" i="75"/>
  <c r="W310" i="75"/>
  <c r="V310" i="75"/>
  <c r="A310" i="75"/>
  <c r="BU309" i="75"/>
  <c r="BP309" i="75"/>
  <c r="BK309" i="75"/>
  <c r="BF309" i="75"/>
  <c r="AY309" i="75"/>
  <c r="AT309" i="75"/>
  <c r="AO309" i="75"/>
  <c r="AH309" i="75"/>
  <c r="AD309" i="75"/>
  <c r="AC309" i="75"/>
  <c r="AB309" i="75"/>
  <c r="AA309" i="75"/>
  <c r="Y309" i="75"/>
  <c r="X309" i="75"/>
  <c r="W309" i="75"/>
  <c r="V309" i="75"/>
  <c r="A309" i="75"/>
  <c r="BU308" i="75"/>
  <c r="BP308" i="75"/>
  <c r="BK308" i="75"/>
  <c r="BF308" i="75"/>
  <c r="AY308" i="75"/>
  <c r="AT308" i="75"/>
  <c r="AO308" i="75"/>
  <c r="AH308" i="75"/>
  <c r="AD308" i="75"/>
  <c r="AC308" i="75"/>
  <c r="AB308" i="75"/>
  <c r="AA308" i="75"/>
  <c r="Y308" i="75"/>
  <c r="X308" i="75"/>
  <c r="W308" i="75"/>
  <c r="V308" i="75"/>
  <c r="A308" i="75"/>
  <c r="BU307" i="75"/>
  <c r="BP307" i="75"/>
  <c r="BK307" i="75"/>
  <c r="BF307" i="75"/>
  <c r="AY307" i="75"/>
  <c r="AT307" i="75"/>
  <c r="AO307" i="75"/>
  <c r="AH307" i="75"/>
  <c r="AD307" i="75"/>
  <c r="AC307" i="75"/>
  <c r="AB307" i="75"/>
  <c r="AA307" i="75"/>
  <c r="Y307" i="75"/>
  <c r="X307" i="75"/>
  <c r="W307" i="75"/>
  <c r="V307" i="75"/>
  <c r="A307" i="75"/>
  <c r="BU306" i="75"/>
  <c r="BP306" i="75"/>
  <c r="BK306" i="75"/>
  <c r="BF306" i="75"/>
  <c r="AY306" i="75"/>
  <c r="AT306" i="75"/>
  <c r="AO306" i="75"/>
  <c r="AH306" i="75"/>
  <c r="AD306" i="75"/>
  <c r="AC306" i="75"/>
  <c r="AB306" i="75"/>
  <c r="AA306" i="75"/>
  <c r="Y306" i="75"/>
  <c r="X306" i="75"/>
  <c r="W306" i="75"/>
  <c r="V306" i="75"/>
  <c r="A306" i="75"/>
  <c r="BU305" i="75"/>
  <c r="BP305" i="75"/>
  <c r="BK305" i="75"/>
  <c r="BF305" i="75"/>
  <c r="AY305" i="75"/>
  <c r="AT305" i="75"/>
  <c r="AO305" i="75"/>
  <c r="AH305" i="75"/>
  <c r="AD305" i="75"/>
  <c r="AC305" i="75"/>
  <c r="AB305" i="75"/>
  <c r="AA305" i="75"/>
  <c r="Y305" i="75"/>
  <c r="X305" i="75"/>
  <c r="W305" i="75"/>
  <c r="V305" i="75"/>
  <c r="A305" i="75"/>
  <c r="BU304" i="75"/>
  <c r="BP304" i="75"/>
  <c r="BK304" i="75"/>
  <c r="BF304" i="75"/>
  <c r="AY304" i="75"/>
  <c r="AT304" i="75"/>
  <c r="AO304" i="75"/>
  <c r="AH304" i="75"/>
  <c r="AD304" i="75"/>
  <c r="AC304" i="75"/>
  <c r="AB304" i="75"/>
  <c r="AA304" i="75"/>
  <c r="Y304" i="75"/>
  <c r="X304" i="75"/>
  <c r="W304" i="75"/>
  <c r="V304" i="75"/>
  <c r="A304" i="75"/>
  <c r="BU303" i="75"/>
  <c r="BP303" i="75"/>
  <c r="BK303" i="75"/>
  <c r="BF303" i="75"/>
  <c r="AY303" i="75"/>
  <c r="AT303" i="75"/>
  <c r="AO303" i="75"/>
  <c r="AH303" i="75"/>
  <c r="AD303" i="75"/>
  <c r="AC303" i="75"/>
  <c r="AB303" i="75"/>
  <c r="AA303" i="75"/>
  <c r="Y303" i="75"/>
  <c r="X303" i="75"/>
  <c r="W303" i="75"/>
  <c r="V303" i="75"/>
  <c r="A303" i="75"/>
  <c r="BU302" i="75"/>
  <c r="BP302" i="75"/>
  <c r="BK302" i="75"/>
  <c r="BF302" i="75"/>
  <c r="AY302" i="75"/>
  <c r="AT302" i="75"/>
  <c r="AO302" i="75"/>
  <c r="AH302" i="75"/>
  <c r="AD302" i="75"/>
  <c r="AC302" i="75"/>
  <c r="AB302" i="75"/>
  <c r="AA302" i="75"/>
  <c r="Y302" i="75"/>
  <c r="X302" i="75"/>
  <c r="W302" i="75"/>
  <c r="V302" i="75"/>
  <c r="A302" i="75"/>
  <c r="BU301" i="75"/>
  <c r="BP301" i="75"/>
  <c r="BK301" i="75"/>
  <c r="BF301" i="75"/>
  <c r="AY301" i="75"/>
  <c r="AT301" i="75"/>
  <c r="AO301" i="75"/>
  <c r="AH301" i="75"/>
  <c r="AD301" i="75"/>
  <c r="AC301" i="75"/>
  <c r="AB301" i="75"/>
  <c r="AA301" i="75"/>
  <c r="Y301" i="75"/>
  <c r="X301" i="75"/>
  <c r="W301" i="75"/>
  <c r="V301" i="75"/>
  <c r="A301" i="75"/>
  <c r="CE300" i="75"/>
  <c r="BU300" i="75"/>
  <c r="BP300" i="75"/>
  <c r="BK300" i="75"/>
  <c r="BF300" i="75"/>
  <c r="AY300" i="75"/>
  <c r="AT300" i="75"/>
  <c r="AO300" i="75"/>
  <c r="AH300" i="75"/>
  <c r="AD300" i="75"/>
  <c r="AC300" i="75"/>
  <c r="AB300" i="75"/>
  <c r="AA300" i="75"/>
  <c r="Y300" i="75"/>
  <c r="X300" i="75"/>
  <c r="W300" i="75"/>
  <c r="V300" i="75"/>
  <c r="A300" i="75"/>
  <c r="CE299" i="75"/>
  <c r="BU299" i="75"/>
  <c r="BP299" i="75"/>
  <c r="BK299" i="75"/>
  <c r="BF299" i="75"/>
  <c r="AY299" i="75"/>
  <c r="AT299" i="75"/>
  <c r="AO299" i="75"/>
  <c r="AH299" i="75"/>
  <c r="AD299" i="75"/>
  <c r="AC299" i="75"/>
  <c r="AB299" i="75"/>
  <c r="AA299" i="75"/>
  <c r="Y299" i="75"/>
  <c r="X299" i="75"/>
  <c r="W299" i="75"/>
  <c r="V299" i="75"/>
  <c r="A299" i="75"/>
  <c r="BU298" i="75"/>
  <c r="BP298" i="75"/>
  <c r="BK298" i="75"/>
  <c r="BF298" i="75"/>
  <c r="AY298" i="75"/>
  <c r="AT298" i="75"/>
  <c r="AO298" i="75"/>
  <c r="AH298" i="75"/>
  <c r="AD298" i="75"/>
  <c r="AC298" i="75"/>
  <c r="AB298" i="75"/>
  <c r="AA298" i="75"/>
  <c r="Y298" i="75"/>
  <c r="X298" i="75"/>
  <c r="W298" i="75"/>
  <c r="V298" i="75"/>
  <c r="A298" i="75"/>
  <c r="BU297" i="75"/>
  <c r="BP297" i="75"/>
  <c r="BK297" i="75"/>
  <c r="BF297" i="75"/>
  <c r="AY297" i="75"/>
  <c r="AT297" i="75"/>
  <c r="AO297" i="75"/>
  <c r="AH297" i="75"/>
  <c r="AD297" i="75"/>
  <c r="AC297" i="75"/>
  <c r="AB297" i="75"/>
  <c r="AA297" i="75"/>
  <c r="Y297" i="75"/>
  <c r="X297" i="75"/>
  <c r="W297" i="75"/>
  <c r="V297" i="75"/>
  <c r="A297" i="75"/>
  <c r="BU296" i="75"/>
  <c r="BP296" i="75"/>
  <c r="BK296" i="75"/>
  <c r="BF296" i="75"/>
  <c r="AY296" i="75"/>
  <c r="AT296" i="75"/>
  <c r="AO296" i="75"/>
  <c r="AH296" i="75"/>
  <c r="AD296" i="75"/>
  <c r="AC296" i="75"/>
  <c r="AB296" i="75"/>
  <c r="AA296" i="75"/>
  <c r="Y296" i="75"/>
  <c r="X296" i="75"/>
  <c r="W296" i="75"/>
  <c r="V296" i="75"/>
  <c r="A296" i="75"/>
  <c r="BU295" i="75"/>
  <c r="BP295" i="75"/>
  <c r="BK295" i="75"/>
  <c r="BF295" i="75"/>
  <c r="AY295" i="75"/>
  <c r="AT295" i="75"/>
  <c r="AO295" i="75"/>
  <c r="AH295" i="75"/>
  <c r="AD295" i="75"/>
  <c r="AC295" i="75"/>
  <c r="AB295" i="75"/>
  <c r="AA295" i="75"/>
  <c r="Y295" i="75"/>
  <c r="X295" i="75"/>
  <c r="W295" i="75"/>
  <c r="V295" i="75"/>
  <c r="A295" i="75"/>
  <c r="BU294" i="75"/>
  <c r="BP294" i="75"/>
  <c r="BK294" i="75"/>
  <c r="BF294" i="75"/>
  <c r="AY294" i="75"/>
  <c r="AT294" i="75"/>
  <c r="AO294" i="75"/>
  <c r="AH294" i="75"/>
  <c r="AD294" i="75"/>
  <c r="AC294" i="75"/>
  <c r="AB294" i="75"/>
  <c r="AA294" i="75"/>
  <c r="Y294" i="75"/>
  <c r="X294" i="75"/>
  <c r="W294" i="75"/>
  <c r="V294" i="75"/>
  <c r="A294" i="75"/>
  <c r="BU293" i="75"/>
  <c r="BP293" i="75"/>
  <c r="BK293" i="75"/>
  <c r="BF293" i="75"/>
  <c r="AY293" i="75"/>
  <c r="AT293" i="75"/>
  <c r="AO293" i="75"/>
  <c r="AH293" i="75"/>
  <c r="AD293" i="75"/>
  <c r="AC293" i="75"/>
  <c r="AB293" i="75"/>
  <c r="AA293" i="75"/>
  <c r="Y293" i="75"/>
  <c r="X293" i="75"/>
  <c r="W293" i="75"/>
  <c r="V293" i="75"/>
  <c r="A293" i="75"/>
  <c r="BU292" i="75"/>
  <c r="BP292" i="75"/>
  <c r="BK292" i="75"/>
  <c r="BF292" i="75"/>
  <c r="AY292" i="75"/>
  <c r="AT292" i="75"/>
  <c r="AO292" i="75"/>
  <c r="AH292" i="75"/>
  <c r="AD292" i="75"/>
  <c r="AC292" i="75"/>
  <c r="AB292" i="75"/>
  <c r="AA292" i="75"/>
  <c r="Y292" i="75"/>
  <c r="X292" i="75"/>
  <c r="W292" i="75"/>
  <c r="V292" i="75"/>
  <c r="A292" i="75"/>
  <c r="BU291" i="75"/>
  <c r="BP291" i="75"/>
  <c r="BK291" i="75"/>
  <c r="BF291" i="75"/>
  <c r="AY291" i="75"/>
  <c r="AT291" i="75"/>
  <c r="AO291" i="75"/>
  <c r="AH291" i="75"/>
  <c r="AD291" i="75"/>
  <c r="AC291" i="75"/>
  <c r="AB291" i="75"/>
  <c r="AA291" i="75"/>
  <c r="Y291" i="75"/>
  <c r="X291" i="75"/>
  <c r="W291" i="75"/>
  <c r="V291" i="75"/>
  <c r="A291" i="75"/>
  <c r="BU290" i="75"/>
  <c r="BP290" i="75"/>
  <c r="BK290" i="75"/>
  <c r="BF290" i="75"/>
  <c r="AY290" i="75"/>
  <c r="AT290" i="75"/>
  <c r="AO290" i="75"/>
  <c r="AH290" i="75"/>
  <c r="AD290" i="75"/>
  <c r="AC290" i="75"/>
  <c r="AB290" i="75"/>
  <c r="AA290" i="75"/>
  <c r="Y290" i="75"/>
  <c r="X290" i="75"/>
  <c r="W290" i="75"/>
  <c r="V290" i="75"/>
  <c r="A290" i="75"/>
  <c r="BU289" i="75"/>
  <c r="BP289" i="75"/>
  <c r="BK289" i="75"/>
  <c r="BF289" i="75"/>
  <c r="AY289" i="75"/>
  <c r="AT289" i="75"/>
  <c r="AO289" i="75"/>
  <c r="AH289" i="75"/>
  <c r="AD289" i="75"/>
  <c r="AC289" i="75"/>
  <c r="AB289" i="75"/>
  <c r="AA289" i="75"/>
  <c r="Y289" i="75"/>
  <c r="X289" i="75"/>
  <c r="W289" i="75"/>
  <c r="V289" i="75"/>
  <c r="A289" i="75"/>
  <c r="BU288" i="75"/>
  <c r="BP288" i="75"/>
  <c r="BK288" i="75"/>
  <c r="BF288" i="75"/>
  <c r="AY288" i="75"/>
  <c r="AT288" i="75"/>
  <c r="AO288" i="75"/>
  <c r="AH288" i="75"/>
  <c r="AD288" i="75"/>
  <c r="AC288" i="75"/>
  <c r="AB288" i="75"/>
  <c r="AA288" i="75"/>
  <c r="Y288" i="75"/>
  <c r="X288" i="75"/>
  <c r="W288" i="75"/>
  <c r="V288" i="75"/>
  <c r="A288" i="75"/>
  <c r="BU287" i="75"/>
  <c r="BP287" i="75"/>
  <c r="BK287" i="75"/>
  <c r="BF287" i="75"/>
  <c r="AY287" i="75"/>
  <c r="AT287" i="75"/>
  <c r="AO287" i="75"/>
  <c r="AH287" i="75"/>
  <c r="AD287" i="75"/>
  <c r="AC287" i="75"/>
  <c r="AB287" i="75"/>
  <c r="AA287" i="75"/>
  <c r="Y287" i="75"/>
  <c r="X287" i="75"/>
  <c r="W287" i="75"/>
  <c r="V287" i="75"/>
  <c r="A287" i="75"/>
  <c r="BU286" i="75"/>
  <c r="BP286" i="75"/>
  <c r="BK286" i="75"/>
  <c r="BF286" i="75"/>
  <c r="AY286" i="75"/>
  <c r="AT286" i="75"/>
  <c r="AO286" i="75"/>
  <c r="AH286" i="75"/>
  <c r="AD286" i="75"/>
  <c r="AC286" i="75"/>
  <c r="AB286" i="75"/>
  <c r="AA286" i="75"/>
  <c r="Y286" i="75"/>
  <c r="X286" i="75"/>
  <c r="W286" i="75"/>
  <c r="V286" i="75"/>
  <c r="A286" i="75"/>
  <c r="BU285" i="75"/>
  <c r="BP285" i="75"/>
  <c r="BK285" i="75"/>
  <c r="BF285" i="75"/>
  <c r="AY285" i="75"/>
  <c r="AT285" i="75"/>
  <c r="AO285" i="75"/>
  <c r="AH285" i="75"/>
  <c r="AD285" i="75"/>
  <c r="AC285" i="75"/>
  <c r="AB285" i="75"/>
  <c r="AA285" i="75"/>
  <c r="Y285" i="75"/>
  <c r="X285" i="75"/>
  <c r="W285" i="75"/>
  <c r="V285" i="75"/>
  <c r="A285" i="75"/>
  <c r="BU284" i="75"/>
  <c r="BP284" i="75"/>
  <c r="BK284" i="75"/>
  <c r="BF284" i="75"/>
  <c r="AY284" i="75"/>
  <c r="AT284" i="75"/>
  <c r="AO284" i="75"/>
  <c r="AH284" i="75"/>
  <c r="AD284" i="75"/>
  <c r="AC284" i="75"/>
  <c r="AB284" i="75"/>
  <c r="AA284" i="75"/>
  <c r="Y284" i="75"/>
  <c r="X284" i="75"/>
  <c r="W284" i="75"/>
  <c r="V284" i="75"/>
  <c r="A284" i="75"/>
  <c r="BU283" i="75"/>
  <c r="BP283" i="75"/>
  <c r="BK283" i="75"/>
  <c r="BF283" i="75"/>
  <c r="AY283" i="75"/>
  <c r="AT283" i="75"/>
  <c r="AO283" i="75"/>
  <c r="AH283" i="75"/>
  <c r="AD283" i="75"/>
  <c r="AC283" i="75"/>
  <c r="AB283" i="75"/>
  <c r="AA283" i="75"/>
  <c r="Y283" i="75"/>
  <c r="X283" i="75"/>
  <c r="W283" i="75"/>
  <c r="V283" i="75"/>
  <c r="A283" i="75"/>
  <c r="BU282" i="75"/>
  <c r="BP282" i="75"/>
  <c r="BK282" i="75"/>
  <c r="BF282" i="75"/>
  <c r="AY282" i="75"/>
  <c r="AT282" i="75"/>
  <c r="AO282" i="75"/>
  <c r="AH282" i="75"/>
  <c r="AD282" i="75"/>
  <c r="AC282" i="75"/>
  <c r="AB282" i="75"/>
  <c r="AA282" i="75"/>
  <c r="Y282" i="75"/>
  <c r="X282" i="75"/>
  <c r="W282" i="75"/>
  <c r="V282" i="75"/>
  <c r="A282" i="75"/>
  <c r="BU281" i="75"/>
  <c r="BP281" i="75"/>
  <c r="BK281" i="75"/>
  <c r="BF281" i="75"/>
  <c r="AY281" i="75"/>
  <c r="AT281" i="75"/>
  <c r="AO281" i="75"/>
  <c r="AH281" i="75"/>
  <c r="AD281" i="75"/>
  <c r="AC281" i="75"/>
  <c r="AB281" i="75"/>
  <c r="AA281" i="75"/>
  <c r="Y281" i="75"/>
  <c r="X281" i="75"/>
  <c r="W281" i="75"/>
  <c r="V281" i="75"/>
  <c r="A281" i="75"/>
  <c r="BU280" i="75"/>
  <c r="BP280" i="75"/>
  <c r="BK280" i="75"/>
  <c r="BF280" i="75"/>
  <c r="AY280" i="75"/>
  <c r="AT280" i="75"/>
  <c r="AO280" i="75"/>
  <c r="AH280" i="75"/>
  <c r="AD280" i="75"/>
  <c r="AC280" i="75"/>
  <c r="AB280" i="75"/>
  <c r="AA280" i="75"/>
  <c r="Y280" i="75"/>
  <c r="X280" i="75"/>
  <c r="W280" i="75"/>
  <c r="V280" i="75"/>
  <c r="A280" i="75"/>
  <c r="BU279" i="75"/>
  <c r="BP279" i="75"/>
  <c r="BK279" i="75"/>
  <c r="BF279" i="75"/>
  <c r="AY279" i="75"/>
  <c r="AT279" i="75"/>
  <c r="AO279" i="75"/>
  <c r="AH279" i="75"/>
  <c r="AD279" i="75"/>
  <c r="AC279" i="75"/>
  <c r="AB279" i="75"/>
  <c r="AA279" i="75"/>
  <c r="Y279" i="75"/>
  <c r="X279" i="75"/>
  <c r="W279" i="75"/>
  <c r="V279" i="75"/>
  <c r="A279" i="75"/>
  <c r="BU278" i="75"/>
  <c r="BP278" i="75"/>
  <c r="BK278" i="75"/>
  <c r="BF278" i="75"/>
  <c r="AY278" i="75"/>
  <c r="AT278" i="75"/>
  <c r="AO278" i="75"/>
  <c r="AH278" i="75"/>
  <c r="AD278" i="75"/>
  <c r="AC278" i="75"/>
  <c r="AB278" i="75"/>
  <c r="AA278" i="75"/>
  <c r="Y278" i="75"/>
  <c r="X278" i="75"/>
  <c r="W278" i="75"/>
  <c r="V278" i="75"/>
  <c r="A278" i="75"/>
  <c r="BU277" i="75"/>
  <c r="BP277" i="75"/>
  <c r="BK277" i="75"/>
  <c r="BF277" i="75"/>
  <c r="AY277" i="75"/>
  <c r="AT277" i="75"/>
  <c r="AO277" i="75"/>
  <c r="AH277" i="75"/>
  <c r="AD277" i="75"/>
  <c r="AC277" i="75"/>
  <c r="AB277" i="75"/>
  <c r="AA277" i="75"/>
  <c r="Y277" i="75"/>
  <c r="X277" i="75"/>
  <c r="W277" i="75"/>
  <c r="V277" i="75"/>
  <c r="A277" i="75"/>
  <c r="BU276" i="75"/>
  <c r="BP276" i="75"/>
  <c r="BK276" i="75"/>
  <c r="BF276" i="75"/>
  <c r="AY276" i="75"/>
  <c r="AT276" i="75"/>
  <c r="AO276" i="75"/>
  <c r="AH276" i="75"/>
  <c r="AD276" i="75"/>
  <c r="AC276" i="75"/>
  <c r="AB276" i="75"/>
  <c r="AA276" i="75"/>
  <c r="Y276" i="75"/>
  <c r="X276" i="75"/>
  <c r="W276" i="75"/>
  <c r="V276" i="75"/>
  <c r="A276" i="75"/>
  <c r="BU275" i="75"/>
  <c r="BP275" i="75"/>
  <c r="BK275" i="75"/>
  <c r="BF275" i="75"/>
  <c r="AY275" i="75"/>
  <c r="AT275" i="75"/>
  <c r="AO275" i="75"/>
  <c r="AH275" i="75"/>
  <c r="AD275" i="75"/>
  <c r="AC275" i="75"/>
  <c r="AB275" i="75"/>
  <c r="AA275" i="75"/>
  <c r="Y275" i="75"/>
  <c r="X275" i="75"/>
  <c r="W275" i="75"/>
  <c r="V275" i="75"/>
  <c r="A275" i="75"/>
  <c r="BU274" i="75"/>
  <c r="BP274" i="75"/>
  <c r="BK274" i="75"/>
  <c r="BF274" i="75"/>
  <c r="AY274" i="75"/>
  <c r="AT274" i="75"/>
  <c r="AO274" i="75"/>
  <c r="AH274" i="75"/>
  <c r="AD274" i="75"/>
  <c r="AC274" i="75"/>
  <c r="AB274" i="75"/>
  <c r="AA274" i="75"/>
  <c r="Y274" i="75"/>
  <c r="X274" i="75"/>
  <c r="W274" i="75"/>
  <c r="V274" i="75"/>
  <c r="A274" i="75"/>
  <c r="BU273" i="75"/>
  <c r="BP273" i="75"/>
  <c r="BK273" i="75"/>
  <c r="BF273" i="75"/>
  <c r="AY273" i="75"/>
  <c r="AT273" i="75"/>
  <c r="AO273" i="75"/>
  <c r="AH273" i="75"/>
  <c r="AD273" i="75"/>
  <c r="AC273" i="75"/>
  <c r="AB273" i="75"/>
  <c r="AA273" i="75"/>
  <c r="Y273" i="75"/>
  <c r="X273" i="75"/>
  <c r="W273" i="75"/>
  <c r="V273" i="75"/>
  <c r="A273" i="75"/>
  <c r="BU272" i="75"/>
  <c r="BP272" i="75"/>
  <c r="BK272" i="75"/>
  <c r="BF272" i="75"/>
  <c r="AY272" i="75"/>
  <c r="AT272" i="75"/>
  <c r="AO272" i="75"/>
  <c r="AH272" i="75"/>
  <c r="AD272" i="75"/>
  <c r="AC272" i="75"/>
  <c r="AB272" i="75"/>
  <c r="AA272" i="75"/>
  <c r="Y272" i="75"/>
  <c r="X272" i="75"/>
  <c r="W272" i="75"/>
  <c r="V272" i="75"/>
  <c r="A272" i="75"/>
  <c r="BU271" i="75"/>
  <c r="BP271" i="75"/>
  <c r="BK271" i="75"/>
  <c r="BF271" i="75"/>
  <c r="AY271" i="75"/>
  <c r="AT271" i="75"/>
  <c r="AO271" i="75"/>
  <c r="AH271" i="75"/>
  <c r="AD271" i="75"/>
  <c r="AC271" i="75"/>
  <c r="AB271" i="75"/>
  <c r="AA271" i="75"/>
  <c r="Y271" i="75"/>
  <c r="X271" i="75"/>
  <c r="W271" i="75"/>
  <c r="V271" i="75"/>
  <c r="A271" i="75"/>
  <c r="BU270" i="75"/>
  <c r="BP270" i="75"/>
  <c r="BK270" i="75"/>
  <c r="BF270" i="75"/>
  <c r="AY270" i="75"/>
  <c r="AT270" i="75"/>
  <c r="AO270" i="75"/>
  <c r="AH270" i="75"/>
  <c r="AD270" i="75"/>
  <c r="AC270" i="75"/>
  <c r="AB270" i="75"/>
  <c r="AA270" i="75"/>
  <c r="Y270" i="75"/>
  <c r="X270" i="75"/>
  <c r="W270" i="75"/>
  <c r="V270" i="75"/>
  <c r="A270" i="75"/>
  <c r="BU269" i="75"/>
  <c r="BP269" i="75"/>
  <c r="BK269" i="75"/>
  <c r="BF269" i="75"/>
  <c r="AY269" i="75"/>
  <c r="AT269" i="75"/>
  <c r="AO269" i="75"/>
  <c r="AH269" i="75"/>
  <c r="AD269" i="75"/>
  <c r="AC269" i="75"/>
  <c r="AB269" i="75"/>
  <c r="AA269" i="75"/>
  <c r="Y269" i="75"/>
  <c r="X269" i="75"/>
  <c r="W269" i="75"/>
  <c r="V269" i="75"/>
  <c r="A269" i="75"/>
  <c r="BU268" i="75"/>
  <c r="BP268" i="75"/>
  <c r="BK268" i="75"/>
  <c r="BF268" i="75"/>
  <c r="AY268" i="75"/>
  <c r="AT268" i="75"/>
  <c r="AO268" i="75"/>
  <c r="AH268" i="75"/>
  <c r="AD268" i="75"/>
  <c r="AC268" i="75"/>
  <c r="AB268" i="75"/>
  <c r="AA268" i="75"/>
  <c r="Y268" i="75"/>
  <c r="X268" i="75"/>
  <c r="W268" i="75"/>
  <c r="V268" i="75"/>
  <c r="A268" i="75"/>
  <c r="BU267" i="75"/>
  <c r="BP267" i="75"/>
  <c r="BK267" i="75"/>
  <c r="BF267" i="75"/>
  <c r="AY267" i="75"/>
  <c r="AT267" i="75"/>
  <c r="AO267" i="75"/>
  <c r="AH267" i="75"/>
  <c r="AD267" i="75"/>
  <c r="AC267" i="75"/>
  <c r="AB267" i="75"/>
  <c r="AA267" i="75"/>
  <c r="Y267" i="75"/>
  <c r="X267" i="75"/>
  <c r="W267" i="75"/>
  <c r="V267" i="75"/>
  <c r="A267" i="75"/>
  <c r="BU266" i="75"/>
  <c r="BP266" i="75"/>
  <c r="BK266" i="75"/>
  <c r="BF266" i="75"/>
  <c r="AY266" i="75"/>
  <c r="AT266" i="75"/>
  <c r="AO266" i="75"/>
  <c r="AH266" i="75"/>
  <c r="AD266" i="75"/>
  <c r="AC266" i="75"/>
  <c r="AB266" i="75"/>
  <c r="AA266" i="75"/>
  <c r="Y266" i="75"/>
  <c r="X266" i="75"/>
  <c r="W266" i="75"/>
  <c r="V266" i="75"/>
  <c r="A266" i="75"/>
  <c r="BU265" i="75"/>
  <c r="BP265" i="75"/>
  <c r="BK265" i="75"/>
  <c r="BF265" i="75"/>
  <c r="AY265" i="75"/>
  <c r="AT265" i="75"/>
  <c r="AO265" i="75"/>
  <c r="AH265" i="75"/>
  <c r="AD265" i="75"/>
  <c r="AC265" i="75"/>
  <c r="AB265" i="75"/>
  <c r="AA265" i="75"/>
  <c r="Y265" i="75"/>
  <c r="X265" i="75"/>
  <c r="W265" i="75"/>
  <c r="V265" i="75"/>
  <c r="A265" i="75"/>
  <c r="BU264" i="75"/>
  <c r="BP264" i="75"/>
  <c r="BK264" i="75"/>
  <c r="BF264" i="75"/>
  <c r="AY264" i="75"/>
  <c r="AT264" i="75"/>
  <c r="AO264" i="75"/>
  <c r="AH264" i="75"/>
  <c r="AD264" i="75"/>
  <c r="AC264" i="75"/>
  <c r="AB264" i="75"/>
  <c r="AA264" i="75"/>
  <c r="Y264" i="75"/>
  <c r="X264" i="75"/>
  <c r="W264" i="75"/>
  <c r="V264" i="75"/>
  <c r="A264" i="75"/>
  <c r="BU263" i="75"/>
  <c r="BP263" i="75"/>
  <c r="BK263" i="75"/>
  <c r="BF263" i="75"/>
  <c r="AY263" i="75"/>
  <c r="AT263" i="75"/>
  <c r="AO263" i="75"/>
  <c r="AH263" i="75"/>
  <c r="AD263" i="75"/>
  <c r="AC263" i="75"/>
  <c r="AB263" i="75"/>
  <c r="AA263" i="75"/>
  <c r="Y263" i="75"/>
  <c r="X263" i="75"/>
  <c r="W263" i="75"/>
  <c r="V263" i="75"/>
  <c r="A263" i="75"/>
  <c r="BU262" i="75"/>
  <c r="BP262" i="75"/>
  <c r="BK262" i="75"/>
  <c r="BF262" i="75"/>
  <c r="AY262" i="75"/>
  <c r="AT262" i="75"/>
  <c r="AO262" i="75"/>
  <c r="AH262" i="75"/>
  <c r="AD262" i="75"/>
  <c r="AC262" i="75"/>
  <c r="AB262" i="75"/>
  <c r="AA262" i="75"/>
  <c r="Y262" i="75"/>
  <c r="X262" i="75"/>
  <c r="W262" i="75"/>
  <c r="V262" i="75"/>
  <c r="A262" i="75"/>
  <c r="BU261" i="75"/>
  <c r="BP261" i="75"/>
  <c r="BK261" i="75"/>
  <c r="BF261" i="75"/>
  <c r="AY261" i="75"/>
  <c r="AT261" i="75"/>
  <c r="AO261" i="75"/>
  <c r="AH261" i="75"/>
  <c r="AD261" i="75"/>
  <c r="AC261" i="75"/>
  <c r="AB261" i="75"/>
  <c r="AA261" i="75"/>
  <c r="Y261" i="75"/>
  <c r="X261" i="75"/>
  <c r="W261" i="75"/>
  <c r="V261" i="75"/>
  <c r="A261" i="75"/>
  <c r="BU260" i="75"/>
  <c r="BP260" i="75"/>
  <c r="BK260" i="75"/>
  <c r="BF260" i="75"/>
  <c r="AY260" i="75"/>
  <c r="AT260" i="75"/>
  <c r="AO260" i="75"/>
  <c r="AH260" i="75"/>
  <c r="AD260" i="75"/>
  <c r="AC260" i="75"/>
  <c r="AB260" i="75"/>
  <c r="AA260" i="75"/>
  <c r="Y260" i="75"/>
  <c r="X260" i="75"/>
  <c r="W260" i="75"/>
  <c r="V260" i="75"/>
  <c r="A260" i="75"/>
  <c r="BU259" i="75"/>
  <c r="BP259" i="75"/>
  <c r="BK259" i="75"/>
  <c r="BF259" i="75"/>
  <c r="AY259" i="75"/>
  <c r="AT259" i="75"/>
  <c r="AO259" i="75"/>
  <c r="AH259" i="75"/>
  <c r="AD259" i="75"/>
  <c r="AC259" i="75"/>
  <c r="AB259" i="75"/>
  <c r="AA259" i="75"/>
  <c r="Y259" i="75"/>
  <c r="X259" i="75"/>
  <c r="W259" i="75"/>
  <c r="V259" i="75"/>
  <c r="A259" i="75"/>
  <c r="BU258" i="75"/>
  <c r="BP258" i="75"/>
  <c r="BK258" i="75"/>
  <c r="BF258" i="75"/>
  <c r="AY258" i="75"/>
  <c r="AT258" i="75"/>
  <c r="AO258" i="75"/>
  <c r="AH258" i="75"/>
  <c r="AD258" i="75"/>
  <c r="AC258" i="75"/>
  <c r="AB258" i="75"/>
  <c r="AA258" i="75"/>
  <c r="Y258" i="75"/>
  <c r="X258" i="75"/>
  <c r="W258" i="75"/>
  <c r="V258" i="75"/>
  <c r="A258" i="75"/>
  <c r="BU257" i="75"/>
  <c r="BP257" i="75"/>
  <c r="BK257" i="75"/>
  <c r="BF257" i="75"/>
  <c r="AY257" i="75"/>
  <c r="AT257" i="75"/>
  <c r="AO257" i="75"/>
  <c r="AH257" i="75"/>
  <c r="AD257" i="75"/>
  <c r="AC257" i="75"/>
  <c r="AB257" i="75"/>
  <c r="AA257" i="75"/>
  <c r="Y257" i="75"/>
  <c r="X257" i="75"/>
  <c r="W257" i="75"/>
  <c r="V257" i="75"/>
  <c r="A257" i="75"/>
  <c r="BU256" i="75"/>
  <c r="BP256" i="75"/>
  <c r="BK256" i="75"/>
  <c r="BF256" i="75"/>
  <c r="AY256" i="75"/>
  <c r="AT256" i="75"/>
  <c r="AO256" i="75"/>
  <c r="AH256" i="75"/>
  <c r="AD256" i="75"/>
  <c r="AC256" i="75"/>
  <c r="AB256" i="75"/>
  <c r="AA256" i="75"/>
  <c r="Y256" i="75"/>
  <c r="X256" i="75"/>
  <c r="W256" i="75"/>
  <c r="V256" i="75"/>
  <c r="A256" i="75"/>
  <c r="BU255" i="75"/>
  <c r="BP255" i="75"/>
  <c r="BK255" i="75"/>
  <c r="BF255" i="75"/>
  <c r="AY255" i="75"/>
  <c r="AT255" i="75"/>
  <c r="AO255" i="75"/>
  <c r="AH255" i="75"/>
  <c r="AD255" i="75"/>
  <c r="AC255" i="75"/>
  <c r="AB255" i="75"/>
  <c r="AA255" i="75"/>
  <c r="Y255" i="75"/>
  <c r="X255" i="75"/>
  <c r="W255" i="75"/>
  <c r="V255" i="75"/>
  <c r="A255" i="75"/>
  <c r="BU254" i="75"/>
  <c r="BP254" i="75"/>
  <c r="BK254" i="75"/>
  <c r="BF254" i="75"/>
  <c r="AY254" i="75"/>
  <c r="AT254" i="75"/>
  <c r="AO254" i="75"/>
  <c r="AH254" i="75"/>
  <c r="AD254" i="75"/>
  <c r="AC254" i="75"/>
  <c r="AB254" i="75"/>
  <c r="AA254" i="75"/>
  <c r="Y254" i="75"/>
  <c r="X254" i="75"/>
  <c r="W254" i="75"/>
  <c r="V254" i="75"/>
  <c r="A254" i="75"/>
  <c r="BU253" i="75"/>
  <c r="BP253" i="75"/>
  <c r="BK253" i="75"/>
  <c r="BF253" i="75"/>
  <c r="AY253" i="75"/>
  <c r="AT253" i="75"/>
  <c r="AO253" i="75"/>
  <c r="AH253" i="75"/>
  <c r="AD253" i="75"/>
  <c r="AC253" i="75"/>
  <c r="AB253" i="75"/>
  <c r="AA253" i="75"/>
  <c r="Y253" i="75"/>
  <c r="X253" i="75"/>
  <c r="W253" i="75"/>
  <c r="V253" i="75"/>
  <c r="A253" i="75"/>
  <c r="BU252" i="75"/>
  <c r="BP252" i="75"/>
  <c r="BK252" i="75"/>
  <c r="BF252" i="75"/>
  <c r="AY252" i="75"/>
  <c r="AT252" i="75"/>
  <c r="AO252" i="75"/>
  <c r="AH252" i="75"/>
  <c r="AD252" i="75"/>
  <c r="AC252" i="75"/>
  <c r="AB252" i="75"/>
  <c r="AA252" i="75"/>
  <c r="Y252" i="75"/>
  <c r="X252" i="75"/>
  <c r="W252" i="75"/>
  <c r="V252" i="75"/>
  <c r="A252" i="75"/>
  <c r="BU251" i="75"/>
  <c r="BP251" i="75"/>
  <c r="BK251" i="75"/>
  <c r="BF251" i="75"/>
  <c r="AY251" i="75"/>
  <c r="AT251" i="75"/>
  <c r="AO251" i="75"/>
  <c r="AH251" i="75"/>
  <c r="AD251" i="75"/>
  <c r="AC251" i="75"/>
  <c r="AB251" i="75"/>
  <c r="AA251" i="75"/>
  <c r="Y251" i="75"/>
  <c r="X251" i="75"/>
  <c r="W251" i="75"/>
  <c r="V251" i="75"/>
  <c r="A251" i="75"/>
  <c r="BU250" i="75"/>
  <c r="BP250" i="75"/>
  <c r="BK250" i="75"/>
  <c r="BF250" i="75"/>
  <c r="AY250" i="75"/>
  <c r="AT250" i="75"/>
  <c r="AO250" i="75"/>
  <c r="AH250" i="75"/>
  <c r="AD250" i="75"/>
  <c r="AC250" i="75"/>
  <c r="AB250" i="75"/>
  <c r="AA250" i="75"/>
  <c r="Y250" i="75"/>
  <c r="X250" i="75"/>
  <c r="W250" i="75"/>
  <c r="V250" i="75"/>
  <c r="A250" i="75"/>
  <c r="BU249" i="75"/>
  <c r="BP249" i="75"/>
  <c r="BK249" i="75"/>
  <c r="BF249" i="75"/>
  <c r="AY249" i="75"/>
  <c r="AT249" i="75"/>
  <c r="AO249" i="75"/>
  <c r="AH249" i="75"/>
  <c r="AD249" i="75"/>
  <c r="AC249" i="75"/>
  <c r="AB249" i="75"/>
  <c r="AA249" i="75"/>
  <c r="Y249" i="75"/>
  <c r="X249" i="75"/>
  <c r="W249" i="75"/>
  <c r="V249" i="75"/>
  <c r="A249" i="75"/>
  <c r="BU248" i="75"/>
  <c r="BP248" i="75"/>
  <c r="BK248" i="75"/>
  <c r="BF248" i="75"/>
  <c r="AY248" i="75"/>
  <c r="AT248" i="75"/>
  <c r="AO248" i="75"/>
  <c r="AH248" i="75"/>
  <c r="AD248" i="75"/>
  <c r="AC248" i="75"/>
  <c r="AB248" i="75"/>
  <c r="AA248" i="75"/>
  <c r="Y248" i="75"/>
  <c r="X248" i="75"/>
  <c r="W248" i="75"/>
  <c r="V248" i="75"/>
  <c r="A248" i="75"/>
  <c r="BU247" i="75"/>
  <c r="BP247" i="75"/>
  <c r="BK247" i="75"/>
  <c r="BF247" i="75"/>
  <c r="AY247" i="75"/>
  <c r="AT247" i="75"/>
  <c r="AO247" i="75"/>
  <c r="AH247" i="75"/>
  <c r="AD247" i="75"/>
  <c r="AC247" i="75"/>
  <c r="AB247" i="75"/>
  <c r="AA247" i="75"/>
  <c r="Y247" i="75"/>
  <c r="X247" i="75"/>
  <c r="W247" i="75"/>
  <c r="V247" i="75"/>
  <c r="A247" i="75"/>
  <c r="BU246" i="75"/>
  <c r="BP246" i="75"/>
  <c r="BK246" i="75"/>
  <c r="BF246" i="75"/>
  <c r="AY246" i="75"/>
  <c r="AT246" i="75"/>
  <c r="AO246" i="75"/>
  <c r="AH246" i="75"/>
  <c r="AD246" i="75"/>
  <c r="AC246" i="75"/>
  <c r="AB246" i="75"/>
  <c r="AA246" i="75"/>
  <c r="Y246" i="75"/>
  <c r="X246" i="75"/>
  <c r="W246" i="75"/>
  <c r="V246" i="75"/>
  <c r="A246" i="75"/>
  <c r="BU245" i="75"/>
  <c r="BP245" i="75"/>
  <c r="BK245" i="75"/>
  <c r="BF245" i="75"/>
  <c r="AY245" i="75"/>
  <c r="AT245" i="75"/>
  <c r="AO245" i="75"/>
  <c r="AH245" i="75"/>
  <c r="AD245" i="75"/>
  <c r="AC245" i="75"/>
  <c r="AB245" i="75"/>
  <c r="AA245" i="75"/>
  <c r="Y245" i="75"/>
  <c r="X245" i="75"/>
  <c r="W245" i="75"/>
  <c r="V245" i="75"/>
  <c r="A245" i="75"/>
  <c r="BU244" i="75"/>
  <c r="BP244" i="75"/>
  <c r="BK244" i="75"/>
  <c r="BF244" i="75"/>
  <c r="AY244" i="75"/>
  <c r="AT244" i="75"/>
  <c r="AO244" i="75"/>
  <c r="AH244" i="75"/>
  <c r="AD244" i="75"/>
  <c r="AC244" i="75"/>
  <c r="AB244" i="75"/>
  <c r="AA244" i="75"/>
  <c r="Y244" i="75"/>
  <c r="X244" i="75"/>
  <c r="W244" i="75"/>
  <c r="V244" i="75"/>
  <c r="A244" i="75"/>
  <c r="BU243" i="75"/>
  <c r="BP243" i="75"/>
  <c r="BK243" i="75"/>
  <c r="BF243" i="75"/>
  <c r="AY243" i="75"/>
  <c r="AT243" i="75"/>
  <c r="AO243" i="75"/>
  <c r="AH243" i="75"/>
  <c r="AD243" i="75"/>
  <c r="AC243" i="75"/>
  <c r="AB243" i="75"/>
  <c r="AA243" i="75"/>
  <c r="Y243" i="75"/>
  <c r="X243" i="75"/>
  <c r="W243" i="75"/>
  <c r="V243" i="75"/>
  <c r="A243" i="75"/>
  <c r="BU242" i="75"/>
  <c r="BP242" i="75"/>
  <c r="BK242" i="75"/>
  <c r="BF242" i="75"/>
  <c r="AY242" i="75"/>
  <c r="AT242" i="75"/>
  <c r="AO242" i="75"/>
  <c r="AH242" i="75"/>
  <c r="AD242" i="75"/>
  <c r="AC242" i="75"/>
  <c r="AB242" i="75"/>
  <c r="AA242" i="75"/>
  <c r="Y242" i="75"/>
  <c r="X242" i="75"/>
  <c r="W242" i="75"/>
  <c r="V242" i="75"/>
  <c r="A242" i="75"/>
  <c r="BU241" i="75"/>
  <c r="BP241" i="75"/>
  <c r="BK241" i="75"/>
  <c r="BF241" i="75"/>
  <c r="AY241" i="75"/>
  <c r="AT241" i="75"/>
  <c r="AO241" i="75"/>
  <c r="AH241" i="75"/>
  <c r="AD241" i="75"/>
  <c r="AC241" i="75"/>
  <c r="AB241" i="75"/>
  <c r="AA241" i="75"/>
  <c r="Y241" i="75"/>
  <c r="X241" i="75"/>
  <c r="W241" i="75"/>
  <c r="V241" i="75"/>
  <c r="A241" i="75"/>
  <c r="BU240" i="75"/>
  <c r="BP240" i="75"/>
  <c r="BK240" i="75"/>
  <c r="BF240" i="75"/>
  <c r="AY240" i="75"/>
  <c r="AT240" i="75"/>
  <c r="AO240" i="75"/>
  <c r="AH240" i="75"/>
  <c r="AD240" i="75"/>
  <c r="AC240" i="75"/>
  <c r="AB240" i="75"/>
  <c r="AA240" i="75"/>
  <c r="Y240" i="75"/>
  <c r="X240" i="75"/>
  <c r="W240" i="75"/>
  <c r="V240" i="75"/>
  <c r="A240" i="75"/>
  <c r="BU239" i="75"/>
  <c r="BP239" i="75"/>
  <c r="BK239" i="75"/>
  <c r="BF239" i="75"/>
  <c r="AY239" i="75"/>
  <c r="AT239" i="75"/>
  <c r="AO239" i="75"/>
  <c r="AH239" i="75"/>
  <c r="AD239" i="75"/>
  <c r="AC239" i="75"/>
  <c r="AB239" i="75"/>
  <c r="AA239" i="75"/>
  <c r="Y239" i="75"/>
  <c r="X239" i="75"/>
  <c r="W239" i="75"/>
  <c r="V239" i="75"/>
  <c r="A239" i="75"/>
  <c r="BU238" i="75"/>
  <c r="BP238" i="75"/>
  <c r="BK238" i="75"/>
  <c r="BF238" i="75"/>
  <c r="AY238" i="75"/>
  <c r="AT238" i="75"/>
  <c r="AO238" i="75"/>
  <c r="AH238" i="75"/>
  <c r="AD238" i="75"/>
  <c r="AC238" i="75"/>
  <c r="AB238" i="75"/>
  <c r="AA238" i="75"/>
  <c r="Y238" i="75"/>
  <c r="X238" i="75"/>
  <c r="W238" i="75"/>
  <c r="V238" i="75"/>
  <c r="A238" i="75"/>
  <c r="BU237" i="75"/>
  <c r="BP237" i="75"/>
  <c r="BK237" i="75"/>
  <c r="BF237" i="75"/>
  <c r="AY237" i="75"/>
  <c r="AT237" i="75"/>
  <c r="AO237" i="75"/>
  <c r="AH237" i="75"/>
  <c r="AD237" i="75"/>
  <c r="AC237" i="75"/>
  <c r="AB237" i="75"/>
  <c r="AA237" i="75"/>
  <c r="Y237" i="75"/>
  <c r="X237" i="75"/>
  <c r="W237" i="75"/>
  <c r="V237" i="75"/>
  <c r="A237" i="75"/>
  <c r="BU236" i="75"/>
  <c r="BP236" i="75"/>
  <c r="BK236" i="75"/>
  <c r="BF236" i="75"/>
  <c r="AY236" i="75"/>
  <c r="AT236" i="75"/>
  <c r="AO236" i="75"/>
  <c r="AH236" i="75"/>
  <c r="AD236" i="75"/>
  <c r="AC236" i="75"/>
  <c r="AB236" i="75"/>
  <c r="AA236" i="75"/>
  <c r="Y236" i="75"/>
  <c r="X236" i="75"/>
  <c r="W236" i="75"/>
  <c r="V236" i="75"/>
  <c r="A236" i="75"/>
  <c r="BU235" i="75"/>
  <c r="BP235" i="75"/>
  <c r="BK235" i="75"/>
  <c r="BF235" i="75"/>
  <c r="AY235" i="75"/>
  <c r="AT235" i="75"/>
  <c r="AO235" i="75"/>
  <c r="AH235" i="75"/>
  <c r="AD235" i="75"/>
  <c r="AC235" i="75"/>
  <c r="AB235" i="75"/>
  <c r="AA235" i="75"/>
  <c r="Y235" i="75"/>
  <c r="X235" i="75"/>
  <c r="W235" i="75"/>
  <c r="V235" i="75"/>
  <c r="A235" i="75"/>
  <c r="BU234" i="75"/>
  <c r="BP234" i="75"/>
  <c r="BK234" i="75"/>
  <c r="BF234" i="75"/>
  <c r="AY234" i="75"/>
  <c r="AT234" i="75"/>
  <c r="AO234" i="75"/>
  <c r="AH234" i="75"/>
  <c r="AD234" i="75"/>
  <c r="AC234" i="75"/>
  <c r="AB234" i="75"/>
  <c r="AA234" i="75"/>
  <c r="Y234" i="75"/>
  <c r="X234" i="75"/>
  <c r="W234" i="75"/>
  <c r="V234" i="75"/>
  <c r="A234" i="75"/>
  <c r="BU233" i="75"/>
  <c r="BP233" i="75"/>
  <c r="BK233" i="75"/>
  <c r="BF233" i="75"/>
  <c r="AY233" i="75"/>
  <c r="AT233" i="75"/>
  <c r="AO233" i="75"/>
  <c r="AH233" i="75"/>
  <c r="AD233" i="75"/>
  <c r="AC233" i="75"/>
  <c r="AB233" i="75"/>
  <c r="AA233" i="75"/>
  <c r="Y233" i="75"/>
  <c r="X233" i="75"/>
  <c r="W233" i="75"/>
  <c r="V233" i="75"/>
  <c r="A233" i="75"/>
  <c r="BU232" i="75"/>
  <c r="BP232" i="75"/>
  <c r="BK232" i="75"/>
  <c r="BF232" i="75"/>
  <c r="AY232" i="75"/>
  <c r="AT232" i="75"/>
  <c r="AO232" i="75"/>
  <c r="AH232" i="75"/>
  <c r="AD232" i="75"/>
  <c r="AC232" i="75"/>
  <c r="AB232" i="75"/>
  <c r="AA232" i="75"/>
  <c r="Y232" i="75"/>
  <c r="X232" i="75"/>
  <c r="W232" i="75"/>
  <c r="V232" i="75"/>
  <c r="A232" i="75"/>
  <c r="BU231" i="75"/>
  <c r="BP231" i="75"/>
  <c r="BK231" i="75"/>
  <c r="BF231" i="75"/>
  <c r="AY231" i="75"/>
  <c r="AT231" i="75"/>
  <c r="AO231" i="75"/>
  <c r="AH231" i="75"/>
  <c r="AD231" i="75"/>
  <c r="AC231" i="75"/>
  <c r="AB231" i="75"/>
  <c r="AA231" i="75"/>
  <c r="Y231" i="75"/>
  <c r="X231" i="75"/>
  <c r="W231" i="75"/>
  <c r="V231" i="75"/>
  <c r="A231" i="75"/>
  <c r="BU230" i="75"/>
  <c r="BP230" i="75"/>
  <c r="BK230" i="75"/>
  <c r="BF230" i="75"/>
  <c r="AY230" i="75"/>
  <c r="AT230" i="75"/>
  <c r="AO230" i="75"/>
  <c r="AH230" i="75"/>
  <c r="AD230" i="75"/>
  <c r="AC230" i="75"/>
  <c r="AB230" i="75"/>
  <c r="AA230" i="75"/>
  <c r="Y230" i="75"/>
  <c r="X230" i="75"/>
  <c r="W230" i="75"/>
  <c r="V230" i="75"/>
  <c r="A230" i="75"/>
  <c r="BU229" i="75"/>
  <c r="BP229" i="75"/>
  <c r="BK229" i="75"/>
  <c r="BF229" i="75"/>
  <c r="AY229" i="75"/>
  <c r="AT229" i="75"/>
  <c r="AO229" i="75"/>
  <c r="AH229" i="75"/>
  <c r="AD229" i="75"/>
  <c r="AC229" i="75"/>
  <c r="AB229" i="75"/>
  <c r="AA229" i="75"/>
  <c r="Y229" i="75"/>
  <c r="X229" i="75"/>
  <c r="W229" i="75"/>
  <c r="V229" i="75"/>
  <c r="A229" i="75"/>
  <c r="BU228" i="75"/>
  <c r="BP228" i="75"/>
  <c r="BK228" i="75"/>
  <c r="BF228" i="75"/>
  <c r="AY228" i="75"/>
  <c r="AT228" i="75"/>
  <c r="AO228" i="75"/>
  <c r="AH228" i="75"/>
  <c r="AD228" i="75"/>
  <c r="AC228" i="75"/>
  <c r="AB228" i="75"/>
  <c r="AA228" i="75"/>
  <c r="Y228" i="75"/>
  <c r="X228" i="75"/>
  <c r="W228" i="75"/>
  <c r="V228" i="75"/>
  <c r="A228" i="75"/>
  <c r="BU227" i="75"/>
  <c r="BP227" i="75"/>
  <c r="BK227" i="75"/>
  <c r="BF227" i="75"/>
  <c r="AY227" i="75"/>
  <c r="AT227" i="75"/>
  <c r="AO227" i="75"/>
  <c r="AH227" i="75"/>
  <c r="AD227" i="75"/>
  <c r="AC227" i="75"/>
  <c r="AB227" i="75"/>
  <c r="AA227" i="75"/>
  <c r="Y227" i="75"/>
  <c r="X227" i="75"/>
  <c r="W227" i="75"/>
  <c r="V227" i="75"/>
  <c r="A227" i="75"/>
  <c r="BU226" i="75"/>
  <c r="BP226" i="75"/>
  <c r="BK226" i="75"/>
  <c r="BF226" i="75"/>
  <c r="AY226" i="75"/>
  <c r="AT226" i="75"/>
  <c r="AO226" i="75"/>
  <c r="AH226" i="75"/>
  <c r="AD226" i="75"/>
  <c r="AC226" i="75"/>
  <c r="AB226" i="75"/>
  <c r="AA226" i="75"/>
  <c r="Y226" i="75"/>
  <c r="X226" i="75"/>
  <c r="W226" i="75"/>
  <c r="V226" i="75"/>
  <c r="A226" i="75"/>
  <c r="BU225" i="75"/>
  <c r="BP225" i="75"/>
  <c r="BK225" i="75"/>
  <c r="BF225" i="75"/>
  <c r="AY225" i="75"/>
  <c r="AT225" i="75"/>
  <c r="AO225" i="75"/>
  <c r="AH225" i="75"/>
  <c r="AD225" i="75"/>
  <c r="AC225" i="75"/>
  <c r="AB225" i="75"/>
  <c r="AA225" i="75"/>
  <c r="Y225" i="75"/>
  <c r="X225" i="75"/>
  <c r="W225" i="75"/>
  <c r="V225" i="75"/>
  <c r="A225" i="75"/>
  <c r="BU224" i="75"/>
  <c r="BP224" i="75"/>
  <c r="BK224" i="75"/>
  <c r="BF224" i="75"/>
  <c r="AY224" i="75"/>
  <c r="AT224" i="75"/>
  <c r="AO224" i="75"/>
  <c r="AH224" i="75"/>
  <c r="AD224" i="75"/>
  <c r="AC224" i="75"/>
  <c r="AB224" i="75"/>
  <c r="AA224" i="75"/>
  <c r="Y224" i="75"/>
  <c r="X224" i="75"/>
  <c r="W224" i="75"/>
  <c r="V224" i="75"/>
  <c r="A224" i="75"/>
  <c r="BU223" i="75"/>
  <c r="BP223" i="75"/>
  <c r="BK223" i="75"/>
  <c r="BF223" i="75"/>
  <c r="AY223" i="75"/>
  <c r="AT223" i="75"/>
  <c r="AO223" i="75"/>
  <c r="AH223" i="75"/>
  <c r="AD223" i="75"/>
  <c r="AC223" i="75"/>
  <c r="AB223" i="75"/>
  <c r="AA223" i="75"/>
  <c r="Y223" i="75"/>
  <c r="X223" i="75"/>
  <c r="W223" i="75"/>
  <c r="V223" i="75"/>
  <c r="A223" i="75"/>
  <c r="BU222" i="75"/>
  <c r="BP222" i="75"/>
  <c r="BK222" i="75"/>
  <c r="BF222" i="75"/>
  <c r="AY222" i="75"/>
  <c r="AT222" i="75"/>
  <c r="AO222" i="75"/>
  <c r="AH222" i="75"/>
  <c r="AD222" i="75"/>
  <c r="AC222" i="75"/>
  <c r="AB222" i="75"/>
  <c r="AA222" i="75"/>
  <c r="Y222" i="75"/>
  <c r="X222" i="75"/>
  <c r="W222" i="75"/>
  <c r="V222" i="75"/>
  <c r="A222" i="75"/>
  <c r="BU221" i="75"/>
  <c r="BP221" i="75"/>
  <c r="BK221" i="75"/>
  <c r="BF221" i="75"/>
  <c r="AY221" i="75"/>
  <c r="AT221" i="75"/>
  <c r="AO221" i="75"/>
  <c r="AH221" i="75"/>
  <c r="AD221" i="75"/>
  <c r="AC221" i="75"/>
  <c r="AB221" i="75"/>
  <c r="AA221" i="75"/>
  <c r="Y221" i="75"/>
  <c r="X221" i="75"/>
  <c r="W221" i="75"/>
  <c r="V221" i="75"/>
  <c r="A221" i="75"/>
  <c r="BU220" i="75"/>
  <c r="BP220" i="75"/>
  <c r="BK220" i="75"/>
  <c r="BF220" i="75"/>
  <c r="AY220" i="75"/>
  <c r="AT220" i="75"/>
  <c r="AO220" i="75"/>
  <c r="AH220" i="75"/>
  <c r="AD220" i="75"/>
  <c r="AC220" i="75"/>
  <c r="AB220" i="75"/>
  <c r="AA220" i="75"/>
  <c r="Y220" i="75"/>
  <c r="X220" i="75"/>
  <c r="W220" i="75"/>
  <c r="V220" i="75"/>
  <c r="A220" i="75"/>
  <c r="BU219" i="75"/>
  <c r="BP219" i="75"/>
  <c r="BK219" i="75"/>
  <c r="BF219" i="75"/>
  <c r="AY219" i="75"/>
  <c r="AT219" i="75"/>
  <c r="AO219" i="75"/>
  <c r="AH219" i="75"/>
  <c r="AD219" i="75"/>
  <c r="AC219" i="75"/>
  <c r="AB219" i="75"/>
  <c r="AA219" i="75"/>
  <c r="Y219" i="75"/>
  <c r="X219" i="75"/>
  <c r="W219" i="75"/>
  <c r="V219" i="75"/>
  <c r="A219" i="75"/>
  <c r="BU218" i="75"/>
  <c r="BP218" i="75"/>
  <c r="BK218" i="75"/>
  <c r="BF218" i="75"/>
  <c r="AY218" i="75"/>
  <c r="AT218" i="75"/>
  <c r="AO218" i="75"/>
  <c r="AH218" i="75"/>
  <c r="AD218" i="75"/>
  <c r="AC218" i="75"/>
  <c r="AB218" i="75"/>
  <c r="AA218" i="75"/>
  <c r="Y218" i="75"/>
  <c r="X218" i="75"/>
  <c r="W218" i="75"/>
  <c r="V218" i="75"/>
  <c r="A218" i="75"/>
  <c r="BU217" i="75"/>
  <c r="BP217" i="75"/>
  <c r="BK217" i="75"/>
  <c r="BF217" i="75"/>
  <c r="AY217" i="75"/>
  <c r="AT217" i="75"/>
  <c r="AO217" i="75"/>
  <c r="AH217" i="75"/>
  <c r="AD217" i="75"/>
  <c r="AC217" i="75"/>
  <c r="AB217" i="75"/>
  <c r="AA217" i="75"/>
  <c r="Y217" i="75"/>
  <c r="X217" i="75"/>
  <c r="W217" i="75"/>
  <c r="V217" i="75"/>
  <c r="A217" i="75"/>
  <c r="BU216" i="75"/>
  <c r="BP216" i="75"/>
  <c r="BK216" i="75"/>
  <c r="BF216" i="75"/>
  <c r="AY216" i="75"/>
  <c r="AT216" i="75"/>
  <c r="AO216" i="75"/>
  <c r="AH216" i="75"/>
  <c r="AD216" i="75"/>
  <c r="AC216" i="75"/>
  <c r="AB216" i="75"/>
  <c r="AA216" i="75"/>
  <c r="Y216" i="75"/>
  <c r="X216" i="75"/>
  <c r="W216" i="75"/>
  <c r="V216" i="75"/>
  <c r="A216" i="75"/>
  <c r="BU215" i="75"/>
  <c r="BP215" i="75"/>
  <c r="BK215" i="75"/>
  <c r="BF215" i="75"/>
  <c r="AY215" i="75"/>
  <c r="AT215" i="75"/>
  <c r="AO215" i="75"/>
  <c r="AH215" i="75"/>
  <c r="AD215" i="75"/>
  <c r="AC215" i="75"/>
  <c r="AB215" i="75"/>
  <c r="AA215" i="75"/>
  <c r="Y215" i="75"/>
  <c r="X215" i="75"/>
  <c r="W215" i="75"/>
  <c r="V215" i="75"/>
  <c r="A215" i="75"/>
  <c r="BU214" i="75"/>
  <c r="BP214" i="75"/>
  <c r="BK214" i="75"/>
  <c r="BF214" i="75"/>
  <c r="AY214" i="75"/>
  <c r="AT214" i="75"/>
  <c r="AO214" i="75"/>
  <c r="AH214" i="75"/>
  <c r="AD214" i="75"/>
  <c r="AC214" i="75"/>
  <c r="AB214" i="75"/>
  <c r="AA214" i="75"/>
  <c r="Y214" i="75"/>
  <c r="X214" i="75"/>
  <c r="W214" i="75"/>
  <c r="V214" i="75"/>
  <c r="A214" i="75"/>
  <c r="BU213" i="75"/>
  <c r="BP213" i="75"/>
  <c r="BK213" i="75"/>
  <c r="BF213" i="75"/>
  <c r="AY213" i="75"/>
  <c r="AT213" i="75"/>
  <c r="AO213" i="75"/>
  <c r="AH213" i="75"/>
  <c r="AD213" i="75"/>
  <c r="AC213" i="75"/>
  <c r="AB213" i="75"/>
  <c r="AA213" i="75"/>
  <c r="Y213" i="75"/>
  <c r="X213" i="75"/>
  <c r="W213" i="75"/>
  <c r="V213" i="75"/>
  <c r="A213" i="75"/>
  <c r="BU212" i="75"/>
  <c r="BP212" i="75"/>
  <c r="BK212" i="75"/>
  <c r="BF212" i="75"/>
  <c r="AY212" i="75"/>
  <c r="AT212" i="75"/>
  <c r="AO212" i="75"/>
  <c r="AH212" i="75"/>
  <c r="AD212" i="75"/>
  <c r="AC212" i="75"/>
  <c r="AB212" i="75"/>
  <c r="AA212" i="75"/>
  <c r="Y212" i="75"/>
  <c r="X212" i="75"/>
  <c r="W212" i="75"/>
  <c r="V212" i="75"/>
  <c r="A212" i="75"/>
  <c r="BU211" i="75"/>
  <c r="BP211" i="75"/>
  <c r="BK211" i="75"/>
  <c r="BF211" i="75"/>
  <c r="AY211" i="75"/>
  <c r="AT211" i="75"/>
  <c r="AO211" i="75"/>
  <c r="AH211" i="75"/>
  <c r="AD211" i="75"/>
  <c r="AC211" i="75"/>
  <c r="AB211" i="75"/>
  <c r="AA211" i="75"/>
  <c r="Y211" i="75"/>
  <c r="X211" i="75"/>
  <c r="W211" i="75"/>
  <c r="V211" i="75"/>
  <c r="A211" i="75"/>
  <c r="BU210" i="75"/>
  <c r="BP210" i="75"/>
  <c r="BK210" i="75"/>
  <c r="BF210" i="75"/>
  <c r="AY210" i="75"/>
  <c r="AT210" i="75"/>
  <c r="AO210" i="75"/>
  <c r="AH210" i="75"/>
  <c r="AD210" i="75"/>
  <c r="AC210" i="75"/>
  <c r="AB210" i="75"/>
  <c r="AA210" i="75"/>
  <c r="Y210" i="75"/>
  <c r="X210" i="75"/>
  <c r="W210" i="75"/>
  <c r="V210" i="75"/>
  <c r="A210" i="75"/>
  <c r="BU209" i="75"/>
  <c r="BP209" i="75"/>
  <c r="BK209" i="75"/>
  <c r="BF209" i="75"/>
  <c r="AY209" i="75"/>
  <c r="AT209" i="75"/>
  <c r="AO209" i="75"/>
  <c r="AH209" i="75"/>
  <c r="AD209" i="75"/>
  <c r="AC209" i="75"/>
  <c r="AB209" i="75"/>
  <c r="AA209" i="75"/>
  <c r="Y209" i="75"/>
  <c r="X209" i="75"/>
  <c r="W209" i="75"/>
  <c r="V209" i="75"/>
  <c r="A209" i="75"/>
  <c r="BU208" i="75"/>
  <c r="BP208" i="75"/>
  <c r="BK208" i="75"/>
  <c r="BF208" i="75"/>
  <c r="AY208" i="75"/>
  <c r="AT208" i="75"/>
  <c r="AO208" i="75"/>
  <c r="AH208" i="75"/>
  <c r="AD208" i="75"/>
  <c r="AC208" i="75"/>
  <c r="AB208" i="75"/>
  <c r="AA208" i="75"/>
  <c r="Y208" i="75"/>
  <c r="X208" i="75"/>
  <c r="W208" i="75"/>
  <c r="V208" i="75"/>
  <c r="A208" i="75"/>
  <c r="BU207" i="75"/>
  <c r="BP207" i="75"/>
  <c r="BK207" i="75"/>
  <c r="BF207" i="75"/>
  <c r="AY207" i="75"/>
  <c r="AT207" i="75"/>
  <c r="AO207" i="75"/>
  <c r="AH207" i="75"/>
  <c r="AD207" i="75"/>
  <c r="AC207" i="75"/>
  <c r="AB207" i="75"/>
  <c r="AA207" i="75"/>
  <c r="Y207" i="75"/>
  <c r="X207" i="75"/>
  <c r="W207" i="75"/>
  <c r="V207" i="75"/>
  <c r="A207" i="75"/>
  <c r="BU206" i="75"/>
  <c r="BP206" i="75"/>
  <c r="BK206" i="75"/>
  <c r="BF206" i="75"/>
  <c r="AY206" i="75"/>
  <c r="AT206" i="75"/>
  <c r="AO206" i="75"/>
  <c r="AH206" i="75"/>
  <c r="AD206" i="75"/>
  <c r="AC206" i="75"/>
  <c r="AB206" i="75"/>
  <c r="AA206" i="75"/>
  <c r="Y206" i="75"/>
  <c r="X206" i="75"/>
  <c r="W206" i="75"/>
  <c r="V206" i="75"/>
  <c r="A206" i="75"/>
  <c r="BU205" i="75"/>
  <c r="BP205" i="75"/>
  <c r="BK205" i="75"/>
  <c r="BF205" i="75"/>
  <c r="AY205" i="75"/>
  <c r="AT205" i="75"/>
  <c r="AO205" i="75"/>
  <c r="AH205" i="75"/>
  <c r="AD205" i="75"/>
  <c r="AC205" i="75"/>
  <c r="AB205" i="75"/>
  <c r="AA205" i="75"/>
  <c r="Y205" i="75"/>
  <c r="X205" i="75"/>
  <c r="W205" i="75"/>
  <c r="V205" i="75"/>
  <c r="A205" i="75"/>
  <c r="BU204" i="75"/>
  <c r="BP204" i="75"/>
  <c r="BK204" i="75"/>
  <c r="BF204" i="75"/>
  <c r="AY204" i="75"/>
  <c r="AT204" i="75"/>
  <c r="AO204" i="75"/>
  <c r="AH204" i="75"/>
  <c r="AD204" i="75"/>
  <c r="AC204" i="75"/>
  <c r="AB204" i="75"/>
  <c r="AA204" i="75"/>
  <c r="Y204" i="75"/>
  <c r="X204" i="75"/>
  <c r="W204" i="75"/>
  <c r="V204" i="75"/>
  <c r="A204" i="75"/>
  <c r="BU203" i="75"/>
  <c r="BP203" i="75"/>
  <c r="BK203" i="75"/>
  <c r="BF203" i="75"/>
  <c r="AY203" i="75"/>
  <c r="AT203" i="75"/>
  <c r="AO203" i="75"/>
  <c r="AH203" i="75"/>
  <c r="AD203" i="75"/>
  <c r="AC203" i="75"/>
  <c r="AB203" i="75"/>
  <c r="AA203" i="75"/>
  <c r="Y203" i="75"/>
  <c r="X203" i="75"/>
  <c r="W203" i="75"/>
  <c r="V203" i="75"/>
  <c r="A203" i="75"/>
  <c r="BU202" i="75"/>
  <c r="BP202" i="75"/>
  <c r="BK202" i="75"/>
  <c r="BF202" i="75"/>
  <c r="AY202" i="75"/>
  <c r="AT202" i="75"/>
  <c r="AO202" i="75"/>
  <c r="AH202" i="75"/>
  <c r="AD202" i="75"/>
  <c r="AC202" i="75"/>
  <c r="AB202" i="75"/>
  <c r="AA202" i="75"/>
  <c r="Y202" i="75"/>
  <c r="X202" i="75"/>
  <c r="W202" i="75"/>
  <c r="V202" i="75"/>
  <c r="A202" i="75"/>
  <c r="BU201" i="75"/>
  <c r="BP201" i="75"/>
  <c r="BK201" i="75"/>
  <c r="BF201" i="75"/>
  <c r="AY201" i="75"/>
  <c r="AT201" i="75"/>
  <c r="AO201" i="75"/>
  <c r="AH201" i="75"/>
  <c r="AD201" i="75"/>
  <c r="AC201" i="75"/>
  <c r="AB201" i="75"/>
  <c r="AA201" i="75"/>
  <c r="Y201" i="75"/>
  <c r="X201" i="75"/>
  <c r="W201" i="75"/>
  <c r="V201" i="75"/>
  <c r="A201" i="75"/>
  <c r="BU200" i="75"/>
  <c r="BP200" i="75"/>
  <c r="BK200" i="75"/>
  <c r="BF200" i="75"/>
  <c r="AY200" i="75"/>
  <c r="AT200" i="75"/>
  <c r="AO200" i="75"/>
  <c r="AH200" i="75"/>
  <c r="AD200" i="75"/>
  <c r="AC200" i="75"/>
  <c r="AB200" i="75"/>
  <c r="AA200" i="75"/>
  <c r="Y200" i="75"/>
  <c r="X200" i="75"/>
  <c r="W200" i="75"/>
  <c r="V200" i="75"/>
  <c r="A200" i="75"/>
  <c r="BU199" i="75"/>
  <c r="BP199" i="75"/>
  <c r="BK199" i="75"/>
  <c r="BF199" i="75"/>
  <c r="AY199" i="75"/>
  <c r="AT199" i="75"/>
  <c r="AO199" i="75"/>
  <c r="AH199" i="75"/>
  <c r="AD199" i="75"/>
  <c r="AC199" i="75"/>
  <c r="AB199" i="75"/>
  <c r="AA199" i="75"/>
  <c r="Y199" i="75"/>
  <c r="X199" i="75"/>
  <c r="W199" i="75"/>
  <c r="V199" i="75"/>
  <c r="A199" i="75"/>
  <c r="BU198" i="75"/>
  <c r="BP198" i="75"/>
  <c r="BK198" i="75"/>
  <c r="BF198" i="75"/>
  <c r="AY198" i="75"/>
  <c r="AT198" i="75"/>
  <c r="AO198" i="75"/>
  <c r="AH198" i="75"/>
  <c r="AD198" i="75"/>
  <c r="AC198" i="75"/>
  <c r="AB198" i="75"/>
  <c r="AA198" i="75"/>
  <c r="Y198" i="75"/>
  <c r="X198" i="75"/>
  <c r="W198" i="75"/>
  <c r="V198" i="75"/>
  <c r="A198" i="75"/>
  <c r="BU197" i="75"/>
  <c r="BP197" i="75"/>
  <c r="BK197" i="75"/>
  <c r="BF197" i="75"/>
  <c r="AY197" i="75"/>
  <c r="AT197" i="75"/>
  <c r="AO197" i="75"/>
  <c r="AH197" i="75"/>
  <c r="AD197" i="75"/>
  <c r="AC197" i="75"/>
  <c r="AB197" i="75"/>
  <c r="AA197" i="75"/>
  <c r="Y197" i="75"/>
  <c r="X197" i="75"/>
  <c r="W197" i="75"/>
  <c r="V197" i="75"/>
  <c r="A197" i="75"/>
  <c r="BU196" i="75"/>
  <c r="BP196" i="75"/>
  <c r="BK196" i="75"/>
  <c r="BF196" i="75"/>
  <c r="AY196" i="75"/>
  <c r="AT196" i="75"/>
  <c r="AO196" i="75"/>
  <c r="AH196" i="75"/>
  <c r="AD196" i="75"/>
  <c r="AC196" i="75"/>
  <c r="AB196" i="75"/>
  <c r="AA196" i="75"/>
  <c r="Y196" i="75"/>
  <c r="X196" i="75"/>
  <c r="W196" i="75"/>
  <c r="V196" i="75"/>
  <c r="A196" i="75"/>
  <c r="BU195" i="75"/>
  <c r="BP195" i="75"/>
  <c r="BK195" i="75"/>
  <c r="BF195" i="75"/>
  <c r="AY195" i="75"/>
  <c r="AT195" i="75"/>
  <c r="AO195" i="75"/>
  <c r="AH195" i="75"/>
  <c r="AD195" i="75"/>
  <c r="AC195" i="75"/>
  <c r="AB195" i="75"/>
  <c r="AA195" i="75"/>
  <c r="Y195" i="75"/>
  <c r="X195" i="75"/>
  <c r="W195" i="75"/>
  <c r="V195" i="75"/>
  <c r="A195" i="75"/>
  <c r="BU194" i="75"/>
  <c r="BP194" i="75"/>
  <c r="BK194" i="75"/>
  <c r="BF194" i="75"/>
  <c r="AY194" i="75"/>
  <c r="AT194" i="75"/>
  <c r="AO194" i="75"/>
  <c r="AH194" i="75"/>
  <c r="AD194" i="75"/>
  <c r="AC194" i="75"/>
  <c r="AB194" i="75"/>
  <c r="AA194" i="75"/>
  <c r="Y194" i="75"/>
  <c r="X194" i="75"/>
  <c r="W194" i="75"/>
  <c r="V194" i="75"/>
  <c r="A194" i="75"/>
  <c r="BU193" i="75"/>
  <c r="BP193" i="75"/>
  <c r="BK193" i="75"/>
  <c r="BF193" i="75"/>
  <c r="AY193" i="75"/>
  <c r="AT193" i="75"/>
  <c r="AO193" i="75"/>
  <c r="AH193" i="75"/>
  <c r="AD193" i="75"/>
  <c r="AC193" i="75"/>
  <c r="AB193" i="75"/>
  <c r="AA193" i="75"/>
  <c r="Y193" i="75"/>
  <c r="X193" i="75"/>
  <c r="W193" i="75"/>
  <c r="V193" i="75"/>
  <c r="A193" i="75"/>
  <c r="BU192" i="75"/>
  <c r="BP192" i="75"/>
  <c r="BK192" i="75"/>
  <c r="BF192" i="75"/>
  <c r="AY192" i="75"/>
  <c r="AT192" i="75"/>
  <c r="AO192" i="75"/>
  <c r="AH192" i="75"/>
  <c r="AD192" i="75"/>
  <c r="AC192" i="75"/>
  <c r="AB192" i="75"/>
  <c r="AA192" i="75"/>
  <c r="Y192" i="75"/>
  <c r="X192" i="75"/>
  <c r="W192" i="75"/>
  <c r="V192" i="75"/>
  <c r="A192" i="75"/>
  <c r="BU191" i="75"/>
  <c r="BP191" i="75"/>
  <c r="BK191" i="75"/>
  <c r="BF191" i="75"/>
  <c r="AY191" i="75"/>
  <c r="AT191" i="75"/>
  <c r="AO191" i="75"/>
  <c r="AH191" i="75"/>
  <c r="AD191" i="75"/>
  <c r="AC191" i="75"/>
  <c r="AB191" i="75"/>
  <c r="AA191" i="75"/>
  <c r="Y191" i="75"/>
  <c r="X191" i="75"/>
  <c r="W191" i="75"/>
  <c r="V191" i="75"/>
  <c r="A191" i="75"/>
  <c r="BU190" i="75"/>
  <c r="BP190" i="75"/>
  <c r="BK190" i="75"/>
  <c r="BF190" i="75"/>
  <c r="AY190" i="75"/>
  <c r="AT190" i="75"/>
  <c r="AO190" i="75"/>
  <c r="AH190" i="75"/>
  <c r="AD190" i="75"/>
  <c r="AC190" i="75"/>
  <c r="AB190" i="75"/>
  <c r="AA190" i="75"/>
  <c r="Y190" i="75"/>
  <c r="X190" i="75"/>
  <c r="W190" i="75"/>
  <c r="V190" i="75"/>
  <c r="A190" i="75"/>
  <c r="BU189" i="75"/>
  <c r="BP189" i="75"/>
  <c r="BK189" i="75"/>
  <c r="BF189" i="75"/>
  <c r="AY189" i="75"/>
  <c r="AT189" i="75"/>
  <c r="AO189" i="75"/>
  <c r="AH189" i="75"/>
  <c r="AD189" i="75"/>
  <c r="AC189" i="75"/>
  <c r="AB189" i="75"/>
  <c r="AA189" i="75"/>
  <c r="Y189" i="75"/>
  <c r="X189" i="75"/>
  <c r="W189" i="75"/>
  <c r="V189" i="75"/>
  <c r="A189" i="75"/>
  <c r="BU188" i="75"/>
  <c r="BP188" i="75"/>
  <c r="BK188" i="75"/>
  <c r="BF188" i="75"/>
  <c r="AY188" i="75"/>
  <c r="AT188" i="75"/>
  <c r="AO188" i="75"/>
  <c r="AH188" i="75"/>
  <c r="AD188" i="75"/>
  <c r="AC188" i="75"/>
  <c r="AB188" i="75"/>
  <c r="AA188" i="75"/>
  <c r="Y188" i="75"/>
  <c r="X188" i="75"/>
  <c r="W188" i="75"/>
  <c r="V188" i="75"/>
  <c r="A188" i="75"/>
  <c r="BU187" i="75"/>
  <c r="BP187" i="75"/>
  <c r="BK187" i="75"/>
  <c r="BF187" i="75"/>
  <c r="AY187" i="75"/>
  <c r="AT187" i="75"/>
  <c r="AO187" i="75"/>
  <c r="AH187" i="75"/>
  <c r="AD187" i="75"/>
  <c r="AC187" i="75"/>
  <c r="AB187" i="75"/>
  <c r="AA187" i="75"/>
  <c r="Y187" i="75"/>
  <c r="X187" i="75"/>
  <c r="W187" i="75"/>
  <c r="V187" i="75"/>
  <c r="A187" i="75"/>
  <c r="BU186" i="75"/>
  <c r="BP186" i="75"/>
  <c r="BK186" i="75"/>
  <c r="BF186" i="75"/>
  <c r="AY186" i="75"/>
  <c r="AT186" i="75"/>
  <c r="AO186" i="75"/>
  <c r="AH186" i="75"/>
  <c r="AD186" i="75"/>
  <c r="AC186" i="75"/>
  <c r="AB186" i="75"/>
  <c r="AA186" i="75"/>
  <c r="Y186" i="75"/>
  <c r="X186" i="75"/>
  <c r="W186" i="75"/>
  <c r="V186" i="75"/>
  <c r="A186" i="75"/>
  <c r="BU185" i="75"/>
  <c r="BP185" i="75"/>
  <c r="BK185" i="75"/>
  <c r="BF185" i="75"/>
  <c r="AY185" i="75"/>
  <c r="AT185" i="75"/>
  <c r="AO185" i="75"/>
  <c r="AH185" i="75"/>
  <c r="AD185" i="75"/>
  <c r="AC185" i="75"/>
  <c r="AB185" i="75"/>
  <c r="AA185" i="75"/>
  <c r="Y185" i="75"/>
  <c r="X185" i="75"/>
  <c r="W185" i="75"/>
  <c r="V185" i="75"/>
  <c r="A185" i="75"/>
  <c r="BU184" i="75"/>
  <c r="BP184" i="75"/>
  <c r="BK184" i="75"/>
  <c r="BF184" i="75"/>
  <c r="AY184" i="75"/>
  <c r="AT184" i="75"/>
  <c r="AO184" i="75"/>
  <c r="AH184" i="75"/>
  <c r="AD184" i="75"/>
  <c r="AC184" i="75"/>
  <c r="AB184" i="75"/>
  <c r="AA184" i="75"/>
  <c r="Y184" i="75"/>
  <c r="X184" i="75"/>
  <c r="W184" i="75"/>
  <c r="V184" i="75"/>
  <c r="A184" i="75"/>
  <c r="BU183" i="75"/>
  <c r="BP183" i="75"/>
  <c r="BK183" i="75"/>
  <c r="BF183" i="75"/>
  <c r="AY183" i="75"/>
  <c r="AT183" i="75"/>
  <c r="AO183" i="75"/>
  <c r="AH183" i="75"/>
  <c r="AD183" i="75"/>
  <c r="AC183" i="75"/>
  <c r="AB183" i="75"/>
  <c r="AA183" i="75"/>
  <c r="Y183" i="75"/>
  <c r="X183" i="75"/>
  <c r="W183" i="75"/>
  <c r="V183" i="75"/>
  <c r="A183" i="75"/>
  <c r="BU182" i="75"/>
  <c r="BP182" i="75"/>
  <c r="BK182" i="75"/>
  <c r="BF182" i="75"/>
  <c r="AY182" i="75"/>
  <c r="AT182" i="75"/>
  <c r="AO182" i="75"/>
  <c r="AH182" i="75"/>
  <c r="AD182" i="75"/>
  <c r="AC182" i="75"/>
  <c r="AB182" i="75"/>
  <c r="AA182" i="75"/>
  <c r="Y182" i="75"/>
  <c r="X182" i="75"/>
  <c r="W182" i="75"/>
  <c r="V182" i="75"/>
  <c r="A182" i="75"/>
  <c r="BU181" i="75"/>
  <c r="BP181" i="75"/>
  <c r="BK181" i="75"/>
  <c r="BF181" i="75"/>
  <c r="AY181" i="75"/>
  <c r="AT181" i="75"/>
  <c r="AO181" i="75"/>
  <c r="AH181" i="75"/>
  <c r="AD181" i="75"/>
  <c r="AC181" i="75"/>
  <c r="AB181" i="75"/>
  <c r="AA181" i="75"/>
  <c r="Y181" i="75"/>
  <c r="X181" i="75"/>
  <c r="W181" i="75"/>
  <c r="V181" i="75"/>
  <c r="A181" i="75"/>
  <c r="BU180" i="75"/>
  <c r="BP180" i="75"/>
  <c r="BK180" i="75"/>
  <c r="BF180" i="75"/>
  <c r="AY180" i="75"/>
  <c r="AT180" i="75"/>
  <c r="AO180" i="75"/>
  <c r="AH180" i="75"/>
  <c r="AD180" i="75"/>
  <c r="AC180" i="75"/>
  <c r="AB180" i="75"/>
  <c r="AA180" i="75"/>
  <c r="Y180" i="75"/>
  <c r="X180" i="75"/>
  <c r="W180" i="75"/>
  <c r="V180" i="75"/>
  <c r="A180" i="75"/>
  <c r="BU179" i="75"/>
  <c r="BP179" i="75"/>
  <c r="BK179" i="75"/>
  <c r="BF179" i="75"/>
  <c r="AY179" i="75"/>
  <c r="AT179" i="75"/>
  <c r="AO179" i="75"/>
  <c r="AH179" i="75"/>
  <c r="AD179" i="75"/>
  <c r="AC179" i="75"/>
  <c r="AB179" i="75"/>
  <c r="AA179" i="75"/>
  <c r="Y179" i="75"/>
  <c r="X179" i="75"/>
  <c r="W179" i="75"/>
  <c r="V179" i="75"/>
  <c r="A179" i="75"/>
  <c r="BU178" i="75"/>
  <c r="BP178" i="75"/>
  <c r="BK178" i="75"/>
  <c r="BF178" i="75"/>
  <c r="AY178" i="75"/>
  <c r="AT178" i="75"/>
  <c r="AO178" i="75"/>
  <c r="AH178" i="75"/>
  <c r="AD178" i="75"/>
  <c r="AC178" i="75"/>
  <c r="AB178" i="75"/>
  <c r="AA178" i="75"/>
  <c r="Y178" i="75"/>
  <c r="X178" i="75"/>
  <c r="W178" i="75"/>
  <c r="V178" i="75"/>
  <c r="A178" i="75"/>
  <c r="BU177" i="75"/>
  <c r="BP177" i="75"/>
  <c r="BK177" i="75"/>
  <c r="BF177" i="75"/>
  <c r="AY177" i="75"/>
  <c r="AT177" i="75"/>
  <c r="AO177" i="75"/>
  <c r="AH177" i="75"/>
  <c r="AD177" i="75"/>
  <c r="AC177" i="75"/>
  <c r="AB177" i="75"/>
  <c r="AA177" i="75"/>
  <c r="Y177" i="75"/>
  <c r="X177" i="75"/>
  <c r="W177" i="75"/>
  <c r="V177" i="75"/>
  <c r="A177" i="75"/>
  <c r="BU176" i="75"/>
  <c r="BP176" i="75"/>
  <c r="BK176" i="75"/>
  <c r="BF176" i="75"/>
  <c r="AY176" i="75"/>
  <c r="AT176" i="75"/>
  <c r="AO176" i="75"/>
  <c r="AH176" i="75"/>
  <c r="AD176" i="75"/>
  <c r="AC176" i="75"/>
  <c r="AB176" i="75"/>
  <c r="AA176" i="75"/>
  <c r="Y176" i="75"/>
  <c r="X176" i="75"/>
  <c r="W176" i="75"/>
  <c r="V176" i="75"/>
  <c r="A176" i="75"/>
  <c r="BU175" i="75"/>
  <c r="BP175" i="75"/>
  <c r="BK175" i="75"/>
  <c r="BF175" i="75"/>
  <c r="AY175" i="75"/>
  <c r="AT175" i="75"/>
  <c r="AO175" i="75"/>
  <c r="AH175" i="75"/>
  <c r="AD175" i="75"/>
  <c r="AC175" i="75"/>
  <c r="AB175" i="75"/>
  <c r="AA175" i="75"/>
  <c r="Y175" i="75"/>
  <c r="X175" i="75"/>
  <c r="W175" i="75"/>
  <c r="V175" i="75"/>
  <c r="A175" i="75"/>
  <c r="BU174" i="75"/>
  <c r="BP174" i="75"/>
  <c r="BK174" i="75"/>
  <c r="BF174" i="75"/>
  <c r="AY174" i="75"/>
  <c r="AT174" i="75"/>
  <c r="AO174" i="75"/>
  <c r="AH174" i="75"/>
  <c r="AD174" i="75"/>
  <c r="AC174" i="75"/>
  <c r="AB174" i="75"/>
  <c r="AA174" i="75"/>
  <c r="Y174" i="75"/>
  <c r="X174" i="75"/>
  <c r="W174" i="75"/>
  <c r="V174" i="75"/>
  <c r="A174" i="75"/>
  <c r="BU173" i="75"/>
  <c r="BP173" i="75"/>
  <c r="BK173" i="75"/>
  <c r="BF173" i="75"/>
  <c r="AY173" i="75"/>
  <c r="AT173" i="75"/>
  <c r="AO173" i="75"/>
  <c r="AH173" i="75"/>
  <c r="AD173" i="75"/>
  <c r="AC173" i="75"/>
  <c r="AB173" i="75"/>
  <c r="AA173" i="75"/>
  <c r="Y173" i="75"/>
  <c r="X173" i="75"/>
  <c r="W173" i="75"/>
  <c r="V173" i="75"/>
  <c r="A173" i="75"/>
  <c r="BU172" i="75"/>
  <c r="BP172" i="75"/>
  <c r="BK172" i="75"/>
  <c r="BF172" i="75"/>
  <c r="AY172" i="75"/>
  <c r="AT172" i="75"/>
  <c r="AO172" i="75"/>
  <c r="AH172" i="75"/>
  <c r="AD172" i="75"/>
  <c r="AC172" i="75"/>
  <c r="AB172" i="75"/>
  <c r="AA172" i="75"/>
  <c r="Y172" i="75"/>
  <c r="X172" i="75"/>
  <c r="W172" i="75"/>
  <c r="V172" i="75"/>
  <c r="A172" i="75"/>
  <c r="BU171" i="75"/>
  <c r="BP171" i="75"/>
  <c r="BK171" i="75"/>
  <c r="BF171" i="75"/>
  <c r="AY171" i="75"/>
  <c r="AT171" i="75"/>
  <c r="AO171" i="75"/>
  <c r="U171" i="75" s="1"/>
  <c r="AH171" i="75"/>
  <c r="AD171" i="75"/>
  <c r="AC171" i="75"/>
  <c r="AB171" i="75"/>
  <c r="AA171" i="75"/>
  <c r="Y171" i="75"/>
  <c r="X171" i="75"/>
  <c r="W171" i="75"/>
  <c r="V171" i="75"/>
  <c r="A171" i="75"/>
  <c r="BU170" i="75"/>
  <c r="BP170" i="75"/>
  <c r="BK170" i="75"/>
  <c r="BF170" i="75"/>
  <c r="AY170" i="75"/>
  <c r="AT170" i="75"/>
  <c r="AO170" i="75"/>
  <c r="AH170" i="75"/>
  <c r="AD170" i="75"/>
  <c r="AC170" i="75"/>
  <c r="AB170" i="75"/>
  <c r="AA170" i="75"/>
  <c r="Y170" i="75"/>
  <c r="X170" i="75"/>
  <c r="W170" i="75"/>
  <c r="V170" i="75"/>
  <c r="A170" i="75"/>
  <c r="BU169" i="75"/>
  <c r="BP169" i="75"/>
  <c r="BK169" i="75"/>
  <c r="BF169" i="75"/>
  <c r="AY169" i="75"/>
  <c r="AT169" i="75"/>
  <c r="AO169" i="75"/>
  <c r="AH169" i="75"/>
  <c r="AD169" i="75"/>
  <c r="AC169" i="75"/>
  <c r="AB169" i="75"/>
  <c r="AA169" i="75"/>
  <c r="Y169" i="75"/>
  <c r="X169" i="75"/>
  <c r="W169" i="75"/>
  <c r="V169" i="75"/>
  <c r="A169" i="75"/>
  <c r="BU168" i="75"/>
  <c r="BP168" i="75"/>
  <c r="BK168" i="75"/>
  <c r="BF168" i="75"/>
  <c r="AY168" i="75"/>
  <c r="AT168" i="75"/>
  <c r="AO168" i="75"/>
  <c r="AH168" i="75"/>
  <c r="AD168" i="75"/>
  <c r="AC168" i="75"/>
  <c r="AB168" i="75"/>
  <c r="AA168" i="75"/>
  <c r="Y168" i="75"/>
  <c r="X168" i="75"/>
  <c r="W168" i="75"/>
  <c r="V168" i="75"/>
  <c r="A168" i="75"/>
  <c r="BU167" i="75"/>
  <c r="BP167" i="75"/>
  <c r="BK167" i="75"/>
  <c r="BF167" i="75"/>
  <c r="AY167" i="75"/>
  <c r="AT167" i="75"/>
  <c r="AO167" i="75"/>
  <c r="AH167" i="75"/>
  <c r="AD167" i="75"/>
  <c r="AC167" i="75"/>
  <c r="AB167" i="75"/>
  <c r="AA167" i="75"/>
  <c r="Y167" i="75"/>
  <c r="X167" i="75"/>
  <c r="W167" i="75"/>
  <c r="V167" i="75"/>
  <c r="A167" i="75"/>
  <c r="BU166" i="75"/>
  <c r="BP166" i="75"/>
  <c r="BK166" i="75"/>
  <c r="BF166" i="75"/>
  <c r="AY166" i="75"/>
  <c r="AT166" i="75"/>
  <c r="AO166" i="75"/>
  <c r="AH166" i="75"/>
  <c r="AD166" i="75"/>
  <c r="AC166" i="75"/>
  <c r="AB166" i="75"/>
  <c r="AA166" i="75"/>
  <c r="Y166" i="75"/>
  <c r="X166" i="75"/>
  <c r="W166" i="75"/>
  <c r="V166" i="75"/>
  <c r="A166" i="75"/>
  <c r="BU165" i="75"/>
  <c r="BP165" i="75"/>
  <c r="BK165" i="75"/>
  <c r="BF165" i="75"/>
  <c r="AY165" i="75"/>
  <c r="AT165" i="75"/>
  <c r="AO165" i="75"/>
  <c r="AH165" i="75"/>
  <c r="AD165" i="75"/>
  <c r="AC165" i="75"/>
  <c r="AB165" i="75"/>
  <c r="AA165" i="75"/>
  <c r="Y165" i="75"/>
  <c r="X165" i="75"/>
  <c r="W165" i="75"/>
  <c r="V165" i="75"/>
  <c r="A165" i="75"/>
  <c r="BU164" i="75"/>
  <c r="BP164" i="75"/>
  <c r="BK164" i="75"/>
  <c r="BF164" i="75"/>
  <c r="AY164" i="75"/>
  <c r="AT164" i="75"/>
  <c r="AO164" i="75"/>
  <c r="AH164" i="75"/>
  <c r="AD164" i="75"/>
  <c r="AC164" i="75"/>
  <c r="AB164" i="75"/>
  <c r="AA164" i="75"/>
  <c r="Y164" i="75"/>
  <c r="X164" i="75"/>
  <c r="W164" i="75"/>
  <c r="V164" i="75"/>
  <c r="A164" i="75"/>
  <c r="BU163" i="75"/>
  <c r="BP163" i="75"/>
  <c r="BK163" i="75"/>
  <c r="BF163" i="75"/>
  <c r="AY163" i="75"/>
  <c r="AT163" i="75"/>
  <c r="AO163" i="75"/>
  <c r="AH163" i="75"/>
  <c r="AD163" i="75"/>
  <c r="AC163" i="75"/>
  <c r="AB163" i="75"/>
  <c r="AA163" i="75"/>
  <c r="Y163" i="75"/>
  <c r="X163" i="75"/>
  <c r="W163" i="75"/>
  <c r="V163" i="75"/>
  <c r="A163" i="75"/>
  <c r="BU162" i="75"/>
  <c r="BP162" i="75"/>
  <c r="BK162" i="75"/>
  <c r="BF162" i="75"/>
  <c r="AY162" i="75"/>
  <c r="AT162" i="75"/>
  <c r="AO162" i="75"/>
  <c r="AH162" i="75"/>
  <c r="AD162" i="75"/>
  <c r="AC162" i="75"/>
  <c r="AB162" i="75"/>
  <c r="AA162" i="75"/>
  <c r="Y162" i="75"/>
  <c r="X162" i="75"/>
  <c r="W162" i="75"/>
  <c r="V162" i="75"/>
  <c r="A162" i="75"/>
  <c r="BU161" i="75"/>
  <c r="BP161" i="75"/>
  <c r="BK161" i="75"/>
  <c r="BF161" i="75"/>
  <c r="AY161" i="75"/>
  <c r="AT161" i="75"/>
  <c r="AO161" i="75"/>
  <c r="AH161" i="75"/>
  <c r="AD161" i="75"/>
  <c r="AC161" i="75"/>
  <c r="AB161" i="75"/>
  <c r="AA161" i="75"/>
  <c r="Y161" i="75"/>
  <c r="X161" i="75"/>
  <c r="W161" i="75"/>
  <c r="V161" i="75"/>
  <c r="A161" i="75"/>
  <c r="BU160" i="75"/>
  <c r="BP160" i="75"/>
  <c r="BK160" i="75"/>
  <c r="BF160" i="75"/>
  <c r="AY160" i="75"/>
  <c r="AT160" i="75"/>
  <c r="AO160" i="75"/>
  <c r="AH160" i="75"/>
  <c r="AD160" i="75"/>
  <c r="AC160" i="75"/>
  <c r="AB160" i="75"/>
  <c r="AA160" i="75"/>
  <c r="Y160" i="75"/>
  <c r="X160" i="75"/>
  <c r="W160" i="75"/>
  <c r="V160" i="75"/>
  <c r="A160" i="75"/>
  <c r="BU159" i="75"/>
  <c r="BP159" i="75"/>
  <c r="BK159" i="75"/>
  <c r="BF159" i="75"/>
  <c r="AY159" i="75"/>
  <c r="AT159" i="75"/>
  <c r="AO159" i="75"/>
  <c r="AH159" i="75"/>
  <c r="AD159" i="75"/>
  <c r="AC159" i="75"/>
  <c r="AB159" i="75"/>
  <c r="AA159" i="75"/>
  <c r="Y159" i="75"/>
  <c r="X159" i="75"/>
  <c r="W159" i="75"/>
  <c r="V159" i="75"/>
  <c r="A159" i="75"/>
  <c r="BU158" i="75"/>
  <c r="BP158" i="75"/>
  <c r="BK158" i="75"/>
  <c r="BF158" i="75"/>
  <c r="AY158" i="75"/>
  <c r="AT158" i="75"/>
  <c r="AO158" i="75"/>
  <c r="AH158" i="75"/>
  <c r="AD158" i="75"/>
  <c r="AC158" i="75"/>
  <c r="AB158" i="75"/>
  <c r="AA158" i="75"/>
  <c r="Y158" i="75"/>
  <c r="X158" i="75"/>
  <c r="W158" i="75"/>
  <c r="V158" i="75"/>
  <c r="A158" i="75"/>
  <c r="BU157" i="75"/>
  <c r="BP157" i="75"/>
  <c r="BK157" i="75"/>
  <c r="BF157" i="75"/>
  <c r="AY157" i="75"/>
  <c r="AT157" i="75"/>
  <c r="AO157" i="75"/>
  <c r="AH157" i="75"/>
  <c r="AD157" i="75"/>
  <c r="AC157" i="75"/>
  <c r="AB157" i="75"/>
  <c r="AA157" i="75"/>
  <c r="Y157" i="75"/>
  <c r="X157" i="75"/>
  <c r="W157" i="75"/>
  <c r="V157" i="75"/>
  <c r="A157" i="75"/>
  <c r="BU156" i="75"/>
  <c r="BP156" i="75"/>
  <c r="BK156" i="75"/>
  <c r="BF156" i="75"/>
  <c r="AY156" i="75"/>
  <c r="AT156" i="75"/>
  <c r="AO156" i="75"/>
  <c r="AH156" i="75"/>
  <c r="AD156" i="75"/>
  <c r="AC156" i="75"/>
  <c r="AB156" i="75"/>
  <c r="AA156" i="75"/>
  <c r="Y156" i="75"/>
  <c r="X156" i="75"/>
  <c r="W156" i="75"/>
  <c r="V156" i="75"/>
  <c r="A156" i="75"/>
  <c r="BU155" i="75"/>
  <c r="BP155" i="75"/>
  <c r="BK155" i="75"/>
  <c r="BF155" i="75"/>
  <c r="AY155" i="75"/>
  <c r="AT155" i="75"/>
  <c r="AO155" i="75"/>
  <c r="AH155" i="75"/>
  <c r="AD155" i="75"/>
  <c r="AC155" i="75"/>
  <c r="AB155" i="75"/>
  <c r="AA155" i="75"/>
  <c r="Y155" i="75"/>
  <c r="X155" i="75"/>
  <c r="W155" i="75"/>
  <c r="V155" i="75"/>
  <c r="A155" i="75"/>
  <c r="BU154" i="75"/>
  <c r="BP154" i="75"/>
  <c r="BK154" i="75"/>
  <c r="BF154" i="75"/>
  <c r="AY154" i="75"/>
  <c r="AT154" i="75"/>
  <c r="AO154" i="75"/>
  <c r="AH154" i="75"/>
  <c r="AD154" i="75"/>
  <c r="AC154" i="75"/>
  <c r="AB154" i="75"/>
  <c r="AA154" i="75"/>
  <c r="Y154" i="75"/>
  <c r="X154" i="75"/>
  <c r="W154" i="75"/>
  <c r="V154" i="75"/>
  <c r="A154" i="75"/>
  <c r="BU153" i="75"/>
  <c r="BP153" i="75"/>
  <c r="BK153" i="75"/>
  <c r="BF153" i="75"/>
  <c r="AY153" i="75"/>
  <c r="AT153" i="75"/>
  <c r="AO153" i="75"/>
  <c r="AH153" i="75"/>
  <c r="AD153" i="75"/>
  <c r="AC153" i="75"/>
  <c r="AB153" i="75"/>
  <c r="AA153" i="75"/>
  <c r="Y153" i="75"/>
  <c r="X153" i="75"/>
  <c r="W153" i="75"/>
  <c r="V153" i="75"/>
  <c r="A153" i="75"/>
  <c r="BU152" i="75"/>
  <c r="BP152" i="75"/>
  <c r="BK152" i="75"/>
  <c r="BF152" i="75"/>
  <c r="AY152" i="75"/>
  <c r="AT152" i="75"/>
  <c r="AO152" i="75"/>
  <c r="AH152" i="75"/>
  <c r="AD152" i="75"/>
  <c r="AC152" i="75"/>
  <c r="AB152" i="75"/>
  <c r="AA152" i="75"/>
  <c r="Y152" i="75"/>
  <c r="X152" i="75"/>
  <c r="W152" i="75"/>
  <c r="V152" i="75"/>
  <c r="A152" i="75"/>
  <c r="BU151" i="75"/>
  <c r="BP151" i="75"/>
  <c r="BK151" i="75"/>
  <c r="BF151" i="75"/>
  <c r="AY151" i="75"/>
  <c r="AT151" i="75"/>
  <c r="AO151" i="75"/>
  <c r="AH151" i="75"/>
  <c r="AD151" i="75"/>
  <c r="AC151" i="75"/>
  <c r="AB151" i="75"/>
  <c r="AA151" i="75"/>
  <c r="Y151" i="75"/>
  <c r="X151" i="75"/>
  <c r="W151" i="75"/>
  <c r="V151" i="75"/>
  <c r="A151" i="75"/>
  <c r="BU150" i="75"/>
  <c r="BP150" i="75"/>
  <c r="BK150" i="75"/>
  <c r="BF150" i="75"/>
  <c r="AY150" i="75"/>
  <c r="AT150" i="75"/>
  <c r="AO150" i="75"/>
  <c r="AH150" i="75"/>
  <c r="AD150" i="75"/>
  <c r="AC150" i="75"/>
  <c r="AB150" i="75"/>
  <c r="AA150" i="75"/>
  <c r="Y150" i="75"/>
  <c r="X150" i="75"/>
  <c r="W150" i="75"/>
  <c r="V150" i="75"/>
  <c r="A150" i="75"/>
  <c r="BU149" i="75"/>
  <c r="BP149" i="75"/>
  <c r="BK149" i="75"/>
  <c r="BF149" i="75"/>
  <c r="AY149" i="75"/>
  <c r="AT149" i="75"/>
  <c r="AO149" i="75"/>
  <c r="AH149" i="75"/>
  <c r="AD149" i="75"/>
  <c r="AC149" i="75"/>
  <c r="AB149" i="75"/>
  <c r="AA149" i="75"/>
  <c r="Y149" i="75"/>
  <c r="X149" i="75"/>
  <c r="W149" i="75"/>
  <c r="V149" i="75"/>
  <c r="A149" i="75"/>
  <c r="BU148" i="75"/>
  <c r="BP148" i="75"/>
  <c r="BK148" i="75"/>
  <c r="BF148" i="75"/>
  <c r="AY148" i="75"/>
  <c r="AT148" i="75"/>
  <c r="AO148" i="75"/>
  <c r="AH148" i="75"/>
  <c r="AD148" i="75"/>
  <c r="AC148" i="75"/>
  <c r="AB148" i="75"/>
  <c r="AA148" i="75"/>
  <c r="Y148" i="75"/>
  <c r="X148" i="75"/>
  <c r="W148" i="75"/>
  <c r="V148" i="75"/>
  <c r="A148" i="75"/>
  <c r="BU147" i="75"/>
  <c r="BP147" i="75"/>
  <c r="BK147" i="75"/>
  <c r="BF147" i="75"/>
  <c r="AY147" i="75"/>
  <c r="AT147" i="75"/>
  <c r="AO147" i="75"/>
  <c r="AH147" i="75"/>
  <c r="AD147" i="75"/>
  <c r="AC147" i="75"/>
  <c r="AB147" i="75"/>
  <c r="AA147" i="75"/>
  <c r="Y147" i="75"/>
  <c r="X147" i="75"/>
  <c r="W147" i="75"/>
  <c r="V147" i="75"/>
  <c r="A147" i="75"/>
  <c r="BU146" i="75"/>
  <c r="BP146" i="75"/>
  <c r="BK146" i="75"/>
  <c r="BF146" i="75"/>
  <c r="AY146" i="75"/>
  <c r="AT146" i="75"/>
  <c r="AO146" i="75"/>
  <c r="AH146" i="75"/>
  <c r="AD146" i="75"/>
  <c r="AC146" i="75"/>
  <c r="AB146" i="75"/>
  <c r="AA146" i="75"/>
  <c r="Y146" i="75"/>
  <c r="X146" i="75"/>
  <c r="W146" i="75"/>
  <c r="V146" i="75"/>
  <c r="A146" i="75"/>
  <c r="BU145" i="75"/>
  <c r="BP145" i="75"/>
  <c r="BK145" i="75"/>
  <c r="BF145" i="75"/>
  <c r="AY145" i="75"/>
  <c r="AT145" i="75"/>
  <c r="AO145" i="75"/>
  <c r="AH145" i="75"/>
  <c r="AD145" i="75"/>
  <c r="AC145" i="75"/>
  <c r="AB145" i="75"/>
  <c r="AA145" i="75"/>
  <c r="Y145" i="75"/>
  <c r="X145" i="75"/>
  <c r="W145" i="75"/>
  <c r="V145" i="75"/>
  <c r="A145" i="75"/>
  <c r="BU144" i="75"/>
  <c r="BP144" i="75"/>
  <c r="BK144" i="75"/>
  <c r="BF144" i="75"/>
  <c r="AY144" i="75"/>
  <c r="AT144" i="75"/>
  <c r="AO144" i="75"/>
  <c r="AH144" i="75"/>
  <c r="AD144" i="75"/>
  <c r="AC144" i="75"/>
  <c r="AB144" i="75"/>
  <c r="AA144" i="75"/>
  <c r="Y144" i="75"/>
  <c r="X144" i="75"/>
  <c r="W144" i="75"/>
  <c r="V144" i="75"/>
  <c r="A144" i="75"/>
  <c r="BU143" i="75"/>
  <c r="BP143" i="75"/>
  <c r="BK143" i="75"/>
  <c r="BF143" i="75"/>
  <c r="AY143" i="75"/>
  <c r="AT143" i="75"/>
  <c r="AO143" i="75"/>
  <c r="AH143" i="75"/>
  <c r="AD143" i="75"/>
  <c r="AC143" i="75"/>
  <c r="AB143" i="75"/>
  <c r="AA143" i="75"/>
  <c r="Y143" i="75"/>
  <c r="X143" i="75"/>
  <c r="W143" i="75"/>
  <c r="V143" i="75"/>
  <c r="A143" i="75"/>
  <c r="BU142" i="75"/>
  <c r="BP142" i="75"/>
  <c r="BK142" i="75"/>
  <c r="BF142" i="75"/>
  <c r="AY142" i="75"/>
  <c r="AT142" i="75"/>
  <c r="AO142" i="75"/>
  <c r="AH142" i="75"/>
  <c r="AD142" i="75"/>
  <c r="AC142" i="75"/>
  <c r="AB142" i="75"/>
  <c r="AA142" i="75"/>
  <c r="Y142" i="75"/>
  <c r="X142" i="75"/>
  <c r="W142" i="75"/>
  <c r="V142" i="75"/>
  <c r="A142" i="75"/>
  <c r="BU141" i="75"/>
  <c r="BP141" i="75"/>
  <c r="BK141" i="75"/>
  <c r="BF141" i="75"/>
  <c r="AY141" i="75"/>
  <c r="AT141" i="75"/>
  <c r="AO141" i="75"/>
  <c r="AH141" i="75"/>
  <c r="AD141" i="75"/>
  <c r="AC141" i="75"/>
  <c r="AB141" i="75"/>
  <c r="AA141" i="75"/>
  <c r="Y141" i="75"/>
  <c r="X141" i="75"/>
  <c r="W141" i="75"/>
  <c r="V141" i="75"/>
  <c r="A141" i="75"/>
  <c r="BU140" i="75"/>
  <c r="BP140" i="75"/>
  <c r="BK140" i="75"/>
  <c r="BF140" i="75"/>
  <c r="AY140" i="75"/>
  <c r="AT140" i="75"/>
  <c r="AO140" i="75"/>
  <c r="AH140" i="75"/>
  <c r="AD140" i="75"/>
  <c r="AC140" i="75"/>
  <c r="AB140" i="75"/>
  <c r="AA140" i="75"/>
  <c r="Y140" i="75"/>
  <c r="X140" i="75"/>
  <c r="W140" i="75"/>
  <c r="V140" i="75"/>
  <c r="A140" i="75"/>
  <c r="BU139" i="75"/>
  <c r="BP139" i="75"/>
  <c r="BK139" i="75"/>
  <c r="BF139" i="75"/>
  <c r="AY139" i="75"/>
  <c r="AT139" i="75"/>
  <c r="AO139" i="75"/>
  <c r="AH139" i="75"/>
  <c r="AD139" i="75"/>
  <c r="AC139" i="75"/>
  <c r="AB139" i="75"/>
  <c r="AA139" i="75"/>
  <c r="Y139" i="75"/>
  <c r="X139" i="75"/>
  <c r="W139" i="75"/>
  <c r="V139" i="75"/>
  <c r="A139" i="75"/>
  <c r="BU138" i="75"/>
  <c r="BP138" i="75"/>
  <c r="BK138" i="75"/>
  <c r="BF138" i="75"/>
  <c r="AY138" i="75"/>
  <c r="AT138" i="75"/>
  <c r="AO138" i="75"/>
  <c r="AH138" i="75"/>
  <c r="AD138" i="75"/>
  <c r="AC138" i="75"/>
  <c r="AB138" i="75"/>
  <c r="AA138" i="75"/>
  <c r="Y138" i="75"/>
  <c r="X138" i="75"/>
  <c r="W138" i="75"/>
  <c r="V138" i="75"/>
  <c r="A138" i="75"/>
  <c r="BU137" i="75"/>
  <c r="BP137" i="75"/>
  <c r="BK137" i="75"/>
  <c r="BF137" i="75"/>
  <c r="AY137" i="75"/>
  <c r="AT137" i="75"/>
  <c r="AO137" i="75"/>
  <c r="AH137" i="75"/>
  <c r="AD137" i="75"/>
  <c r="AC137" i="75"/>
  <c r="AB137" i="75"/>
  <c r="AA137" i="75"/>
  <c r="Y137" i="75"/>
  <c r="X137" i="75"/>
  <c r="W137" i="75"/>
  <c r="V137" i="75"/>
  <c r="A137" i="75"/>
  <c r="BU136" i="75"/>
  <c r="BP136" i="75"/>
  <c r="BK136" i="75"/>
  <c r="BF136" i="75"/>
  <c r="AY136" i="75"/>
  <c r="AT136" i="75"/>
  <c r="AO136" i="75"/>
  <c r="AH136" i="75"/>
  <c r="AD136" i="75"/>
  <c r="AC136" i="75"/>
  <c r="AB136" i="75"/>
  <c r="AA136" i="75"/>
  <c r="Y136" i="75"/>
  <c r="X136" i="75"/>
  <c r="W136" i="75"/>
  <c r="V136" i="75"/>
  <c r="A136" i="75"/>
  <c r="BU135" i="75"/>
  <c r="BP135" i="75"/>
  <c r="BK135" i="75"/>
  <c r="BF135" i="75"/>
  <c r="AY135" i="75"/>
  <c r="AT135" i="75"/>
  <c r="AO135" i="75"/>
  <c r="AH135" i="75"/>
  <c r="AD135" i="75"/>
  <c r="AC135" i="75"/>
  <c r="AB135" i="75"/>
  <c r="AA135" i="75"/>
  <c r="Y135" i="75"/>
  <c r="X135" i="75"/>
  <c r="W135" i="75"/>
  <c r="V135" i="75"/>
  <c r="A135" i="75"/>
  <c r="BU134" i="75"/>
  <c r="BP134" i="75"/>
  <c r="BK134" i="75"/>
  <c r="BF134" i="75"/>
  <c r="AY134" i="75"/>
  <c r="AT134" i="75"/>
  <c r="AO134" i="75"/>
  <c r="AH134" i="75"/>
  <c r="AD134" i="75"/>
  <c r="AC134" i="75"/>
  <c r="AB134" i="75"/>
  <c r="AA134" i="75"/>
  <c r="Y134" i="75"/>
  <c r="X134" i="75"/>
  <c r="W134" i="75"/>
  <c r="V134" i="75"/>
  <c r="A134" i="75"/>
  <c r="BU133" i="75"/>
  <c r="BP133" i="75"/>
  <c r="BK133" i="75"/>
  <c r="BF133" i="75"/>
  <c r="AY133" i="75"/>
  <c r="AT133" i="75"/>
  <c r="AO133" i="75"/>
  <c r="AH133" i="75"/>
  <c r="AD133" i="75"/>
  <c r="AC133" i="75"/>
  <c r="AB133" i="75"/>
  <c r="AA133" i="75"/>
  <c r="Y133" i="75"/>
  <c r="X133" i="75"/>
  <c r="W133" i="75"/>
  <c r="V133" i="75"/>
  <c r="A133" i="75"/>
  <c r="BU132" i="75"/>
  <c r="BP132" i="75"/>
  <c r="BK132" i="75"/>
  <c r="BF132" i="75"/>
  <c r="AY132" i="75"/>
  <c r="AT132" i="75"/>
  <c r="AO132" i="75"/>
  <c r="AH132" i="75"/>
  <c r="AD132" i="75"/>
  <c r="AC132" i="75"/>
  <c r="AB132" i="75"/>
  <c r="AA132" i="75"/>
  <c r="Y132" i="75"/>
  <c r="X132" i="75"/>
  <c r="W132" i="75"/>
  <c r="V132" i="75"/>
  <c r="A132" i="75"/>
  <c r="BU131" i="75"/>
  <c r="BP131" i="75"/>
  <c r="BK131" i="75"/>
  <c r="BF131" i="75"/>
  <c r="AY131" i="75"/>
  <c r="AT131" i="75"/>
  <c r="AO131" i="75"/>
  <c r="AH131" i="75"/>
  <c r="AD131" i="75"/>
  <c r="AC131" i="75"/>
  <c r="AB131" i="75"/>
  <c r="AA131" i="75"/>
  <c r="Y131" i="75"/>
  <c r="X131" i="75"/>
  <c r="W131" i="75"/>
  <c r="V131" i="75"/>
  <c r="A131" i="75"/>
  <c r="BU130" i="75"/>
  <c r="BP130" i="75"/>
  <c r="BK130" i="75"/>
  <c r="BF130" i="75"/>
  <c r="AY130" i="75"/>
  <c r="AT130" i="75"/>
  <c r="AO130" i="75"/>
  <c r="AH130" i="75"/>
  <c r="AD130" i="75"/>
  <c r="AC130" i="75"/>
  <c r="AB130" i="75"/>
  <c r="AA130" i="75"/>
  <c r="Y130" i="75"/>
  <c r="X130" i="75"/>
  <c r="W130" i="75"/>
  <c r="V130" i="75"/>
  <c r="A130" i="75"/>
  <c r="BU129" i="75"/>
  <c r="BP129" i="75"/>
  <c r="BK129" i="75"/>
  <c r="BF129" i="75"/>
  <c r="AY129" i="75"/>
  <c r="AT129" i="75"/>
  <c r="AO129" i="75"/>
  <c r="AH129" i="75"/>
  <c r="AD129" i="75"/>
  <c r="AC129" i="75"/>
  <c r="AB129" i="75"/>
  <c r="AA129" i="75"/>
  <c r="Y129" i="75"/>
  <c r="X129" i="75"/>
  <c r="W129" i="75"/>
  <c r="V129" i="75"/>
  <c r="A129" i="75"/>
  <c r="BU128" i="75"/>
  <c r="BP128" i="75"/>
  <c r="BK128" i="75"/>
  <c r="BF128" i="75"/>
  <c r="AY128" i="75"/>
  <c r="AT128" i="75"/>
  <c r="AO128" i="75"/>
  <c r="AH128" i="75"/>
  <c r="AD128" i="75"/>
  <c r="AC128" i="75"/>
  <c r="AB128" i="75"/>
  <c r="AA128" i="75"/>
  <c r="Y128" i="75"/>
  <c r="X128" i="75"/>
  <c r="W128" i="75"/>
  <c r="V128" i="75"/>
  <c r="A128" i="75"/>
  <c r="BU127" i="75"/>
  <c r="BP127" i="75"/>
  <c r="BK127" i="75"/>
  <c r="BF127" i="75"/>
  <c r="AY127" i="75"/>
  <c r="AT127" i="75"/>
  <c r="AO127" i="75"/>
  <c r="AH127" i="75"/>
  <c r="AD127" i="75"/>
  <c r="AC127" i="75"/>
  <c r="AB127" i="75"/>
  <c r="AA127" i="75"/>
  <c r="Y127" i="75"/>
  <c r="X127" i="75"/>
  <c r="W127" i="75"/>
  <c r="V127" i="75"/>
  <c r="A127" i="75"/>
  <c r="BU126" i="75"/>
  <c r="BP126" i="75"/>
  <c r="BK126" i="75"/>
  <c r="BF126" i="75"/>
  <c r="AY126" i="75"/>
  <c r="AT126" i="75"/>
  <c r="AO126" i="75"/>
  <c r="AH126" i="75"/>
  <c r="AD126" i="75"/>
  <c r="AC126" i="75"/>
  <c r="AB126" i="75"/>
  <c r="AA126" i="75"/>
  <c r="Y126" i="75"/>
  <c r="X126" i="75"/>
  <c r="W126" i="75"/>
  <c r="V126" i="75"/>
  <c r="A126" i="75"/>
  <c r="BU125" i="75"/>
  <c r="BP125" i="75"/>
  <c r="BK125" i="75"/>
  <c r="BF125" i="75"/>
  <c r="AY125" i="75"/>
  <c r="AT125" i="75"/>
  <c r="AO125" i="75"/>
  <c r="AH125" i="75"/>
  <c r="AD125" i="75"/>
  <c r="AC125" i="75"/>
  <c r="AB125" i="75"/>
  <c r="AA125" i="75"/>
  <c r="Y125" i="75"/>
  <c r="X125" i="75"/>
  <c r="W125" i="75"/>
  <c r="V125" i="75"/>
  <c r="A125" i="75"/>
  <c r="BU124" i="75"/>
  <c r="BP124" i="75"/>
  <c r="BK124" i="75"/>
  <c r="BF124" i="75"/>
  <c r="AY124" i="75"/>
  <c r="AT124" i="75"/>
  <c r="AO124" i="75"/>
  <c r="AH124" i="75"/>
  <c r="AD124" i="75"/>
  <c r="AC124" i="75"/>
  <c r="AB124" i="75"/>
  <c r="AA124" i="75"/>
  <c r="Y124" i="75"/>
  <c r="X124" i="75"/>
  <c r="W124" i="75"/>
  <c r="V124" i="75"/>
  <c r="A124" i="75"/>
  <c r="BU123" i="75"/>
  <c r="BP123" i="75"/>
  <c r="BK123" i="75"/>
  <c r="BF123" i="75"/>
  <c r="AY123" i="75"/>
  <c r="AT123" i="75"/>
  <c r="AO123" i="75"/>
  <c r="AH123" i="75"/>
  <c r="AD123" i="75"/>
  <c r="AC123" i="75"/>
  <c r="AB123" i="75"/>
  <c r="AA123" i="75"/>
  <c r="Y123" i="75"/>
  <c r="X123" i="75"/>
  <c r="W123" i="75"/>
  <c r="V123" i="75"/>
  <c r="A123" i="75"/>
  <c r="BU122" i="75"/>
  <c r="BP122" i="75"/>
  <c r="BK122" i="75"/>
  <c r="BF122" i="75"/>
  <c r="AY122" i="75"/>
  <c r="AT122" i="75"/>
  <c r="AO122" i="75"/>
  <c r="AH122" i="75"/>
  <c r="AD122" i="75"/>
  <c r="AC122" i="75"/>
  <c r="AB122" i="75"/>
  <c r="AA122" i="75"/>
  <c r="Y122" i="75"/>
  <c r="X122" i="75"/>
  <c r="W122" i="75"/>
  <c r="V122" i="75"/>
  <c r="A122" i="75"/>
  <c r="BU121" i="75"/>
  <c r="BP121" i="75"/>
  <c r="BK121" i="75"/>
  <c r="BF121" i="75"/>
  <c r="AY121" i="75"/>
  <c r="AT121" i="75"/>
  <c r="AO121" i="75"/>
  <c r="AH121" i="75"/>
  <c r="AD121" i="75"/>
  <c r="AC121" i="75"/>
  <c r="AB121" i="75"/>
  <c r="AA121" i="75"/>
  <c r="Y121" i="75"/>
  <c r="X121" i="75"/>
  <c r="W121" i="75"/>
  <c r="V121" i="75"/>
  <c r="A121" i="75"/>
  <c r="BU120" i="75"/>
  <c r="BP120" i="75"/>
  <c r="BK120" i="75"/>
  <c r="BF120" i="75"/>
  <c r="AY120" i="75"/>
  <c r="AT120" i="75"/>
  <c r="AO120" i="75"/>
  <c r="AH120" i="75"/>
  <c r="AD120" i="75"/>
  <c r="AC120" i="75"/>
  <c r="AB120" i="75"/>
  <c r="AA120" i="75"/>
  <c r="Y120" i="75"/>
  <c r="X120" i="75"/>
  <c r="W120" i="75"/>
  <c r="V120" i="75"/>
  <c r="A120" i="75"/>
  <c r="BU119" i="75"/>
  <c r="BP119" i="75"/>
  <c r="BK119" i="75"/>
  <c r="BF119" i="75"/>
  <c r="AY119" i="75"/>
  <c r="AT119" i="75"/>
  <c r="AO119" i="75"/>
  <c r="AH119" i="75"/>
  <c r="AD119" i="75"/>
  <c r="AC119" i="75"/>
  <c r="AB119" i="75"/>
  <c r="AA119" i="75"/>
  <c r="Y119" i="75"/>
  <c r="X119" i="75"/>
  <c r="W119" i="75"/>
  <c r="V119" i="75"/>
  <c r="A119" i="75"/>
  <c r="BU118" i="75"/>
  <c r="BP118" i="75"/>
  <c r="BK118" i="75"/>
  <c r="BF118" i="75"/>
  <c r="AY118" i="75"/>
  <c r="AT118" i="75"/>
  <c r="AO118" i="75"/>
  <c r="AH118" i="75"/>
  <c r="AD118" i="75"/>
  <c r="AC118" i="75"/>
  <c r="AB118" i="75"/>
  <c r="AA118" i="75"/>
  <c r="Y118" i="75"/>
  <c r="X118" i="75"/>
  <c r="W118" i="75"/>
  <c r="V118" i="75"/>
  <c r="A118" i="75"/>
  <c r="BU117" i="75"/>
  <c r="BP117" i="75"/>
  <c r="BK117" i="75"/>
  <c r="BF117" i="75"/>
  <c r="AY117" i="75"/>
  <c r="AT117" i="75"/>
  <c r="AO117" i="75"/>
  <c r="AH117" i="75"/>
  <c r="AD117" i="75"/>
  <c r="AC117" i="75"/>
  <c r="AB117" i="75"/>
  <c r="AA117" i="75"/>
  <c r="Y117" i="75"/>
  <c r="X117" i="75"/>
  <c r="W117" i="75"/>
  <c r="V117" i="75"/>
  <c r="A117" i="75"/>
  <c r="BU116" i="75"/>
  <c r="BP116" i="75"/>
  <c r="BK116" i="75"/>
  <c r="BF116" i="75"/>
  <c r="AY116" i="75"/>
  <c r="AT116" i="75"/>
  <c r="AO116" i="75"/>
  <c r="AH116" i="75"/>
  <c r="AD116" i="75"/>
  <c r="AC116" i="75"/>
  <c r="AB116" i="75"/>
  <c r="AA116" i="75"/>
  <c r="Y116" i="75"/>
  <c r="X116" i="75"/>
  <c r="W116" i="75"/>
  <c r="V116" i="75"/>
  <c r="A116" i="75"/>
  <c r="BU115" i="75"/>
  <c r="BP115" i="75"/>
  <c r="BK115" i="75"/>
  <c r="BF115" i="75"/>
  <c r="AY115" i="75"/>
  <c r="AT115" i="75"/>
  <c r="AO115" i="75"/>
  <c r="AH115" i="75"/>
  <c r="AD115" i="75"/>
  <c r="AC115" i="75"/>
  <c r="AB115" i="75"/>
  <c r="AA115" i="75"/>
  <c r="Y115" i="75"/>
  <c r="X115" i="75"/>
  <c r="W115" i="75"/>
  <c r="V115" i="75"/>
  <c r="A115" i="75"/>
  <c r="BU114" i="75"/>
  <c r="BP114" i="75"/>
  <c r="BK114" i="75"/>
  <c r="BF114" i="75"/>
  <c r="AY114" i="75"/>
  <c r="AT114" i="75"/>
  <c r="AO114" i="75"/>
  <c r="AH114" i="75"/>
  <c r="AD114" i="75"/>
  <c r="AC114" i="75"/>
  <c r="AB114" i="75"/>
  <c r="AA114" i="75"/>
  <c r="Y114" i="75"/>
  <c r="X114" i="75"/>
  <c r="W114" i="75"/>
  <c r="V114" i="75"/>
  <c r="A114" i="75"/>
  <c r="BU113" i="75"/>
  <c r="BP113" i="75"/>
  <c r="BK113" i="75"/>
  <c r="BF113" i="75"/>
  <c r="AY113" i="75"/>
  <c r="AT113" i="75"/>
  <c r="AO113" i="75"/>
  <c r="AH113" i="75"/>
  <c r="AD113" i="75"/>
  <c r="AC113" i="75"/>
  <c r="AB113" i="75"/>
  <c r="AA113" i="75"/>
  <c r="Y113" i="75"/>
  <c r="X113" i="75"/>
  <c r="W113" i="75"/>
  <c r="V113" i="75"/>
  <c r="A113" i="75"/>
  <c r="BU112" i="75"/>
  <c r="BP112" i="75"/>
  <c r="BK112" i="75"/>
  <c r="BF112" i="75"/>
  <c r="AY112" i="75"/>
  <c r="AT112" i="75"/>
  <c r="AO112" i="75"/>
  <c r="AH112" i="75"/>
  <c r="AD112" i="75"/>
  <c r="AC112" i="75"/>
  <c r="AB112" i="75"/>
  <c r="AA112" i="75"/>
  <c r="Y112" i="75"/>
  <c r="X112" i="75"/>
  <c r="W112" i="75"/>
  <c r="V112" i="75"/>
  <c r="A112" i="75"/>
  <c r="BU111" i="75"/>
  <c r="BP111" i="75"/>
  <c r="BK111" i="75"/>
  <c r="BF111" i="75"/>
  <c r="AY111" i="75"/>
  <c r="AT111" i="75"/>
  <c r="AO111" i="75"/>
  <c r="AH111" i="75"/>
  <c r="AD111" i="75"/>
  <c r="AC111" i="75"/>
  <c r="AB111" i="75"/>
  <c r="AA111" i="75"/>
  <c r="Y111" i="75"/>
  <c r="X111" i="75"/>
  <c r="W111" i="75"/>
  <c r="V111" i="75"/>
  <c r="A111" i="75"/>
  <c r="BU110" i="75"/>
  <c r="BP110" i="75"/>
  <c r="BK110" i="75"/>
  <c r="BF110" i="75"/>
  <c r="AY110" i="75"/>
  <c r="AT110" i="75"/>
  <c r="AO110" i="75"/>
  <c r="AH110" i="75"/>
  <c r="AD110" i="75"/>
  <c r="AC110" i="75"/>
  <c r="AB110" i="75"/>
  <c r="AA110" i="75"/>
  <c r="Y110" i="75"/>
  <c r="X110" i="75"/>
  <c r="W110" i="75"/>
  <c r="V110" i="75"/>
  <c r="A110" i="75"/>
  <c r="BU109" i="75"/>
  <c r="BP109" i="75"/>
  <c r="BK109" i="75"/>
  <c r="BF109" i="75"/>
  <c r="AY109" i="75"/>
  <c r="AT109" i="75"/>
  <c r="AO109" i="75"/>
  <c r="AH109" i="75"/>
  <c r="AD109" i="75"/>
  <c r="AC109" i="75"/>
  <c r="AB109" i="75"/>
  <c r="AA109" i="75"/>
  <c r="Y109" i="75"/>
  <c r="X109" i="75"/>
  <c r="W109" i="75"/>
  <c r="V109" i="75"/>
  <c r="A109" i="75"/>
  <c r="BU108" i="75"/>
  <c r="BP108" i="75"/>
  <c r="BK108" i="75"/>
  <c r="BF108" i="75"/>
  <c r="AY108" i="75"/>
  <c r="AT108" i="75"/>
  <c r="AO108" i="75"/>
  <c r="AH108" i="75"/>
  <c r="AD108" i="75"/>
  <c r="AC108" i="75"/>
  <c r="AB108" i="75"/>
  <c r="AA108" i="75"/>
  <c r="Y108" i="75"/>
  <c r="X108" i="75"/>
  <c r="W108" i="75"/>
  <c r="V108" i="75"/>
  <c r="A108" i="75"/>
  <c r="BU107" i="75"/>
  <c r="BP107" i="75"/>
  <c r="BK107" i="75"/>
  <c r="BF107" i="75"/>
  <c r="AY107" i="75"/>
  <c r="AT107" i="75"/>
  <c r="AO107" i="75"/>
  <c r="AH107" i="75"/>
  <c r="AD107" i="75"/>
  <c r="AC107" i="75"/>
  <c r="AB107" i="75"/>
  <c r="AA107" i="75"/>
  <c r="Y107" i="75"/>
  <c r="X107" i="75"/>
  <c r="W107" i="75"/>
  <c r="V107" i="75"/>
  <c r="A107" i="75"/>
  <c r="BU106" i="75"/>
  <c r="BP106" i="75"/>
  <c r="BK106" i="75"/>
  <c r="BF106" i="75"/>
  <c r="AY106" i="75"/>
  <c r="AT106" i="75"/>
  <c r="AO106" i="75"/>
  <c r="AH106" i="75"/>
  <c r="AD106" i="75"/>
  <c r="AC106" i="75"/>
  <c r="AB106" i="75"/>
  <c r="AA106" i="75"/>
  <c r="Y106" i="75"/>
  <c r="X106" i="75"/>
  <c r="W106" i="75"/>
  <c r="V106" i="75"/>
  <c r="A106" i="75"/>
  <c r="BU105" i="75"/>
  <c r="BP105" i="75"/>
  <c r="BK105" i="75"/>
  <c r="BF105" i="75"/>
  <c r="AY105" i="75"/>
  <c r="AT105" i="75"/>
  <c r="AO105" i="75"/>
  <c r="AH105" i="75"/>
  <c r="AD105" i="75"/>
  <c r="AC105" i="75"/>
  <c r="AB105" i="75"/>
  <c r="AA105" i="75"/>
  <c r="Y105" i="75"/>
  <c r="X105" i="75"/>
  <c r="W105" i="75"/>
  <c r="V105" i="75"/>
  <c r="A105" i="75"/>
  <c r="BU104" i="75"/>
  <c r="BP104" i="75"/>
  <c r="BK104" i="75"/>
  <c r="BF104" i="75"/>
  <c r="AY104" i="75"/>
  <c r="AT104" i="75"/>
  <c r="AO104" i="75"/>
  <c r="AH104" i="75"/>
  <c r="AD104" i="75"/>
  <c r="AC104" i="75"/>
  <c r="AB104" i="75"/>
  <c r="AA104" i="75"/>
  <c r="Y104" i="75"/>
  <c r="X104" i="75"/>
  <c r="W104" i="75"/>
  <c r="V104" i="75"/>
  <c r="A104" i="75"/>
  <c r="BU103" i="75"/>
  <c r="BP103" i="75"/>
  <c r="BK103" i="75"/>
  <c r="BF103" i="75"/>
  <c r="AY103" i="75"/>
  <c r="AT103" i="75"/>
  <c r="AO103" i="75"/>
  <c r="AH103" i="75"/>
  <c r="AD103" i="75"/>
  <c r="AC103" i="75"/>
  <c r="AB103" i="75"/>
  <c r="AA103" i="75"/>
  <c r="Y103" i="75"/>
  <c r="X103" i="75"/>
  <c r="W103" i="75"/>
  <c r="V103" i="75"/>
  <c r="A103" i="75"/>
  <c r="BU102" i="75"/>
  <c r="BP102" i="75"/>
  <c r="BK102" i="75"/>
  <c r="BF102" i="75"/>
  <c r="AY102" i="75"/>
  <c r="AT102" i="75"/>
  <c r="AO102" i="75"/>
  <c r="AH102" i="75"/>
  <c r="AD102" i="75"/>
  <c r="AC102" i="75"/>
  <c r="AB102" i="75"/>
  <c r="AA102" i="75"/>
  <c r="Y102" i="75"/>
  <c r="X102" i="75"/>
  <c r="W102" i="75"/>
  <c r="V102" i="75"/>
  <c r="A102" i="75"/>
  <c r="BU101" i="75"/>
  <c r="BP101" i="75"/>
  <c r="BK101" i="75"/>
  <c r="BF101" i="75"/>
  <c r="AY101" i="75"/>
  <c r="AT101" i="75"/>
  <c r="AO101" i="75"/>
  <c r="AH101" i="75"/>
  <c r="AD101" i="75"/>
  <c r="AC101" i="75"/>
  <c r="AB101" i="75"/>
  <c r="AA101" i="75"/>
  <c r="Y101" i="75"/>
  <c r="X101" i="75"/>
  <c r="W101" i="75"/>
  <c r="V101" i="75"/>
  <c r="A101" i="75"/>
  <c r="BU100" i="75"/>
  <c r="BP100" i="75"/>
  <c r="BK100" i="75"/>
  <c r="BF100" i="75"/>
  <c r="AY100" i="75"/>
  <c r="AT100" i="75"/>
  <c r="AO100" i="75"/>
  <c r="AH100" i="75"/>
  <c r="AD100" i="75"/>
  <c r="AC100" i="75"/>
  <c r="AB100" i="75"/>
  <c r="AA100" i="75"/>
  <c r="Y100" i="75"/>
  <c r="X100" i="75"/>
  <c r="W100" i="75"/>
  <c r="V100" i="75"/>
  <c r="A100" i="75"/>
  <c r="BU99" i="75"/>
  <c r="BP99" i="75"/>
  <c r="BK99" i="75"/>
  <c r="BF99" i="75"/>
  <c r="AY99" i="75"/>
  <c r="AT99" i="75"/>
  <c r="AO99" i="75"/>
  <c r="AH99" i="75"/>
  <c r="AD99" i="75"/>
  <c r="AC99" i="75"/>
  <c r="AB99" i="75"/>
  <c r="AA99" i="75"/>
  <c r="Y99" i="75"/>
  <c r="X99" i="75"/>
  <c r="W99" i="75"/>
  <c r="V99" i="75"/>
  <c r="A99" i="75"/>
  <c r="BU98" i="75"/>
  <c r="BP98" i="75"/>
  <c r="BK98" i="75"/>
  <c r="BF98" i="75"/>
  <c r="AY98" i="75"/>
  <c r="AT98" i="75"/>
  <c r="AO98" i="75"/>
  <c r="AH98" i="75"/>
  <c r="AD98" i="75"/>
  <c r="AC98" i="75"/>
  <c r="AB98" i="75"/>
  <c r="AA98" i="75"/>
  <c r="Y98" i="75"/>
  <c r="X98" i="75"/>
  <c r="W98" i="75"/>
  <c r="V98" i="75"/>
  <c r="A98" i="75"/>
  <c r="BU97" i="75"/>
  <c r="BP97" i="75"/>
  <c r="BK97" i="75"/>
  <c r="BF97" i="75"/>
  <c r="AY97" i="75"/>
  <c r="AT97" i="75"/>
  <c r="AO97" i="75"/>
  <c r="AH97" i="75"/>
  <c r="U97" i="75" s="1"/>
  <c r="AD97" i="75"/>
  <c r="AC97" i="75"/>
  <c r="AB97" i="75"/>
  <c r="AA97" i="75"/>
  <c r="Y97" i="75"/>
  <c r="X97" i="75"/>
  <c r="W97" i="75"/>
  <c r="V97" i="75"/>
  <c r="A97" i="75"/>
  <c r="BU96" i="75"/>
  <c r="BP96" i="75"/>
  <c r="BK96" i="75"/>
  <c r="BF96" i="75"/>
  <c r="AY96" i="75"/>
  <c r="AT96" i="75"/>
  <c r="AO96" i="75"/>
  <c r="AH96" i="75"/>
  <c r="AD96" i="75"/>
  <c r="AC96" i="75"/>
  <c r="AB96" i="75"/>
  <c r="AA96" i="75"/>
  <c r="Y96" i="75"/>
  <c r="X96" i="75"/>
  <c r="W96" i="75"/>
  <c r="V96" i="75"/>
  <c r="A96" i="75"/>
  <c r="BU95" i="75"/>
  <c r="BP95" i="75"/>
  <c r="BK95" i="75"/>
  <c r="BF95" i="75"/>
  <c r="AY95" i="75"/>
  <c r="AT95" i="75"/>
  <c r="AO95" i="75"/>
  <c r="AH95" i="75"/>
  <c r="AD95" i="75"/>
  <c r="AC95" i="75"/>
  <c r="AB95" i="75"/>
  <c r="AA95" i="75"/>
  <c r="Y95" i="75"/>
  <c r="X95" i="75"/>
  <c r="W95" i="75"/>
  <c r="V95" i="75"/>
  <c r="A95" i="75"/>
  <c r="BU94" i="75"/>
  <c r="BP94" i="75"/>
  <c r="BK94" i="75"/>
  <c r="BF94" i="75"/>
  <c r="AY94" i="75"/>
  <c r="AT94" i="75"/>
  <c r="AO94" i="75"/>
  <c r="AH94" i="75"/>
  <c r="AD94" i="75"/>
  <c r="AC94" i="75"/>
  <c r="AB94" i="75"/>
  <c r="AA94" i="75"/>
  <c r="Y94" i="75"/>
  <c r="X94" i="75"/>
  <c r="W94" i="75"/>
  <c r="V94" i="75"/>
  <c r="A94" i="75"/>
  <c r="BU93" i="75"/>
  <c r="BP93" i="75"/>
  <c r="BK93" i="75"/>
  <c r="BF93" i="75"/>
  <c r="AY93" i="75"/>
  <c r="AT93" i="75"/>
  <c r="AO93" i="75"/>
  <c r="AH93" i="75"/>
  <c r="AD93" i="75"/>
  <c r="AC93" i="75"/>
  <c r="AB93" i="75"/>
  <c r="AA93" i="75"/>
  <c r="Y93" i="75"/>
  <c r="X93" i="75"/>
  <c r="W93" i="75"/>
  <c r="V93" i="75"/>
  <c r="A93" i="75"/>
  <c r="BU92" i="75"/>
  <c r="BP92" i="75"/>
  <c r="BK92" i="75"/>
  <c r="BF92" i="75"/>
  <c r="AY92" i="75"/>
  <c r="AT92" i="75"/>
  <c r="AO92" i="75"/>
  <c r="AH92" i="75"/>
  <c r="AD92" i="75"/>
  <c r="AC92" i="75"/>
  <c r="AB92" i="75"/>
  <c r="AA92" i="75"/>
  <c r="Y92" i="75"/>
  <c r="X92" i="75"/>
  <c r="W92" i="75"/>
  <c r="V92" i="75"/>
  <c r="A92" i="75"/>
  <c r="BU91" i="75"/>
  <c r="BP91" i="75"/>
  <c r="BK91" i="75"/>
  <c r="BF91" i="75"/>
  <c r="AY91" i="75"/>
  <c r="AT91" i="75"/>
  <c r="AO91" i="75"/>
  <c r="AH91" i="75"/>
  <c r="AD91" i="75"/>
  <c r="AC91" i="75"/>
  <c r="AB91" i="75"/>
  <c r="AA91" i="75"/>
  <c r="Y91" i="75"/>
  <c r="X91" i="75"/>
  <c r="W91" i="75"/>
  <c r="V91" i="75"/>
  <c r="A91" i="75"/>
  <c r="BU90" i="75"/>
  <c r="BP90" i="75"/>
  <c r="BK90" i="75"/>
  <c r="BF90" i="75"/>
  <c r="AY90" i="75"/>
  <c r="AT90" i="75"/>
  <c r="AO90" i="75"/>
  <c r="AH90" i="75"/>
  <c r="AD90" i="75"/>
  <c r="AC90" i="75"/>
  <c r="AB90" i="75"/>
  <c r="AA90" i="75"/>
  <c r="Y90" i="75"/>
  <c r="X90" i="75"/>
  <c r="W90" i="75"/>
  <c r="V90" i="75"/>
  <c r="A90" i="75"/>
  <c r="BU89" i="75"/>
  <c r="BP89" i="75"/>
  <c r="BK89" i="75"/>
  <c r="BF89" i="75"/>
  <c r="AY89" i="75"/>
  <c r="AT89" i="75"/>
  <c r="AO89" i="75"/>
  <c r="AH89" i="75"/>
  <c r="AD89" i="75"/>
  <c r="AC89" i="75"/>
  <c r="AB89" i="75"/>
  <c r="AA89" i="75"/>
  <c r="Y89" i="75"/>
  <c r="X89" i="75"/>
  <c r="W89" i="75"/>
  <c r="V89" i="75"/>
  <c r="A89" i="75"/>
  <c r="BU88" i="75"/>
  <c r="BP88" i="75"/>
  <c r="BK88" i="75"/>
  <c r="BF88" i="75"/>
  <c r="AY88" i="75"/>
  <c r="AT88" i="75"/>
  <c r="AO88" i="75"/>
  <c r="AH88" i="75"/>
  <c r="AD88" i="75"/>
  <c r="AC88" i="75"/>
  <c r="AB88" i="75"/>
  <c r="AA88" i="75"/>
  <c r="Y88" i="75"/>
  <c r="X88" i="75"/>
  <c r="W88" i="75"/>
  <c r="V88" i="75"/>
  <c r="A88" i="75"/>
  <c r="BU87" i="75"/>
  <c r="BP87" i="75"/>
  <c r="BK87" i="75"/>
  <c r="BF87" i="75"/>
  <c r="AY87" i="75"/>
  <c r="AT87" i="75"/>
  <c r="AO87" i="75"/>
  <c r="AH87" i="75"/>
  <c r="AD87" i="75"/>
  <c r="AC87" i="75"/>
  <c r="AB87" i="75"/>
  <c r="AA87" i="75"/>
  <c r="Y87" i="75"/>
  <c r="X87" i="75"/>
  <c r="W87" i="75"/>
  <c r="V87" i="75"/>
  <c r="A87" i="75"/>
  <c r="BU86" i="75"/>
  <c r="BP86" i="75"/>
  <c r="BK86" i="75"/>
  <c r="BF86" i="75"/>
  <c r="AY86" i="75"/>
  <c r="AT86" i="75"/>
  <c r="AO86" i="75"/>
  <c r="AH86" i="75"/>
  <c r="AD86" i="75"/>
  <c r="AC86" i="75"/>
  <c r="AB86" i="75"/>
  <c r="AA86" i="75"/>
  <c r="Y86" i="75"/>
  <c r="X86" i="75"/>
  <c r="W86" i="75"/>
  <c r="V86" i="75"/>
  <c r="A86" i="75"/>
  <c r="BU85" i="75"/>
  <c r="BP85" i="75"/>
  <c r="BK85" i="75"/>
  <c r="BF85" i="75"/>
  <c r="AY85" i="75"/>
  <c r="AT85" i="75"/>
  <c r="AO85" i="75"/>
  <c r="AH85" i="75"/>
  <c r="AD85" i="75"/>
  <c r="AC85" i="75"/>
  <c r="AB85" i="75"/>
  <c r="AA85" i="75"/>
  <c r="Y85" i="75"/>
  <c r="X85" i="75"/>
  <c r="W85" i="75"/>
  <c r="V85" i="75"/>
  <c r="A85" i="75"/>
  <c r="BU84" i="75"/>
  <c r="BP84" i="75"/>
  <c r="BK84" i="75"/>
  <c r="BF84" i="75"/>
  <c r="AY84" i="75"/>
  <c r="AT84" i="75"/>
  <c r="AO84" i="75"/>
  <c r="AH84" i="75"/>
  <c r="AD84" i="75"/>
  <c r="AC84" i="75"/>
  <c r="AB84" i="75"/>
  <c r="AA84" i="75"/>
  <c r="Y84" i="75"/>
  <c r="X84" i="75"/>
  <c r="W84" i="75"/>
  <c r="V84" i="75"/>
  <c r="A84" i="75"/>
  <c r="BU83" i="75"/>
  <c r="BP83" i="75"/>
  <c r="BK83" i="75"/>
  <c r="BF83" i="75"/>
  <c r="AY83" i="75"/>
  <c r="AT83" i="75"/>
  <c r="AO83" i="75"/>
  <c r="AH83" i="75"/>
  <c r="AD83" i="75"/>
  <c r="AC83" i="75"/>
  <c r="AB83" i="75"/>
  <c r="AA83" i="75"/>
  <c r="Y83" i="75"/>
  <c r="X83" i="75"/>
  <c r="W83" i="75"/>
  <c r="V83" i="75"/>
  <c r="A83" i="75"/>
  <c r="BU82" i="75"/>
  <c r="BP82" i="75"/>
  <c r="BK82" i="75"/>
  <c r="BF82" i="75"/>
  <c r="AY82" i="75"/>
  <c r="AT82" i="75"/>
  <c r="AO82" i="75"/>
  <c r="AH82" i="75"/>
  <c r="AD82" i="75"/>
  <c r="AC82" i="75"/>
  <c r="AB82" i="75"/>
  <c r="AA82" i="75"/>
  <c r="Y82" i="75"/>
  <c r="X82" i="75"/>
  <c r="W82" i="75"/>
  <c r="V82" i="75"/>
  <c r="A82" i="75"/>
  <c r="BU81" i="75"/>
  <c r="BP81" i="75"/>
  <c r="BK81" i="75"/>
  <c r="BF81" i="75"/>
  <c r="AY81" i="75"/>
  <c r="AT81" i="75"/>
  <c r="AO81" i="75"/>
  <c r="AH81" i="75"/>
  <c r="AD81" i="75"/>
  <c r="AC81" i="75"/>
  <c r="AB81" i="75"/>
  <c r="AA81" i="75"/>
  <c r="Y81" i="75"/>
  <c r="X81" i="75"/>
  <c r="W81" i="75"/>
  <c r="V81" i="75"/>
  <c r="A81" i="75"/>
  <c r="BU80" i="75"/>
  <c r="BP80" i="75"/>
  <c r="BK80" i="75"/>
  <c r="BF80" i="75"/>
  <c r="AY80" i="75"/>
  <c r="AT80" i="75"/>
  <c r="AO80" i="75"/>
  <c r="AH80" i="75"/>
  <c r="AD80" i="75"/>
  <c r="AC80" i="75"/>
  <c r="AB80" i="75"/>
  <c r="AA80" i="75"/>
  <c r="Y80" i="75"/>
  <c r="X80" i="75"/>
  <c r="W80" i="75"/>
  <c r="V80" i="75"/>
  <c r="A80" i="75"/>
  <c r="BU79" i="75"/>
  <c r="BP79" i="75"/>
  <c r="BK79" i="75"/>
  <c r="BF79" i="75"/>
  <c r="AY79" i="75"/>
  <c r="AT79" i="75"/>
  <c r="AO79" i="75"/>
  <c r="AH79" i="75"/>
  <c r="AD79" i="75"/>
  <c r="AC79" i="75"/>
  <c r="AB79" i="75"/>
  <c r="AA79" i="75"/>
  <c r="Y79" i="75"/>
  <c r="X79" i="75"/>
  <c r="W79" i="75"/>
  <c r="V79" i="75"/>
  <c r="A79" i="75"/>
  <c r="BU78" i="75"/>
  <c r="BP78" i="75"/>
  <c r="BK78" i="75"/>
  <c r="BF78" i="75"/>
  <c r="AY78" i="75"/>
  <c r="AT78" i="75"/>
  <c r="AO78" i="75"/>
  <c r="AH78" i="75"/>
  <c r="AD78" i="75"/>
  <c r="AC78" i="75"/>
  <c r="AB78" i="75"/>
  <c r="AA78" i="75"/>
  <c r="Y78" i="75"/>
  <c r="X78" i="75"/>
  <c r="W78" i="75"/>
  <c r="V78" i="75"/>
  <c r="A78" i="75"/>
  <c r="BU77" i="75"/>
  <c r="BP77" i="75"/>
  <c r="BK77" i="75"/>
  <c r="BF77" i="75"/>
  <c r="AY77" i="75"/>
  <c r="AT77" i="75"/>
  <c r="AO77" i="75"/>
  <c r="AH77" i="75"/>
  <c r="AD77" i="75"/>
  <c r="AC77" i="75"/>
  <c r="AB77" i="75"/>
  <c r="AA77" i="75"/>
  <c r="Y77" i="75"/>
  <c r="X77" i="75"/>
  <c r="W77" i="75"/>
  <c r="V77" i="75"/>
  <c r="A77" i="75"/>
  <c r="BU76" i="75"/>
  <c r="BP76" i="75"/>
  <c r="BK76" i="75"/>
  <c r="BF76" i="75"/>
  <c r="AY76" i="75"/>
  <c r="AT76" i="75"/>
  <c r="AO76" i="75"/>
  <c r="AH76" i="75"/>
  <c r="AD76" i="75"/>
  <c r="AC76" i="75"/>
  <c r="AB76" i="75"/>
  <c r="AA76" i="75"/>
  <c r="Y76" i="75"/>
  <c r="X76" i="75"/>
  <c r="W76" i="75"/>
  <c r="V76" i="75"/>
  <c r="A76" i="75"/>
  <c r="BU75" i="75"/>
  <c r="BP75" i="75"/>
  <c r="BK75" i="75"/>
  <c r="BF75" i="75"/>
  <c r="AY75" i="75"/>
  <c r="AT75" i="75"/>
  <c r="AO75" i="75"/>
  <c r="AH75" i="75"/>
  <c r="AD75" i="75"/>
  <c r="AC75" i="75"/>
  <c r="AB75" i="75"/>
  <c r="AA75" i="75"/>
  <c r="Y75" i="75"/>
  <c r="X75" i="75"/>
  <c r="W75" i="75"/>
  <c r="V75" i="75"/>
  <c r="A75" i="75"/>
  <c r="BU74" i="75"/>
  <c r="BP74" i="75"/>
  <c r="BK74" i="75"/>
  <c r="BF74" i="75"/>
  <c r="AY74" i="75"/>
  <c r="AT74" i="75"/>
  <c r="AO74" i="75"/>
  <c r="AH74" i="75"/>
  <c r="AD74" i="75"/>
  <c r="AC74" i="75"/>
  <c r="AB74" i="75"/>
  <c r="AA74" i="75"/>
  <c r="Y74" i="75"/>
  <c r="X74" i="75"/>
  <c r="W74" i="75"/>
  <c r="V74" i="75"/>
  <c r="A74" i="75"/>
  <c r="BU73" i="75"/>
  <c r="BP73" i="75"/>
  <c r="BK73" i="75"/>
  <c r="BF73" i="75"/>
  <c r="AY73" i="75"/>
  <c r="AT73" i="75"/>
  <c r="AO73" i="75"/>
  <c r="AH73" i="75"/>
  <c r="AD73" i="75"/>
  <c r="AC73" i="75"/>
  <c r="AB73" i="75"/>
  <c r="AA73" i="75"/>
  <c r="Y73" i="75"/>
  <c r="X73" i="75"/>
  <c r="W73" i="75"/>
  <c r="V73" i="75"/>
  <c r="A73" i="75"/>
  <c r="BU72" i="75"/>
  <c r="BP72" i="75"/>
  <c r="BK72" i="75"/>
  <c r="BF72" i="75"/>
  <c r="AY72" i="75"/>
  <c r="AT72" i="75"/>
  <c r="AO72" i="75"/>
  <c r="AH72" i="75"/>
  <c r="AD72" i="75"/>
  <c r="AC72" i="75"/>
  <c r="AB72" i="75"/>
  <c r="AA72" i="75"/>
  <c r="Y72" i="75"/>
  <c r="X72" i="75"/>
  <c r="W72" i="75"/>
  <c r="V72" i="75"/>
  <c r="A72" i="75"/>
  <c r="BU71" i="75"/>
  <c r="BP71" i="75"/>
  <c r="BK71" i="75"/>
  <c r="BF71" i="75"/>
  <c r="AY71" i="75"/>
  <c r="AT71" i="75"/>
  <c r="AO71" i="75"/>
  <c r="AH71" i="75"/>
  <c r="AD71" i="75"/>
  <c r="AC71" i="75"/>
  <c r="AB71" i="75"/>
  <c r="AA71" i="75"/>
  <c r="Y71" i="75"/>
  <c r="X71" i="75"/>
  <c r="W71" i="75"/>
  <c r="V71" i="75"/>
  <c r="A71" i="75"/>
  <c r="BU70" i="75"/>
  <c r="BP70" i="75"/>
  <c r="BK70" i="75"/>
  <c r="BF70" i="75"/>
  <c r="AY70" i="75"/>
  <c r="AT70" i="75"/>
  <c r="AO70" i="75"/>
  <c r="AH70" i="75"/>
  <c r="AD70" i="75"/>
  <c r="AC70" i="75"/>
  <c r="AB70" i="75"/>
  <c r="AA70" i="75"/>
  <c r="Y70" i="75"/>
  <c r="X70" i="75"/>
  <c r="W70" i="75"/>
  <c r="V70" i="75"/>
  <c r="A70" i="75"/>
  <c r="BU69" i="75"/>
  <c r="BP69" i="75"/>
  <c r="BK69" i="75"/>
  <c r="BF69" i="75"/>
  <c r="AY69" i="75"/>
  <c r="AT69" i="75"/>
  <c r="AO69" i="75"/>
  <c r="AH69" i="75"/>
  <c r="AD69" i="75"/>
  <c r="AC69" i="75"/>
  <c r="AB69" i="75"/>
  <c r="AA69" i="75"/>
  <c r="Y69" i="75"/>
  <c r="X69" i="75"/>
  <c r="W69" i="75"/>
  <c r="V69" i="75"/>
  <c r="A69" i="75"/>
  <c r="BU68" i="75"/>
  <c r="BP68" i="75"/>
  <c r="BK68" i="75"/>
  <c r="BF68" i="75"/>
  <c r="AY68" i="75"/>
  <c r="AT68" i="75"/>
  <c r="AO68" i="75"/>
  <c r="AH68" i="75"/>
  <c r="AD68" i="75"/>
  <c r="AC68" i="75"/>
  <c r="AB68" i="75"/>
  <c r="AA68" i="75"/>
  <c r="Y68" i="75"/>
  <c r="X68" i="75"/>
  <c r="W68" i="75"/>
  <c r="V68" i="75"/>
  <c r="A68" i="75"/>
  <c r="BU67" i="75"/>
  <c r="BP67" i="75"/>
  <c r="BK67" i="75"/>
  <c r="BF67" i="75"/>
  <c r="AY67" i="75"/>
  <c r="AT67" i="75"/>
  <c r="AO67" i="75"/>
  <c r="AH67" i="75"/>
  <c r="AD67" i="75"/>
  <c r="AC67" i="75"/>
  <c r="AB67" i="75"/>
  <c r="AA67" i="75"/>
  <c r="Y67" i="75"/>
  <c r="X67" i="75"/>
  <c r="W67" i="75"/>
  <c r="V67" i="75"/>
  <c r="A67" i="75"/>
  <c r="BU66" i="75"/>
  <c r="BP66" i="75"/>
  <c r="BK66" i="75"/>
  <c r="BF66" i="75"/>
  <c r="AY66" i="75"/>
  <c r="AT66" i="75"/>
  <c r="AO66" i="75"/>
  <c r="AH66" i="75"/>
  <c r="AD66" i="75"/>
  <c r="AC66" i="75"/>
  <c r="AB66" i="75"/>
  <c r="AA66" i="75"/>
  <c r="Y66" i="75"/>
  <c r="X66" i="75"/>
  <c r="W66" i="75"/>
  <c r="V66" i="75"/>
  <c r="A66" i="75"/>
  <c r="BU65" i="75"/>
  <c r="BP65" i="75"/>
  <c r="BK65" i="75"/>
  <c r="BF65" i="75"/>
  <c r="AY65" i="75"/>
  <c r="AT65" i="75"/>
  <c r="AO65" i="75"/>
  <c r="AH65" i="75"/>
  <c r="AD65" i="75"/>
  <c r="AC65" i="75"/>
  <c r="AB65" i="75"/>
  <c r="AA65" i="75"/>
  <c r="Y65" i="75"/>
  <c r="X65" i="75"/>
  <c r="W65" i="75"/>
  <c r="V65" i="75"/>
  <c r="A65" i="75"/>
  <c r="BU64" i="75"/>
  <c r="BP64" i="75"/>
  <c r="BK64" i="75"/>
  <c r="BF64" i="75"/>
  <c r="AY64" i="75"/>
  <c r="AT64" i="75"/>
  <c r="AO64" i="75"/>
  <c r="AH64" i="75"/>
  <c r="AD64" i="75"/>
  <c r="AC64" i="75"/>
  <c r="AB64" i="75"/>
  <c r="AA64" i="75"/>
  <c r="Y64" i="75"/>
  <c r="X64" i="75"/>
  <c r="W64" i="75"/>
  <c r="V64" i="75"/>
  <c r="A64" i="75"/>
  <c r="BU63" i="75"/>
  <c r="BP63" i="75"/>
  <c r="BK63" i="75"/>
  <c r="BF63" i="75"/>
  <c r="AY63" i="75"/>
  <c r="AT63" i="75"/>
  <c r="AO63" i="75"/>
  <c r="AH63" i="75"/>
  <c r="AD63" i="75"/>
  <c r="AC63" i="75"/>
  <c r="AB63" i="75"/>
  <c r="AA63" i="75"/>
  <c r="Y63" i="75"/>
  <c r="X63" i="75"/>
  <c r="W63" i="75"/>
  <c r="V63" i="75"/>
  <c r="A63" i="75"/>
  <c r="BU62" i="75"/>
  <c r="BP62" i="75"/>
  <c r="BK62" i="75"/>
  <c r="BF62" i="75"/>
  <c r="AY62" i="75"/>
  <c r="AT62" i="75"/>
  <c r="AO62" i="75"/>
  <c r="AH62" i="75"/>
  <c r="AD62" i="75"/>
  <c r="AC62" i="75"/>
  <c r="AB62" i="75"/>
  <c r="AA62" i="75"/>
  <c r="Y62" i="75"/>
  <c r="X62" i="75"/>
  <c r="W62" i="75"/>
  <c r="V62" i="75"/>
  <c r="A62" i="75"/>
  <c r="BU61" i="75"/>
  <c r="BP61" i="75"/>
  <c r="BK61" i="75"/>
  <c r="BF61" i="75"/>
  <c r="AY61" i="75"/>
  <c r="AT61" i="75"/>
  <c r="AO61" i="75"/>
  <c r="AH61" i="75"/>
  <c r="AD61" i="75"/>
  <c r="AC61" i="75"/>
  <c r="AB61" i="75"/>
  <c r="AA61" i="75"/>
  <c r="Y61" i="75"/>
  <c r="X61" i="75"/>
  <c r="W61" i="75"/>
  <c r="V61" i="75"/>
  <c r="A61" i="75"/>
  <c r="BU60" i="75"/>
  <c r="BP60" i="75"/>
  <c r="BK60" i="75"/>
  <c r="BF60" i="75"/>
  <c r="AY60" i="75"/>
  <c r="AT60" i="75"/>
  <c r="AO60" i="75"/>
  <c r="AH60" i="75"/>
  <c r="AD60" i="75"/>
  <c r="AC60" i="75"/>
  <c r="AB60" i="75"/>
  <c r="AA60" i="75"/>
  <c r="Y60" i="75"/>
  <c r="X60" i="75"/>
  <c r="W60" i="75"/>
  <c r="V60" i="75"/>
  <c r="A60" i="75"/>
  <c r="BU59" i="75"/>
  <c r="BP59" i="75"/>
  <c r="BK59" i="75"/>
  <c r="BF59" i="75"/>
  <c r="AY59" i="75"/>
  <c r="AT59" i="75"/>
  <c r="AO59" i="75"/>
  <c r="AH59" i="75"/>
  <c r="AD59" i="75"/>
  <c r="AC59" i="75"/>
  <c r="AB59" i="75"/>
  <c r="AA59" i="75"/>
  <c r="Y59" i="75"/>
  <c r="X59" i="75"/>
  <c r="W59" i="75"/>
  <c r="V59" i="75"/>
  <c r="A59" i="75"/>
  <c r="BU58" i="75"/>
  <c r="BP58" i="75"/>
  <c r="BK58" i="75"/>
  <c r="BF58" i="75"/>
  <c r="AY58" i="75"/>
  <c r="AT58" i="75"/>
  <c r="AO58" i="75"/>
  <c r="AH58" i="75"/>
  <c r="AD58" i="75"/>
  <c r="AC58" i="75"/>
  <c r="AB58" i="75"/>
  <c r="AA58" i="75"/>
  <c r="Y58" i="75"/>
  <c r="X58" i="75"/>
  <c r="W58" i="75"/>
  <c r="V58" i="75"/>
  <c r="A58" i="75"/>
  <c r="BU57" i="75"/>
  <c r="BP57" i="75"/>
  <c r="BK57" i="75"/>
  <c r="BF57" i="75"/>
  <c r="AY57" i="75"/>
  <c r="AT57" i="75"/>
  <c r="AO57" i="75"/>
  <c r="AH57" i="75"/>
  <c r="AD57" i="75"/>
  <c r="AC57" i="75"/>
  <c r="AB57" i="75"/>
  <c r="AA57" i="75"/>
  <c r="Y57" i="75"/>
  <c r="X57" i="75"/>
  <c r="W57" i="75"/>
  <c r="V57" i="75"/>
  <c r="A57" i="75"/>
  <c r="BU56" i="75"/>
  <c r="BP56" i="75"/>
  <c r="BK56" i="75"/>
  <c r="BF56" i="75"/>
  <c r="AY56" i="75"/>
  <c r="AT56" i="75"/>
  <c r="AO56" i="75"/>
  <c r="AH56" i="75"/>
  <c r="AD56" i="75"/>
  <c r="AC56" i="75"/>
  <c r="AB56" i="75"/>
  <c r="AA56" i="75"/>
  <c r="Y56" i="75"/>
  <c r="X56" i="75"/>
  <c r="W56" i="75"/>
  <c r="V56" i="75"/>
  <c r="A56" i="75"/>
  <c r="BU55" i="75"/>
  <c r="BP55" i="75"/>
  <c r="BK55" i="75"/>
  <c r="BF55" i="75"/>
  <c r="AY55" i="75"/>
  <c r="AT55" i="75"/>
  <c r="AO55" i="75"/>
  <c r="AH55" i="75"/>
  <c r="AD55" i="75"/>
  <c r="AC55" i="75"/>
  <c r="AB55" i="75"/>
  <c r="AA55" i="75"/>
  <c r="Y55" i="75"/>
  <c r="X55" i="75"/>
  <c r="W55" i="75"/>
  <c r="V55" i="75"/>
  <c r="A55" i="75"/>
  <c r="BU54" i="75"/>
  <c r="BP54" i="75"/>
  <c r="BK54" i="75"/>
  <c r="BF54" i="75"/>
  <c r="AY54" i="75"/>
  <c r="AT54" i="75"/>
  <c r="AO54" i="75"/>
  <c r="AH54" i="75"/>
  <c r="AD54" i="75"/>
  <c r="AC54" i="75"/>
  <c r="AB54" i="75"/>
  <c r="AA54" i="75"/>
  <c r="Y54" i="75"/>
  <c r="X54" i="75"/>
  <c r="W54" i="75"/>
  <c r="V54" i="75"/>
  <c r="A54" i="75"/>
  <c r="BU53" i="75"/>
  <c r="BP53" i="75"/>
  <c r="BK53" i="75"/>
  <c r="BF53" i="75"/>
  <c r="AY53" i="75"/>
  <c r="AT53" i="75"/>
  <c r="AO53" i="75"/>
  <c r="AH53" i="75"/>
  <c r="AD53" i="75"/>
  <c r="AC53" i="75"/>
  <c r="AB53" i="75"/>
  <c r="AA53" i="75"/>
  <c r="Y53" i="75"/>
  <c r="X53" i="75"/>
  <c r="W53" i="75"/>
  <c r="V53" i="75"/>
  <c r="A53" i="75"/>
  <c r="BU52" i="75"/>
  <c r="BP52" i="75"/>
  <c r="BK52" i="75"/>
  <c r="BF52" i="75"/>
  <c r="AY52" i="75"/>
  <c r="AT52" i="75"/>
  <c r="AO52" i="75"/>
  <c r="AH52" i="75"/>
  <c r="AD52" i="75"/>
  <c r="AC52" i="75"/>
  <c r="AB52" i="75"/>
  <c r="AA52" i="75"/>
  <c r="Y52" i="75"/>
  <c r="X52" i="75"/>
  <c r="W52" i="75"/>
  <c r="V52" i="75"/>
  <c r="A52" i="75"/>
  <c r="BU51" i="75"/>
  <c r="BP51" i="75"/>
  <c r="BK51" i="75"/>
  <c r="BF51" i="75"/>
  <c r="AY51" i="75"/>
  <c r="AT51" i="75"/>
  <c r="AO51" i="75"/>
  <c r="AH51" i="75"/>
  <c r="AD51" i="75"/>
  <c r="AC51" i="75"/>
  <c r="AB51" i="75"/>
  <c r="AA51" i="75"/>
  <c r="Y51" i="75"/>
  <c r="X51" i="75"/>
  <c r="W51" i="75"/>
  <c r="V51" i="75"/>
  <c r="A51" i="75"/>
  <c r="BU50" i="75"/>
  <c r="BP50" i="75"/>
  <c r="BK50" i="75"/>
  <c r="BF50" i="75"/>
  <c r="AY50" i="75"/>
  <c r="AT50" i="75"/>
  <c r="AO50" i="75"/>
  <c r="AH50" i="75"/>
  <c r="AD50" i="75"/>
  <c r="AC50" i="75"/>
  <c r="AB50" i="75"/>
  <c r="AA50" i="75"/>
  <c r="Y50" i="75"/>
  <c r="X50" i="75"/>
  <c r="W50" i="75"/>
  <c r="V50" i="75"/>
  <c r="A50" i="75"/>
  <c r="BU49" i="75"/>
  <c r="BP49" i="75"/>
  <c r="BK49" i="75"/>
  <c r="BF49" i="75"/>
  <c r="AY49" i="75"/>
  <c r="AT49" i="75"/>
  <c r="AO49" i="75"/>
  <c r="AH49" i="75"/>
  <c r="AD49" i="75"/>
  <c r="AC49" i="75"/>
  <c r="AB49" i="75"/>
  <c r="AA49" i="75"/>
  <c r="Y49" i="75"/>
  <c r="X49" i="75"/>
  <c r="W49" i="75"/>
  <c r="V49" i="75"/>
  <c r="A49" i="75"/>
  <c r="BU48" i="75"/>
  <c r="BP48" i="75"/>
  <c r="BK48" i="75"/>
  <c r="BF48" i="75"/>
  <c r="AY48" i="75"/>
  <c r="AT48" i="75"/>
  <c r="AO48" i="75"/>
  <c r="AH48" i="75"/>
  <c r="AD48" i="75"/>
  <c r="AC48" i="75"/>
  <c r="AB48" i="75"/>
  <c r="AA48" i="75"/>
  <c r="Y48" i="75"/>
  <c r="X48" i="75"/>
  <c r="W48" i="75"/>
  <c r="V48" i="75"/>
  <c r="A48" i="75"/>
  <c r="BU47" i="75"/>
  <c r="BP47" i="75"/>
  <c r="BK47" i="75"/>
  <c r="BF47" i="75"/>
  <c r="AY47" i="75"/>
  <c r="AT47" i="75"/>
  <c r="AO47" i="75"/>
  <c r="AH47" i="75"/>
  <c r="AD47" i="75"/>
  <c r="AC47" i="75"/>
  <c r="AB47" i="75"/>
  <c r="AA47" i="75"/>
  <c r="Y47" i="75"/>
  <c r="X47" i="75"/>
  <c r="W47" i="75"/>
  <c r="V47" i="75"/>
  <c r="A47" i="75"/>
  <c r="BU46" i="75"/>
  <c r="BP46" i="75"/>
  <c r="BK46" i="75"/>
  <c r="BF46" i="75"/>
  <c r="AY46" i="75"/>
  <c r="AT46" i="75"/>
  <c r="AO46" i="75"/>
  <c r="AH46" i="75"/>
  <c r="AD46" i="75"/>
  <c r="AC46" i="75"/>
  <c r="AB46" i="75"/>
  <c r="AA46" i="75"/>
  <c r="Y46" i="75"/>
  <c r="X46" i="75"/>
  <c r="W46" i="75"/>
  <c r="V46" i="75"/>
  <c r="A46" i="75"/>
  <c r="BU45" i="75"/>
  <c r="BP45" i="75"/>
  <c r="BK45" i="75"/>
  <c r="BF45" i="75"/>
  <c r="AY45" i="75"/>
  <c r="AT45" i="75"/>
  <c r="AO45" i="75"/>
  <c r="AH45" i="75"/>
  <c r="AD45" i="75"/>
  <c r="AC45" i="75"/>
  <c r="AB45" i="75"/>
  <c r="AA45" i="75"/>
  <c r="Y45" i="75"/>
  <c r="X45" i="75"/>
  <c r="W45" i="75"/>
  <c r="V45" i="75"/>
  <c r="A45" i="75"/>
  <c r="BU44" i="75"/>
  <c r="BP44" i="75"/>
  <c r="BK44" i="75"/>
  <c r="BF44" i="75"/>
  <c r="AY44" i="75"/>
  <c r="AT44" i="75"/>
  <c r="AO44" i="75"/>
  <c r="AH44" i="75"/>
  <c r="AD44" i="75"/>
  <c r="AC44" i="75"/>
  <c r="AB44" i="75"/>
  <c r="AA44" i="75"/>
  <c r="Y44" i="75"/>
  <c r="X44" i="75"/>
  <c r="W44" i="75"/>
  <c r="V44" i="75"/>
  <c r="A44" i="75"/>
  <c r="BU43" i="75"/>
  <c r="BP43" i="75"/>
  <c r="BK43" i="75"/>
  <c r="BF43" i="75"/>
  <c r="AY43" i="75"/>
  <c r="AT43" i="75"/>
  <c r="AO43" i="75"/>
  <c r="AH43" i="75"/>
  <c r="AD43" i="75"/>
  <c r="AC43" i="75"/>
  <c r="AB43" i="75"/>
  <c r="AA43" i="75"/>
  <c r="Y43" i="75"/>
  <c r="X43" i="75"/>
  <c r="W43" i="75"/>
  <c r="V43" i="75"/>
  <c r="A43" i="75"/>
  <c r="BU42" i="75"/>
  <c r="BP42" i="75"/>
  <c r="BK42" i="75"/>
  <c r="BF42" i="75"/>
  <c r="AY42" i="75"/>
  <c r="AT42" i="75"/>
  <c r="AO42" i="75"/>
  <c r="AH42" i="75"/>
  <c r="AD42" i="75"/>
  <c r="AC42" i="75"/>
  <c r="AB42" i="75"/>
  <c r="AA42" i="75"/>
  <c r="Y42" i="75"/>
  <c r="X42" i="75"/>
  <c r="W42" i="75"/>
  <c r="V42" i="75"/>
  <c r="A42" i="75"/>
  <c r="BU41" i="75"/>
  <c r="BP41" i="75"/>
  <c r="BK41" i="75"/>
  <c r="BF41" i="75"/>
  <c r="AY41" i="75"/>
  <c r="AT41" i="75"/>
  <c r="AO41" i="75"/>
  <c r="AH41" i="75"/>
  <c r="AD41" i="75"/>
  <c r="AC41" i="75"/>
  <c r="AB41" i="75"/>
  <c r="AA41" i="75"/>
  <c r="Y41" i="75"/>
  <c r="X41" i="75"/>
  <c r="W41" i="75"/>
  <c r="V41" i="75"/>
  <c r="A41" i="75"/>
  <c r="BU40" i="75"/>
  <c r="BP40" i="75"/>
  <c r="BK40" i="75"/>
  <c r="BF40" i="75"/>
  <c r="AY40" i="75"/>
  <c r="AT40" i="75"/>
  <c r="AO40" i="75"/>
  <c r="AH40" i="75"/>
  <c r="AD40" i="75"/>
  <c r="AC40" i="75"/>
  <c r="AB40" i="75"/>
  <c r="AA40" i="75"/>
  <c r="Y40" i="75"/>
  <c r="X40" i="75"/>
  <c r="W40" i="75"/>
  <c r="V40" i="75"/>
  <c r="A40" i="75"/>
  <c r="BU39" i="75"/>
  <c r="BP39" i="75"/>
  <c r="BK39" i="75"/>
  <c r="BF39" i="75"/>
  <c r="AY39" i="75"/>
  <c r="AT39" i="75"/>
  <c r="AO39" i="75"/>
  <c r="AH39" i="75"/>
  <c r="AD39" i="75"/>
  <c r="AC39" i="75"/>
  <c r="AB39" i="75"/>
  <c r="AA39" i="75"/>
  <c r="Y39" i="75"/>
  <c r="X39" i="75"/>
  <c r="W39" i="75"/>
  <c r="V39" i="75"/>
  <c r="A39" i="75"/>
  <c r="BU38" i="75"/>
  <c r="BP38" i="75"/>
  <c r="BK38" i="75"/>
  <c r="BF38" i="75"/>
  <c r="AY38" i="75"/>
  <c r="AT38" i="75"/>
  <c r="AO38" i="75"/>
  <c r="AH38" i="75"/>
  <c r="AD38" i="75"/>
  <c r="AC38" i="75"/>
  <c r="AB38" i="75"/>
  <c r="AA38" i="75"/>
  <c r="Y38" i="75"/>
  <c r="X38" i="75"/>
  <c r="W38" i="75"/>
  <c r="V38" i="75"/>
  <c r="A38" i="75"/>
  <c r="BU37" i="75"/>
  <c r="BP37" i="75"/>
  <c r="BK37" i="75"/>
  <c r="BF37" i="75"/>
  <c r="AY37" i="75"/>
  <c r="AT37" i="75"/>
  <c r="AO37" i="75"/>
  <c r="AH37" i="75"/>
  <c r="AD37" i="75"/>
  <c r="AC37" i="75"/>
  <c r="AB37" i="75"/>
  <c r="AA37" i="75"/>
  <c r="Y37" i="75"/>
  <c r="X37" i="75"/>
  <c r="W37" i="75"/>
  <c r="V37" i="75"/>
  <c r="A37" i="75"/>
  <c r="BU36" i="75"/>
  <c r="BP36" i="75"/>
  <c r="BK36" i="75"/>
  <c r="BF36" i="75"/>
  <c r="AY36" i="75"/>
  <c r="AT36" i="75"/>
  <c r="AO36" i="75"/>
  <c r="AH36" i="75"/>
  <c r="AD36" i="75"/>
  <c r="AC36" i="75"/>
  <c r="AB36" i="75"/>
  <c r="AA36" i="75"/>
  <c r="Y36" i="75"/>
  <c r="X36" i="75"/>
  <c r="W36" i="75"/>
  <c r="V36" i="75"/>
  <c r="A36" i="75"/>
  <c r="BU35" i="75"/>
  <c r="BP35" i="75"/>
  <c r="BK35" i="75"/>
  <c r="BF35" i="75"/>
  <c r="AY35" i="75"/>
  <c r="AT35" i="75"/>
  <c r="AO35" i="75"/>
  <c r="AH35" i="75"/>
  <c r="AD35" i="75"/>
  <c r="AC35" i="75"/>
  <c r="AB35" i="75"/>
  <c r="AA35" i="75"/>
  <c r="Y35" i="75"/>
  <c r="X35" i="75"/>
  <c r="W35" i="75"/>
  <c r="V35" i="75"/>
  <c r="A35" i="75"/>
  <c r="BU34" i="75"/>
  <c r="BP34" i="75"/>
  <c r="BK34" i="75"/>
  <c r="BF34" i="75"/>
  <c r="AY34" i="75"/>
  <c r="AT34" i="75"/>
  <c r="AO34" i="75"/>
  <c r="AH34" i="75"/>
  <c r="AD34" i="75"/>
  <c r="AC34" i="75"/>
  <c r="AB34" i="75"/>
  <c r="AA34" i="75"/>
  <c r="Y34" i="75"/>
  <c r="X34" i="75"/>
  <c r="W34" i="75"/>
  <c r="V34" i="75"/>
  <c r="A34" i="75"/>
  <c r="BU33" i="75"/>
  <c r="BP33" i="75"/>
  <c r="BK33" i="75"/>
  <c r="BF33" i="75"/>
  <c r="AY33" i="75"/>
  <c r="AT33" i="75"/>
  <c r="AO33" i="75"/>
  <c r="AH33" i="75"/>
  <c r="AD33" i="75"/>
  <c r="AC33" i="75"/>
  <c r="AB33" i="75"/>
  <c r="AA33" i="75"/>
  <c r="Y33" i="75"/>
  <c r="X33" i="75"/>
  <c r="W33" i="75"/>
  <c r="V33" i="75"/>
  <c r="A33" i="75"/>
  <c r="BU32" i="75"/>
  <c r="BP32" i="75"/>
  <c r="BK32" i="75"/>
  <c r="BF32" i="75"/>
  <c r="AY32" i="75"/>
  <c r="AT32" i="75"/>
  <c r="AO32" i="75"/>
  <c r="AH32" i="75"/>
  <c r="AD32" i="75"/>
  <c r="AC32" i="75"/>
  <c r="AB32" i="75"/>
  <c r="AA32" i="75"/>
  <c r="Y32" i="75"/>
  <c r="X32" i="75"/>
  <c r="W32" i="75"/>
  <c r="V32" i="75"/>
  <c r="A32" i="75"/>
  <c r="BU31" i="75"/>
  <c r="BP31" i="75"/>
  <c r="BK31" i="75"/>
  <c r="BF31" i="75"/>
  <c r="AY31" i="75"/>
  <c r="AT31" i="75"/>
  <c r="AO31" i="75"/>
  <c r="AH31" i="75"/>
  <c r="AD31" i="75"/>
  <c r="AC31" i="75"/>
  <c r="AB31" i="75"/>
  <c r="AA31" i="75"/>
  <c r="Y31" i="75"/>
  <c r="X31" i="75"/>
  <c r="W31" i="75"/>
  <c r="V31" i="75"/>
  <c r="A31" i="75"/>
  <c r="BU29" i="75"/>
  <c r="BP29" i="75"/>
  <c r="BK29" i="75"/>
  <c r="BF29" i="75"/>
  <c r="AY29" i="75"/>
  <c r="AT29" i="75"/>
  <c r="AO29" i="75"/>
  <c r="AH29" i="75"/>
  <c r="AD29" i="75"/>
  <c r="AC29" i="75"/>
  <c r="AB29" i="75"/>
  <c r="AA29" i="75"/>
  <c r="Y29" i="75"/>
  <c r="X29" i="75"/>
  <c r="W29" i="75"/>
  <c r="V29" i="75"/>
  <c r="A29" i="75"/>
  <c r="BU28" i="75"/>
  <c r="BP28" i="75"/>
  <c r="BK28" i="75"/>
  <c r="BF28" i="75"/>
  <c r="BC28" i="75"/>
  <c r="AY28" i="75" s="1"/>
  <c r="AT28" i="75"/>
  <c r="AO28" i="75"/>
  <c r="AH28" i="75"/>
  <c r="AC28" i="75"/>
  <c r="AB28" i="75"/>
  <c r="AA28" i="75"/>
  <c r="Y28" i="75"/>
  <c r="X28" i="75"/>
  <c r="W28" i="75"/>
  <c r="V28" i="75"/>
  <c r="A28" i="75"/>
  <c r="BU27" i="75"/>
  <c r="BP27" i="75"/>
  <c r="BK27" i="75"/>
  <c r="BF27" i="75"/>
  <c r="AY27" i="75"/>
  <c r="AT27" i="75"/>
  <c r="AO27" i="75"/>
  <c r="AH27" i="75"/>
  <c r="AD27" i="75"/>
  <c r="AC27" i="75"/>
  <c r="AB27" i="75"/>
  <c r="AA27" i="75"/>
  <c r="Y27" i="75"/>
  <c r="X27" i="75"/>
  <c r="W27" i="75"/>
  <c r="V27" i="75"/>
  <c r="A27" i="75"/>
  <c r="BU26" i="75"/>
  <c r="BT26" i="75"/>
  <c r="BP26" i="75" s="1"/>
  <c r="BK26" i="75"/>
  <c r="BF26" i="75"/>
  <c r="AY26" i="75"/>
  <c r="AT26" i="75"/>
  <c r="AO26" i="75"/>
  <c r="AH26" i="75"/>
  <c r="AC26" i="75"/>
  <c r="AB26" i="75"/>
  <c r="AA26" i="75"/>
  <c r="Y26" i="75"/>
  <c r="X26" i="75"/>
  <c r="W26" i="75"/>
  <c r="V26" i="75"/>
  <c r="A26" i="75"/>
  <c r="BU25" i="75"/>
  <c r="BP25" i="75"/>
  <c r="BK25" i="75"/>
  <c r="BF25" i="75"/>
  <c r="AY25" i="75"/>
  <c r="AT25" i="75"/>
  <c r="AO25" i="75"/>
  <c r="AH25" i="75"/>
  <c r="AD25" i="75"/>
  <c r="AC25" i="75"/>
  <c r="AB25" i="75"/>
  <c r="AA25" i="75"/>
  <c r="Y25" i="75"/>
  <c r="X25" i="75"/>
  <c r="W25" i="75"/>
  <c r="V25" i="75"/>
  <c r="A25" i="75"/>
  <c r="BU24" i="75"/>
  <c r="BP24" i="75"/>
  <c r="BK24" i="75"/>
  <c r="BF24" i="75"/>
  <c r="AY24" i="75"/>
  <c r="AT24" i="75"/>
  <c r="AO24" i="75"/>
  <c r="AH24" i="75"/>
  <c r="AD24" i="75"/>
  <c r="AC24" i="75"/>
  <c r="AB24" i="75"/>
  <c r="AA24" i="75"/>
  <c r="Y24" i="75"/>
  <c r="X24" i="75"/>
  <c r="W24" i="75"/>
  <c r="V24" i="75"/>
  <c r="A24" i="75"/>
  <c r="BU23" i="75"/>
  <c r="BP23" i="75"/>
  <c r="BK23" i="75"/>
  <c r="BF23" i="75"/>
  <c r="AY23" i="75"/>
  <c r="AT23" i="75"/>
  <c r="AO23" i="75"/>
  <c r="AH23" i="75"/>
  <c r="AD23" i="75"/>
  <c r="AC23" i="75"/>
  <c r="AB23" i="75"/>
  <c r="AA23" i="75"/>
  <c r="Y23" i="75"/>
  <c r="X23" i="75"/>
  <c r="W23" i="75"/>
  <c r="V23" i="75"/>
  <c r="A23" i="75"/>
  <c r="BU22" i="75"/>
  <c r="BP22" i="75"/>
  <c r="BK22" i="75"/>
  <c r="BF22" i="75"/>
  <c r="AY22" i="75"/>
  <c r="AT22" i="75"/>
  <c r="AO22" i="75"/>
  <c r="AH22" i="75"/>
  <c r="AD22" i="75"/>
  <c r="AC22" i="75"/>
  <c r="AB22" i="75"/>
  <c r="AA22" i="75"/>
  <c r="Y22" i="75"/>
  <c r="X22" i="75"/>
  <c r="W22" i="75"/>
  <c r="V22" i="75"/>
  <c r="A22" i="75"/>
  <c r="BU21" i="75"/>
  <c r="BP21" i="75"/>
  <c r="BK21" i="75"/>
  <c r="BF21" i="75"/>
  <c r="AY21" i="75"/>
  <c r="AT21" i="75"/>
  <c r="AO21" i="75"/>
  <c r="AH21" i="75"/>
  <c r="AD21" i="75"/>
  <c r="AC21" i="75"/>
  <c r="AB21" i="75"/>
  <c r="AA21" i="75"/>
  <c r="Y21" i="75"/>
  <c r="X21" i="75"/>
  <c r="W21" i="75"/>
  <c r="V21" i="75"/>
  <c r="A21" i="75"/>
  <c r="BU20" i="75"/>
  <c r="BP20" i="75"/>
  <c r="BK20" i="75"/>
  <c r="BF20" i="75"/>
  <c r="AY20" i="75"/>
  <c r="AT20" i="75"/>
  <c r="AO20" i="75"/>
  <c r="AH20" i="75"/>
  <c r="AD20" i="75"/>
  <c r="AC20" i="75"/>
  <c r="AB20" i="75"/>
  <c r="AA20" i="75"/>
  <c r="Y20" i="75"/>
  <c r="X20" i="75"/>
  <c r="W20" i="75"/>
  <c r="V20" i="75"/>
  <c r="A20" i="75"/>
  <c r="BU19" i="75"/>
  <c r="BP19" i="75"/>
  <c r="BK19" i="75"/>
  <c r="BF19" i="75"/>
  <c r="AY19" i="75"/>
  <c r="AT19" i="75"/>
  <c r="AO19" i="75"/>
  <c r="AH19" i="75"/>
  <c r="AD19" i="75"/>
  <c r="AC19" i="75"/>
  <c r="AB19" i="75"/>
  <c r="AA19" i="75"/>
  <c r="Y19" i="75"/>
  <c r="X19" i="75"/>
  <c r="W19" i="75"/>
  <c r="V19" i="75"/>
  <c r="A19" i="75"/>
  <c r="BU18" i="75"/>
  <c r="BP18" i="75"/>
  <c r="BK18" i="75"/>
  <c r="BF18" i="75"/>
  <c r="AY18" i="75"/>
  <c r="AT18" i="75"/>
  <c r="AO18" i="75"/>
  <c r="AH18" i="75"/>
  <c r="AD18" i="75"/>
  <c r="AC18" i="75"/>
  <c r="AB18" i="75"/>
  <c r="AA18" i="75"/>
  <c r="Y18" i="75"/>
  <c r="X18" i="75"/>
  <c r="W18" i="75"/>
  <c r="V18" i="75"/>
  <c r="A18" i="75"/>
  <c r="BU17" i="75"/>
  <c r="BP17" i="75"/>
  <c r="BK17" i="75"/>
  <c r="BF17" i="75"/>
  <c r="AY17" i="75"/>
  <c r="AT17" i="75"/>
  <c r="AO17" i="75"/>
  <c r="AH17" i="75"/>
  <c r="AD17" i="75"/>
  <c r="AC17" i="75"/>
  <c r="AB17" i="75"/>
  <c r="AA17" i="75"/>
  <c r="Y17" i="75"/>
  <c r="X17" i="75"/>
  <c r="W17" i="75"/>
  <c r="V17" i="75"/>
  <c r="A17" i="75"/>
  <c r="BU10" i="75"/>
  <c r="BP10" i="75"/>
  <c r="BK10" i="75"/>
  <c r="BF10" i="75"/>
  <c r="AY10" i="75"/>
  <c r="AT10" i="75"/>
  <c r="AO10" i="75"/>
  <c r="AH10" i="75"/>
  <c r="AD10" i="75"/>
  <c r="AC10" i="75"/>
  <c r="AB10" i="75"/>
  <c r="AA10" i="75"/>
  <c r="Y10" i="75"/>
  <c r="X10" i="75"/>
  <c r="W10" i="75"/>
  <c r="V10" i="75"/>
  <c r="A10" i="75"/>
  <c r="BU9" i="75"/>
  <c r="BP9" i="75"/>
  <c r="BK9" i="75"/>
  <c r="BF9" i="75"/>
  <c r="AY9" i="75"/>
  <c r="AT9" i="75"/>
  <c r="AO9" i="75"/>
  <c r="AH9" i="75"/>
  <c r="AD9" i="75"/>
  <c r="AC9" i="75"/>
  <c r="AB9" i="75"/>
  <c r="AA9" i="75"/>
  <c r="Y9" i="75"/>
  <c r="X9" i="75"/>
  <c r="W9" i="75"/>
  <c r="V9" i="75"/>
  <c r="A9" i="75"/>
  <c r="BU8" i="75"/>
  <c r="BP8" i="75"/>
  <c r="BK8" i="75"/>
  <c r="BF8" i="75"/>
  <c r="AY8" i="75"/>
  <c r="AT8" i="75"/>
  <c r="AO8" i="75"/>
  <c r="AH8" i="75"/>
  <c r="AD8" i="75"/>
  <c r="AC8" i="75"/>
  <c r="AB8" i="75"/>
  <c r="AA8" i="75"/>
  <c r="Y8" i="75"/>
  <c r="X8" i="75"/>
  <c r="W8" i="75"/>
  <c r="V8" i="75"/>
  <c r="A8" i="75"/>
  <c r="BU7" i="75"/>
  <c r="BP7" i="75"/>
  <c r="BK7" i="75"/>
  <c r="BF7" i="75"/>
  <c r="AY7" i="75"/>
  <c r="AT7" i="75"/>
  <c r="AO7" i="75"/>
  <c r="AH7" i="75"/>
  <c r="AD7" i="75"/>
  <c r="AC7" i="75"/>
  <c r="AB7" i="75"/>
  <c r="AA7" i="75"/>
  <c r="Y7" i="75"/>
  <c r="X7" i="75"/>
  <c r="W7" i="75"/>
  <c r="V7" i="75"/>
  <c r="A7" i="75"/>
  <c r="BU6" i="75"/>
  <c r="BP6" i="75"/>
  <c r="BK6" i="75"/>
  <c r="BF6" i="75"/>
  <c r="AY6" i="75"/>
  <c r="AT6" i="75"/>
  <c r="AO6" i="75"/>
  <c r="AH6" i="75"/>
  <c r="AD6" i="75"/>
  <c r="AC6" i="75"/>
  <c r="AB6" i="75"/>
  <c r="AA6" i="75"/>
  <c r="Y6" i="75"/>
  <c r="X6" i="75"/>
  <c r="W6" i="75"/>
  <c r="V6" i="75"/>
  <c r="A6" i="75"/>
  <c r="BU5" i="75"/>
  <c r="BP5" i="75"/>
  <c r="BK5" i="75"/>
  <c r="BF5" i="75"/>
  <c r="AY5" i="75"/>
  <c r="AT5" i="75"/>
  <c r="AO5" i="75"/>
  <c r="AH5" i="75"/>
  <c r="AD5" i="75"/>
  <c r="AC5" i="75"/>
  <c r="AB5" i="75"/>
  <c r="AA5" i="75"/>
  <c r="Y5" i="75"/>
  <c r="X5" i="75"/>
  <c r="W5" i="75"/>
  <c r="V5" i="75"/>
  <c r="A5" i="75"/>
  <c r="U192" i="75" l="1"/>
  <c r="U208" i="75"/>
  <c r="U212" i="75"/>
  <c r="U232" i="75"/>
  <c r="U6" i="75"/>
  <c r="U107" i="75"/>
  <c r="U123" i="75"/>
  <c r="U191" i="75"/>
  <c r="U199" i="75"/>
  <c r="U207" i="75"/>
  <c r="U226" i="75"/>
  <c r="U250" i="75"/>
  <c r="U251" i="75"/>
  <c r="U267" i="75"/>
  <c r="U275" i="75"/>
  <c r="U283" i="75"/>
  <c r="U291" i="75"/>
  <c r="U299" i="75"/>
  <c r="U405" i="75"/>
  <c r="U73" i="75"/>
  <c r="U81" i="75"/>
  <c r="U89" i="75"/>
  <c r="U105" i="75"/>
  <c r="U113" i="75"/>
  <c r="U121" i="75"/>
  <c r="U335" i="75"/>
  <c r="U359" i="75"/>
  <c r="U363" i="75"/>
  <c r="U371" i="75"/>
  <c r="U387" i="75"/>
  <c r="AD28" i="75"/>
  <c r="Z280" i="75"/>
  <c r="CF280" i="75" s="1"/>
  <c r="Z281" i="75"/>
  <c r="CF281" i="75" s="1"/>
  <c r="Z283" i="75"/>
  <c r="CF283" i="75" s="1"/>
  <c r="Z285" i="75"/>
  <c r="CF285" i="75" s="1"/>
  <c r="Z308" i="75"/>
  <c r="CF308" i="75" s="1"/>
  <c r="Z325" i="75"/>
  <c r="CF325" i="75" s="1"/>
  <c r="Z329" i="75"/>
  <c r="CF329" i="75" s="1"/>
  <c r="Z333" i="75"/>
  <c r="Z543" i="75"/>
  <c r="CF543" i="75" s="1"/>
  <c r="Z6" i="75"/>
  <c r="CF6" i="75" s="1"/>
  <c r="U9" i="75"/>
  <c r="U23" i="75"/>
  <c r="U72" i="75"/>
  <c r="U84" i="75"/>
  <c r="U500" i="75"/>
  <c r="Z24" i="75"/>
  <c r="CF24" i="75" s="1"/>
  <c r="U20" i="75"/>
  <c r="U24" i="75"/>
  <c r="U93" i="75"/>
  <c r="U100" i="75"/>
  <c r="U104" i="75"/>
  <c r="Z242" i="75"/>
  <c r="CF242" i="75" s="1"/>
  <c r="U252" i="75"/>
  <c r="U306" i="75"/>
  <c r="U334" i="75"/>
  <c r="U21" i="75"/>
  <c r="U109" i="75"/>
  <c r="U129" i="75"/>
  <c r="U133" i="75"/>
  <c r="U141" i="75"/>
  <c r="Z191" i="75"/>
  <c r="CF191" i="75" s="1"/>
  <c r="U193" i="75"/>
  <c r="U197" i="75"/>
  <c r="U201" i="75"/>
  <c r="U205" i="75"/>
  <c r="U213" i="75"/>
  <c r="U217" i="75"/>
  <c r="U225" i="75"/>
  <c r="U245" i="75"/>
  <c r="U300" i="75"/>
  <c r="U303" i="75"/>
  <c r="U311" i="75"/>
  <c r="U319" i="75"/>
  <c r="U531" i="75"/>
  <c r="U535" i="75"/>
  <c r="U75" i="75"/>
  <c r="U91" i="75"/>
  <c r="U154" i="75"/>
  <c r="U162" i="75"/>
  <c r="U170" i="75"/>
  <c r="U178" i="75"/>
  <c r="U238" i="75"/>
  <c r="U242" i="75"/>
  <c r="U336" i="75"/>
  <c r="U352" i="75"/>
  <c r="U392" i="75"/>
  <c r="Z413" i="75"/>
  <c r="CF413" i="75" s="1"/>
  <c r="U419" i="75"/>
  <c r="U427" i="75"/>
  <c r="U435" i="75"/>
  <c r="Z470" i="75"/>
  <c r="CF470" i="75" s="1"/>
  <c r="U520" i="75"/>
  <c r="U528" i="75"/>
  <c r="U83" i="75"/>
  <c r="U94" i="75"/>
  <c r="U101" i="75"/>
  <c r="U115" i="75"/>
  <c r="U137" i="75"/>
  <c r="U150" i="75"/>
  <c r="U166" i="75"/>
  <c r="U181" i="75"/>
  <c r="Z277" i="75"/>
  <c r="CF277" i="75" s="1"/>
  <c r="Z305" i="75"/>
  <c r="CF305" i="75" s="1"/>
  <c r="U344" i="75"/>
  <c r="U356" i="75"/>
  <c r="U360" i="75"/>
  <c r="U376" i="75"/>
  <c r="U384" i="75"/>
  <c r="U400" i="75"/>
  <c r="U411" i="75"/>
  <c r="Z463" i="75"/>
  <c r="CF463" i="75" s="1"/>
  <c r="U561" i="75"/>
  <c r="U77" i="75"/>
  <c r="U88" i="75"/>
  <c r="U131" i="75"/>
  <c r="U139" i="75"/>
  <c r="Z199" i="75"/>
  <c r="CF199" i="75" s="1"/>
  <c r="Z201" i="75"/>
  <c r="CF201" i="75" s="1"/>
  <c r="Z217" i="75"/>
  <c r="CF217" i="75" s="1"/>
  <c r="Z264" i="75"/>
  <c r="CF264" i="75" s="1"/>
  <c r="Z272" i="75"/>
  <c r="CF272" i="75" s="1"/>
  <c r="Z296" i="75"/>
  <c r="CF296" i="75" s="1"/>
  <c r="U323" i="75"/>
  <c r="U327" i="75"/>
  <c r="U331" i="75"/>
  <c r="U346" i="75"/>
  <c r="U357" i="75"/>
  <c r="U358" i="75"/>
  <c r="U366" i="75"/>
  <c r="U381" i="75"/>
  <c r="U413" i="75"/>
  <c r="U420" i="75"/>
  <c r="U421" i="75"/>
  <c r="Z421" i="75"/>
  <c r="CF421" i="75" s="1"/>
  <c r="Z423" i="75"/>
  <c r="CF423" i="75" s="1"/>
  <c r="Z427" i="75"/>
  <c r="CF427" i="75" s="1"/>
  <c r="Z435" i="75"/>
  <c r="CF435" i="75" s="1"/>
  <c r="U472" i="75"/>
  <c r="U484" i="75"/>
  <c r="U488" i="75"/>
  <c r="U492" i="75"/>
  <c r="U496" i="75"/>
  <c r="U504" i="75"/>
  <c r="U508" i="75"/>
  <c r="U512" i="75"/>
  <c r="U518" i="75"/>
  <c r="U522" i="75"/>
  <c r="U525" i="75"/>
  <c r="U526" i="75"/>
  <c r="U529" i="75"/>
  <c r="U78" i="75"/>
  <c r="U85" i="75"/>
  <c r="U99" i="75"/>
  <c r="U110" i="75"/>
  <c r="U117" i="75"/>
  <c r="U125" i="75"/>
  <c r="U148" i="75"/>
  <c r="U152" i="75"/>
  <c r="U163" i="75"/>
  <c r="U164" i="75"/>
  <c r="U168" i="75"/>
  <c r="U180" i="75"/>
  <c r="U188" i="75"/>
  <c r="Z234" i="75"/>
  <c r="CF234" i="75" s="1"/>
  <c r="U239" i="75"/>
  <c r="U254" i="75"/>
  <c r="U262" i="75"/>
  <c r="U278" i="75"/>
  <c r="Z293" i="75"/>
  <c r="CF293" i="75" s="1"/>
  <c r="U294" i="75"/>
  <c r="Z337" i="75"/>
  <c r="CF337" i="75" s="1"/>
  <c r="U339" i="75"/>
  <c r="U355" i="75"/>
  <c r="Z373" i="75"/>
  <c r="CF373" i="75" s="1"/>
  <c r="U395" i="75"/>
  <c r="U406" i="75"/>
  <c r="U422" i="75"/>
  <c r="U430" i="75"/>
  <c r="U438" i="75"/>
  <c r="U442" i="75"/>
  <c r="U446" i="75"/>
  <c r="U454" i="75"/>
  <c r="U523" i="75"/>
  <c r="U527" i="75"/>
  <c r="Z334" i="75"/>
  <c r="CF334" i="75" s="1"/>
  <c r="U71" i="75"/>
  <c r="U87" i="75"/>
  <c r="U103" i="75"/>
  <c r="U119" i="75"/>
  <c r="U122" i="75"/>
  <c r="U135" i="75"/>
  <c r="U138" i="75"/>
  <c r="U146" i="75"/>
  <c r="U195" i="75"/>
  <c r="U196" i="75"/>
  <c r="Z198" i="75"/>
  <c r="CF198" i="75" s="1"/>
  <c r="U211" i="75"/>
  <c r="Z215" i="75"/>
  <c r="CF215" i="75" s="1"/>
  <c r="U241" i="75"/>
  <c r="Z243" i="75"/>
  <c r="CF243" i="75" s="1"/>
  <c r="U244" i="75"/>
  <c r="U248" i="75"/>
  <c r="Z269" i="75"/>
  <c r="CF269" i="75" s="1"/>
  <c r="U270" i="75"/>
  <c r="U274" i="75"/>
  <c r="U277" i="75"/>
  <c r="U280" i="75"/>
  <c r="U314" i="75"/>
  <c r="Z316" i="75"/>
  <c r="CF316" i="75" s="1"/>
  <c r="U318" i="75"/>
  <c r="U365" i="75"/>
  <c r="U368" i="75"/>
  <c r="U369" i="75"/>
  <c r="U379" i="75"/>
  <c r="Z381" i="75"/>
  <c r="CF381" i="75" s="1"/>
  <c r="U388" i="75"/>
  <c r="Z390" i="75"/>
  <c r="CF390" i="75" s="1"/>
  <c r="U391" i="75"/>
  <c r="Z393" i="75"/>
  <c r="CF393" i="75" s="1"/>
  <c r="U394" i="75"/>
  <c r="U398" i="75"/>
  <c r="U408" i="75"/>
  <c r="U409" i="75"/>
  <c r="U458" i="75"/>
  <c r="U479" i="75"/>
  <c r="U483" i="75"/>
  <c r="U487" i="75"/>
  <c r="U491" i="75"/>
  <c r="U495" i="75"/>
  <c r="U499" i="75"/>
  <c r="U503" i="75"/>
  <c r="U507" i="75"/>
  <c r="U511" i="75"/>
  <c r="U534" i="75"/>
  <c r="U537" i="75"/>
  <c r="U540" i="75"/>
  <c r="U569" i="75"/>
  <c r="Z570" i="75"/>
  <c r="CF570" i="75" s="1"/>
  <c r="U572" i="75"/>
  <c r="Z572" i="75"/>
  <c r="CF572" i="75" s="1"/>
  <c r="Z5" i="75"/>
  <c r="CF5" i="75" s="1"/>
  <c r="Z176" i="75"/>
  <c r="CF176" i="75" s="1"/>
  <c r="Z241" i="75"/>
  <c r="CF241" i="75" s="1"/>
  <c r="Z262" i="75"/>
  <c r="Z265" i="75"/>
  <c r="CF265" i="75" s="1"/>
  <c r="Z267" i="75"/>
  <c r="CF267" i="75" s="1"/>
  <c r="Z297" i="75"/>
  <c r="CF297" i="75" s="1"/>
  <c r="Z299" i="75"/>
  <c r="Z300" i="75"/>
  <c r="Z309" i="75"/>
  <c r="CF309" i="75" s="1"/>
  <c r="Z311" i="75"/>
  <c r="CF311" i="75" s="1"/>
  <c r="Z313" i="75"/>
  <c r="CF313" i="75" s="1"/>
  <c r="Z346" i="75"/>
  <c r="CF346" i="75" s="1"/>
  <c r="Z349" i="75"/>
  <c r="CF349" i="75" s="1"/>
  <c r="Z358" i="75"/>
  <c r="CF358" i="75" s="1"/>
  <c r="Z361" i="75"/>
  <c r="CF361" i="75" s="1"/>
  <c r="Z469" i="75"/>
  <c r="CF469" i="75" s="1"/>
  <c r="Z475" i="75"/>
  <c r="CF475" i="75" s="1"/>
  <c r="Z479" i="75"/>
  <c r="CF479" i="75" s="1"/>
  <c r="Z484" i="75"/>
  <c r="CF484" i="75" s="1"/>
  <c r="Z492" i="75"/>
  <c r="CF492" i="75" s="1"/>
  <c r="Z500" i="75"/>
  <c r="CF500" i="75" s="1"/>
  <c r="Z508" i="75"/>
  <c r="CF508" i="75" s="1"/>
  <c r="U521" i="75"/>
  <c r="Z559" i="75"/>
  <c r="CF559" i="75" s="1"/>
  <c r="AD26" i="75"/>
  <c r="U28" i="75"/>
  <c r="U8" i="75"/>
  <c r="Z8" i="75"/>
  <c r="CF8" i="75" s="1"/>
  <c r="Z9" i="75"/>
  <c r="CF9" i="75" s="1"/>
  <c r="U76" i="75"/>
  <c r="U79" i="75"/>
  <c r="U80" i="75"/>
  <c r="U86" i="75"/>
  <c r="U92" i="75"/>
  <c r="U95" i="75"/>
  <c r="U96" i="75"/>
  <c r="U102" i="75"/>
  <c r="U108" i="75"/>
  <c r="U111" i="75"/>
  <c r="U114" i="75"/>
  <c r="U127" i="75"/>
  <c r="U130" i="75"/>
  <c r="U143" i="75"/>
  <c r="Z146" i="75"/>
  <c r="CF146" i="75" s="1"/>
  <c r="U147" i="75"/>
  <c r="Z147" i="75"/>
  <c r="CF147" i="75" s="1"/>
  <c r="Z157" i="75"/>
  <c r="CF157" i="75" s="1"/>
  <c r="U182" i="75"/>
  <c r="U187" i="75"/>
  <c r="U194" i="75"/>
  <c r="U206" i="75"/>
  <c r="U209" i="75"/>
  <c r="U210" i="75"/>
  <c r="U233" i="75"/>
  <c r="U240" i="75"/>
  <c r="U246" i="75"/>
  <c r="U256" i="75"/>
  <c r="U257" i="75"/>
  <c r="Z259" i="75"/>
  <c r="CF259" i="75" s="1"/>
  <c r="U286" i="75"/>
  <c r="Z288" i="75"/>
  <c r="CF288" i="75" s="1"/>
  <c r="U290" i="75"/>
  <c r="U293" i="75"/>
  <c r="U296" i="75"/>
  <c r="U302" i="75"/>
  <c r="U305" i="75"/>
  <c r="U308" i="75"/>
  <c r="U341" i="75"/>
  <c r="U342" i="75"/>
  <c r="Z342" i="75"/>
  <c r="CF342" i="75" s="1"/>
  <c r="U374" i="75"/>
  <c r="U390" i="75"/>
  <c r="U393" i="75"/>
  <c r="U403" i="75"/>
  <c r="Z405" i="75"/>
  <c r="CF405" i="75" s="1"/>
  <c r="U432" i="75"/>
  <c r="Z438" i="75"/>
  <c r="CF438" i="75" s="1"/>
  <c r="Z446" i="75"/>
  <c r="CF446" i="75" s="1"/>
  <c r="U448" i="75"/>
  <c r="U519" i="75"/>
  <c r="U536" i="75"/>
  <c r="U553" i="75"/>
  <c r="U556" i="75"/>
  <c r="U562" i="75"/>
  <c r="Z20" i="75"/>
  <c r="CF20" i="75" s="1"/>
  <c r="Z21" i="75"/>
  <c r="CF21" i="75" s="1"/>
  <c r="Z22" i="75"/>
  <c r="CF22" i="75" s="1"/>
  <c r="U33" i="75"/>
  <c r="U37" i="75"/>
  <c r="U41" i="75"/>
  <c r="U45" i="75"/>
  <c r="U49" i="75"/>
  <c r="U53" i="75"/>
  <c r="U57" i="75"/>
  <c r="U61" i="75"/>
  <c r="U65" i="75"/>
  <c r="U69" i="75"/>
  <c r="U112" i="75"/>
  <c r="U120" i="75"/>
  <c r="U128" i="75"/>
  <c r="U136" i="75"/>
  <c r="U144" i="75"/>
  <c r="Z153" i="75"/>
  <c r="CF153" i="75" s="1"/>
  <c r="U157" i="75"/>
  <c r="Z160" i="75"/>
  <c r="CF160" i="75" s="1"/>
  <c r="U184" i="75"/>
  <c r="Z190" i="75"/>
  <c r="CF190" i="75" s="1"/>
  <c r="U204" i="75"/>
  <c r="Z206" i="75"/>
  <c r="CF206" i="75" s="1"/>
  <c r="Z209" i="75"/>
  <c r="CF209" i="75" s="1"/>
  <c r="U214" i="75"/>
  <c r="U216" i="75"/>
  <c r="U220" i="75"/>
  <c r="U224" i="75"/>
  <c r="U227" i="75"/>
  <c r="U231" i="75"/>
  <c r="Z237" i="75"/>
  <c r="CF237" i="75" s="1"/>
  <c r="Z253" i="75"/>
  <c r="CF253" i="75" s="1"/>
  <c r="U255" i="75"/>
  <c r="Z255" i="75"/>
  <c r="CF255" i="75" s="1"/>
  <c r="Z256" i="75"/>
  <c r="CF256" i="75" s="1"/>
  <c r="U258" i="75"/>
  <c r="U261" i="75"/>
  <c r="U264" i="75"/>
  <c r="Z274" i="75"/>
  <c r="CF274" i="75" s="1"/>
  <c r="Z290" i="75"/>
  <c r="CF290" i="75" s="1"/>
  <c r="Z302" i="75"/>
  <c r="CF302" i="75" s="1"/>
  <c r="Z318" i="75"/>
  <c r="CF318" i="75" s="1"/>
  <c r="Z338" i="75"/>
  <c r="CF338" i="75" s="1"/>
  <c r="Z341" i="75"/>
  <c r="CF341" i="75" s="1"/>
  <c r="U348" i="75"/>
  <c r="Z350" i="75"/>
  <c r="CF350" i="75" s="1"/>
  <c r="U351" i="75"/>
  <c r="Z353" i="75"/>
  <c r="CF353" i="75" s="1"/>
  <c r="U354" i="75"/>
  <c r="U380" i="75"/>
  <c r="Z382" i="75"/>
  <c r="CF382" i="75" s="1"/>
  <c r="U383" i="75"/>
  <c r="Z385" i="75"/>
  <c r="CF385" i="75" s="1"/>
  <c r="U386" i="75"/>
  <c r="U412" i="75"/>
  <c r="Z414" i="75"/>
  <c r="CF414" i="75" s="1"/>
  <c r="U415" i="75"/>
  <c r="Z417" i="75"/>
  <c r="CF417" i="75" s="1"/>
  <c r="U418" i="75"/>
  <c r="Z462" i="75"/>
  <c r="CF462" i="75" s="1"/>
  <c r="U477" i="75"/>
  <c r="Z538" i="75"/>
  <c r="CF538" i="75" s="1"/>
  <c r="Z540" i="75"/>
  <c r="CF540" i="75" s="1"/>
  <c r="Z542" i="75"/>
  <c r="CF542" i="75" s="1"/>
  <c r="U574" i="75"/>
  <c r="U38" i="75"/>
  <c r="Z41" i="75"/>
  <c r="CF41" i="75" s="1"/>
  <c r="Z45" i="75"/>
  <c r="CF45" i="75" s="1"/>
  <c r="U46" i="75"/>
  <c r="U50" i="75"/>
  <c r="Z53" i="75"/>
  <c r="CF53" i="75" s="1"/>
  <c r="Z57" i="75"/>
  <c r="CF57" i="75" s="1"/>
  <c r="Z61" i="75"/>
  <c r="CF61" i="75" s="1"/>
  <c r="U62" i="75"/>
  <c r="U66" i="75"/>
  <c r="Z69" i="75"/>
  <c r="CF69" i="75" s="1"/>
  <c r="U118" i="75"/>
  <c r="U126" i="75"/>
  <c r="U134" i="75"/>
  <c r="U142" i="75"/>
  <c r="U155" i="75"/>
  <c r="U173" i="75"/>
  <c r="Z181" i="75"/>
  <c r="CF181" i="75" s="1"/>
  <c r="Z207" i="75"/>
  <c r="CF207" i="75" s="1"/>
  <c r="Z211" i="75"/>
  <c r="CF211" i="75" s="1"/>
  <c r="Z231" i="75"/>
  <c r="CF231" i="75" s="1"/>
  <c r="Z246" i="75"/>
  <c r="CF246" i="75" s="1"/>
  <c r="Z254" i="75"/>
  <c r="CF254" i="75" s="1"/>
  <c r="U340" i="75"/>
  <c r="U343" i="75"/>
  <c r="Z365" i="75"/>
  <c r="CF365" i="75" s="1"/>
  <c r="U372" i="75"/>
  <c r="Z374" i="75"/>
  <c r="CF374" i="75" s="1"/>
  <c r="U375" i="75"/>
  <c r="Z377" i="75"/>
  <c r="CF377" i="75" s="1"/>
  <c r="U378" i="75"/>
  <c r="Z397" i="75"/>
  <c r="CF397" i="75" s="1"/>
  <c r="U404" i="75"/>
  <c r="Z406" i="75"/>
  <c r="CF406" i="75" s="1"/>
  <c r="U407" i="75"/>
  <c r="Z409" i="75"/>
  <c r="CF409" i="75" s="1"/>
  <c r="U410" i="75"/>
  <c r="Z437" i="75"/>
  <c r="CF437" i="75" s="1"/>
  <c r="Z439" i="75"/>
  <c r="CF439" i="75" s="1"/>
  <c r="Z443" i="75"/>
  <c r="CF443" i="75" s="1"/>
  <c r="Z19" i="75"/>
  <c r="CF19" i="75" s="1"/>
  <c r="U29" i="75"/>
  <c r="U34" i="75"/>
  <c r="Z37" i="75"/>
  <c r="CF37" i="75" s="1"/>
  <c r="U42" i="75"/>
  <c r="Z49" i="75"/>
  <c r="CF49" i="75" s="1"/>
  <c r="U54" i="75"/>
  <c r="U58" i="75"/>
  <c r="Z65" i="75"/>
  <c r="CF65" i="75" s="1"/>
  <c r="U70" i="75"/>
  <c r="U18" i="75"/>
  <c r="U74" i="75"/>
  <c r="U82" i="75"/>
  <c r="U90" i="75"/>
  <c r="U98" i="75"/>
  <c r="U106" i="75"/>
  <c r="U116" i="75"/>
  <c r="U124" i="75"/>
  <c r="U132" i="75"/>
  <c r="U140" i="75"/>
  <c r="U149" i="75"/>
  <c r="Z149" i="75"/>
  <c r="CF149" i="75" s="1"/>
  <c r="U156" i="75"/>
  <c r="U160" i="75"/>
  <c r="Z162" i="75"/>
  <c r="CF162" i="75" s="1"/>
  <c r="Z163" i="75"/>
  <c r="CF163" i="75" s="1"/>
  <c r="Z169" i="75"/>
  <c r="CF169" i="75" s="1"/>
  <c r="Z173" i="75"/>
  <c r="CF173" i="75" s="1"/>
  <c r="U174" i="75"/>
  <c r="U186" i="75"/>
  <c r="Z188" i="75"/>
  <c r="CF188" i="75" s="1"/>
  <c r="U190" i="75"/>
  <c r="Z195" i="75"/>
  <c r="CF195" i="75" s="1"/>
  <c r="Z197" i="75"/>
  <c r="CF197" i="75" s="1"/>
  <c r="U202" i="75"/>
  <c r="U236" i="75"/>
  <c r="Z245" i="75"/>
  <c r="CF245" i="75" s="1"/>
  <c r="U247" i="75"/>
  <c r="Z251" i="75"/>
  <c r="CF251" i="75" s="1"/>
  <c r="U350" i="75"/>
  <c r="U353" i="75"/>
  <c r="Z357" i="75"/>
  <c r="CF357" i="75" s="1"/>
  <c r="U364" i="75"/>
  <c r="Z366" i="75"/>
  <c r="CF366" i="75" s="1"/>
  <c r="U367" i="75"/>
  <c r="Z369" i="75"/>
  <c r="CF369" i="75" s="1"/>
  <c r="U370" i="75"/>
  <c r="U382" i="75"/>
  <c r="U385" i="75"/>
  <c r="Z389" i="75"/>
  <c r="CF389" i="75" s="1"/>
  <c r="U396" i="75"/>
  <c r="Z398" i="75"/>
  <c r="CF398" i="75" s="1"/>
  <c r="U399" i="75"/>
  <c r="Z401" i="75"/>
  <c r="CF401" i="75" s="1"/>
  <c r="U402" i="75"/>
  <c r="U414" i="75"/>
  <c r="U417" i="75"/>
  <c r="U424" i="75"/>
  <c r="Z424" i="75"/>
  <c r="CF424" i="75" s="1"/>
  <c r="U428" i="75"/>
  <c r="Z430" i="75"/>
  <c r="CF430" i="75" s="1"/>
  <c r="Z432" i="75"/>
  <c r="CF432" i="75" s="1"/>
  <c r="Z454" i="75"/>
  <c r="CF454" i="75" s="1"/>
  <c r="Z487" i="75"/>
  <c r="CF487" i="75" s="1"/>
  <c r="Z495" i="75"/>
  <c r="CF495" i="75" s="1"/>
  <c r="Z503" i="75"/>
  <c r="CF503" i="75" s="1"/>
  <c r="Z511" i="75"/>
  <c r="CF511" i="75" s="1"/>
  <c r="U530" i="75"/>
  <c r="Z554" i="75"/>
  <c r="CF554" i="75" s="1"/>
  <c r="Z556" i="75"/>
  <c r="CF556" i="75" s="1"/>
  <c r="Z558" i="75"/>
  <c r="CF558" i="75" s="1"/>
  <c r="Z461" i="75"/>
  <c r="CF461" i="75" s="1"/>
  <c r="U463" i="75"/>
  <c r="Z466" i="75"/>
  <c r="CF466" i="75" s="1"/>
  <c r="U470" i="75"/>
  <c r="U478" i="75"/>
  <c r="Z478" i="75"/>
  <c r="CF478" i="75" s="1"/>
  <c r="Z480" i="75"/>
  <c r="CF480" i="75" s="1"/>
  <c r="U513" i="75"/>
  <c r="Z546" i="75"/>
  <c r="CF546" i="75" s="1"/>
  <c r="U548" i="75"/>
  <c r="Z548" i="75"/>
  <c r="CF548" i="75" s="1"/>
  <c r="Z551" i="75"/>
  <c r="CF551" i="75" s="1"/>
  <c r="Z562" i="75"/>
  <c r="CF562" i="75" s="1"/>
  <c r="U564" i="75"/>
  <c r="Z564" i="75"/>
  <c r="CF564" i="75" s="1"/>
  <c r="Z567" i="75"/>
  <c r="CF567" i="75" s="1"/>
  <c r="U158" i="75"/>
  <c r="U165" i="75"/>
  <c r="Z165" i="75"/>
  <c r="CF165" i="75" s="1"/>
  <c r="U172" i="75"/>
  <c r="U176" i="75"/>
  <c r="Z178" i="75"/>
  <c r="CF178" i="75" s="1"/>
  <c r="U179" i="75"/>
  <c r="Z179" i="75"/>
  <c r="CF179" i="75" s="1"/>
  <c r="U185" i="75"/>
  <c r="Z185" i="75"/>
  <c r="CF185" i="75" s="1"/>
  <c r="U189" i="75"/>
  <c r="Z193" i="75"/>
  <c r="CF193" i="75" s="1"/>
  <c r="U198" i="75"/>
  <c r="U200" i="75"/>
  <c r="U203" i="75"/>
  <c r="Z203" i="75"/>
  <c r="CF203" i="75" s="1"/>
  <c r="Z214" i="75"/>
  <c r="CF214" i="75" s="1"/>
  <c r="U215" i="75"/>
  <c r="U218" i="75"/>
  <c r="U235" i="75"/>
  <c r="Z239" i="75"/>
  <c r="CF239" i="75" s="1"/>
  <c r="Z247" i="75"/>
  <c r="CF247" i="75" s="1"/>
  <c r="Z250" i="75"/>
  <c r="CF250" i="75" s="1"/>
  <c r="U253" i="75"/>
  <c r="Z258" i="75"/>
  <c r="CF258" i="75" s="1"/>
  <c r="U259" i="75"/>
  <c r="U260" i="75"/>
  <c r="U269" i="75"/>
  <c r="U272" i="75"/>
  <c r="U285" i="75"/>
  <c r="U288" i="75"/>
  <c r="U313" i="75"/>
  <c r="U316" i="75"/>
  <c r="U347" i="75"/>
  <c r="Z378" i="75"/>
  <c r="CF378" i="75" s="1"/>
  <c r="Z386" i="75"/>
  <c r="CF386" i="75" s="1"/>
  <c r="Z394" i="75"/>
  <c r="CF394" i="75" s="1"/>
  <c r="Z402" i="75"/>
  <c r="CF402" i="75" s="1"/>
  <c r="Z410" i="75"/>
  <c r="CF410" i="75" s="1"/>
  <c r="Z418" i="75"/>
  <c r="CF418" i="75" s="1"/>
  <c r="Z429" i="75"/>
  <c r="CF429" i="75" s="1"/>
  <c r="Z431" i="75"/>
  <c r="CF431" i="75" s="1"/>
  <c r="U439" i="75"/>
  <c r="U443" i="75"/>
  <c r="U447" i="75"/>
  <c r="U451" i="75"/>
  <c r="Z451" i="75"/>
  <c r="CF451" i="75" s="1"/>
  <c r="U455" i="75"/>
  <c r="Z455" i="75"/>
  <c r="CF455" i="75" s="1"/>
  <c r="U464" i="75"/>
  <c r="Z464" i="75"/>
  <c r="CF464" i="75" s="1"/>
  <c r="Z467" i="75"/>
  <c r="CF467" i="75" s="1"/>
  <c r="U471" i="75"/>
  <c r="Z471" i="75"/>
  <c r="CF471" i="75" s="1"/>
  <c r="U510" i="75"/>
  <c r="Z550" i="75"/>
  <c r="CF550" i="75" s="1"/>
  <c r="Z566" i="75"/>
  <c r="CF566" i="75" s="1"/>
  <c r="Z25" i="75"/>
  <c r="CF25" i="75" s="1"/>
  <c r="U35" i="75"/>
  <c r="Z38" i="75"/>
  <c r="CF38" i="75" s="1"/>
  <c r="Z42" i="75"/>
  <c r="CF42" i="75" s="1"/>
  <c r="U43" i="75"/>
  <c r="U47" i="75"/>
  <c r="Z50" i="75"/>
  <c r="CF50" i="75" s="1"/>
  <c r="Z54" i="75"/>
  <c r="CF54" i="75" s="1"/>
  <c r="Z58" i="75"/>
  <c r="CF58" i="75" s="1"/>
  <c r="U59" i="75"/>
  <c r="Z62" i="75"/>
  <c r="CF62" i="75" s="1"/>
  <c r="U63" i="75"/>
  <c r="Z66" i="75"/>
  <c r="CF66" i="75" s="1"/>
  <c r="U67" i="75"/>
  <c r="Z70" i="75"/>
  <c r="CF70" i="75" s="1"/>
  <c r="Z72" i="75"/>
  <c r="CF72" i="75" s="1"/>
  <c r="Z74" i="75"/>
  <c r="CF74" i="75" s="1"/>
  <c r="Z76" i="75"/>
  <c r="CF76" i="75" s="1"/>
  <c r="Z78" i="75"/>
  <c r="CF78" i="75" s="1"/>
  <c r="Z80" i="75"/>
  <c r="CF80" i="75" s="1"/>
  <c r="Z82" i="75"/>
  <c r="CF82" i="75" s="1"/>
  <c r="Z84" i="75"/>
  <c r="CF84" i="75" s="1"/>
  <c r="Z86" i="75"/>
  <c r="CF86" i="75" s="1"/>
  <c r="Z88" i="75"/>
  <c r="CF88" i="75" s="1"/>
  <c r="Z90" i="75"/>
  <c r="CF90" i="75" s="1"/>
  <c r="Z92" i="75"/>
  <c r="CF92" i="75" s="1"/>
  <c r="Z94" i="75"/>
  <c r="CF94" i="75" s="1"/>
  <c r="Z96" i="75"/>
  <c r="CF96" i="75" s="1"/>
  <c r="Z98" i="75"/>
  <c r="CF98" i="75" s="1"/>
  <c r="Z33" i="75"/>
  <c r="CF33" i="75" s="1"/>
  <c r="Z7" i="75"/>
  <c r="CF7" i="75" s="1"/>
  <c r="Z29" i="75"/>
  <c r="CF29" i="75" s="1"/>
  <c r="U31" i="75"/>
  <c r="Z34" i="75"/>
  <c r="CF34" i="75" s="1"/>
  <c r="U39" i="75"/>
  <c r="Z46" i="75"/>
  <c r="CF46" i="75" s="1"/>
  <c r="U51" i="75"/>
  <c r="U55" i="75"/>
  <c r="U7" i="75"/>
  <c r="U10" i="75"/>
  <c r="Z17" i="75"/>
  <c r="CF17" i="75" s="1"/>
  <c r="U19" i="75"/>
  <c r="U25" i="75"/>
  <c r="U26" i="75"/>
  <c r="Z27" i="75"/>
  <c r="T27" i="75" s="1"/>
  <c r="CF27" i="75" s="1"/>
  <c r="Z31" i="75"/>
  <c r="CF31" i="75" s="1"/>
  <c r="U32" i="75"/>
  <c r="Z35" i="75"/>
  <c r="CF35" i="75" s="1"/>
  <c r="U36" i="75"/>
  <c r="Z39" i="75"/>
  <c r="CF39" i="75" s="1"/>
  <c r="U40" i="75"/>
  <c r="Z43" i="75"/>
  <c r="CF43" i="75" s="1"/>
  <c r="U44" i="75"/>
  <c r="Z47" i="75"/>
  <c r="CF47" i="75" s="1"/>
  <c r="U48" i="75"/>
  <c r="Z51" i="75"/>
  <c r="CF51" i="75" s="1"/>
  <c r="U52" i="75"/>
  <c r="Z55" i="75"/>
  <c r="CF55" i="75" s="1"/>
  <c r="U56" i="75"/>
  <c r="Z59" i="75"/>
  <c r="CF59" i="75" s="1"/>
  <c r="U60" i="75"/>
  <c r="Z63" i="75"/>
  <c r="CF63" i="75" s="1"/>
  <c r="U64" i="75"/>
  <c r="Z67" i="75"/>
  <c r="CF67" i="75" s="1"/>
  <c r="U68" i="75"/>
  <c r="Z177" i="75"/>
  <c r="CF177" i="75" s="1"/>
  <c r="Z213" i="75"/>
  <c r="CF213" i="75" s="1"/>
  <c r="Z10" i="75"/>
  <c r="CF10" i="75" s="1"/>
  <c r="U5" i="75"/>
  <c r="U17" i="75"/>
  <c r="Z18" i="75"/>
  <c r="CF18" i="75" s="1"/>
  <c r="U22" i="75"/>
  <c r="Z23" i="75"/>
  <c r="CF23" i="75" s="1"/>
  <c r="Z26" i="75"/>
  <c r="T26" i="75" s="1"/>
  <c r="CF26" i="75" s="1"/>
  <c r="U27" i="75"/>
  <c r="Z28" i="75"/>
  <c r="T28" i="75" s="1"/>
  <c r="CF28" i="75" s="1"/>
  <c r="Z32" i="75"/>
  <c r="CF32" i="75" s="1"/>
  <c r="Z36" i="75"/>
  <c r="CF36" i="75" s="1"/>
  <c r="Z40" i="75"/>
  <c r="CF40" i="75" s="1"/>
  <c r="Z44" i="75"/>
  <c r="CF44" i="75" s="1"/>
  <c r="Z48" i="75"/>
  <c r="CF48" i="75" s="1"/>
  <c r="Z52" i="75"/>
  <c r="CF52" i="75" s="1"/>
  <c r="Z56" i="75"/>
  <c r="CF56" i="75" s="1"/>
  <c r="Z60" i="75"/>
  <c r="CF60" i="75" s="1"/>
  <c r="Z64" i="75"/>
  <c r="CF64" i="75" s="1"/>
  <c r="Z68" i="75"/>
  <c r="CF68" i="75" s="1"/>
  <c r="Z71" i="75"/>
  <c r="CF71" i="75" s="1"/>
  <c r="Z73" i="75"/>
  <c r="CF73" i="75" s="1"/>
  <c r="Z75" i="75"/>
  <c r="CF75" i="75" s="1"/>
  <c r="Z77" i="75"/>
  <c r="CF77" i="75" s="1"/>
  <c r="Z79" i="75"/>
  <c r="CF79" i="75" s="1"/>
  <c r="Z81" i="75"/>
  <c r="CF81" i="75" s="1"/>
  <c r="Z83" i="75"/>
  <c r="CF83" i="75" s="1"/>
  <c r="Z85" i="75"/>
  <c r="CF85" i="75" s="1"/>
  <c r="Z87" i="75"/>
  <c r="CF87" i="75" s="1"/>
  <c r="Z89" i="75"/>
  <c r="CF89" i="75" s="1"/>
  <c r="Z91" i="75"/>
  <c r="CF91" i="75" s="1"/>
  <c r="Z93" i="75"/>
  <c r="CF93" i="75" s="1"/>
  <c r="Z95" i="75"/>
  <c r="CF95" i="75" s="1"/>
  <c r="Z97" i="75"/>
  <c r="CF97" i="75" s="1"/>
  <c r="Z99" i="75"/>
  <c r="CF99" i="75" s="1"/>
  <c r="Z101" i="75"/>
  <c r="CF101" i="75" s="1"/>
  <c r="Z103" i="75"/>
  <c r="CF103" i="75" s="1"/>
  <c r="Z105" i="75"/>
  <c r="CF105" i="75" s="1"/>
  <c r="Z107" i="75"/>
  <c r="CF107" i="75" s="1"/>
  <c r="Z109" i="75"/>
  <c r="CF109" i="75" s="1"/>
  <c r="Z111" i="75"/>
  <c r="CF111" i="75" s="1"/>
  <c r="Z161" i="75"/>
  <c r="CF161" i="75" s="1"/>
  <c r="Z187" i="75"/>
  <c r="CF187" i="75" s="1"/>
  <c r="Z205" i="75"/>
  <c r="CF205" i="75" s="1"/>
  <c r="Z100" i="75"/>
  <c r="CF100" i="75" s="1"/>
  <c r="Z102" i="75"/>
  <c r="CF102" i="75" s="1"/>
  <c r="Z104" i="75"/>
  <c r="CF104" i="75" s="1"/>
  <c r="Z106" i="75"/>
  <c r="CF106" i="75" s="1"/>
  <c r="Z108" i="75"/>
  <c r="CF108" i="75" s="1"/>
  <c r="Z110" i="75"/>
  <c r="CF110" i="75" s="1"/>
  <c r="Z112" i="75"/>
  <c r="CF112" i="75" s="1"/>
  <c r="Z114" i="75"/>
  <c r="CF114" i="75" s="1"/>
  <c r="Z116" i="75"/>
  <c r="CF116" i="75" s="1"/>
  <c r="Z118" i="75"/>
  <c r="CF118" i="75" s="1"/>
  <c r="Z120" i="75"/>
  <c r="CF120" i="75" s="1"/>
  <c r="Z122" i="75"/>
  <c r="CF122" i="75" s="1"/>
  <c r="Z124" i="75"/>
  <c r="CF124" i="75" s="1"/>
  <c r="Z126" i="75"/>
  <c r="CF126" i="75" s="1"/>
  <c r="Z128" i="75"/>
  <c r="CF128" i="75" s="1"/>
  <c r="Z130" i="75"/>
  <c r="CF130" i="75" s="1"/>
  <c r="Z132" i="75"/>
  <c r="CF132" i="75" s="1"/>
  <c r="Z134" i="75"/>
  <c r="CF134" i="75" s="1"/>
  <c r="Z136" i="75"/>
  <c r="CF136" i="75" s="1"/>
  <c r="Z138" i="75"/>
  <c r="CF138" i="75" s="1"/>
  <c r="Z140" i="75"/>
  <c r="CF140" i="75" s="1"/>
  <c r="Z142" i="75"/>
  <c r="CF142" i="75" s="1"/>
  <c r="Z144" i="75"/>
  <c r="CF144" i="75" s="1"/>
  <c r="U145" i="75"/>
  <c r="Z156" i="75"/>
  <c r="CF156" i="75" s="1"/>
  <c r="Z158" i="75"/>
  <c r="CF158" i="75" s="1"/>
  <c r="U159" i="75"/>
  <c r="Z159" i="75"/>
  <c r="CF159" i="75" s="1"/>
  <c r="U161" i="75"/>
  <c r="Z172" i="75"/>
  <c r="CF172" i="75" s="1"/>
  <c r="Z174" i="75"/>
  <c r="CF174" i="75" s="1"/>
  <c r="U175" i="75"/>
  <c r="Z175" i="75"/>
  <c r="CF175" i="75" s="1"/>
  <c r="U177" i="75"/>
  <c r="Z192" i="75"/>
  <c r="CF192" i="75" s="1"/>
  <c r="Z200" i="75"/>
  <c r="CF200" i="75" s="1"/>
  <c r="Z208" i="75"/>
  <c r="CF208" i="75" s="1"/>
  <c r="Z216" i="75"/>
  <c r="CF216" i="75" s="1"/>
  <c r="U219" i="75"/>
  <c r="Z219" i="75"/>
  <c r="CF219" i="75" s="1"/>
  <c r="U229" i="75"/>
  <c r="Z233" i="75"/>
  <c r="U234" i="75"/>
  <c r="Z235" i="75"/>
  <c r="CF235" i="75" s="1"/>
  <c r="U243" i="75"/>
  <c r="Z244" i="75"/>
  <c r="CF244" i="75" s="1"/>
  <c r="U249" i="75"/>
  <c r="Z261" i="75"/>
  <c r="CF261" i="75" s="1"/>
  <c r="Z276" i="75"/>
  <c r="CF276" i="75" s="1"/>
  <c r="Z292" i="75"/>
  <c r="CF292" i="75" s="1"/>
  <c r="Z304" i="75"/>
  <c r="CF304" i="75" s="1"/>
  <c r="Z320" i="75"/>
  <c r="CF320" i="75" s="1"/>
  <c r="Z340" i="75"/>
  <c r="CF340" i="75" s="1"/>
  <c r="Z351" i="75"/>
  <c r="CF351" i="75" s="1"/>
  <c r="Z434" i="75"/>
  <c r="CF434" i="75" s="1"/>
  <c r="Z152" i="75"/>
  <c r="CF152" i="75" s="1"/>
  <c r="Z154" i="75"/>
  <c r="CF154" i="75" s="1"/>
  <c r="Z155" i="75"/>
  <c r="CF155" i="75" s="1"/>
  <c r="Z168" i="75"/>
  <c r="CF168" i="75" s="1"/>
  <c r="Z170" i="75"/>
  <c r="CF170" i="75" s="1"/>
  <c r="Z171" i="75"/>
  <c r="CF171" i="75" s="1"/>
  <c r="Z184" i="75"/>
  <c r="CF184" i="75" s="1"/>
  <c r="Z194" i="75"/>
  <c r="CF194" i="75" s="1"/>
  <c r="Z202" i="75"/>
  <c r="CF202" i="75" s="1"/>
  <c r="Z210" i="75"/>
  <c r="CF210" i="75" s="1"/>
  <c r="Z218" i="75"/>
  <c r="CF218" i="75" s="1"/>
  <c r="Z220" i="75"/>
  <c r="CF220" i="75" s="1"/>
  <c r="Z224" i="75"/>
  <c r="Z225" i="75"/>
  <c r="CF225" i="75" s="1"/>
  <c r="Z248" i="75"/>
  <c r="CF248" i="75" s="1"/>
  <c r="Z252" i="75"/>
  <c r="CF252" i="75" s="1"/>
  <c r="Z273" i="75"/>
  <c r="CF273" i="75" s="1"/>
  <c r="Z275" i="75"/>
  <c r="CF275" i="75" s="1"/>
  <c r="Z289" i="75"/>
  <c r="CF289" i="75" s="1"/>
  <c r="Z291" i="75"/>
  <c r="CF291" i="75" s="1"/>
  <c r="Z301" i="75"/>
  <c r="CF301" i="75" s="1"/>
  <c r="Z303" i="75"/>
  <c r="CF303" i="75" s="1"/>
  <c r="Z317" i="75"/>
  <c r="CF317" i="75" s="1"/>
  <c r="Z319" i="75"/>
  <c r="CF319" i="75" s="1"/>
  <c r="Z345" i="75"/>
  <c r="CF345" i="75" s="1"/>
  <c r="Z354" i="75"/>
  <c r="CF354" i="75" s="1"/>
  <c r="Z362" i="75"/>
  <c r="CF362" i="75" s="1"/>
  <c r="Z370" i="75"/>
  <c r="CF370" i="75" s="1"/>
  <c r="Z113" i="75"/>
  <c r="CF113" i="75" s="1"/>
  <c r="Z115" i="75"/>
  <c r="CF115" i="75" s="1"/>
  <c r="Z117" i="75"/>
  <c r="CF117" i="75" s="1"/>
  <c r="Z119" i="75"/>
  <c r="CF119" i="75" s="1"/>
  <c r="Z121" i="75"/>
  <c r="CF121" i="75" s="1"/>
  <c r="Z123" i="75"/>
  <c r="CF123" i="75" s="1"/>
  <c r="Z125" i="75"/>
  <c r="CF125" i="75" s="1"/>
  <c r="Z127" i="75"/>
  <c r="CF127" i="75" s="1"/>
  <c r="Z129" i="75"/>
  <c r="CF129" i="75" s="1"/>
  <c r="Z131" i="75"/>
  <c r="CF131" i="75" s="1"/>
  <c r="Z133" i="75"/>
  <c r="CF133" i="75" s="1"/>
  <c r="Z135" i="75"/>
  <c r="CF135" i="75" s="1"/>
  <c r="Z137" i="75"/>
  <c r="CF137" i="75" s="1"/>
  <c r="Z139" i="75"/>
  <c r="CF139" i="75" s="1"/>
  <c r="Z141" i="75"/>
  <c r="CF141" i="75" s="1"/>
  <c r="Z143" i="75"/>
  <c r="CF143" i="75" s="1"/>
  <c r="Z145" i="75"/>
  <c r="CF145" i="75" s="1"/>
  <c r="Z148" i="75"/>
  <c r="CF148" i="75" s="1"/>
  <c r="Z150" i="75"/>
  <c r="CF150" i="75" s="1"/>
  <c r="U151" i="75"/>
  <c r="Z151" i="75"/>
  <c r="CF151" i="75" s="1"/>
  <c r="U153" i="75"/>
  <c r="Z164" i="75"/>
  <c r="CF164" i="75" s="1"/>
  <c r="Z166" i="75"/>
  <c r="CF166" i="75" s="1"/>
  <c r="U167" i="75"/>
  <c r="Z167" i="75"/>
  <c r="CF167" i="75" s="1"/>
  <c r="U169" i="75"/>
  <c r="Z180" i="75"/>
  <c r="CF180" i="75" s="1"/>
  <c r="Z182" i="75"/>
  <c r="CF182" i="75" s="1"/>
  <c r="U183" i="75"/>
  <c r="Z183" i="75"/>
  <c r="CF183" i="75" s="1"/>
  <c r="Z186" i="75"/>
  <c r="CF186" i="75" s="1"/>
  <c r="Z189" i="75"/>
  <c r="CF189" i="75" s="1"/>
  <c r="Z196" i="75"/>
  <c r="CF196" i="75" s="1"/>
  <c r="Z204" i="75"/>
  <c r="CF204" i="75" s="1"/>
  <c r="Z212" i="75"/>
  <c r="CF212" i="75" s="1"/>
  <c r="Z229" i="75"/>
  <c r="CF229" i="75" s="1"/>
  <c r="U230" i="75"/>
  <c r="Z236" i="75"/>
  <c r="CF236" i="75" s="1"/>
  <c r="U237" i="75"/>
  <c r="Z238" i="75"/>
  <c r="CF238" i="75" s="1"/>
  <c r="Z249" i="75"/>
  <c r="CF249" i="75" s="1"/>
  <c r="U266" i="75"/>
  <c r="Z266" i="75"/>
  <c r="CF266" i="75" s="1"/>
  <c r="Z268" i="75"/>
  <c r="CF268" i="75" s="1"/>
  <c r="U282" i="75"/>
  <c r="Z282" i="75"/>
  <c r="CF282" i="75" s="1"/>
  <c r="Z284" i="75"/>
  <c r="CF284" i="75" s="1"/>
  <c r="U298" i="75"/>
  <c r="Z298" i="75"/>
  <c r="CF298" i="75" s="1"/>
  <c r="U310" i="75"/>
  <c r="Z310" i="75"/>
  <c r="CF310" i="75" s="1"/>
  <c r="Z312" i="75"/>
  <c r="CF312" i="75" s="1"/>
  <c r="Z343" i="75"/>
  <c r="CF343" i="75" s="1"/>
  <c r="Z348" i="75"/>
  <c r="CF348" i="75" s="1"/>
  <c r="Z426" i="75"/>
  <c r="CF426" i="75" s="1"/>
  <c r="Z356" i="75"/>
  <c r="CF356" i="75" s="1"/>
  <c r="Z359" i="75"/>
  <c r="CF359" i="75" s="1"/>
  <c r="Z364" i="75"/>
  <c r="CF364" i="75" s="1"/>
  <c r="Z367" i="75"/>
  <c r="CF367" i="75" s="1"/>
  <c r="Z372" i="75"/>
  <c r="CF372" i="75" s="1"/>
  <c r="Z375" i="75"/>
  <c r="CF375" i="75" s="1"/>
  <c r="Z380" i="75"/>
  <c r="CF380" i="75" s="1"/>
  <c r="Z383" i="75"/>
  <c r="CF383" i="75" s="1"/>
  <c r="Z388" i="75"/>
  <c r="CF388" i="75" s="1"/>
  <c r="Z391" i="75"/>
  <c r="CF391" i="75" s="1"/>
  <c r="Z396" i="75"/>
  <c r="CF396" i="75" s="1"/>
  <c r="Z399" i="75"/>
  <c r="CF399" i="75" s="1"/>
  <c r="Z404" i="75"/>
  <c r="CF404" i="75" s="1"/>
  <c r="Z407" i="75"/>
  <c r="CF407" i="75" s="1"/>
  <c r="Z412" i="75"/>
  <c r="CF412" i="75" s="1"/>
  <c r="Z415" i="75"/>
  <c r="CF415" i="75" s="1"/>
  <c r="Z420" i="75"/>
  <c r="Z422" i="75"/>
  <c r="CF422" i="75" s="1"/>
  <c r="Z448" i="75"/>
  <c r="CF448" i="75" s="1"/>
  <c r="Z450" i="75"/>
  <c r="CF450" i="75" s="1"/>
  <c r="Z270" i="75"/>
  <c r="CF270" i="75" s="1"/>
  <c r="Z278" i="75"/>
  <c r="CF278" i="75" s="1"/>
  <c r="Z286" i="75"/>
  <c r="CF286" i="75" s="1"/>
  <c r="Z294" i="75"/>
  <c r="CF294" i="75" s="1"/>
  <c r="Z306" i="75"/>
  <c r="CF306" i="75" s="1"/>
  <c r="Z314" i="75"/>
  <c r="CF314" i="75" s="1"/>
  <c r="Z323" i="75"/>
  <c r="CF323" i="75" s="1"/>
  <c r="Z327" i="75"/>
  <c r="CF327" i="75" s="1"/>
  <c r="Z331" i="75"/>
  <c r="CF331" i="75" s="1"/>
  <c r="Z425" i="75"/>
  <c r="CF425" i="75" s="1"/>
  <c r="Z428" i="75"/>
  <c r="CF428" i="75" s="1"/>
  <c r="Z433" i="75"/>
  <c r="CF433" i="75" s="1"/>
  <c r="Z445" i="75"/>
  <c r="CF445" i="75" s="1"/>
  <c r="Z447" i="75"/>
  <c r="CF447" i="75" s="1"/>
  <c r="Z458" i="75"/>
  <c r="CF458" i="75" s="1"/>
  <c r="Z474" i="75"/>
  <c r="CF474" i="75" s="1"/>
  <c r="Z574" i="75"/>
  <c r="CF574" i="75" s="1"/>
  <c r="Z575" i="75"/>
  <c r="CF575" i="75" s="1"/>
  <c r="Z227" i="75"/>
  <c r="CF227" i="75" s="1"/>
  <c r="U228" i="75"/>
  <c r="Z240" i="75"/>
  <c r="CF240" i="75" s="1"/>
  <c r="Z257" i="75"/>
  <c r="CF257" i="75" s="1"/>
  <c r="Z260" i="75"/>
  <c r="CF260" i="75" s="1"/>
  <c r="U263" i="75"/>
  <c r="Z263" i="75"/>
  <c r="CF263" i="75" s="1"/>
  <c r="U265" i="75"/>
  <c r="U268" i="75"/>
  <c r="U271" i="75"/>
  <c r="Z271" i="75"/>
  <c r="CF271" i="75" s="1"/>
  <c r="U273" i="75"/>
  <c r="U276" i="75"/>
  <c r="U279" i="75"/>
  <c r="Z279" i="75"/>
  <c r="CF279" i="75" s="1"/>
  <c r="U281" i="75"/>
  <c r="U284" i="75"/>
  <c r="U287" i="75"/>
  <c r="Z287" i="75"/>
  <c r="CF287" i="75" s="1"/>
  <c r="U289" i="75"/>
  <c r="U292" i="75"/>
  <c r="U295" i="75"/>
  <c r="Z295" i="75"/>
  <c r="CF295" i="75" s="1"/>
  <c r="U297" i="75"/>
  <c r="U301" i="75"/>
  <c r="U304" i="75"/>
  <c r="U307" i="75"/>
  <c r="Z307" i="75"/>
  <c r="CF307" i="75" s="1"/>
  <c r="U309" i="75"/>
  <c r="U312" i="75"/>
  <c r="U315" i="75"/>
  <c r="Z315" i="75"/>
  <c r="CF315" i="75" s="1"/>
  <c r="U317" i="75"/>
  <c r="U320" i="75"/>
  <c r="Z336" i="75"/>
  <c r="Z339" i="75"/>
  <c r="CF339" i="75" s="1"/>
  <c r="Z344" i="75"/>
  <c r="CF344" i="75" s="1"/>
  <c r="Z347" i="75"/>
  <c r="CF347" i="75" s="1"/>
  <c r="Z352" i="75"/>
  <c r="CF352" i="75" s="1"/>
  <c r="Z355" i="75"/>
  <c r="CF355" i="75" s="1"/>
  <c r="Z360" i="75"/>
  <c r="CF360" i="75" s="1"/>
  <c r="Z363" i="75"/>
  <c r="CF363" i="75" s="1"/>
  <c r="Z368" i="75"/>
  <c r="CF368" i="75" s="1"/>
  <c r="Z371" i="75"/>
  <c r="CF371" i="75" s="1"/>
  <c r="Z376" i="75"/>
  <c r="CF376" i="75" s="1"/>
  <c r="Z379" i="75"/>
  <c r="CF379" i="75" s="1"/>
  <c r="Z384" i="75"/>
  <c r="CF384" i="75" s="1"/>
  <c r="Z387" i="75"/>
  <c r="CF387" i="75" s="1"/>
  <c r="Z392" i="75"/>
  <c r="CF392" i="75" s="1"/>
  <c r="Z395" i="75"/>
  <c r="CF395" i="75" s="1"/>
  <c r="Z400" i="75"/>
  <c r="CF400" i="75" s="1"/>
  <c r="Z403" i="75"/>
  <c r="CF403" i="75" s="1"/>
  <c r="Z408" i="75"/>
  <c r="CF408" i="75" s="1"/>
  <c r="Z411" i="75"/>
  <c r="CF411" i="75" s="1"/>
  <c r="Z416" i="75"/>
  <c r="CF416" i="75" s="1"/>
  <c r="Z419" i="75"/>
  <c r="CF419" i="75" s="1"/>
  <c r="U423" i="75"/>
  <c r="U426" i="75"/>
  <c r="U431" i="75"/>
  <c r="U434" i="75"/>
  <c r="U440" i="75"/>
  <c r="Z440" i="75"/>
  <c r="CF440" i="75" s="1"/>
  <c r="Z442" i="75"/>
  <c r="CF442" i="75" s="1"/>
  <c r="U450" i="75"/>
  <c r="Z453" i="75"/>
  <c r="CF453" i="75" s="1"/>
  <c r="U516" i="75"/>
  <c r="U524" i="75"/>
  <c r="U532" i="75"/>
  <c r="U538" i="75"/>
  <c r="U554" i="75"/>
  <c r="U570" i="75"/>
  <c r="Z457" i="75"/>
  <c r="CF457" i="75" s="1"/>
  <c r="U465" i="75"/>
  <c r="Z465" i="75"/>
  <c r="CF465" i="75" s="1"/>
  <c r="U467" i="75"/>
  <c r="U474" i="75"/>
  <c r="U476" i="75"/>
  <c r="Z476" i="75"/>
  <c r="CF476" i="75" s="1"/>
  <c r="U480" i="75"/>
  <c r="U482" i="75"/>
  <c r="Z482" i="75"/>
  <c r="CF482" i="75" s="1"/>
  <c r="U485" i="75"/>
  <c r="Z485" i="75"/>
  <c r="CF485" i="75" s="1"/>
  <c r="U490" i="75"/>
  <c r="Z490" i="75"/>
  <c r="CF490" i="75" s="1"/>
  <c r="U493" i="75"/>
  <c r="Z493" i="75"/>
  <c r="CF493" i="75" s="1"/>
  <c r="U498" i="75"/>
  <c r="Z498" i="75"/>
  <c r="CF498" i="75" s="1"/>
  <c r="U501" i="75"/>
  <c r="Z501" i="75"/>
  <c r="CF501" i="75" s="1"/>
  <c r="U506" i="75"/>
  <c r="Z506" i="75"/>
  <c r="CF506" i="75" s="1"/>
  <c r="U509" i="75"/>
  <c r="Z509" i="75"/>
  <c r="CF509" i="75" s="1"/>
  <c r="U514" i="75"/>
  <c r="Z514" i="75"/>
  <c r="CF514" i="75" s="1"/>
  <c r="Z516" i="75"/>
  <c r="CF516" i="75" s="1"/>
  <c r="Z518" i="75"/>
  <c r="CF518" i="75" s="1"/>
  <c r="Z520" i="75"/>
  <c r="CF520" i="75" s="1"/>
  <c r="Z522" i="75"/>
  <c r="CF522" i="75" s="1"/>
  <c r="Z524" i="75"/>
  <c r="CF524" i="75" s="1"/>
  <c r="Z526" i="75"/>
  <c r="CF526" i="75" s="1"/>
  <c r="Z528" i="75"/>
  <c r="CF528" i="75" s="1"/>
  <c r="Z530" i="75"/>
  <c r="CF530" i="75" s="1"/>
  <c r="Z532" i="75"/>
  <c r="CF532" i="75" s="1"/>
  <c r="Z534" i="75"/>
  <c r="CF534" i="75" s="1"/>
  <c r="Z536" i="75"/>
  <c r="CF536" i="75" s="1"/>
  <c r="U544" i="75"/>
  <c r="Z544" i="75"/>
  <c r="CF544" i="75" s="1"/>
  <c r="U552" i="75"/>
  <c r="Z552" i="75"/>
  <c r="CF552" i="75" s="1"/>
  <c r="U560" i="75"/>
  <c r="Z560" i="75"/>
  <c r="CF560" i="75" s="1"/>
  <c r="U568" i="75"/>
  <c r="Z568" i="75"/>
  <c r="CF568" i="75" s="1"/>
  <c r="Z576" i="75"/>
  <c r="CF576" i="75" s="1"/>
  <c r="Z472" i="75"/>
  <c r="CF472" i="75" s="1"/>
  <c r="Z477" i="75"/>
  <c r="CF477" i="75" s="1"/>
  <c r="Z483" i="75"/>
  <c r="CF483" i="75" s="1"/>
  <c r="Z488" i="75"/>
  <c r="CF488" i="75" s="1"/>
  <c r="Z491" i="75"/>
  <c r="CF491" i="75" s="1"/>
  <c r="Z496" i="75"/>
  <c r="CF496" i="75" s="1"/>
  <c r="Z499" i="75"/>
  <c r="CF499" i="75" s="1"/>
  <c r="Z504" i="75"/>
  <c r="CF504" i="75" s="1"/>
  <c r="Z507" i="75"/>
  <c r="CF507" i="75" s="1"/>
  <c r="Z512" i="75"/>
  <c r="CF512" i="75" s="1"/>
  <c r="U576" i="75"/>
  <c r="U436" i="75"/>
  <c r="Z436" i="75"/>
  <c r="CF436" i="75" s="1"/>
  <c r="Z441" i="75"/>
  <c r="CF441" i="75" s="1"/>
  <c r="U444" i="75"/>
  <c r="Z444" i="75"/>
  <c r="CF444" i="75" s="1"/>
  <c r="Z449" i="75"/>
  <c r="CF449" i="75" s="1"/>
  <c r="Z456" i="75"/>
  <c r="CF456" i="75" s="1"/>
  <c r="U459" i="75"/>
  <c r="Z459" i="75"/>
  <c r="CF459" i="75" s="1"/>
  <c r="U462" i="75"/>
  <c r="U466" i="75"/>
  <c r="U468" i="75"/>
  <c r="Z468" i="75"/>
  <c r="CF468" i="75" s="1"/>
  <c r="U473" i="75"/>
  <c r="Z473" i="75"/>
  <c r="CF473" i="75" s="1"/>
  <c r="U475" i="75"/>
  <c r="U481" i="75"/>
  <c r="Z481" i="75"/>
  <c r="CF481" i="75" s="1"/>
  <c r="U486" i="75"/>
  <c r="Z486" i="75"/>
  <c r="CF486" i="75" s="1"/>
  <c r="U489" i="75"/>
  <c r="Z489" i="75"/>
  <c r="CF489" i="75" s="1"/>
  <c r="U494" i="75"/>
  <c r="Z494" i="75"/>
  <c r="CF494" i="75" s="1"/>
  <c r="U497" i="75"/>
  <c r="Z497" i="75"/>
  <c r="CF497" i="75" s="1"/>
  <c r="U502" i="75"/>
  <c r="Z502" i="75"/>
  <c r="CF502" i="75" s="1"/>
  <c r="U505" i="75"/>
  <c r="Z505" i="75"/>
  <c r="CF505" i="75" s="1"/>
  <c r="Z510" i="75"/>
  <c r="CF510" i="75" s="1"/>
  <c r="Z513" i="75"/>
  <c r="CF513" i="75" s="1"/>
  <c r="Z515" i="75"/>
  <c r="CF515" i="75" s="1"/>
  <c r="Z517" i="75"/>
  <c r="CF517" i="75" s="1"/>
  <c r="Z519" i="75"/>
  <c r="CF519" i="75" s="1"/>
  <c r="Z521" i="75"/>
  <c r="CF521" i="75" s="1"/>
  <c r="Z523" i="75"/>
  <c r="CF523" i="75" s="1"/>
  <c r="Z525" i="75"/>
  <c r="CF525" i="75" s="1"/>
  <c r="Z527" i="75"/>
  <c r="CF527" i="75" s="1"/>
  <c r="Z529" i="75"/>
  <c r="CF529" i="75" s="1"/>
  <c r="Z531" i="75"/>
  <c r="CF531" i="75" s="1"/>
  <c r="Z533" i="75"/>
  <c r="CF533" i="75" s="1"/>
  <c r="Z535" i="75"/>
  <c r="CF535" i="75" s="1"/>
  <c r="Z537" i="75"/>
  <c r="CF537" i="75" s="1"/>
  <c r="U539" i="75"/>
  <c r="Z539" i="75"/>
  <c r="CF539" i="75" s="1"/>
  <c r="Z541" i="75"/>
  <c r="CF541" i="75" s="1"/>
  <c r="Z545" i="75"/>
  <c r="CF545" i="75" s="1"/>
  <c r="U547" i="75"/>
  <c r="Z547" i="75"/>
  <c r="CF547" i="75" s="1"/>
  <c r="Z549" i="75"/>
  <c r="CF549" i="75" s="1"/>
  <c r="Z553" i="75"/>
  <c r="CF553" i="75" s="1"/>
  <c r="U555" i="75"/>
  <c r="Z555" i="75"/>
  <c r="CF555" i="75" s="1"/>
  <c r="Z557" i="75"/>
  <c r="CF557" i="75" s="1"/>
  <c r="Z561" i="75"/>
  <c r="CF561" i="75" s="1"/>
  <c r="U563" i="75"/>
  <c r="Z563" i="75"/>
  <c r="CF563" i="75" s="1"/>
  <c r="Z565" i="75"/>
  <c r="CF565" i="75" s="1"/>
  <c r="Z569" i="75"/>
  <c r="CF569" i="75" s="1"/>
  <c r="U571" i="75"/>
  <c r="Z571" i="75"/>
  <c r="CF571" i="75" s="1"/>
  <c r="Z573" i="75"/>
  <c r="CF573" i="75" s="1"/>
  <c r="U222" i="75"/>
  <c r="Z222" i="75"/>
  <c r="CF222" i="75" s="1"/>
  <c r="U221" i="75"/>
  <c r="Z221" i="75"/>
  <c r="CF221" i="75" s="1"/>
  <c r="U223" i="75"/>
  <c r="Z223" i="75"/>
  <c r="CF223" i="75" s="1"/>
  <c r="Z226" i="75"/>
  <c r="CF226" i="75" s="1"/>
  <c r="Z228" i="75"/>
  <c r="CF228" i="75" s="1"/>
  <c r="Z230" i="75"/>
  <c r="CF230" i="75" s="1"/>
  <c r="Z232" i="75"/>
  <c r="CF232" i="75" s="1"/>
  <c r="U322" i="75"/>
  <c r="Z322" i="75"/>
  <c r="CF322" i="75" s="1"/>
  <c r="U324" i="75"/>
  <c r="Z324" i="75"/>
  <c r="CF324" i="75" s="1"/>
  <c r="U326" i="75"/>
  <c r="Z326" i="75"/>
  <c r="CF326" i="75" s="1"/>
  <c r="U328" i="75"/>
  <c r="Z328" i="75"/>
  <c r="CF328" i="75" s="1"/>
  <c r="U330" i="75"/>
  <c r="Z330" i="75"/>
  <c r="CF330" i="75" s="1"/>
  <c r="U332" i="75"/>
  <c r="Z332" i="75"/>
  <c r="CF332" i="75" s="1"/>
  <c r="Z335" i="75"/>
  <c r="CF335" i="75" s="1"/>
  <c r="Z452" i="75"/>
  <c r="CF452" i="75" s="1"/>
  <c r="Z460" i="75"/>
  <c r="CF460" i="75" s="1"/>
  <c r="U425" i="75"/>
  <c r="U429" i="75"/>
  <c r="U433" i="75"/>
  <c r="U437" i="75"/>
  <c r="U441" i="75"/>
  <c r="U445" i="75"/>
  <c r="U449" i="75"/>
  <c r="U453" i="75"/>
  <c r="U457" i="75"/>
  <c r="U461" i="75"/>
  <c r="U452" i="75"/>
  <c r="U456" i="75"/>
  <c r="U460" i="75"/>
  <c r="AA953" i="73" l="1"/>
  <c r="AB953" i="73"/>
  <c r="AC953" i="73"/>
  <c r="AD953" i="73"/>
  <c r="T965" i="73" l="1"/>
  <c r="T962" i="73"/>
  <c r="BC924" i="73"/>
  <c r="T1111" i="73" l="1"/>
  <c r="T1090" i="73"/>
  <c r="Z1022" i="73"/>
  <c r="T984" i="73"/>
  <c r="Y942" i="73"/>
  <c r="X942" i="73"/>
  <c r="W942" i="73"/>
  <c r="V942" i="73"/>
  <c r="U942" i="73"/>
  <c r="Y940" i="73"/>
  <c r="X940" i="73"/>
  <c r="W940" i="73"/>
  <c r="V940" i="73"/>
  <c r="U940" i="73"/>
  <c r="AD921" i="73"/>
  <c r="Z921" i="73"/>
  <c r="T897" i="73"/>
  <c r="T816" i="73"/>
  <c r="AD761" i="73"/>
  <c r="AC761" i="73"/>
  <c r="AB761" i="73"/>
  <c r="AA761" i="73"/>
  <c r="Y761" i="73"/>
  <c r="X761" i="73"/>
  <c r="W761" i="73"/>
  <c r="V761" i="73"/>
  <c r="U761" i="73"/>
  <c r="AD757" i="73"/>
  <c r="AC757" i="73"/>
  <c r="AB757" i="73"/>
  <c r="AA757" i="73"/>
  <c r="Y757" i="73"/>
  <c r="X757" i="73"/>
  <c r="W757" i="73"/>
  <c r="V757" i="73"/>
  <c r="U757" i="73"/>
  <c r="AD755" i="73"/>
  <c r="AC755" i="73"/>
  <c r="AB755" i="73"/>
  <c r="AA755" i="73"/>
  <c r="Y755" i="73"/>
  <c r="X755" i="73"/>
  <c r="W755" i="73"/>
  <c r="V755" i="73"/>
  <c r="U755" i="73"/>
  <c r="AD753" i="73"/>
  <c r="AC753" i="73"/>
  <c r="AB753" i="73"/>
  <c r="AA753" i="73"/>
  <c r="Y753" i="73"/>
  <c r="X753" i="73"/>
  <c r="W753" i="73"/>
  <c r="V753" i="73"/>
  <c r="U753" i="73"/>
  <c r="AD751" i="73"/>
  <c r="AC751" i="73"/>
  <c r="AB751" i="73"/>
  <c r="AA751" i="73"/>
  <c r="Z751" i="73"/>
  <c r="Y751" i="73"/>
  <c r="X751" i="73"/>
  <c r="W751" i="73"/>
  <c r="V751" i="73"/>
  <c r="U751" i="73"/>
  <c r="AD749" i="73"/>
  <c r="AC749" i="73"/>
  <c r="AB749" i="73"/>
  <c r="AA749" i="73"/>
  <c r="Z749" i="73"/>
  <c r="Y749" i="73"/>
  <c r="X749" i="73"/>
  <c r="W749" i="73"/>
  <c r="V749" i="73"/>
  <c r="U749" i="73"/>
  <c r="AD747" i="73"/>
  <c r="AC747" i="73"/>
  <c r="AB747" i="73"/>
  <c r="AA747" i="73"/>
  <c r="Z747" i="73"/>
  <c r="Y747" i="73"/>
  <c r="X747" i="73"/>
  <c r="W747" i="73"/>
  <c r="V747" i="73"/>
  <c r="U747" i="73"/>
  <c r="AD745" i="73"/>
  <c r="AC745" i="73"/>
  <c r="AB745" i="73"/>
  <c r="AA745" i="73"/>
  <c r="Z745" i="73"/>
  <c r="Y745" i="73"/>
  <c r="X745" i="73"/>
  <c r="W745" i="73"/>
  <c r="V745" i="73"/>
  <c r="U745" i="73"/>
  <c r="AD743" i="73"/>
  <c r="AC743" i="73"/>
  <c r="AB743" i="73"/>
  <c r="AA743" i="73"/>
  <c r="Z743" i="73"/>
  <c r="Y743" i="73"/>
  <c r="X743" i="73"/>
  <c r="W743" i="73"/>
  <c r="V743" i="73"/>
  <c r="U743" i="73"/>
  <c r="AD741" i="73"/>
  <c r="AC741" i="73"/>
  <c r="AB741" i="73"/>
  <c r="AA741" i="73"/>
  <c r="Z741" i="73"/>
  <c r="Y741" i="73"/>
  <c r="X741" i="73"/>
  <c r="W741" i="73"/>
  <c r="V741" i="73"/>
  <c r="U741" i="73"/>
  <c r="T725" i="73"/>
  <c r="T721" i="73"/>
  <c r="T670" i="73"/>
  <c r="AD615" i="73"/>
  <c r="AC615" i="73"/>
  <c r="AB615" i="73"/>
  <c r="AA615" i="73"/>
  <c r="Z615" i="73"/>
  <c r="Y615" i="73"/>
  <c r="X615" i="73"/>
  <c r="W615" i="73"/>
  <c r="V615" i="73"/>
  <c r="U615" i="73"/>
  <c r="AD613" i="73"/>
  <c r="AC613" i="73"/>
  <c r="AB613" i="73"/>
  <c r="AA613" i="73"/>
  <c r="Z613" i="73"/>
  <c r="Y613" i="73"/>
  <c r="X613" i="73"/>
  <c r="W613" i="73"/>
  <c r="V613" i="73"/>
  <c r="U613" i="73"/>
  <c r="AD611" i="73"/>
  <c r="AC611" i="73"/>
  <c r="AB611" i="73"/>
  <c r="AA611" i="73"/>
  <c r="Z611" i="73"/>
  <c r="Y611" i="73"/>
  <c r="X611" i="73"/>
  <c r="W611" i="73"/>
  <c r="V611" i="73"/>
  <c r="U611" i="73"/>
  <c r="AD552" i="73"/>
  <c r="Z552" i="73"/>
  <c r="AD546" i="73"/>
  <c r="Z546" i="73"/>
  <c r="T534" i="73"/>
  <c r="T436" i="73"/>
  <c r="Z433" i="73"/>
  <c r="T409" i="73"/>
  <c r="T365" i="73"/>
  <c r="AD354" i="73"/>
  <c r="AC354" i="73"/>
  <c r="AB354" i="73"/>
  <c r="AA354" i="73"/>
  <c r="Y354" i="73"/>
  <c r="X354" i="73"/>
  <c r="W354" i="73"/>
  <c r="V354" i="73"/>
  <c r="U354" i="73"/>
  <c r="T82" i="73" l="1"/>
  <c r="T1135" i="73" l="1"/>
  <c r="T1133" i="73"/>
  <c r="T1131" i="73"/>
  <c r="T1129" i="73"/>
  <c r="T1127" i="73"/>
  <c r="T1125" i="73"/>
  <c r="T1123" i="73"/>
  <c r="T1121" i="73"/>
  <c r="T1119" i="73"/>
  <c r="T1117" i="73"/>
  <c r="T1115" i="73"/>
  <c r="T1113" i="73"/>
  <c r="T1109" i="73"/>
  <c r="T1104" i="73"/>
  <c r="T1100" i="73"/>
  <c r="T1096" i="73"/>
  <c r="T1094" i="73"/>
  <c r="T1092" i="73"/>
  <c r="T1088" i="73"/>
  <c r="T1086" i="73"/>
  <c r="T1084" i="73"/>
  <c r="T1082" i="73"/>
  <c r="T1080" i="73"/>
  <c r="T1078" i="73"/>
  <c r="T1076" i="73"/>
  <c r="T1069" i="73"/>
  <c r="T1072" i="73" s="1"/>
  <c r="T1056" i="73"/>
  <c r="T1066" i="73"/>
  <c r="T1064" i="73"/>
  <c r="T1061" i="73"/>
  <c r="T1059" i="73"/>
  <c r="T1043" i="73"/>
  <c r="T1041" i="73"/>
  <c r="T1014" i="73"/>
  <c r="T1012" i="73"/>
  <c r="T1051" i="73"/>
  <c r="T1047" i="73" l="1"/>
  <c r="T1045" i="73"/>
  <c r="T1034" i="73"/>
  <c r="T1032" i="73"/>
  <c r="T1030" i="73"/>
  <c r="T1028" i="73"/>
  <c r="T1026" i="73"/>
  <c r="T1022" i="73"/>
  <c r="T1020" i="73"/>
  <c r="T1018" i="73"/>
  <c r="T1016" i="73"/>
  <c r="T1010" i="73"/>
  <c r="T1005" i="73"/>
  <c r="T1003" i="73"/>
  <c r="T1001" i="73"/>
  <c r="T994" i="73"/>
  <c r="T996" i="73"/>
  <c r="T990" i="73"/>
  <c r="T988" i="73"/>
  <c r="T986" i="73"/>
  <c r="T967" i="73"/>
  <c r="T960" i="73"/>
  <c r="T954" i="73"/>
  <c r="T958" i="73"/>
  <c r="T956" i="73"/>
  <c r="T952" i="73"/>
  <c r="T950" i="73"/>
  <c r="T948" i="73"/>
  <c r="T946" i="73"/>
  <c r="T944" i="73"/>
  <c r="T942" i="73"/>
  <c r="T940" i="73"/>
  <c r="T931" i="73"/>
  <c r="T929" i="73"/>
  <c r="T927" i="73"/>
  <c r="T921" i="73"/>
  <c r="T915" i="73"/>
  <c r="T913" i="73"/>
  <c r="T911" i="73"/>
  <c r="T909" i="73"/>
  <c r="T907" i="73"/>
  <c r="T905" i="73"/>
  <c r="T903" i="73"/>
  <c r="T901" i="73"/>
  <c r="T899" i="73"/>
  <c r="T895" i="73"/>
  <c r="T893" i="73"/>
  <c r="T891" i="73"/>
  <c r="T889" i="73"/>
  <c r="T887" i="73"/>
  <c r="T885" i="73"/>
  <c r="T883" i="73"/>
  <c r="T881" i="73"/>
  <c r="T879" i="73"/>
  <c r="T877" i="73"/>
  <c r="T875" i="73"/>
  <c r="T873" i="73"/>
  <c r="T869" i="73"/>
  <c r="T867" i="73"/>
  <c r="T865" i="73"/>
  <c r="T861" i="73"/>
  <c r="T859" i="73"/>
  <c r="T857" i="73"/>
  <c r="T855" i="73"/>
  <c r="T853" i="73"/>
  <c r="T849" i="73"/>
  <c r="T843" i="73"/>
  <c r="T841" i="73"/>
  <c r="T839" i="73"/>
  <c r="T837" i="73"/>
  <c r="T833" i="73"/>
  <c r="T835" i="73"/>
  <c r="T831" i="73"/>
  <c r="T829" i="73"/>
  <c r="T827" i="73"/>
  <c r="T825" i="73"/>
  <c r="T823" i="73"/>
  <c r="T818" i="73"/>
  <c r="T814" i="73"/>
  <c r="T812" i="73"/>
  <c r="T810" i="73"/>
  <c r="T808" i="73"/>
  <c r="T806" i="73"/>
  <c r="T804" i="73"/>
  <c r="T798" i="73"/>
  <c r="T802" i="73"/>
  <c r="T800" i="73"/>
  <c r="T792" i="73"/>
  <c r="T790" i="73"/>
  <c r="T788" i="73"/>
  <c r="T796" i="73"/>
  <c r="T794" i="73"/>
  <c r="T786" i="73"/>
  <c r="T784" i="73"/>
  <c r="T782" i="73"/>
  <c r="T772" i="73"/>
  <c r="T765" i="73"/>
  <c r="T763" i="73"/>
  <c r="T761" i="73"/>
  <c r="T757" i="73"/>
  <c r="T755" i="73"/>
  <c r="T753" i="73"/>
  <c r="T751" i="73"/>
  <c r="CF751" i="73" s="1"/>
  <c r="T749" i="73"/>
  <c r="CF749" i="73" s="1"/>
  <c r="T747" i="73"/>
  <c r="CF747" i="73" s="1"/>
  <c r="T745" i="73"/>
  <c r="CF745" i="73" s="1"/>
  <c r="T743" i="73"/>
  <c r="CF743" i="73" s="1"/>
  <c r="T741" i="73"/>
  <c r="CF741" i="73" s="1"/>
  <c r="T739" i="73"/>
  <c r="T729" i="73"/>
  <c r="T727" i="73"/>
  <c r="T723" i="73"/>
  <c r="T668" i="73"/>
  <c r="T719" i="73"/>
  <c r="T663" i="73"/>
  <c r="T711" i="73"/>
  <c r="T709" i="73"/>
  <c r="T717" i="73"/>
  <c r="T715" i="73"/>
  <c r="T713" i="73"/>
  <c r="T707" i="73"/>
  <c r="T705" i="73"/>
  <c r="T696" i="73"/>
  <c r="T698" i="73"/>
  <c r="T690" i="73"/>
  <c r="T694" i="73"/>
  <c r="T692" i="73"/>
  <c r="T688" i="73"/>
  <c r="T686" i="73"/>
  <c r="T684" i="73"/>
  <c r="T680" i="73"/>
  <c r="T678" i="73"/>
  <c r="T682" i="73"/>
  <c r="T676" i="73"/>
  <c r="T674" i="73"/>
  <c r="T672" i="73"/>
  <c r="T665" i="73"/>
  <c r="T661" i="73"/>
  <c r="T659" i="73"/>
  <c r="T657" i="73"/>
  <c r="T655" i="73"/>
  <c r="T653" i="73"/>
  <c r="T651" i="73"/>
  <c r="T649" i="73"/>
  <c r="T636" i="73"/>
  <c r="T634" i="73"/>
  <c r="T632" i="73"/>
  <c r="T627" i="73"/>
  <c r="T625" i="73"/>
  <c r="T623" i="73"/>
  <c r="T620" i="73"/>
  <c r="T615" i="73"/>
  <c r="CF615" i="73" s="1"/>
  <c r="T613" i="73"/>
  <c r="CF613" i="73" s="1"/>
  <c r="T611" i="73"/>
  <c r="CF611" i="73" s="1"/>
  <c r="T604" i="73"/>
  <c r="T602" i="73"/>
  <c r="T600" i="73"/>
  <c r="T598" i="73"/>
  <c r="T596" i="73"/>
  <c r="T594" i="73"/>
  <c r="T587" i="73"/>
  <c r="T585" i="73"/>
  <c r="T583" i="73"/>
  <c r="T592" i="73"/>
  <c r="T590" i="73"/>
  <c r="A589" i="73"/>
  <c r="V589" i="73"/>
  <c r="W589" i="73"/>
  <c r="X589" i="73"/>
  <c r="AA589" i="73"/>
  <c r="AB589" i="73"/>
  <c r="AC589" i="73"/>
  <c r="AH589" i="73"/>
  <c r="AO589" i="73"/>
  <c r="AT589" i="73"/>
  <c r="AY589" i="73"/>
  <c r="BF589" i="73"/>
  <c r="BK589" i="73"/>
  <c r="BP589" i="73"/>
  <c r="BU589" i="73"/>
  <c r="T581" i="73"/>
  <c r="T579" i="73"/>
  <c r="T577" i="73"/>
  <c r="T572" i="73"/>
  <c r="T570" i="73"/>
  <c r="T568" i="73"/>
  <c r="T566" i="73"/>
  <c r="T564" i="73"/>
  <c r="T562" i="73"/>
  <c r="T560" i="73"/>
  <c r="T558" i="73"/>
  <c r="T552" i="73"/>
  <c r="T556" i="73"/>
  <c r="T550" i="73"/>
  <c r="T548" i="73"/>
  <c r="T546" i="73"/>
  <c r="T544" i="73"/>
  <c r="T542" i="73"/>
  <c r="T540" i="73"/>
  <c r="T538" i="73"/>
  <c r="T532" i="73"/>
  <c r="T530" i="73"/>
  <c r="T528" i="73"/>
  <c r="T526" i="73"/>
  <c r="T524" i="73"/>
  <c r="T522" i="73"/>
  <c r="T520" i="73"/>
  <c r="T518" i="73"/>
  <c r="T516" i="73"/>
  <c r="T514" i="73"/>
  <c r="T512" i="73"/>
  <c r="T510" i="73"/>
  <c r="CF589" i="73" l="1"/>
  <c r="T494" i="73"/>
  <c r="T488" i="73"/>
  <c r="T484" i="73"/>
  <c r="T492" i="73"/>
  <c r="T479" i="73"/>
  <c r="T477" i="73"/>
  <c r="T475" i="73"/>
  <c r="T473" i="73"/>
  <c r="T471" i="73"/>
  <c r="T469" i="73"/>
  <c r="T467" i="73"/>
  <c r="T459" i="73"/>
  <c r="T455" i="73"/>
  <c r="T456" i="73"/>
  <c r="T453" i="73"/>
  <c r="T457" i="73" l="1"/>
  <c r="T465" i="73"/>
  <c r="T463" i="73"/>
  <c r="T439" i="73"/>
  <c r="T433" i="73"/>
  <c r="T461" i="73"/>
  <c r="T430" i="73"/>
  <c r="T416" i="73"/>
  <c r="T412" i="73"/>
  <c r="T405" i="73" l="1"/>
  <c r="T402" i="73"/>
  <c r="T398" i="73"/>
  <c r="T373" i="73" l="1"/>
  <c r="BU1036" i="73"/>
  <c r="BP1036" i="73"/>
  <c r="BK1036" i="73"/>
  <c r="BF1036" i="73"/>
  <c r="AY1036" i="73"/>
  <c r="AT1036" i="73"/>
  <c r="AO1036" i="73"/>
  <c r="AH1036" i="73"/>
  <c r="AD1036" i="73"/>
  <c r="AC1036" i="73"/>
  <c r="AB1036" i="73"/>
  <c r="AA1036" i="73"/>
  <c r="Y1036" i="73"/>
  <c r="X1036" i="73"/>
  <c r="W1036" i="73"/>
  <c r="V1036" i="73"/>
  <c r="A1036" i="73"/>
  <c r="BU396" i="73"/>
  <c r="BP396" i="73"/>
  <c r="BK396" i="73"/>
  <c r="BF396" i="73"/>
  <c r="AY396" i="73"/>
  <c r="AT396" i="73"/>
  <c r="AO396" i="73"/>
  <c r="AH396" i="73"/>
  <c r="AD396" i="73"/>
  <c r="AC396" i="73"/>
  <c r="AB396" i="73"/>
  <c r="AA396" i="73"/>
  <c r="Y396" i="73"/>
  <c r="X396" i="73"/>
  <c r="W396" i="73"/>
  <c r="V396" i="73"/>
  <c r="A396" i="73"/>
  <c r="BU395" i="73"/>
  <c r="BP395" i="73"/>
  <c r="BK395" i="73"/>
  <c r="BF395" i="73"/>
  <c r="AY395" i="73"/>
  <c r="AT395" i="73"/>
  <c r="AO395" i="73"/>
  <c r="AH395" i="73"/>
  <c r="AD395" i="73"/>
  <c r="AC395" i="73"/>
  <c r="AB395" i="73"/>
  <c r="AA395" i="73"/>
  <c r="Y395" i="73"/>
  <c r="X395" i="73"/>
  <c r="W395" i="73"/>
  <c r="V395" i="73"/>
  <c r="A395" i="73"/>
  <c r="Z396" i="73" l="1"/>
  <c r="U396" i="73"/>
  <c r="Z1036" i="73"/>
  <c r="Z395" i="73"/>
  <c r="U395" i="73"/>
  <c r="U1036" i="73"/>
  <c r="T369" i="73"/>
  <c r="T363" i="73"/>
  <c r="T361" i="73"/>
  <c r="CF1036" i="73" l="1"/>
  <c r="CF396" i="73"/>
  <c r="CF395" i="73"/>
  <c r="T356" i="73"/>
  <c r="T354" i="73"/>
  <c r="T352" i="73"/>
  <c r="T350" i="73"/>
  <c r="T348" i="73"/>
  <c r="T341" i="73"/>
  <c r="T339" i="73"/>
  <c r="T288" i="73"/>
  <c r="AZ1107" i="73" l="1"/>
  <c r="T314" i="73" l="1"/>
  <c r="T312" i="73"/>
  <c r="T208" i="73"/>
  <c r="T204" i="73"/>
  <c r="T199" i="73"/>
  <c r="T195" i="73"/>
  <c r="T88" i="73" l="1"/>
  <c r="T86" i="73"/>
  <c r="BC39" i="73"/>
  <c r="T80" i="73"/>
  <c r="T24" i="73"/>
  <c r="A80" i="73" l="1"/>
  <c r="T286" i="73" l="1"/>
  <c r="AH603" i="73" l="1"/>
  <c r="AO603" i="73"/>
  <c r="AD603" i="73"/>
  <c r="AD604" i="73" s="1"/>
  <c r="AC603" i="73"/>
  <c r="AC604" i="73" s="1"/>
  <c r="AB603" i="73"/>
  <c r="AB604" i="73" s="1"/>
  <c r="AA603" i="73"/>
  <c r="AA604" i="73" s="1"/>
  <c r="Y603" i="73"/>
  <c r="Y604" i="73" s="1"/>
  <c r="X603" i="73"/>
  <c r="X604" i="73" s="1"/>
  <c r="W603" i="73"/>
  <c r="W604" i="73" s="1"/>
  <c r="V603" i="73"/>
  <c r="V604" i="73" s="1"/>
  <c r="AT603" i="73"/>
  <c r="AY603" i="73"/>
  <c r="BF603" i="73"/>
  <c r="BK603" i="73"/>
  <c r="BP603" i="73"/>
  <c r="U603" i="73" l="1"/>
  <c r="V431" i="73"/>
  <c r="V433" i="73" s="1"/>
  <c r="W431" i="73"/>
  <c r="W433" i="73" s="1"/>
  <c r="X431" i="73"/>
  <c r="X433" i="73" s="1"/>
  <c r="Y431" i="73"/>
  <c r="Y433" i="73" s="1"/>
  <c r="AA431" i="73"/>
  <c r="AA433" i="73" s="1"/>
  <c r="AB431" i="73"/>
  <c r="AB433" i="73" s="1"/>
  <c r="AC431" i="73"/>
  <c r="AC433" i="73" s="1"/>
  <c r="AD431" i="73"/>
  <c r="AD433" i="73" s="1"/>
  <c r="AH431" i="73"/>
  <c r="AO431" i="73"/>
  <c r="AT431" i="73"/>
  <c r="AY431" i="73"/>
  <c r="BF431" i="73"/>
  <c r="BK431" i="73"/>
  <c r="BP431" i="73"/>
  <c r="BU431" i="73"/>
  <c r="AH434" i="73"/>
  <c r="AT421" i="73"/>
  <c r="AT434" i="73"/>
  <c r="AT437" i="73"/>
  <c r="AT460" i="73"/>
  <c r="AY434" i="73"/>
  <c r="AY437" i="73"/>
  <c r="BF434" i="73"/>
  <c r="BF437" i="73"/>
  <c r="BF460" i="73"/>
  <c r="BF462" i="73"/>
  <c r="BK434" i="73"/>
  <c r="BK437" i="73"/>
  <c r="BK460" i="73"/>
  <c r="BK462" i="73"/>
  <c r="AY420" i="73"/>
  <c r="AY421" i="73"/>
  <c r="AY460" i="73"/>
  <c r="AY462" i="73"/>
  <c r="AY464" i="73"/>
  <c r="U604" i="73" l="1"/>
  <c r="U431" i="73"/>
  <c r="CF431" i="73" s="1"/>
  <c r="U433" i="73" l="1"/>
  <c r="CF433" i="73" s="1"/>
  <c r="BU607" i="73"/>
  <c r="BP607" i="73"/>
  <c r="BK607" i="73"/>
  <c r="BF607" i="73"/>
  <c r="AY607" i="73"/>
  <c r="AT607" i="73"/>
  <c r="AO607" i="73"/>
  <c r="AH607" i="73"/>
  <c r="AD607" i="73"/>
  <c r="AC607" i="73"/>
  <c r="AB607" i="73"/>
  <c r="AA607" i="73"/>
  <c r="Y607" i="73"/>
  <c r="X607" i="73"/>
  <c r="W607" i="73"/>
  <c r="V607" i="73"/>
  <c r="A607" i="73"/>
  <c r="U607" i="73" l="1"/>
  <c r="Z607" i="73"/>
  <c r="A752" i="73"/>
  <c r="Z752" i="73"/>
  <c r="A754" i="73"/>
  <c r="Z754" i="73"/>
  <c r="A297" i="73"/>
  <c r="BU297" i="73"/>
  <c r="A756" i="73"/>
  <c r="Z756" i="73"/>
  <c r="A758" i="73"/>
  <c r="Z758" i="73"/>
  <c r="CF758" i="73" s="1"/>
  <c r="A760" i="73"/>
  <c r="Z760" i="73"/>
  <c r="CF607" i="73" l="1"/>
  <c r="CF754" i="73"/>
  <c r="Z755" i="73"/>
  <c r="CF755" i="73" s="1"/>
  <c r="CF752" i="73"/>
  <c r="Z753" i="73"/>
  <c r="CF753" i="73" s="1"/>
  <c r="CF760" i="73"/>
  <c r="Z761" i="73"/>
  <c r="CF761" i="73" s="1"/>
  <c r="CF756" i="73"/>
  <c r="Z757" i="73"/>
  <c r="CF757" i="73" s="1"/>
  <c r="BC683" i="73"/>
  <c r="BJ706" i="73"/>
  <c r="BF706" i="73" s="1"/>
  <c r="BP710" i="73"/>
  <c r="BK710" i="73"/>
  <c r="BG710" i="73"/>
  <c r="BJ710" i="73" s="1"/>
  <c r="AZ710" i="73"/>
  <c r="BC710" i="73" s="1"/>
  <c r="AY710" i="73" s="1"/>
  <c r="AU710" i="73"/>
  <c r="AX710" i="73" s="1"/>
  <c r="AO710" i="73"/>
  <c r="AH710" i="73"/>
  <c r="BP708" i="73"/>
  <c r="BK708" i="73"/>
  <c r="BG708" i="73"/>
  <c r="BJ708" i="73" s="1"/>
  <c r="AZ708" i="73"/>
  <c r="BC708" i="73" s="1"/>
  <c r="AY708" i="73" s="1"/>
  <c r="AU708" i="73"/>
  <c r="AX708" i="73" s="1"/>
  <c r="AT708" i="73" s="1"/>
  <c r="AP708" i="73"/>
  <c r="AH708" i="73"/>
  <c r="BP706" i="73"/>
  <c r="BK706" i="73"/>
  <c r="BC706" i="73"/>
  <c r="AY706" i="73" s="1"/>
  <c r="AU706" i="73"/>
  <c r="AX706" i="73" s="1"/>
  <c r="AT706" i="73" s="1"/>
  <c r="AP706" i="73"/>
  <c r="AS706" i="73" s="1"/>
  <c r="AO706" i="73" s="1"/>
  <c r="AI706" i="73"/>
  <c r="AS708" i="73" l="1"/>
  <c r="AO708" i="73" s="1"/>
  <c r="AT710" i="73"/>
  <c r="BF710" i="73"/>
  <c r="BF708" i="73"/>
  <c r="AL706" i="73"/>
  <c r="AH706" i="73" s="1"/>
  <c r="BC673" i="73" l="1"/>
  <c r="BC50" i="73"/>
  <c r="BP697" i="73"/>
  <c r="BK697" i="73"/>
  <c r="BF697" i="73"/>
  <c r="AY697" i="73"/>
  <c r="AT697" i="73"/>
  <c r="AO697" i="73"/>
  <c r="AH697" i="73"/>
  <c r="AD697" i="73"/>
  <c r="AD698" i="73" s="1"/>
  <c r="AC697" i="73"/>
  <c r="AC698" i="73" s="1"/>
  <c r="AB697" i="73"/>
  <c r="AB698" i="73" s="1"/>
  <c r="AA697" i="73"/>
  <c r="AA698" i="73" s="1"/>
  <c r="A535" i="73" l="1"/>
  <c r="V535" i="73"/>
  <c r="W535" i="73"/>
  <c r="X535" i="73"/>
  <c r="Y535" i="73"/>
  <c r="AA535" i="73"/>
  <c r="AB535" i="73"/>
  <c r="AC535" i="73"/>
  <c r="AD535" i="73"/>
  <c r="AH535" i="73"/>
  <c r="AO535" i="73"/>
  <c r="AT535" i="73"/>
  <c r="AY535" i="73"/>
  <c r="BF535" i="73"/>
  <c r="BK535" i="73"/>
  <c r="BP535" i="73"/>
  <c r="BU535" i="73"/>
  <c r="A527" i="73"/>
  <c r="V527" i="73"/>
  <c r="V528" i="73" s="1"/>
  <c r="W527" i="73"/>
  <c r="W528" i="73" s="1"/>
  <c r="X527" i="73"/>
  <c r="X528" i="73" s="1"/>
  <c r="Y527" i="73"/>
  <c r="Y528" i="73" s="1"/>
  <c r="AA527" i="73"/>
  <c r="AA528" i="73" s="1"/>
  <c r="AB527" i="73"/>
  <c r="AB528" i="73" s="1"/>
  <c r="AC527" i="73"/>
  <c r="AC528" i="73" s="1"/>
  <c r="AD527" i="73"/>
  <c r="AD528" i="73" s="1"/>
  <c r="AH527" i="73"/>
  <c r="AO527" i="73"/>
  <c r="AT527" i="73"/>
  <c r="AY527" i="73"/>
  <c r="BF527" i="73"/>
  <c r="BK527" i="73"/>
  <c r="BP527" i="73"/>
  <c r="BU527" i="73"/>
  <c r="A525" i="73"/>
  <c r="V525" i="73"/>
  <c r="V526" i="73" s="1"/>
  <c r="W525" i="73"/>
  <c r="W526" i="73" s="1"/>
  <c r="X525" i="73"/>
  <c r="X526" i="73" s="1"/>
  <c r="Y525" i="73"/>
  <c r="Y526" i="73" s="1"/>
  <c r="AA525" i="73"/>
  <c r="AA526" i="73" s="1"/>
  <c r="AB525" i="73"/>
  <c r="AB526" i="73" s="1"/>
  <c r="AC525" i="73"/>
  <c r="AC526" i="73" s="1"/>
  <c r="AD525" i="73"/>
  <c r="AD526" i="73" s="1"/>
  <c r="AH525" i="73"/>
  <c r="AO525" i="73"/>
  <c r="AT525" i="73"/>
  <c r="AY525" i="73"/>
  <c r="BF525" i="73"/>
  <c r="BK525" i="73"/>
  <c r="BP525" i="73"/>
  <c r="BU525" i="73"/>
  <c r="A463" i="73"/>
  <c r="A461" i="73"/>
  <c r="A439" i="73"/>
  <c r="A436" i="73"/>
  <c r="A433" i="73"/>
  <c r="A430" i="73"/>
  <c r="A416" i="73"/>
  <c r="A417" i="73"/>
  <c r="A412" i="73"/>
  <c r="A409" i="73"/>
  <c r="A402" i="73"/>
  <c r="A403" i="73"/>
  <c r="A405" i="73"/>
  <c r="A398" i="73"/>
  <c r="A373" i="73"/>
  <c r="A367" i="73"/>
  <c r="A368" i="73"/>
  <c r="A369" i="73"/>
  <c r="A365" i="73"/>
  <c r="A361" i="73"/>
  <c r="A362" i="73"/>
  <c r="A363" i="73"/>
  <c r="A356" i="73"/>
  <c r="A354" i="73"/>
  <c r="A352" i="73"/>
  <c r="A348" i="73"/>
  <c r="A349" i="73"/>
  <c r="A350" i="73"/>
  <c r="A339" i="73"/>
  <c r="A340" i="73"/>
  <c r="A341" i="73"/>
  <c r="A312" i="73"/>
  <c r="A337" i="73"/>
  <c r="A314" i="73"/>
  <c r="A288" i="73"/>
  <c r="A286" i="73"/>
  <c r="A208" i="73"/>
  <c r="A204" i="73"/>
  <c r="A199" i="73"/>
  <c r="A192" i="73"/>
  <c r="A195" i="73"/>
  <c r="A88" i="73"/>
  <c r="A86" i="73"/>
  <c r="A79" i="73"/>
  <c r="A30" i="73"/>
  <c r="T30" i="73"/>
  <c r="AH30" i="73"/>
  <c r="AO30" i="73"/>
  <c r="AT30" i="73"/>
  <c r="AY30" i="73"/>
  <c r="BF30" i="73"/>
  <c r="BK30" i="73"/>
  <c r="BP30" i="73"/>
  <c r="BU30" i="73"/>
  <c r="T26" i="73"/>
  <c r="BU26" i="73"/>
  <c r="BP26" i="73"/>
  <c r="BK26" i="73"/>
  <c r="BF26" i="73"/>
  <c r="AY26" i="73"/>
  <c r="AT26" i="73"/>
  <c r="AO26" i="73"/>
  <c r="AH26" i="73"/>
  <c r="A26" i="73"/>
  <c r="T451" i="73"/>
  <c r="T449" i="73"/>
  <c r="T21" i="73"/>
  <c r="T19" i="73"/>
  <c r="T16" i="73"/>
  <c r="BU451" i="73"/>
  <c r="BP451" i="73"/>
  <c r="BK451" i="73"/>
  <c r="BF451" i="73"/>
  <c r="AY451" i="73"/>
  <c r="AT451" i="73"/>
  <c r="AO451" i="73"/>
  <c r="AH451" i="73"/>
  <c r="A451" i="73"/>
  <c r="A18" i="73"/>
  <c r="BU449" i="73"/>
  <c r="BP449" i="73"/>
  <c r="BK449" i="73"/>
  <c r="BF449" i="73"/>
  <c r="AY449" i="73"/>
  <c r="AT449" i="73"/>
  <c r="AO449" i="73"/>
  <c r="AH449" i="73"/>
  <c r="A449" i="73"/>
  <c r="BU23" i="73"/>
  <c r="BP23" i="73"/>
  <c r="BK23" i="73"/>
  <c r="BF23" i="73"/>
  <c r="AY23" i="73"/>
  <c r="AT23" i="73"/>
  <c r="AO23" i="73"/>
  <c r="AH23" i="73"/>
  <c r="A23" i="73"/>
  <c r="BU21" i="73"/>
  <c r="BP21" i="73"/>
  <c r="BK21" i="73"/>
  <c r="BF21" i="73"/>
  <c r="AY21" i="73"/>
  <c r="AT21" i="73"/>
  <c r="AO21" i="73"/>
  <c r="AH21" i="73"/>
  <c r="A21" i="73"/>
  <c r="BU19" i="73"/>
  <c r="BP19" i="73"/>
  <c r="BK19" i="73"/>
  <c r="BF19" i="73"/>
  <c r="AY19" i="73"/>
  <c r="AT19" i="73"/>
  <c r="AO19" i="73"/>
  <c r="AH19" i="73"/>
  <c r="A19" i="73"/>
  <c r="A16" i="73"/>
  <c r="A27" i="73"/>
  <c r="A28" i="73"/>
  <c r="A29" i="73"/>
  <c r="A31" i="73"/>
  <c r="A32" i="73"/>
  <c r="A33" i="73"/>
  <c r="A34" i="73"/>
  <c r="A35" i="73"/>
  <c r="A36" i="73"/>
  <c r="A37" i="73"/>
  <c r="A38" i="73"/>
  <c r="A39" i="73"/>
  <c r="A40" i="73"/>
  <c r="A41" i="73"/>
  <c r="A42" i="73"/>
  <c r="A43" i="73"/>
  <c r="A44" i="73"/>
  <c r="A45" i="73"/>
  <c r="A46" i="73"/>
  <c r="A47" i="73"/>
  <c r="A48" i="73"/>
  <c r="A49" i="73"/>
  <c r="A50" i="73"/>
  <c r="A51" i="73"/>
  <c r="A52" i="73"/>
  <c r="A53" i="73"/>
  <c r="A54" i="73"/>
  <c r="A55" i="73"/>
  <c r="A56" i="73"/>
  <c r="A57" i="73"/>
  <c r="A58" i="73"/>
  <c r="A59" i="73"/>
  <c r="A60" i="73"/>
  <c r="A61" i="73"/>
  <c r="A62" i="73"/>
  <c r="A63" i="73"/>
  <c r="A64" i="73"/>
  <c r="A65" i="73"/>
  <c r="A66" i="73"/>
  <c r="A67" i="73"/>
  <c r="A68" i="73"/>
  <c r="A69" i="73"/>
  <c r="A70" i="73"/>
  <c r="A71" i="73"/>
  <c r="A72" i="73"/>
  <c r="A73" i="73"/>
  <c r="A74" i="73"/>
  <c r="A75" i="73"/>
  <c r="A76" i="73"/>
  <c r="A77" i="73"/>
  <c r="A78" i="73"/>
  <c r="A81" i="73"/>
  <c r="A83" i="73"/>
  <c r="A84" i="73"/>
  <c r="A87" i="73"/>
  <c r="A89" i="73"/>
  <c r="A90" i="73"/>
  <c r="A91" i="73"/>
  <c r="A92" i="73"/>
  <c r="A93" i="73"/>
  <c r="A94" i="73"/>
  <c r="A95" i="73"/>
  <c r="A96" i="73"/>
  <c r="A97" i="73"/>
  <c r="A98" i="73"/>
  <c r="A99" i="73"/>
  <c r="A100" i="73"/>
  <c r="A101" i="73"/>
  <c r="A102" i="73"/>
  <c r="A103" i="73"/>
  <c r="A104" i="73"/>
  <c r="A105" i="73"/>
  <c r="A106" i="73"/>
  <c r="A107" i="73"/>
  <c r="A108" i="73"/>
  <c r="A109" i="73"/>
  <c r="A110" i="73"/>
  <c r="A111" i="73"/>
  <c r="A112" i="73"/>
  <c r="A113" i="73"/>
  <c r="A114" i="73"/>
  <c r="A115" i="73"/>
  <c r="A116" i="73"/>
  <c r="A117" i="73"/>
  <c r="A118" i="73"/>
  <c r="A119" i="73"/>
  <c r="A120" i="73"/>
  <c r="A121" i="73"/>
  <c r="A122" i="73"/>
  <c r="A123" i="73"/>
  <c r="A124" i="73"/>
  <c r="A125" i="73"/>
  <c r="A126" i="73"/>
  <c r="A127" i="73"/>
  <c r="A128" i="73"/>
  <c r="A129" i="73"/>
  <c r="A130" i="73"/>
  <c r="A131" i="73"/>
  <c r="A132" i="73"/>
  <c r="A133" i="73"/>
  <c r="A134" i="73"/>
  <c r="A135" i="73"/>
  <c r="A136" i="73"/>
  <c r="A137" i="73"/>
  <c r="A138" i="73"/>
  <c r="A139" i="73"/>
  <c r="A140" i="73"/>
  <c r="A141" i="73"/>
  <c r="A142" i="73"/>
  <c r="A143" i="73"/>
  <c r="A144" i="73"/>
  <c r="A145" i="73"/>
  <c r="A146" i="73"/>
  <c r="A147" i="73"/>
  <c r="A148" i="73"/>
  <c r="A149" i="73"/>
  <c r="A150" i="73"/>
  <c r="A151" i="73"/>
  <c r="A152" i="73"/>
  <c r="A153" i="73"/>
  <c r="A154" i="73"/>
  <c r="A155" i="73"/>
  <c r="A156" i="73"/>
  <c r="A157" i="73"/>
  <c r="A158" i="73"/>
  <c r="A159" i="73"/>
  <c r="A160" i="73"/>
  <c r="A161" i="73"/>
  <c r="A162" i="73"/>
  <c r="A163" i="73"/>
  <c r="A164" i="73"/>
  <c r="A165" i="73"/>
  <c r="A166" i="73"/>
  <c r="A167" i="73"/>
  <c r="A168" i="73"/>
  <c r="A169" i="73"/>
  <c r="A170" i="73"/>
  <c r="A171" i="73"/>
  <c r="A172" i="73"/>
  <c r="A173" i="73"/>
  <c r="A174" i="73"/>
  <c r="A175" i="73"/>
  <c r="A176" i="73"/>
  <c r="A177" i="73"/>
  <c r="A178" i="73"/>
  <c r="A179" i="73"/>
  <c r="A180" i="73"/>
  <c r="A181" i="73"/>
  <c r="A182" i="73"/>
  <c r="A183" i="73"/>
  <c r="A184" i="73"/>
  <c r="A185" i="73"/>
  <c r="A186" i="73"/>
  <c r="A187" i="73"/>
  <c r="A188" i="73"/>
  <c r="A189" i="73"/>
  <c r="A193" i="73"/>
  <c r="A190" i="73"/>
  <c r="A426" i="73"/>
  <c r="A209" i="73"/>
  <c r="A196" i="73"/>
  <c r="A197" i="73"/>
  <c r="A200" i="73"/>
  <c r="A201" i="73"/>
  <c r="A202" i="73"/>
  <c r="A205" i="73"/>
  <c r="A206" i="73"/>
  <c r="A210" i="73"/>
  <c r="A211" i="73"/>
  <c r="A212" i="73"/>
  <c r="A213" i="73"/>
  <c r="A214" i="73"/>
  <c r="A215" i="73"/>
  <c r="A216" i="73"/>
  <c r="A217" i="73"/>
  <c r="A218" i="73"/>
  <c r="A219" i="73"/>
  <c r="A220" i="73"/>
  <c r="A221" i="73"/>
  <c r="A222" i="73"/>
  <c r="A223" i="73"/>
  <c r="A224" i="73"/>
  <c r="A225" i="73"/>
  <c r="A226" i="73"/>
  <c r="A227" i="73"/>
  <c r="A228" i="73"/>
  <c r="A229" i="73"/>
  <c r="A230" i="73"/>
  <c r="A231" i="73"/>
  <c r="A232" i="73"/>
  <c r="A233" i="73"/>
  <c r="A234" i="73"/>
  <c r="A235" i="73"/>
  <c r="A236" i="73"/>
  <c r="A237" i="73"/>
  <c r="A238" i="73"/>
  <c r="A239" i="73"/>
  <c r="A240" i="73"/>
  <c r="A241" i="73"/>
  <c r="A242" i="73"/>
  <c r="A243" i="73"/>
  <c r="A244" i="73"/>
  <c r="A245" i="73"/>
  <c r="A246" i="73"/>
  <c r="A247" i="73"/>
  <c r="A248" i="73"/>
  <c r="A249" i="73"/>
  <c r="A250" i="73"/>
  <c r="A251" i="73"/>
  <c r="A252" i="73"/>
  <c r="A253" i="73"/>
  <c r="A254" i="73"/>
  <c r="A255" i="73"/>
  <c r="A256" i="73"/>
  <c r="A257" i="73"/>
  <c r="A258" i="73"/>
  <c r="A259" i="73"/>
  <c r="A260" i="73"/>
  <c r="A261" i="73"/>
  <c r="A262" i="73"/>
  <c r="A263" i="73"/>
  <c r="A264" i="73"/>
  <c r="A265" i="73"/>
  <c r="A266" i="73"/>
  <c r="A267" i="73"/>
  <c r="A268" i="73"/>
  <c r="A269" i="73"/>
  <c r="A270" i="73"/>
  <c r="A271" i="73"/>
  <c r="A272" i="73"/>
  <c r="A273" i="73"/>
  <c r="A274" i="73"/>
  <c r="A275" i="73"/>
  <c r="A276" i="73"/>
  <c r="A277" i="73"/>
  <c r="A278" i="73"/>
  <c r="A279" i="73"/>
  <c r="A280" i="73"/>
  <c r="A281" i="73"/>
  <c r="A282" i="73"/>
  <c r="A283" i="73"/>
  <c r="A284" i="73"/>
  <c r="A287" i="73"/>
  <c r="A291" i="73"/>
  <c r="A292" i="73"/>
  <c r="A293" i="73"/>
  <c r="A294" i="73"/>
  <c r="A295" i="73"/>
  <c r="A296" i="73"/>
  <c r="A298" i="73"/>
  <c r="A299" i="73"/>
  <c r="A300" i="73"/>
  <c r="A301" i="73"/>
  <c r="A302" i="73"/>
  <c r="A303" i="73"/>
  <c r="A304" i="73"/>
  <c r="A305" i="73"/>
  <c r="A306" i="73"/>
  <c r="A307" i="73"/>
  <c r="A308" i="73"/>
  <c r="A309" i="73"/>
  <c r="A310" i="73"/>
  <c r="A313" i="73"/>
  <c r="A315" i="73"/>
  <c r="A316" i="73"/>
  <c r="A317" i="73"/>
  <c r="A318" i="73"/>
  <c r="A319" i="73"/>
  <c r="A320" i="73"/>
  <c r="A321" i="73"/>
  <c r="A322" i="73"/>
  <c r="A323" i="73"/>
  <c r="A324" i="73"/>
  <c r="A325" i="73"/>
  <c r="A326" i="73"/>
  <c r="A327" i="73"/>
  <c r="A328" i="73"/>
  <c r="A329" i="73"/>
  <c r="A330" i="73"/>
  <c r="A331" i="73"/>
  <c r="A332" i="73"/>
  <c r="A333" i="73"/>
  <c r="A334" i="73"/>
  <c r="A335" i="73"/>
  <c r="A338" i="73"/>
  <c r="A342" i="73"/>
  <c r="A343" i="73"/>
  <c r="A344" i="73"/>
  <c r="A345" i="73"/>
  <c r="A346" i="73"/>
  <c r="A347" i="73"/>
  <c r="A351" i="73"/>
  <c r="A353" i="73"/>
  <c r="A355" i="73"/>
  <c r="A357" i="73"/>
  <c r="A358" i="73"/>
  <c r="A359" i="73"/>
  <c r="A364" i="73"/>
  <c r="A366" i="73"/>
  <c r="A370" i="73"/>
  <c r="A371" i="73"/>
  <c r="A374" i="73"/>
  <c r="A375" i="73"/>
  <c r="A376" i="73"/>
  <c r="A377" i="73"/>
  <c r="A378" i="73"/>
  <c r="A379" i="73"/>
  <c r="A380" i="73"/>
  <c r="A381" i="73"/>
  <c r="A382" i="73"/>
  <c r="A383" i="73"/>
  <c r="A384" i="73"/>
  <c r="A385" i="73"/>
  <c r="A386" i="73"/>
  <c r="A387" i="73"/>
  <c r="A388" i="73"/>
  <c r="A389" i="73"/>
  <c r="A390" i="73"/>
  <c r="A391" i="73"/>
  <c r="A392" i="73"/>
  <c r="A399" i="73"/>
  <c r="A400" i="73"/>
  <c r="A406" i="73"/>
  <c r="A407" i="73"/>
  <c r="A410" i="73"/>
  <c r="A413" i="73"/>
  <c r="A414" i="73"/>
  <c r="A418" i="73"/>
  <c r="A419" i="73"/>
  <c r="A420" i="73"/>
  <c r="A421" i="73"/>
  <c r="A422" i="73"/>
  <c r="A423" i="73"/>
  <c r="A424" i="73"/>
  <c r="A425" i="73"/>
  <c r="A427" i="73"/>
  <c r="A428" i="73"/>
  <c r="A431" i="73"/>
  <c r="A434" i="73"/>
  <c r="A437" i="73"/>
  <c r="A440" i="73"/>
  <c r="A441" i="73"/>
  <c r="A442" i="73"/>
  <c r="A443" i="73"/>
  <c r="A444" i="73"/>
  <c r="A445" i="73"/>
  <c r="A452" i="73"/>
  <c r="A456" i="73"/>
  <c r="A454" i="73"/>
  <c r="A458" i="73"/>
  <c r="A460" i="73"/>
  <c r="A462" i="73"/>
  <c r="A464" i="73"/>
  <c r="A466" i="73"/>
  <c r="A468" i="73"/>
  <c r="A470" i="73"/>
  <c r="A472" i="73"/>
  <c r="A474" i="73"/>
  <c r="A476" i="73"/>
  <c r="A478" i="73"/>
  <c r="A489" i="73"/>
  <c r="A485" i="73"/>
  <c r="A486" i="73"/>
  <c r="A487" i="73"/>
  <c r="A480" i="73"/>
  <c r="A481" i="73"/>
  <c r="A482" i="73"/>
  <c r="A483" i="73"/>
  <c r="A493" i="73"/>
  <c r="A495" i="73"/>
  <c r="A496" i="73"/>
  <c r="A497" i="73"/>
  <c r="A498" i="73"/>
  <c r="A499" i="73"/>
  <c r="A500" i="73"/>
  <c r="A501" i="73"/>
  <c r="A502" i="73"/>
  <c r="A503" i="73"/>
  <c r="A504" i="73"/>
  <c r="A505" i="73"/>
  <c r="A506" i="73"/>
  <c r="A507" i="73"/>
  <c r="A508" i="73"/>
  <c r="A511" i="73"/>
  <c r="A513" i="73"/>
  <c r="A515" i="73"/>
  <c r="A517" i="73"/>
  <c r="A519" i="73"/>
  <c r="A521" i="73"/>
  <c r="A523" i="73"/>
  <c r="A529" i="73"/>
  <c r="A531" i="73"/>
  <c r="A533" i="73"/>
  <c r="A536" i="73"/>
  <c r="A537" i="73"/>
  <c r="A539" i="73"/>
  <c r="A541" i="73"/>
  <c r="A543" i="73"/>
  <c r="A545" i="73"/>
  <c r="A547" i="73"/>
  <c r="A549" i="73"/>
  <c r="A551" i="73"/>
  <c r="A561" i="73"/>
  <c r="A563" i="73"/>
  <c r="A565" i="73"/>
  <c r="A567" i="73"/>
  <c r="A555" i="73"/>
  <c r="A569" i="73"/>
  <c r="A571" i="73"/>
  <c r="A573" i="73"/>
  <c r="A576" i="73"/>
  <c r="A578" i="73"/>
  <c r="A580" i="73"/>
  <c r="A588" i="73"/>
  <c r="A591" i="73"/>
  <c r="A582" i="73"/>
  <c r="A584" i="73"/>
  <c r="A586" i="73"/>
  <c r="A593" i="73"/>
  <c r="A603" i="73"/>
  <c r="A605" i="73"/>
  <c r="A606" i="73"/>
  <c r="A595" i="73"/>
  <c r="A597" i="73"/>
  <c r="A599" i="73"/>
  <c r="A601" i="73"/>
  <c r="A610" i="73"/>
  <c r="A612" i="73"/>
  <c r="A490" i="73"/>
  <c r="A614" i="73"/>
  <c r="A616" i="73"/>
  <c r="A624" i="73"/>
  <c r="A621" i="73"/>
  <c r="A622" i="73"/>
  <c r="A617" i="73"/>
  <c r="A618" i="73"/>
  <c r="A626" i="73"/>
  <c r="A628" i="73"/>
  <c r="A629" i="73"/>
  <c r="A630" i="73"/>
  <c r="A633" i="73"/>
  <c r="A635" i="73"/>
  <c r="A658" i="73"/>
  <c r="A660" i="73"/>
  <c r="A637" i="73"/>
  <c r="A638" i="73"/>
  <c r="A648" i="73"/>
  <c r="A639" i="73"/>
  <c r="A640" i="73"/>
  <c r="A641" i="73"/>
  <c r="A642" i="73"/>
  <c r="A643" i="73"/>
  <c r="A644" i="73"/>
  <c r="A645" i="73"/>
  <c r="A650" i="73"/>
  <c r="A664" i="73"/>
  <c r="A666" i="73"/>
  <c r="A652" i="73"/>
  <c r="A669" i="73"/>
  <c r="A654" i="73"/>
  <c r="A656" i="73"/>
  <c r="A671" i="73"/>
  <c r="A673" i="73"/>
  <c r="A675" i="73"/>
  <c r="A677" i="73"/>
  <c r="A681" i="73"/>
  <c r="A679" i="73"/>
  <c r="A683" i="73"/>
  <c r="A685" i="73"/>
  <c r="A687" i="73"/>
  <c r="A691" i="73"/>
  <c r="A693" i="73"/>
  <c r="A689" i="73"/>
  <c r="A695" i="73"/>
  <c r="A699" i="73"/>
  <c r="A700" i="73"/>
  <c r="A701" i="73"/>
  <c r="A697" i="73"/>
  <c r="A704" i="73"/>
  <c r="A706" i="73"/>
  <c r="A708" i="73"/>
  <c r="A712" i="73"/>
  <c r="A714" i="73"/>
  <c r="A716" i="73"/>
  <c r="A662" i="73"/>
  <c r="A1105" i="73"/>
  <c r="A710" i="73"/>
  <c r="A718" i="73"/>
  <c r="A720" i="73"/>
  <c r="A667" i="73"/>
  <c r="A722" i="73"/>
  <c r="A724" i="73"/>
  <c r="A726" i="73"/>
  <c r="A728" i="73"/>
  <c r="A730" i="73"/>
  <c r="A731" i="73"/>
  <c r="A732" i="73"/>
  <c r="A733" i="73"/>
  <c r="A734" i="73"/>
  <c r="A735" i="73"/>
  <c r="A736" i="73"/>
  <c r="A737" i="73"/>
  <c r="A738" i="73"/>
  <c r="A740" i="73"/>
  <c r="A742" i="73"/>
  <c r="A744" i="73"/>
  <c r="A746" i="73"/>
  <c r="A748" i="73"/>
  <c r="A750" i="73"/>
  <c r="A762" i="73"/>
  <c r="A764" i="73"/>
  <c r="A766" i="73"/>
  <c r="A767" i="73"/>
  <c r="A768" i="73"/>
  <c r="A769" i="73"/>
  <c r="A770" i="73"/>
  <c r="A773" i="73"/>
  <c r="A774" i="73"/>
  <c r="A775" i="73"/>
  <c r="A776" i="73"/>
  <c r="A777" i="73"/>
  <c r="A778" i="73"/>
  <c r="A779" i="73"/>
  <c r="A780" i="73"/>
  <c r="A783" i="73"/>
  <c r="A785" i="73"/>
  <c r="A793" i="73"/>
  <c r="A795" i="73"/>
  <c r="A787" i="73"/>
  <c r="A789" i="73"/>
  <c r="A791" i="73"/>
  <c r="A799" i="73"/>
  <c r="A801" i="73"/>
  <c r="A797" i="73"/>
  <c r="A803" i="73"/>
  <c r="A805" i="73"/>
  <c r="A807" i="73"/>
  <c r="A809" i="73"/>
  <c r="A817" i="73"/>
  <c r="A811" i="73"/>
  <c r="A815" i="73"/>
  <c r="A813" i="73"/>
  <c r="A819" i="73"/>
  <c r="A822" i="73"/>
  <c r="A824" i="73"/>
  <c r="A826" i="73"/>
  <c r="A828" i="73"/>
  <c r="A830" i="73"/>
  <c r="A834" i="73"/>
  <c r="A832" i="73"/>
  <c r="A836" i="73"/>
  <c r="A838" i="73"/>
  <c r="A840" i="73"/>
  <c r="A842" i="73"/>
  <c r="A844" i="73"/>
  <c r="A846" i="73"/>
  <c r="A848" i="73"/>
  <c r="A850" i="73"/>
  <c r="A851" i="73"/>
  <c r="A854" i="73"/>
  <c r="A856" i="73"/>
  <c r="A858" i="73"/>
  <c r="A860" i="73"/>
  <c r="A862" i="73"/>
  <c r="A864" i="73"/>
  <c r="A866" i="73"/>
  <c r="A868" i="73"/>
  <c r="A870" i="73"/>
  <c r="A872" i="73"/>
  <c r="A874" i="73"/>
  <c r="A876" i="73"/>
  <c r="A878" i="73"/>
  <c r="A880" i="73"/>
  <c r="A882" i="73"/>
  <c r="A884" i="73"/>
  <c r="A886" i="73"/>
  <c r="A888" i="73"/>
  <c r="A890" i="73"/>
  <c r="A892" i="73"/>
  <c r="A894" i="73"/>
  <c r="A896" i="73"/>
  <c r="A898" i="73"/>
  <c r="A900" i="73"/>
  <c r="A902" i="73"/>
  <c r="A904" i="73"/>
  <c r="A906" i="73"/>
  <c r="A908" i="73"/>
  <c r="A910" i="73"/>
  <c r="A912" i="73"/>
  <c r="A914" i="73"/>
  <c r="A920" i="73"/>
  <c r="A922" i="73"/>
  <c r="A924" i="73"/>
  <c r="A926" i="73"/>
  <c r="A928" i="73"/>
  <c r="A930" i="73"/>
  <c r="A932" i="73"/>
  <c r="A933" i="73"/>
  <c r="A934" i="73"/>
  <c r="A935" i="73"/>
  <c r="A937" i="73"/>
  <c r="A939" i="73"/>
  <c r="A941" i="73"/>
  <c r="A943" i="73"/>
  <c r="A945" i="73"/>
  <c r="A947" i="73"/>
  <c r="A949" i="73"/>
  <c r="A951" i="73"/>
  <c r="A955" i="73"/>
  <c r="A957" i="73"/>
  <c r="A953" i="73"/>
  <c r="A959" i="73"/>
  <c r="A961" i="73"/>
  <c r="A963" i="73"/>
  <c r="A966" i="73"/>
  <c r="A968" i="73"/>
  <c r="A969" i="73"/>
  <c r="A970" i="73"/>
  <c r="A971" i="73"/>
  <c r="A972" i="73"/>
  <c r="A973" i="73"/>
  <c r="A974" i="73"/>
  <c r="A975" i="73"/>
  <c r="A976" i="73"/>
  <c r="A977" i="73"/>
  <c r="A978" i="73"/>
  <c r="A979" i="73"/>
  <c r="A980" i="73"/>
  <c r="A981" i="73"/>
  <c r="A982" i="73"/>
  <c r="A983" i="73"/>
  <c r="A985" i="73"/>
  <c r="A987" i="73"/>
  <c r="A989" i="73"/>
  <c r="A1006" i="73"/>
  <c r="A995" i="73"/>
  <c r="A991" i="73"/>
  <c r="A992" i="73"/>
  <c r="A993" i="73"/>
  <c r="A997" i="73"/>
  <c r="A1002" i="73"/>
  <c r="A1004" i="73"/>
  <c r="A1000" i="73"/>
  <c r="A1009" i="73"/>
  <c r="A1015" i="73"/>
  <c r="A1017" i="73"/>
  <c r="A1019" i="73"/>
  <c r="A1021" i="73"/>
  <c r="A1025" i="73"/>
  <c r="A1027" i="73"/>
  <c r="A1029" i="73"/>
  <c r="A1031" i="73"/>
  <c r="A1033" i="73"/>
  <c r="A1044" i="73"/>
  <c r="A1046" i="73"/>
  <c r="A1048" i="73"/>
  <c r="A1050" i="73"/>
  <c r="A1011" i="73"/>
  <c r="A1013" i="73"/>
  <c r="A1035" i="73"/>
  <c r="A1037" i="73"/>
  <c r="A1038" i="73"/>
  <c r="A1039" i="73"/>
  <c r="A1042" i="73"/>
  <c r="A1052" i="73"/>
  <c r="A1053" i="73"/>
  <c r="A1057" i="73"/>
  <c r="A1058" i="73"/>
  <c r="A1060" i="73"/>
  <c r="A1062" i="73"/>
  <c r="A1063" i="73"/>
  <c r="A1065" i="73"/>
  <c r="A1073" i="73"/>
  <c r="A1055" i="73"/>
  <c r="A1068" i="73"/>
  <c r="A1067" i="73"/>
  <c r="A1070" i="73"/>
  <c r="A1075" i="73"/>
  <c r="A1077" i="73"/>
  <c r="A1079" i="73"/>
  <c r="A1081" i="73"/>
  <c r="A1083" i="73"/>
  <c r="A1085" i="73"/>
  <c r="A1087" i="73"/>
  <c r="A1089" i="73"/>
  <c r="A1091" i="73"/>
  <c r="A1093" i="73"/>
  <c r="A1095" i="73"/>
  <c r="A1097" i="73"/>
  <c r="A1098" i="73"/>
  <c r="A1099" i="73"/>
  <c r="A1101" i="73"/>
  <c r="A1103" i="73"/>
  <c r="A1106" i="73"/>
  <c r="A1107" i="73"/>
  <c r="A1108" i="73"/>
  <c r="A1110" i="73"/>
  <c r="A1112" i="73"/>
  <c r="A1114" i="73"/>
  <c r="A1116" i="73"/>
  <c r="A1118" i="73"/>
  <c r="A1120" i="73"/>
  <c r="A1122" i="73"/>
  <c r="A1124" i="73"/>
  <c r="A1126" i="73"/>
  <c r="A1128" i="73"/>
  <c r="A1130" i="73"/>
  <c r="A1132" i="73"/>
  <c r="A1134" i="73"/>
  <c r="A1135" i="73"/>
  <c r="A1136" i="73"/>
  <c r="A1137" i="73"/>
  <c r="A1138" i="73"/>
  <c r="A1139" i="73"/>
  <c r="A1140" i="73"/>
  <c r="A1141" i="73"/>
  <c r="A1142" i="73"/>
  <c r="A1143" i="73"/>
  <c r="A1144" i="73"/>
  <c r="A1145" i="73"/>
  <c r="A1146" i="73"/>
  <c r="A1147" i="73"/>
  <c r="A1148" i="73"/>
  <c r="A1149" i="73"/>
  <c r="A1150" i="73"/>
  <c r="A1151" i="73"/>
  <c r="A1152" i="73"/>
  <c r="A1153" i="73"/>
  <c r="A1154" i="73"/>
  <c r="A1155" i="73"/>
  <c r="A1156" i="73"/>
  <c r="A25" i="73"/>
  <c r="A450" i="73"/>
  <c r="A448" i="73"/>
  <c r="A22" i="73"/>
  <c r="A20" i="73"/>
  <c r="A17" i="73"/>
  <c r="T447" i="73" l="1"/>
  <c r="U535" i="73"/>
  <c r="Z535" i="73"/>
  <c r="Z527" i="73"/>
  <c r="U527" i="73"/>
  <c r="Z525" i="73"/>
  <c r="U525" i="73"/>
  <c r="BU482" i="73"/>
  <c r="BP482" i="73"/>
  <c r="BK482" i="73"/>
  <c r="BF482" i="73"/>
  <c r="AY482" i="73"/>
  <c r="AT482" i="73"/>
  <c r="AO482" i="73"/>
  <c r="AH482" i="73"/>
  <c r="AD482" i="73"/>
  <c r="AC482" i="73"/>
  <c r="AB482" i="73"/>
  <c r="AA482" i="73"/>
  <c r="Y482" i="73"/>
  <c r="X482" i="73"/>
  <c r="W482" i="73"/>
  <c r="V482" i="73"/>
  <c r="BU481" i="73"/>
  <c r="BP481" i="73"/>
  <c r="BK481" i="73"/>
  <c r="BF481" i="73"/>
  <c r="AY481" i="73"/>
  <c r="AT481" i="73"/>
  <c r="AO481" i="73"/>
  <c r="AH481" i="73"/>
  <c r="AD481" i="73"/>
  <c r="AC481" i="73"/>
  <c r="AB481" i="73"/>
  <c r="AA481" i="73"/>
  <c r="Y481" i="73"/>
  <c r="X481" i="73"/>
  <c r="W481" i="73"/>
  <c r="V481" i="73"/>
  <c r="BU487" i="73"/>
  <c r="BP487" i="73"/>
  <c r="BK487" i="73"/>
  <c r="BF487" i="73"/>
  <c r="AY487" i="73"/>
  <c r="AT487" i="73"/>
  <c r="AO487" i="73"/>
  <c r="AH487" i="73"/>
  <c r="AD487" i="73"/>
  <c r="AC487" i="73"/>
  <c r="AB487" i="73"/>
  <c r="AA487" i="73"/>
  <c r="Y487" i="73"/>
  <c r="X487" i="73"/>
  <c r="W487" i="73"/>
  <c r="V487" i="73"/>
  <c r="BU486" i="73"/>
  <c r="BP486" i="73"/>
  <c r="BK486" i="73"/>
  <c r="BF486" i="73"/>
  <c r="AY486" i="73"/>
  <c r="AT486" i="73"/>
  <c r="AO486" i="73"/>
  <c r="AH486" i="73"/>
  <c r="AD486" i="73"/>
  <c r="AC486" i="73"/>
  <c r="AB486" i="73"/>
  <c r="AA486" i="73"/>
  <c r="Y486" i="73"/>
  <c r="X486" i="73"/>
  <c r="W486" i="73"/>
  <c r="V486" i="73"/>
  <c r="CF535" i="73" l="1"/>
  <c r="Z528" i="73"/>
  <c r="CF527" i="73"/>
  <c r="Z526" i="73"/>
  <c r="CF525" i="73"/>
  <c r="U528" i="73"/>
  <c r="U526" i="73"/>
  <c r="U482" i="73"/>
  <c r="Z482" i="73"/>
  <c r="U486" i="73"/>
  <c r="U487" i="73"/>
  <c r="Z481" i="73"/>
  <c r="U481" i="73"/>
  <c r="Z486" i="73"/>
  <c r="Z487" i="73"/>
  <c r="CF487" i="73" l="1"/>
  <c r="CF486" i="73"/>
  <c r="CF526" i="73"/>
  <c r="CF482" i="73"/>
  <c r="CF528" i="73"/>
  <c r="CF481" i="73"/>
  <c r="V697" i="73"/>
  <c r="V698" i="73" s="1"/>
  <c r="W697" i="73"/>
  <c r="W698" i="73" s="1"/>
  <c r="X697" i="73"/>
  <c r="X698" i="73" s="1"/>
  <c r="Y697" i="73"/>
  <c r="Y698" i="73" s="1"/>
  <c r="BU697" i="73"/>
  <c r="Z697" i="73" s="1"/>
  <c r="Z698" i="73" l="1"/>
  <c r="U697" i="73"/>
  <c r="CF697" i="73" s="1"/>
  <c r="U698" i="73" l="1"/>
  <c r="CF698" i="73" s="1"/>
  <c r="BU257" i="73" l="1"/>
  <c r="BP257" i="73"/>
  <c r="BK257" i="73"/>
  <c r="BF257" i="73"/>
  <c r="AY257" i="73"/>
  <c r="BU426" i="73"/>
  <c r="BP426" i="73"/>
  <c r="BK426" i="73"/>
  <c r="BF426" i="73"/>
  <c r="AY426" i="73"/>
  <c r="AT426" i="73"/>
  <c r="AO426" i="73"/>
  <c r="AH426" i="73"/>
  <c r="AD426" i="73"/>
  <c r="AC426" i="73"/>
  <c r="AB426" i="73"/>
  <c r="AA426" i="73"/>
  <c r="Y426" i="73"/>
  <c r="X426" i="73"/>
  <c r="W426" i="73"/>
  <c r="V426" i="73"/>
  <c r="BU144" i="73"/>
  <c r="BP144" i="73"/>
  <c r="BK144" i="73"/>
  <c r="BF144" i="73"/>
  <c r="AY144" i="73"/>
  <c r="AT144" i="73"/>
  <c r="AO144" i="73"/>
  <c r="AH144" i="73"/>
  <c r="AD144" i="73"/>
  <c r="AC144" i="73"/>
  <c r="AB144" i="73"/>
  <c r="AA144" i="73"/>
  <c r="Y144" i="73"/>
  <c r="X144" i="73"/>
  <c r="W144" i="73"/>
  <c r="V144" i="73"/>
  <c r="U144" i="73" l="1"/>
  <c r="Z426" i="73"/>
  <c r="Z144" i="73"/>
  <c r="U426" i="73"/>
  <c r="CF144" i="73" l="1"/>
  <c r="CF426" i="73"/>
  <c r="BU1027" i="73"/>
  <c r="BP1027" i="73"/>
  <c r="BK1027" i="73"/>
  <c r="BF1027" i="73"/>
  <c r="AY1027" i="73"/>
  <c r="AT1027" i="73"/>
  <c r="AO1027" i="73"/>
  <c r="AH1027" i="73"/>
  <c r="AD1027" i="73"/>
  <c r="AD1028" i="73" s="1"/>
  <c r="AC1027" i="73"/>
  <c r="AC1028" i="73" s="1"/>
  <c r="AB1027" i="73"/>
  <c r="AB1028" i="73" s="1"/>
  <c r="AA1027" i="73"/>
  <c r="AA1028" i="73" s="1"/>
  <c r="Y1027" i="73"/>
  <c r="Y1028" i="73" s="1"/>
  <c r="X1027" i="73"/>
  <c r="X1028" i="73" s="1"/>
  <c r="W1027" i="73"/>
  <c r="W1028" i="73" s="1"/>
  <c r="V1027" i="73"/>
  <c r="V1028" i="73" s="1"/>
  <c r="U1027" i="73" l="1"/>
  <c r="Z1027" i="73"/>
  <c r="AT448" i="73"/>
  <c r="Z1028" i="73" l="1"/>
  <c r="CF1027" i="73"/>
  <c r="U1028" i="73"/>
  <c r="BC541" i="73"/>
  <c r="BJ541" i="73"/>
  <c r="CF1028" i="73" l="1"/>
  <c r="BU1112" i="73"/>
  <c r="BP1112" i="73"/>
  <c r="BO1112" i="73"/>
  <c r="BF1112" i="73"/>
  <c r="AY1112" i="73"/>
  <c r="AT1112" i="73"/>
  <c r="AO1112" i="73"/>
  <c r="AH1112" i="73"/>
  <c r="AC1112" i="73"/>
  <c r="AC1113" i="73" s="1"/>
  <c r="AB1112" i="73"/>
  <c r="AB1113" i="73" s="1"/>
  <c r="AA1112" i="73"/>
  <c r="AA1113" i="73" s="1"/>
  <c r="Y1112" i="73"/>
  <c r="Y1113" i="73" s="1"/>
  <c r="X1112" i="73"/>
  <c r="X1113" i="73" s="1"/>
  <c r="W1112" i="73"/>
  <c r="W1113" i="73" s="1"/>
  <c r="V1112" i="73"/>
  <c r="V1113" i="73" s="1"/>
  <c r="BU1110" i="73"/>
  <c r="BP1110" i="73"/>
  <c r="BK1110" i="73"/>
  <c r="BF1110" i="73"/>
  <c r="AY1110" i="73"/>
  <c r="AT1110" i="73"/>
  <c r="AO1110" i="73"/>
  <c r="AH1110" i="73"/>
  <c r="AD1110" i="73"/>
  <c r="AD1111" i="73" s="1"/>
  <c r="AC1110" i="73"/>
  <c r="AC1111" i="73" s="1"/>
  <c r="AB1110" i="73"/>
  <c r="AB1111" i="73" s="1"/>
  <c r="AA1110" i="73"/>
  <c r="AA1111" i="73" s="1"/>
  <c r="Y1110" i="73"/>
  <c r="Y1111" i="73" s="1"/>
  <c r="X1110" i="73"/>
  <c r="X1111" i="73" s="1"/>
  <c r="W1110" i="73"/>
  <c r="W1111" i="73" s="1"/>
  <c r="V1110" i="73"/>
  <c r="V1111" i="73" s="1"/>
  <c r="BU1107" i="73"/>
  <c r="BP1107" i="73"/>
  <c r="BK1107" i="73"/>
  <c r="BF1107" i="73"/>
  <c r="AD1107" i="73"/>
  <c r="AB1107" i="73"/>
  <c r="AT1107" i="73"/>
  <c r="AO1107" i="73"/>
  <c r="AH1107" i="73"/>
  <c r="AC1107" i="73"/>
  <c r="Y1107" i="73"/>
  <c r="X1107" i="73"/>
  <c r="W1107" i="73"/>
  <c r="V1107" i="73"/>
  <c r="BU1103" i="73"/>
  <c r="BP1103" i="73"/>
  <c r="BK1103" i="73"/>
  <c r="BF1103" i="73"/>
  <c r="AY1103" i="73"/>
  <c r="AT1103" i="73"/>
  <c r="AO1103" i="73"/>
  <c r="AH1103" i="73"/>
  <c r="AD1103" i="73"/>
  <c r="AD1104" i="73" s="1"/>
  <c r="AC1103" i="73"/>
  <c r="AC1104" i="73" s="1"/>
  <c r="AB1103" i="73"/>
  <c r="AB1104" i="73" s="1"/>
  <c r="AA1103" i="73"/>
  <c r="AA1104" i="73" s="1"/>
  <c r="Y1103" i="73"/>
  <c r="Y1104" i="73" s="1"/>
  <c r="X1103" i="73"/>
  <c r="X1104" i="73" s="1"/>
  <c r="W1103" i="73"/>
  <c r="W1104" i="73" s="1"/>
  <c r="V1103" i="73"/>
  <c r="V1104" i="73" s="1"/>
  <c r="BU1101" i="73"/>
  <c r="BP1101" i="73"/>
  <c r="BK1101" i="73"/>
  <c r="BF1101" i="73"/>
  <c r="AY1101" i="73"/>
  <c r="AT1101" i="73"/>
  <c r="AO1101" i="73"/>
  <c r="AH1101" i="73"/>
  <c r="AD1101" i="73"/>
  <c r="AD1102" i="73" s="1"/>
  <c r="AC1101" i="73"/>
  <c r="AC1102" i="73" s="1"/>
  <c r="AB1101" i="73"/>
  <c r="AB1102" i="73" s="1"/>
  <c r="AA1101" i="73"/>
  <c r="AA1102" i="73" s="1"/>
  <c r="Y1101" i="73"/>
  <c r="Y1102" i="73" s="1"/>
  <c r="X1101" i="73"/>
  <c r="X1102" i="73" s="1"/>
  <c r="W1101" i="73"/>
  <c r="W1102" i="73" s="1"/>
  <c r="V1101" i="73"/>
  <c r="V1102" i="73" s="1"/>
  <c r="T1101" i="73"/>
  <c r="BU1099" i="73"/>
  <c r="BP1099" i="73"/>
  <c r="BK1099" i="73"/>
  <c r="BF1099" i="73"/>
  <c r="AY1099" i="73"/>
  <c r="AT1099" i="73"/>
  <c r="AO1099" i="73"/>
  <c r="AH1099" i="73"/>
  <c r="AD1099" i="73"/>
  <c r="AC1099" i="73"/>
  <c r="AB1099" i="73"/>
  <c r="AA1099" i="73"/>
  <c r="Y1099" i="73"/>
  <c r="X1099" i="73"/>
  <c r="W1099" i="73"/>
  <c r="V1099" i="73"/>
  <c r="BU1098" i="73"/>
  <c r="BP1098" i="73"/>
  <c r="BK1098" i="73"/>
  <c r="BF1098" i="73"/>
  <c r="AY1098" i="73"/>
  <c r="AT1098" i="73"/>
  <c r="AO1098" i="73"/>
  <c r="AH1098" i="73"/>
  <c r="AD1098" i="73"/>
  <c r="AC1098" i="73"/>
  <c r="AB1098" i="73"/>
  <c r="AA1098" i="73"/>
  <c r="Y1098" i="73"/>
  <c r="X1098" i="73"/>
  <c r="W1098" i="73"/>
  <c r="V1098" i="73"/>
  <c r="BU1097" i="73"/>
  <c r="BP1097" i="73"/>
  <c r="BK1097" i="73"/>
  <c r="BF1097" i="73"/>
  <c r="AY1097" i="73"/>
  <c r="AT1097" i="73"/>
  <c r="AO1097" i="73"/>
  <c r="AH1097" i="73"/>
  <c r="AD1097" i="73"/>
  <c r="AD1100" i="73" s="1"/>
  <c r="AC1097" i="73"/>
  <c r="AC1100" i="73" s="1"/>
  <c r="AB1097" i="73"/>
  <c r="AB1100" i="73" s="1"/>
  <c r="AA1097" i="73"/>
  <c r="AA1100" i="73" s="1"/>
  <c r="Y1097" i="73"/>
  <c r="Y1100" i="73" s="1"/>
  <c r="X1097" i="73"/>
  <c r="X1100" i="73" s="1"/>
  <c r="W1097" i="73"/>
  <c r="W1100" i="73" s="1"/>
  <c r="V1097" i="73"/>
  <c r="BU1095" i="73"/>
  <c r="BP1095" i="73"/>
  <c r="BK1095" i="73"/>
  <c r="BF1095" i="73"/>
  <c r="AY1095" i="73"/>
  <c r="AT1095" i="73"/>
  <c r="AO1095" i="73"/>
  <c r="AH1095" i="73"/>
  <c r="AD1095" i="73"/>
  <c r="AD1096" i="73" s="1"/>
  <c r="AC1095" i="73"/>
  <c r="AC1096" i="73" s="1"/>
  <c r="AB1095" i="73"/>
  <c r="AB1096" i="73" s="1"/>
  <c r="AA1095" i="73"/>
  <c r="AA1096" i="73" s="1"/>
  <c r="Y1095" i="73"/>
  <c r="Y1096" i="73" s="1"/>
  <c r="X1095" i="73"/>
  <c r="X1096" i="73" s="1"/>
  <c r="W1095" i="73"/>
  <c r="W1096" i="73" s="1"/>
  <c r="V1095" i="73"/>
  <c r="V1096" i="73" s="1"/>
  <c r="BU1093" i="73"/>
  <c r="BP1093" i="73"/>
  <c r="BK1093" i="73"/>
  <c r="BF1093" i="73"/>
  <c r="AY1093" i="73"/>
  <c r="AT1093" i="73"/>
  <c r="AO1093" i="73"/>
  <c r="AH1093" i="73"/>
  <c r="AD1093" i="73"/>
  <c r="AD1094" i="73" s="1"/>
  <c r="AC1093" i="73"/>
  <c r="AC1094" i="73" s="1"/>
  <c r="AB1093" i="73"/>
  <c r="AB1094" i="73" s="1"/>
  <c r="AA1093" i="73"/>
  <c r="AA1094" i="73" s="1"/>
  <c r="Y1093" i="73"/>
  <c r="Y1094" i="73" s="1"/>
  <c r="X1093" i="73"/>
  <c r="X1094" i="73" s="1"/>
  <c r="W1093" i="73"/>
  <c r="W1094" i="73" s="1"/>
  <c r="V1093" i="73"/>
  <c r="V1094" i="73" s="1"/>
  <c r="BU1091" i="73"/>
  <c r="BP1091" i="73"/>
  <c r="BK1091" i="73"/>
  <c r="BF1091" i="73"/>
  <c r="AY1091" i="73"/>
  <c r="AT1091" i="73"/>
  <c r="AO1091" i="73"/>
  <c r="AH1091" i="73"/>
  <c r="AD1091" i="73"/>
  <c r="AD1092" i="73" s="1"/>
  <c r="AC1091" i="73"/>
  <c r="AC1092" i="73" s="1"/>
  <c r="AB1091" i="73"/>
  <c r="AB1092" i="73" s="1"/>
  <c r="AA1091" i="73"/>
  <c r="AA1092" i="73" s="1"/>
  <c r="Y1091" i="73"/>
  <c r="Y1092" i="73" s="1"/>
  <c r="X1091" i="73"/>
  <c r="X1092" i="73" s="1"/>
  <c r="W1091" i="73"/>
  <c r="W1092" i="73" s="1"/>
  <c r="V1091" i="73"/>
  <c r="V1092" i="73" s="1"/>
  <c r="BU1089" i="73"/>
  <c r="BP1089" i="73"/>
  <c r="BK1089" i="73"/>
  <c r="BF1089" i="73"/>
  <c r="AY1089" i="73"/>
  <c r="AT1089" i="73"/>
  <c r="AO1089" i="73"/>
  <c r="AH1089" i="73"/>
  <c r="AD1089" i="73"/>
  <c r="AD1090" i="73" s="1"/>
  <c r="AC1089" i="73"/>
  <c r="AC1090" i="73" s="1"/>
  <c r="AB1089" i="73"/>
  <c r="AB1090" i="73" s="1"/>
  <c r="AA1089" i="73"/>
  <c r="AA1090" i="73" s="1"/>
  <c r="Y1089" i="73"/>
  <c r="Y1090" i="73" s="1"/>
  <c r="X1089" i="73"/>
  <c r="X1090" i="73" s="1"/>
  <c r="W1089" i="73"/>
  <c r="W1090" i="73" s="1"/>
  <c r="V1089" i="73"/>
  <c r="V1090" i="73" s="1"/>
  <c r="BU1087" i="73"/>
  <c r="BP1087" i="73"/>
  <c r="BK1087" i="73"/>
  <c r="BF1087" i="73"/>
  <c r="AY1087" i="73"/>
  <c r="AT1087" i="73"/>
  <c r="AO1087" i="73"/>
  <c r="AH1087" i="73"/>
  <c r="AD1087" i="73"/>
  <c r="AD1088" i="73" s="1"/>
  <c r="AC1087" i="73"/>
  <c r="AC1088" i="73" s="1"/>
  <c r="AB1087" i="73"/>
  <c r="AB1088" i="73" s="1"/>
  <c r="AA1087" i="73"/>
  <c r="AA1088" i="73" s="1"/>
  <c r="Y1087" i="73"/>
  <c r="Y1088" i="73" s="1"/>
  <c r="X1087" i="73"/>
  <c r="X1088" i="73" s="1"/>
  <c r="W1087" i="73"/>
  <c r="W1088" i="73" s="1"/>
  <c r="V1087" i="73"/>
  <c r="V1088" i="73" s="1"/>
  <c r="BU1085" i="73"/>
  <c r="BP1085" i="73"/>
  <c r="BK1085" i="73"/>
  <c r="BF1085" i="73"/>
  <c r="AY1085" i="73"/>
  <c r="AT1085" i="73"/>
  <c r="AO1085" i="73"/>
  <c r="AH1085" i="73"/>
  <c r="AD1085" i="73"/>
  <c r="AD1086" i="73" s="1"/>
  <c r="AC1085" i="73"/>
  <c r="AC1086" i="73" s="1"/>
  <c r="AB1085" i="73"/>
  <c r="AB1086" i="73" s="1"/>
  <c r="AA1085" i="73"/>
  <c r="AA1086" i="73" s="1"/>
  <c r="Y1085" i="73"/>
  <c r="Y1086" i="73" s="1"/>
  <c r="X1085" i="73"/>
  <c r="X1086" i="73" s="1"/>
  <c r="W1085" i="73"/>
  <c r="W1086" i="73" s="1"/>
  <c r="V1085" i="73"/>
  <c r="V1086" i="73" s="1"/>
  <c r="BU1083" i="73"/>
  <c r="BP1083" i="73"/>
  <c r="BK1083" i="73"/>
  <c r="BF1083" i="73"/>
  <c r="AY1083" i="73"/>
  <c r="AT1083" i="73"/>
  <c r="AO1083" i="73"/>
  <c r="AH1083" i="73"/>
  <c r="AD1083" i="73"/>
  <c r="AD1084" i="73" s="1"/>
  <c r="AC1083" i="73"/>
  <c r="AC1084" i="73" s="1"/>
  <c r="AB1083" i="73"/>
  <c r="AB1084" i="73" s="1"/>
  <c r="AA1083" i="73"/>
  <c r="AA1084" i="73" s="1"/>
  <c r="Y1083" i="73"/>
  <c r="Y1084" i="73" s="1"/>
  <c r="X1083" i="73"/>
  <c r="X1084" i="73" s="1"/>
  <c r="W1083" i="73"/>
  <c r="W1084" i="73" s="1"/>
  <c r="V1083" i="73"/>
  <c r="V1084" i="73" s="1"/>
  <c r="BU1081" i="73"/>
  <c r="BP1081" i="73"/>
  <c r="BK1081" i="73"/>
  <c r="BF1081" i="73"/>
  <c r="AY1081" i="73"/>
  <c r="AT1081" i="73"/>
  <c r="AO1081" i="73"/>
  <c r="AH1081" i="73"/>
  <c r="AD1081" i="73"/>
  <c r="AD1082" i="73" s="1"/>
  <c r="AC1081" i="73"/>
  <c r="AC1082" i="73" s="1"/>
  <c r="AB1081" i="73"/>
  <c r="AB1082" i="73" s="1"/>
  <c r="AA1081" i="73"/>
  <c r="AA1082" i="73" s="1"/>
  <c r="Y1081" i="73"/>
  <c r="Y1082" i="73" s="1"/>
  <c r="X1081" i="73"/>
  <c r="X1082" i="73" s="1"/>
  <c r="W1081" i="73"/>
  <c r="W1082" i="73" s="1"/>
  <c r="V1081" i="73"/>
  <c r="V1082" i="73" s="1"/>
  <c r="BU1079" i="73"/>
  <c r="BP1079" i="73"/>
  <c r="BK1079" i="73"/>
  <c r="BF1079" i="73"/>
  <c r="AY1079" i="73"/>
  <c r="AT1079" i="73"/>
  <c r="AO1079" i="73"/>
  <c r="AH1079" i="73"/>
  <c r="AD1079" i="73"/>
  <c r="AD1080" i="73" s="1"/>
  <c r="AC1079" i="73"/>
  <c r="AC1080" i="73" s="1"/>
  <c r="AB1079" i="73"/>
  <c r="AB1080" i="73" s="1"/>
  <c r="AA1079" i="73"/>
  <c r="AA1080" i="73" s="1"/>
  <c r="Y1079" i="73"/>
  <c r="Y1080" i="73" s="1"/>
  <c r="X1079" i="73"/>
  <c r="X1080" i="73" s="1"/>
  <c r="W1079" i="73"/>
  <c r="W1080" i="73" s="1"/>
  <c r="V1079" i="73"/>
  <c r="V1080" i="73" s="1"/>
  <c r="BU1077" i="73"/>
  <c r="BP1077" i="73"/>
  <c r="BK1077" i="73"/>
  <c r="BF1077" i="73"/>
  <c r="AY1077" i="73"/>
  <c r="AT1077" i="73"/>
  <c r="AO1077" i="73"/>
  <c r="AH1077" i="73"/>
  <c r="AD1077" i="73"/>
  <c r="AD1078" i="73" s="1"/>
  <c r="AC1077" i="73"/>
  <c r="AC1078" i="73" s="1"/>
  <c r="AB1077" i="73"/>
  <c r="AB1078" i="73" s="1"/>
  <c r="AA1077" i="73"/>
  <c r="AA1078" i="73" s="1"/>
  <c r="Y1077" i="73"/>
  <c r="Y1078" i="73" s="1"/>
  <c r="X1077" i="73"/>
  <c r="X1078" i="73" s="1"/>
  <c r="W1077" i="73"/>
  <c r="W1078" i="73" s="1"/>
  <c r="V1077" i="73"/>
  <c r="V1078" i="73" s="1"/>
  <c r="BU1075" i="73"/>
  <c r="BP1075" i="73"/>
  <c r="BK1075" i="73"/>
  <c r="BF1075" i="73"/>
  <c r="AY1075" i="73"/>
  <c r="AT1075" i="73"/>
  <c r="AO1075" i="73"/>
  <c r="AH1075" i="73"/>
  <c r="AD1075" i="73"/>
  <c r="AD1076" i="73" s="1"/>
  <c r="AC1075" i="73"/>
  <c r="AC1076" i="73" s="1"/>
  <c r="AB1075" i="73"/>
  <c r="AB1076" i="73" s="1"/>
  <c r="AA1075" i="73"/>
  <c r="AA1076" i="73" s="1"/>
  <c r="Y1075" i="73"/>
  <c r="Y1076" i="73" s="1"/>
  <c r="X1075" i="73"/>
  <c r="X1076" i="73" s="1"/>
  <c r="W1075" i="73"/>
  <c r="W1076" i="73" s="1"/>
  <c r="V1075" i="73"/>
  <c r="V1076" i="73" s="1"/>
  <c r="BU190" i="73"/>
  <c r="BP190" i="73"/>
  <c r="BK190" i="73"/>
  <c r="BF190" i="73"/>
  <c r="AY190" i="73"/>
  <c r="AT190" i="73"/>
  <c r="AO190" i="73"/>
  <c r="AH190" i="73"/>
  <c r="AD190" i="73"/>
  <c r="AC190" i="73"/>
  <c r="AB190" i="73"/>
  <c r="AA190" i="73"/>
  <c r="Y190" i="73"/>
  <c r="X190" i="73"/>
  <c r="W190" i="73"/>
  <c r="V190" i="73"/>
  <c r="BU1070" i="73"/>
  <c r="BP1070" i="73"/>
  <c r="BK1070" i="73"/>
  <c r="BF1070" i="73"/>
  <c r="AY1070" i="73"/>
  <c r="AT1070" i="73"/>
  <c r="AO1070" i="73"/>
  <c r="AH1070" i="73"/>
  <c r="AD1070" i="73"/>
  <c r="AC1070" i="73"/>
  <c r="AB1070" i="73"/>
  <c r="AA1070" i="73"/>
  <c r="Y1070" i="73"/>
  <c r="X1070" i="73"/>
  <c r="W1070" i="73"/>
  <c r="V1070" i="73"/>
  <c r="BU1067" i="73"/>
  <c r="BP1067" i="73"/>
  <c r="BK1067" i="73"/>
  <c r="BF1067" i="73"/>
  <c r="AY1067" i="73"/>
  <c r="AT1067" i="73"/>
  <c r="AO1067" i="73"/>
  <c r="AH1067" i="73"/>
  <c r="AD1067" i="73"/>
  <c r="AC1067" i="73"/>
  <c r="AB1067" i="73"/>
  <c r="AA1067" i="73"/>
  <c r="Y1067" i="73"/>
  <c r="X1067" i="73"/>
  <c r="W1067" i="73"/>
  <c r="V1067" i="73"/>
  <c r="BU1068" i="73"/>
  <c r="BP1068" i="73"/>
  <c r="BK1068" i="73"/>
  <c r="BF1068" i="73"/>
  <c r="AY1068" i="73"/>
  <c r="AT1068" i="73"/>
  <c r="AO1068" i="73"/>
  <c r="AH1068" i="73"/>
  <c r="AD1068" i="73"/>
  <c r="AD1069" i="73" s="1"/>
  <c r="AC1068" i="73"/>
  <c r="AC1069" i="73" s="1"/>
  <c r="AB1068" i="73"/>
  <c r="AB1069" i="73" s="1"/>
  <c r="AA1068" i="73"/>
  <c r="AA1069" i="73" s="1"/>
  <c r="Y1068" i="73"/>
  <c r="Y1069" i="73" s="1"/>
  <c r="X1068" i="73"/>
  <c r="X1069" i="73" s="1"/>
  <c r="W1068" i="73"/>
  <c r="W1069" i="73" s="1"/>
  <c r="V1068" i="73"/>
  <c r="V1069" i="73" s="1"/>
  <c r="BU1055" i="73"/>
  <c r="BP1055" i="73"/>
  <c r="BK1055" i="73"/>
  <c r="BF1055" i="73"/>
  <c r="AY1055" i="73"/>
  <c r="AT1055" i="73"/>
  <c r="AO1055" i="73"/>
  <c r="AH1055" i="73"/>
  <c r="AD1055" i="73"/>
  <c r="AD1056" i="73" s="1"/>
  <c r="AC1055" i="73"/>
  <c r="AC1056" i="73" s="1"/>
  <c r="AB1055" i="73"/>
  <c r="AB1056" i="73" s="1"/>
  <c r="AA1055" i="73"/>
  <c r="AA1056" i="73" s="1"/>
  <c r="Y1055" i="73"/>
  <c r="Y1056" i="73" s="1"/>
  <c r="X1055" i="73"/>
  <c r="X1056" i="73" s="1"/>
  <c r="W1055" i="73"/>
  <c r="W1056" i="73" s="1"/>
  <c r="V1055" i="73"/>
  <c r="V1056" i="73" s="1"/>
  <c r="BU1073" i="73"/>
  <c r="BP1073" i="73"/>
  <c r="BK1073" i="73"/>
  <c r="BF1073" i="73"/>
  <c r="AY1073" i="73"/>
  <c r="AT1073" i="73"/>
  <c r="AO1073" i="73"/>
  <c r="AH1073" i="73"/>
  <c r="AD1073" i="73"/>
  <c r="AC1073" i="73"/>
  <c r="AB1073" i="73"/>
  <c r="AA1073" i="73"/>
  <c r="Y1073" i="73"/>
  <c r="X1073" i="73"/>
  <c r="W1073" i="73"/>
  <c r="V1073" i="73"/>
  <c r="BU1065" i="73"/>
  <c r="BP1065" i="73"/>
  <c r="BK1065" i="73"/>
  <c r="BF1065" i="73"/>
  <c r="AY1065" i="73"/>
  <c r="AT1065" i="73"/>
  <c r="AO1065" i="73"/>
  <c r="AH1065" i="73"/>
  <c r="AD1065" i="73"/>
  <c r="AD1066" i="73" s="1"/>
  <c r="AC1065" i="73"/>
  <c r="AC1066" i="73" s="1"/>
  <c r="AB1065" i="73"/>
  <c r="AB1066" i="73" s="1"/>
  <c r="AA1065" i="73"/>
  <c r="AA1066" i="73" s="1"/>
  <c r="Y1065" i="73"/>
  <c r="Y1066" i="73" s="1"/>
  <c r="X1065" i="73"/>
  <c r="X1066" i="73" s="1"/>
  <c r="W1065" i="73"/>
  <c r="W1066" i="73" s="1"/>
  <c r="V1065" i="73"/>
  <c r="V1066" i="73" s="1"/>
  <c r="BU1063" i="73"/>
  <c r="BP1063" i="73"/>
  <c r="BK1063" i="73"/>
  <c r="BF1063" i="73"/>
  <c r="AY1063" i="73"/>
  <c r="AT1063" i="73"/>
  <c r="AO1063" i="73"/>
  <c r="AH1063" i="73"/>
  <c r="AD1063" i="73"/>
  <c r="AC1063" i="73"/>
  <c r="AB1063" i="73"/>
  <c r="AA1063" i="73"/>
  <c r="Y1063" i="73"/>
  <c r="X1063" i="73"/>
  <c r="W1063" i="73"/>
  <c r="V1063" i="73"/>
  <c r="BU1062" i="73"/>
  <c r="BP1062" i="73"/>
  <c r="BK1062" i="73"/>
  <c r="BF1062" i="73"/>
  <c r="AY1062" i="73"/>
  <c r="AT1062" i="73"/>
  <c r="AO1062" i="73"/>
  <c r="AH1062" i="73"/>
  <c r="AD1062" i="73"/>
  <c r="AD1064" i="73" s="1"/>
  <c r="AC1062" i="73"/>
  <c r="AC1064" i="73" s="1"/>
  <c r="AB1062" i="73"/>
  <c r="AB1064" i="73" s="1"/>
  <c r="AA1062" i="73"/>
  <c r="AA1064" i="73" s="1"/>
  <c r="Y1062" i="73"/>
  <c r="Y1064" i="73" s="1"/>
  <c r="X1062" i="73"/>
  <c r="X1064" i="73" s="1"/>
  <c r="W1062" i="73"/>
  <c r="W1064" i="73" s="1"/>
  <c r="V1062" i="73"/>
  <c r="V1064" i="73" s="1"/>
  <c r="BU1058" i="73"/>
  <c r="BP1058" i="73"/>
  <c r="BK1058" i="73"/>
  <c r="BF1058" i="73"/>
  <c r="AY1058" i="73"/>
  <c r="AT1058" i="73"/>
  <c r="AO1058" i="73"/>
  <c r="AH1058" i="73"/>
  <c r="AD1058" i="73"/>
  <c r="AC1058" i="73"/>
  <c r="AB1058" i="73"/>
  <c r="AA1058" i="73"/>
  <c r="Y1058" i="73"/>
  <c r="X1058" i="73"/>
  <c r="W1058" i="73"/>
  <c r="V1058" i="73"/>
  <c r="BU1108" i="73"/>
  <c r="BP1108" i="73"/>
  <c r="BK1108" i="73"/>
  <c r="BF1108" i="73"/>
  <c r="AY1108" i="73"/>
  <c r="AT1108" i="73"/>
  <c r="AO1108" i="73"/>
  <c r="AH1108" i="73"/>
  <c r="AD1108" i="73"/>
  <c r="AC1108" i="73"/>
  <c r="AB1108" i="73"/>
  <c r="AA1108" i="73"/>
  <c r="Y1108" i="73"/>
  <c r="X1108" i="73"/>
  <c r="W1108" i="73"/>
  <c r="V1108" i="73"/>
  <c r="BU1057" i="73"/>
  <c r="BP1057" i="73"/>
  <c r="BK1057" i="73"/>
  <c r="BF1057" i="73"/>
  <c r="AY1057" i="73"/>
  <c r="AT1057" i="73"/>
  <c r="AO1057" i="73"/>
  <c r="AH1057" i="73"/>
  <c r="AD1057" i="73"/>
  <c r="AD1059" i="73" s="1"/>
  <c r="AC1057" i="73"/>
  <c r="AC1059" i="73" s="1"/>
  <c r="AB1057" i="73"/>
  <c r="AB1059" i="73" s="1"/>
  <c r="AA1057" i="73"/>
  <c r="AA1059" i="73" s="1"/>
  <c r="Y1057" i="73"/>
  <c r="Y1059" i="73" s="1"/>
  <c r="X1057" i="73"/>
  <c r="X1059" i="73" s="1"/>
  <c r="W1057" i="73"/>
  <c r="W1059" i="73" s="1"/>
  <c r="V1057" i="73"/>
  <c r="V1059" i="73" s="1"/>
  <c r="BU1060" i="73"/>
  <c r="BP1060" i="73"/>
  <c r="BK1060" i="73"/>
  <c r="BF1060" i="73"/>
  <c r="AY1060" i="73"/>
  <c r="AT1060" i="73"/>
  <c r="AO1060" i="73"/>
  <c r="AH1060" i="73"/>
  <c r="AD1060" i="73"/>
  <c r="AD1061" i="73" s="1"/>
  <c r="AC1060" i="73"/>
  <c r="AC1061" i="73" s="1"/>
  <c r="AB1060" i="73"/>
  <c r="AB1061" i="73" s="1"/>
  <c r="AA1060" i="73"/>
  <c r="AA1061" i="73" s="1"/>
  <c r="Y1060" i="73"/>
  <c r="Y1061" i="73" s="1"/>
  <c r="X1060" i="73"/>
  <c r="X1061" i="73" s="1"/>
  <c r="W1060" i="73"/>
  <c r="W1061" i="73" s="1"/>
  <c r="V1060" i="73"/>
  <c r="V1061" i="73" s="1"/>
  <c r="BU1053" i="73"/>
  <c r="BP1053" i="73"/>
  <c r="BK1053" i="73"/>
  <c r="BF1053" i="73"/>
  <c r="AY1053" i="73"/>
  <c r="AT1053" i="73"/>
  <c r="AO1053" i="73"/>
  <c r="AH1053" i="73"/>
  <c r="AD1053" i="73"/>
  <c r="AC1053" i="73"/>
  <c r="AC1054" i="73" s="1"/>
  <c r="AB1053" i="73"/>
  <c r="AB1054" i="73" s="1"/>
  <c r="AA1053" i="73"/>
  <c r="AA1054" i="73" s="1"/>
  <c r="Y1053" i="73"/>
  <c r="Y1054" i="73" s="1"/>
  <c r="X1053" i="73"/>
  <c r="X1054" i="73" s="1"/>
  <c r="W1053" i="73"/>
  <c r="W1054" i="73" s="1"/>
  <c r="V1053" i="73"/>
  <c r="V1054" i="73" s="1"/>
  <c r="BU1052" i="73"/>
  <c r="BP1052" i="73"/>
  <c r="BK1052" i="73"/>
  <c r="BF1052" i="73"/>
  <c r="AY1052" i="73"/>
  <c r="AT1052" i="73"/>
  <c r="AO1052" i="73"/>
  <c r="AH1052" i="73"/>
  <c r="AD1052" i="73"/>
  <c r="AD1054" i="73" s="1"/>
  <c r="AC1052" i="73"/>
  <c r="AB1052" i="73"/>
  <c r="AA1052" i="73"/>
  <c r="Y1052" i="73"/>
  <c r="X1052" i="73"/>
  <c r="W1052" i="73"/>
  <c r="V1052" i="73"/>
  <c r="BU1039" i="73"/>
  <c r="BP1039" i="73"/>
  <c r="BK1039" i="73"/>
  <c r="BF1039" i="73"/>
  <c r="AY1039" i="73"/>
  <c r="AT1039" i="73"/>
  <c r="AO1039" i="73"/>
  <c r="AH1039" i="73"/>
  <c r="AD1039" i="73"/>
  <c r="AC1039" i="73"/>
  <c r="AB1039" i="73"/>
  <c r="AA1039" i="73"/>
  <c r="Y1039" i="73"/>
  <c r="X1039" i="73"/>
  <c r="W1039" i="73"/>
  <c r="V1039" i="73"/>
  <c r="BU1038" i="73"/>
  <c r="BP1038" i="73"/>
  <c r="BK1038" i="73"/>
  <c r="BF1038" i="73"/>
  <c r="AY1038" i="73"/>
  <c r="AT1038" i="73"/>
  <c r="AO1038" i="73"/>
  <c r="AH1038" i="73"/>
  <c r="AD1038" i="73"/>
  <c r="AC1038" i="73"/>
  <c r="AB1038" i="73"/>
  <c r="AA1038" i="73"/>
  <c r="Y1038" i="73"/>
  <c r="X1038" i="73"/>
  <c r="W1038" i="73"/>
  <c r="V1038" i="73"/>
  <c r="BU1037" i="73"/>
  <c r="BP1037" i="73"/>
  <c r="BK1037" i="73"/>
  <c r="BF1037" i="73"/>
  <c r="AY1037" i="73"/>
  <c r="AT1037" i="73"/>
  <c r="AO1037" i="73"/>
  <c r="AH1037" i="73"/>
  <c r="AD1037" i="73"/>
  <c r="AC1037" i="73"/>
  <c r="AB1037" i="73"/>
  <c r="AA1037" i="73"/>
  <c r="Y1037" i="73"/>
  <c r="X1037" i="73"/>
  <c r="W1037" i="73"/>
  <c r="V1037" i="73"/>
  <c r="BU1013" i="73"/>
  <c r="BP1013" i="73"/>
  <c r="BK1013" i="73"/>
  <c r="BF1013" i="73"/>
  <c r="AT1013" i="73"/>
  <c r="AO1013" i="73"/>
  <c r="AH1013" i="73"/>
  <c r="AD1013" i="73"/>
  <c r="AD1014" i="73" s="1"/>
  <c r="AC1013" i="73"/>
  <c r="AC1014" i="73" s="1"/>
  <c r="AB1013" i="73"/>
  <c r="AB1014" i="73" s="1"/>
  <c r="AA1013" i="73"/>
  <c r="AA1014" i="73" s="1"/>
  <c r="Y1013" i="73"/>
  <c r="Y1014" i="73" s="1"/>
  <c r="X1013" i="73"/>
  <c r="X1014" i="73" s="1"/>
  <c r="W1013" i="73"/>
  <c r="W1014" i="73" s="1"/>
  <c r="V1013" i="73"/>
  <c r="V1014" i="73" s="1"/>
  <c r="BU1011" i="73"/>
  <c r="BP1011" i="73"/>
  <c r="BK1011" i="73"/>
  <c r="BF1011" i="73"/>
  <c r="AY1011" i="73"/>
  <c r="AT1011" i="73"/>
  <c r="AO1011" i="73"/>
  <c r="AH1011" i="73"/>
  <c r="AD1011" i="73"/>
  <c r="AD1012" i="73" s="1"/>
  <c r="AC1011" i="73"/>
  <c r="AC1012" i="73" s="1"/>
  <c r="AB1011" i="73"/>
  <c r="AB1012" i="73" s="1"/>
  <c r="AA1011" i="73"/>
  <c r="AA1012" i="73" s="1"/>
  <c r="Y1011" i="73"/>
  <c r="Y1012" i="73" s="1"/>
  <c r="X1011" i="73"/>
  <c r="X1012" i="73" s="1"/>
  <c r="W1011" i="73"/>
  <c r="W1012" i="73" s="1"/>
  <c r="V1011" i="73"/>
  <c r="V1012" i="73" s="1"/>
  <c r="BU508" i="73"/>
  <c r="BP508" i="73"/>
  <c r="BK508" i="73"/>
  <c r="BF508" i="73"/>
  <c r="AY508" i="73"/>
  <c r="AT508" i="73"/>
  <c r="AO508" i="73"/>
  <c r="AH508" i="73"/>
  <c r="AD508" i="73"/>
  <c r="AC508" i="73"/>
  <c r="AB508" i="73"/>
  <c r="AA508" i="73"/>
  <c r="Y508" i="73"/>
  <c r="X508" i="73"/>
  <c r="W508" i="73"/>
  <c r="V508" i="73"/>
  <c r="BU507" i="73"/>
  <c r="BP507" i="73"/>
  <c r="BK507" i="73"/>
  <c r="BF507" i="73"/>
  <c r="AY507" i="73"/>
  <c r="AT507" i="73"/>
  <c r="AO507" i="73"/>
  <c r="AH507" i="73"/>
  <c r="AD507" i="73"/>
  <c r="AC507" i="73"/>
  <c r="AB507" i="73"/>
  <c r="AA507" i="73"/>
  <c r="Y507" i="73"/>
  <c r="X507" i="73"/>
  <c r="W507" i="73"/>
  <c r="V507" i="73"/>
  <c r="BU506" i="73"/>
  <c r="BP506" i="73"/>
  <c r="BK506" i="73"/>
  <c r="BF506" i="73"/>
  <c r="AY506" i="73"/>
  <c r="AT506" i="73"/>
  <c r="AO506" i="73"/>
  <c r="AH506" i="73"/>
  <c r="AD506" i="73"/>
  <c r="AC506" i="73"/>
  <c r="AB506" i="73"/>
  <c r="AA506" i="73"/>
  <c r="Y506" i="73"/>
  <c r="X506" i="73"/>
  <c r="W506" i="73"/>
  <c r="V506" i="73"/>
  <c r="BU505" i="73"/>
  <c r="BP505" i="73"/>
  <c r="BK505" i="73"/>
  <c r="BF505" i="73"/>
  <c r="AY505" i="73"/>
  <c r="AT505" i="73"/>
  <c r="AO505" i="73"/>
  <c r="AH505" i="73"/>
  <c r="AD505" i="73"/>
  <c r="AC505" i="73"/>
  <c r="AB505" i="73"/>
  <c r="AA505" i="73"/>
  <c r="Y505" i="73"/>
  <c r="X505" i="73"/>
  <c r="W505" i="73"/>
  <c r="V505" i="73"/>
  <c r="BP414" i="73"/>
  <c r="BK414" i="73"/>
  <c r="BF414" i="73"/>
  <c r="AY414" i="73"/>
  <c r="AT414" i="73"/>
  <c r="AO414" i="73"/>
  <c r="AH414" i="73"/>
  <c r="AD414" i="73"/>
  <c r="AC414" i="73"/>
  <c r="AB414" i="73"/>
  <c r="AA414" i="73"/>
  <c r="Y414" i="73"/>
  <c r="X414" i="73"/>
  <c r="W414" i="73"/>
  <c r="V414" i="73"/>
  <c r="BU362" i="73"/>
  <c r="BP362" i="73"/>
  <c r="BK362" i="73"/>
  <c r="BF362" i="73"/>
  <c r="AH362" i="73"/>
  <c r="AD362" i="73"/>
  <c r="AD363" i="73" s="1"/>
  <c r="AC362" i="73"/>
  <c r="AC363" i="73" s="1"/>
  <c r="AB362" i="73"/>
  <c r="AB363" i="73" s="1"/>
  <c r="AA362" i="73"/>
  <c r="AA363" i="73" s="1"/>
  <c r="Y362" i="73"/>
  <c r="Y363" i="73" s="1"/>
  <c r="X362" i="73"/>
  <c r="X363" i="73" s="1"/>
  <c r="W362" i="73"/>
  <c r="W363" i="73" s="1"/>
  <c r="V362" i="73"/>
  <c r="V363" i="73" s="1"/>
  <c r="BU335" i="73"/>
  <c r="BP335" i="73"/>
  <c r="BK335" i="73"/>
  <c r="BF335" i="73"/>
  <c r="AY335" i="73"/>
  <c r="AT335" i="73"/>
  <c r="AO335" i="73"/>
  <c r="AH335" i="73"/>
  <c r="AD335" i="73"/>
  <c r="AC335" i="73"/>
  <c r="AB335" i="73"/>
  <c r="AA335" i="73"/>
  <c r="Y335" i="73"/>
  <c r="X335" i="73"/>
  <c r="W335" i="73"/>
  <c r="V335" i="73"/>
  <c r="BU334" i="73"/>
  <c r="BP334" i="73"/>
  <c r="BK334" i="73"/>
  <c r="BF334" i="73"/>
  <c r="AY334" i="73"/>
  <c r="AT334" i="73"/>
  <c r="AO334" i="73"/>
  <c r="U334" i="73" s="1"/>
  <c r="AD334" i="73"/>
  <c r="AC334" i="73"/>
  <c r="AB334" i="73"/>
  <c r="AA334" i="73"/>
  <c r="Y334" i="73"/>
  <c r="X334" i="73"/>
  <c r="W334" i="73"/>
  <c r="V334" i="73"/>
  <c r="BU333" i="73"/>
  <c r="BP333" i="73"/>
  <c r="BK333" i="73"/>
  <c r="BF333" i="73"/>
  <c r="AY333" i="73"/>
  <c r="AT333" i="73"/>
  <c r="AO333" i="73"/>
  <c r="AH333" i="73"/>
  <c r="AD333" i="73"/>
  <c r="AC333" i="73"/>
  <c r="AB333" i="73"/>
  <c r="AA333" i="73"/>
  <c r="Y333" i="73"/>
  <c r="X333" i="73"/>
  <c r="W333" i="73"/>
  <c r="V333" i="73"/>
  <c r="BU332" i="73"/>
  <c r="BP332" i="73"/>
  <c r="BK332" i="73"/>
  <c r="BF332" i="73"/>
  <c r="AY332" i="73"/>
  <c r="AT332" i="73"/>
  <c r="AO332" i="73"/>
  <c r="AH332" i="73"/>
  <c r="AD332" i="73"/>
  <c r="AC332" i="73"/>
  <c r="AB332" i="73"/>
  <c r="AA332" i="73"/>
  <c r="Y332" i="73"/>
  <c r="X332" i="73"/>
  <c r="W332" i="73"/>
  <c r="V332" i="73"/>
  <c r="BU331" i="73"/>
  <c r="BP331" i="73"/>
  <c r="BK331" i="73"/>
  <c r="BF331" i="73"/>
  <c r="AY331" i="73"/>
  <c r="AT331" i="73"/>
  <c r="AO331" i="73"/>
  <c r="AH331" i="73"/>
  <c r="AD331" i="73"/>
  <c r="AC331" i="73"/>
  <c r="AB331" i="73"/>
  <c r="AA331" i="73"/>
  <c r="Y331" i="73"/>
  <c r="X331" i="73"/>
  <c r="W331" i="73"/>
  <c r="V331" i="73"/>
  <c r="BU330" i="73"/>
  <c r="BP330" i="73"/>
  <c r="BK330" i="73"/>
  <c r="BF330" i="73"/>
  <c r="AY330" i="73"/>
  <c r="AT330" i="73"/>
  <c r="AO330" i="73"/>
  <c r="AH330" i="73"/>
  <c r="AD330" i="73"/>
  <c r="AC330" i="73"/>
  <c r="AB330" i="73"/>
  <c r="AA330" i="73"/>
  <c r="Y330" i="73"/>
  <c r="X330" i="73"/>
  <c r="W330" i="73"/>
  <c r="V330" i="73"/>
  <c r="BU329" i="73"/>
  <c r="BP329" i="73"/>
  <c r="BK329" i="73"/>
  <c r="BF329" i="73"/>
  <c r="AY329" i="73"/>
  <c r="AT329" i="73"/>
  <c r="AO329" i="73"/>
  <c r="AH329" i="73"/>
  <c r="AD329" i="73"/>
  <c r="AC329" i="73"/>
  <c r="AB329" i="73"/>
  <c r="AA329" i="73"/>
  <c r="Y329" i="73"/>
  <c r="X329" i="73"/>
  <c r="W329" i="73"/>
  <c r="V329" i="73"/>
  <c r="BU307" i="73"/>
  <c r="BP307" i="73"/>
  <c r="BK307" i="73"/>
  <c r="BF307" i="73"/>
  <c r="AY307" i="73"/>
  <c r="AT307" i="73"/>
  <c r="AO307" i="73"/>
  <c r="AH307" i="73"/>
  <c r="AD307" i="73"/>
  <c r="AC307" i="73"/>
  <c r="AB307" i="73"/>
  <c r="AA307" i="73"/>
  <c r="Y307" i="73"/>
  <c r="X307" i="73"/>
  <c r="W307" i="73"/>
  <c r="V307" i="73"/>
  <c r="BU306" i="73"/>
  <c r="BP306" i="73"/>
  <c r="BK306" i="73"/>
  <c r="BF306" i="73"/>
  <c r="AY306" i="73"/>
  <c r="AT306" i="73"/>
  <c r="AO306" i="73"/>
  <c r="AH306" i="73"/>
  <c r="AD306" i="73"/>
  <c r="AC306" i="73"/>
  <c r="AB306" i="73"/>
  <c r="AA306" i="73"/>
  <c r="Y306" i="73"/>
  <c r="X306" i="73"/>
  <c r="W306" i="73"/>
  <c r="V306" i="73"/>
  <c r="BU305" i="73"/>
  <c r="BP305" i="73"/>
  <c r="BK305" i="73"/>
  <c r="BF305" i="73"/>
  <c r="AY305" i="73"/>
  <c r="AT305" i="73"/>
  <c r="AO305" i="73"/>
  <c r="AH305" i="73"/>
  <c r="AD305" i="73"/>
  <c r="AC305" i="73"/>
  <c r="AB305" i="73"/>
  <c r="AA305" i="73"/>
  <c r="Y305" i="73"/>
  <c r="X305" i="73"/>
  <c r="W305" i="73"/>
  <c r="V305" i="73"/>
  <c r="BU304" i="73"/>
  <c r="BP304" i="73"/>
  <c r="BK304" i="73"/>
  <c r="BF304" i="73"/>
  <c r="AY304" i="73"/>
  <c r="AT304" i="73"/>
  <c r="AO304" i="73"/>
  <c r="AH304" i="73"/>
  <c r="AD304" i="73"/>
  <c r="AC304" i="73"/>
  <c r="AB304" i="73"/>
  <c r="AA304" i="73"/>
  <c r="Y304" i="73"/>
  <c r="X304" i="73"/>
  <c r="W304" i="73"/>
  <c r="V304" i="73"/>
  <c r="BU303" i="73"/>
  <c r="BP303" i="73"/>
  <c r="BK303" i="73"/>
  <c r="BF303" i="73"/>
  <c r="AY303" i="73"/>
  <c r="AT303" i="73"/>
  <c r="AO303" i="73"/>
  <c r="AH303" i="73"/>
  <c r="AD303" i="73"/>
  <c r="AC303" i="73"/>
  <c r="AB303" i="73"/>
  <c r="AA303" i="73"/>
  <c r="Y303" i="73"/>
  <c r="X303" i="73"/>
  <c r="W303" i="73"/>
  <c r="V303" i="73"/>
  <c r="BU302" i="73"/>
  <c r="BP302" i="73"/>
  <c r="BK302" i="73"/>
  <c r="BF302" i="73"/>
  <c r="AY302" i="73"/>
  <c r="AT302" i="73"/>
  <c r="AO302" i="73"/>
  <c r="AH302" i="73"/>
  <c r="AD302" i="73"/>
  <c r="AC302" i="73"/>
  <c r="AB302" i="73"/>
  <c r="AA302" i="73"/>
  <c r="Y302" i="73"/>
  <c r="X302" i="73"/>
  <c r="W302" i="73"/>
  <c r="V302" i="73"/>
  <c r="BU300" i="73"/>
  <c r="BP300" i="73"/>
  <c r="BK300" i="73"/>
  <c r="BF300" i="73"/>
  <c r="AY300" i="73"/>
  <c r="AT300" i="73"/>
  <c r="AO300" i="73"/>
  <c r="AH300" i="73"/>
  <c r="AD300" i="73"/>
  <c r="AC300" i="73"/>
  <c r="AB300" i="73"/>
  <c r="AA300" i="73"/>
  <c r="Y300" i="73"/>
  <c r="X300" i="73"/>
  <c r="W300" i="73"/>
  <c r="V300" i="73"/>
  <c r="BU310" i="73"/>
  <c r="BP310" i="73"/>
  <c r="BK310" i="73"/>
  <c r="BF310" i="73"/>
  <c r="AY310" i="73"/>
  <c r="AT310" i="73"/>
  <c r="AO310" i="73"/>
  <c r="AH310" i="73"/>
  <c r="AD310" i="73"/>
  <c r="AC310" i="73"/>
  <c r="AB310" i="73"/>
  <c r="AA310" i="73"/>
  <c r="Y310" i="73"/>
  <c r="X310" i="73"/>
  <c r="W310" i="73"/>
  <c r="V310" i="73"/>
  <c r="BU309" i="73"/>
  <c r="BP309" i="73"/>
  <c r="BK309" i="73"/>
  <c r="BF309" i="73"/>
  <c r="AY309" i="73"/>
  <c r="AT309" i="73"/>
  <c r="AO309" i="73"/>
  <c r="AH309" i="73"/>
  <c r="AD309" i="73"/>
  <c r="AC309" i="73"/>
  <c r="AB309" i="73"/>
  <c r="AA309" i="73"/>
  <c r="Y309" i="73"/>
  <c r="X309" i="73"/>
  <c r="W309" i="73"/>
  <c r="V309" i="73"/>
  <c r="BU308" i="73"/>
  <c r="BP308" i="73"/>
  <c r="BK308" i="73"/>
  <c r="BF308" i="73"/>
  <c r="AY308" i="73"/>
  <c r="AT308" i="73"/>
  <c r="AO308" i="73"/>
  <c r="AH308" i="73"/>
  <c r="AD308" i="73"/>
  <c r="AC308" i="73"/>
  <c r="AB308" i="73"/>
  <c r="AA308" i="73"/>
  <c r="Y308" i="73"/>
  <c r="X308" i="73"/>
  <c r="W308" i="73"/>
  <c r="V308" i="73"/>
  <c r="BU301" i="73"/>
  <c r="BP301" i="73"/>
  <c r="BK301" i="73"/>
  <c r="BF301" i="73"/>
  <c r="AY301" i="73"/>
  <c r="AT301" i="73"/>
  <c r="AO301" i="73"/>
  <c r="AH301" i="73"/>
  <c r="AD301" i="73"/>
  <c r="AC301" i="73"/>
  <c r="AB301" i="73"/>
  <c r="AA301" i="73"/>
  <c r="Y301" i="73"/>
  <c r="X301" i="73"/>
  <c r="W301" i="73"/>
  <c r="V301" i="73"/>
  <c r="BU283" i="73"/>
  <c r="BP283" i="73"/>
  <c r="BK283" i="73"/>
  <c r="BF283" i="73"/>
  <c r="AY283" i="73"/>
  <c r="AT283" i="73"/>
  <c r="AO283" i="73"/>
  <c r="AH283" i="73"/>
  <c r="AD283" i="73"/>
  <c r="AC283" i="73"/>
  <c r="AB283" i="73"/>
  <c r="AA283" i="73"/>
  <c r="Y283" i="73"/>
  <c r="X283" i="73"/>
  <c r="W283" i="73"/>
  <c r="V283" i="73"/>
  <c r="BU282" i="73"/>
  <c r="BP282" i="73"/>
  <c r="BK282" i="73"/>
  <c r="BF282" i="73"/>
  <c r="AY282" i="73"/>
  <c r="AT282" i="73"/>
  <c r="AO282" i="73"/>
  <c r="AH282" i="73"/>
  <c r="AD282" i="73"/>
  <c r="AC282" i="73"/>
  <c r="AB282" i="73"/>
  <c r="AA282" i="73"/>
  <c r="Y282" i="73"/>
  <c r="X282" i="73"/>
  <c r="W282" i="73"/>
  <c r="V282" i="73"/>
  <c r="BU276" i="73"/>
  <c r="BP276" i="73"/>
  <c r="BK276" i="73"/>
  <c r="BF276" i="73"/>
  <c r="AY276" i="73"/>
  <c r="AT276" i="73"/>
  <c r="AO276" i="73"/>
  <c r="AH276" i="73"/>
  <c r="AD276" i="73"/>
  <c r="AC276" i="73"/>
  <c r="AB276" i="73"/>
  <c r="AA276" i="73"/>
  <c r="Y276" i="73"/>
  <c r="X276" i="73"/>
  <c r="W276" i="73"/>
  <c r="V276" i="73"/>
  <c r="BU284" i="73"/>
  <c r="BP284" i="73"/>
  <c r="BK284" i="73"/>
  <c r="BF284" i="73"/>
  <c r="AY284" i="73"/>
  <c r="AT284" i="73"/>
  <c r="AO284" i="73"/>
  <c r="AH284" i="73"/>
  <c r="AD284" i="73"/>
  <c r="AC284" i="73"/>
  <c r="AB284" i="73"/>
  <c r="AA284" i="73"/>
  <c r="Y284" i="73"/>
  <c r="X284" i="73"/>
  <c r="W284" i="73"/>
  <c r="V284" i="73"/>
  <c r="BU281" i="73"/>
  <c r="BP281" i="73"/>
  <c r="BK281" i="73"/>
  <c r="BF281" i="73"/>
  <c r="AY281" i="73"/>
  <c r="AT281" i="73"/>
  <c r="AO281" i="73"/>
  <c r="AH281" i="73"/>
  <c r="AD281" i="73"/>
  <c r="AC281" i="73"/>
  <c r="AB281" i="73"/>
  <c r="AA281" i="73"/>
  <c r="Y281" i="73"/>
  <c r="X281" i="73"/>
  <c r="W281" i="73"/>
  <c r="V281" i="73"/>
  <c r="BU280" i="73"/>
  <c r="BP280" i="73"/>
  <c r="BK280" i="73"/>
  <c r="BF280" i="73"/>
  <c r="AY280" i="73"/>
  <c r="AT280" i="73"/>
  <c r="AO280" i="73"/>
  <c r="AH280" i="73"/>
  <c r="AD280" i="73"/>
  <c r="AC280" i="73"/>
  <c r="AB280" i="73"/>
  <c r="AA280" i="73"/>
  <c r="Y280" i="73"/>
  <c r="X280" i="73"/>
  <c r="W280" i="73"/>
  <c r="V280" i="73"/>
  <c r="BU279" i="73"/>
  <c r="BP279" i="73"/>
  <c r="BK279" i="73"/>
  <c r="BF279" i="73"/>
  <c r="AY279" i="73"/>
  <c r="AT279" i="73"/>
  <c r="AO279" i="73"/>
  <c r="AH279" i="73"/>
  <c r="AD279" i="73"/>
  <c r="AC279" i="73"/>
  <c r="AB279" i="73"/>
  <c r="AA279" i="73"/>
  <c r="Y279" i="73"/>
  <c r="X279" i="73"/>
  <c r="W279" i="73"/>
  <c r="V279" i="73"/>
  <c r="BU278" i="73"/>
  <c r="BP278" i="73"/>
  <c r="BK278" i="73"/>
  <c r="BF278" i="73"/>
  <c r="AY278" i="73"/>
  <c r="AT278" i="73"/>
  <c r="AO278" i="73"/>
  <c r="AH278" i="73"/>
  <c r="AD278" i="73"/>
  <c r="AC278" i="73"/>
  <c r="AB278" i="73"/>
  <c r="AA278" i="73"/>
  <c r="Y278" i="73"/>
  <c r="X278" i="73"/>
  <c r="W278" i="73"/>
  <c r="V278" i="73"/>
  <c r="BU277" i="73"/>
  <c r="BP277" i="73"/>
  <c r="BK277" i="73"/>
  <c r="BF277" i="73"/>
  <c r="AY277" i="73"/>
  <c r="AT277" i="73"/>
  <c r="AO277" i="73"/>
  <c r="AH277" i="73"/>
  <c r="AD277" i="73"/>
  <c r="AC277" i="73"/>
  <c r="AB277" i="73"/>
  <c r="AA277" i="73"/>
  <c r="Y277" i="73"/>
  <c r="X277" i="73"/>
  <c r="W277" i="73"/>
  <c r="V277" i="73"/>
  <c r="BU275" i="73"/>
  <c r="BP275" i="73"/>
  <c r="BK275" i="73"/>
  <c r="BF275" i="73"/>
  <c r="AY275" i="73"/>
  <c r="AT275" i="73"/>
  <c r="AO275" i="73"/>
  <c r="AH275" i="73"/>
  <c r="AD275" i="73"/>
  <c r="AC275" i="73"/>
  <c r="AB275" i="73"/>
  <c r="AA275" i="73"/>
  <c r="Y275" i="73"/>
  <c r="X275" i="73"/>
  <c r="W275" i="73"/>
  <c r="V275" i="73"/>
  <c r="BU274" i="73"/>
  <c r="BP274" i="73"/>
  <c r="BK274" i="73"/>
  <c r="BF274" i="73"/>
  <c r="AY274" i="73"/>
  <c r="AT274" i="73"/>
  <c r="AO274" i="73"/>
  <c r="AH274" i="73"/>
  <c r="AD274" i="73"/>
  <c r="AC274" i="73"/>
  <c r="AB274" i="73"/>
  <c r="AA274" i="73"/>
  <c r="Y274" i="73"/>
  <c r="X274" i="73"/>
  <c r="W274" i="73"/>
  <c r="V274" i="73"/>
  <c r="BU273" i="73"/>
  <c r="BP273" i="73"/>
  <c r="BK273" i="73"/>
  <c r="BF273" i="73"/>
  <c r="AY273" i="73"/>
  <c r="AT273" i="73"/>
  <c r="AO273" i="73"/>
  <c r="AH273" i="73"/>
  <c r="AD273" i="73"/>
  <c r="AC273" i="73"/>
  <c r="AB273" i="73"/>
  <c r="AA273" i="73"/>
  <c r="Y273" i="73"/>
  <c r="X273" i="73"/>
  <c r="W273" i="73"/>
  <c r="V273" i="73"/>
  <c r="BU186" i="73"/>
  <c r="BP186" i="73"/>
  <c r="BK186" i="73"/>
  <c r="BF186" i="73"/>
  <c r="AY186" i="73"/>
  <c r="AT186" i="73"/>
  <c r="AO186" i="73"/>
  <c r="AH186" i="73"/>
  <c r="AD186" i="73"/>
  <c r="AC186" i="73"/>
  <c r="AB186" i="73"/>
  <c r="AA186" i="73"/>
  <c r="Y186" i="73"/>
  <c r="X186" i="73"/>
  <c r="W186" i="73"/>
  <c r="V186" i="73"/>
  <c r="BU185" i="73"/>
  <c r="BP185" i="73"/>
  <c r="BK185" i="73"/>
  <c r="BF185" i="73"/>
  <c r="AY185" i="73"/>
  <c r="AT185" i="73"/>
  <c r="AO185" i="73"/>
  <c r="AH185" i="73"/>
  <c r="AD185" i="73"/>
  <c r="AC185" i="73"/>
  <c r="AB185" i="73"/>
  <c r="AA185" i="73"/>
  <c r="Y185" i="73"/>
  <c r="X185" i="73"/>
  <c r="W185" i="73"/>
  <c r="V185" i="73"/>
  <c r="BU181" i="73"/>
  <c r="BP181" i="73"/>
  <c r="BK181" i="73"/>
  <c r="BF181" i="73"/>
  <c r="AY181" i="73"/>
  <c r="AT181" i="73"/>
  <c r="AO181" i="73"/>
  <c r="AH181" i="73"/>
  <c r="AD181" i="73"/>
  <c r="AC181" i="73"/>
  <c r="AB181" i="73"/>
  <c r="AA181" i="73"/>
  <c r="Y181" i="73"/>
  <c r="X181" i="73"/>
  <c r="W181" i="73"/>
  <c r="V181" i="73"/>
  <c r="BU176" i="73"/>
  <c r="BP176" i="73"/>
  <c r="BK176" i="73"/>
  <c r="BF176" i="73"/>
  <c r="AY176" i="73"/>
  <c r="AT176" i="73"/>
  <c r="AO176" i="73"/>
  <c r="AH176" i="73"/>
  <c r="AD176" i="73"/>
  <c r="AC176" i="73"/>
  <c r="AB176" i="73"/>
  <c r="AA176" i="73"/>
  <c r="Y176" i="73"/>
  <c r="X176" i="73"/>
  <c r="W176" i="73"/>
  <c r="V176" i="73"/>
  <c r="BU175" i="73"/>
  <c r="BP175" i="73"/>
  <c r="BK175" i="73"/>
  <c r="BF175" i="73"/>
  <c r="AY175" i="73"/>
  <c r="AT175" i="73"/>
  <c r="AO175" i="73"/>
  <c r="AH175" i="73"/>
  <c r="AD175" i="73"/>
  <c r="AC175" i="73"/>
  <c r="AB175" i="73"/>
  <c r="AA175" i="73"/>
  <c r="Y175" i="73"/>
  <c r="X175" i="73"/>
  <c r="W175" i="73"/>
  <c r="V175" i="73"/>
  <c r="BU174" i="73"/>
  <c r="BP174" i="73"/>
  <c r="BK174" i="73"/>
  <c r="BF174" i="73"/>
  <c r="AY174" i="73"/>
  <c r="AT174" i="73"/>
  <c r="AO174" i="73"/>
  <c r="AH174" i="73"/>
  <c r="AD174" i="73"/>
  <c r="AC174" i="73"/>
  <c r="AB174" i="73"/>
  <c r="AA174" i="73"/>
  <c r="Y174" i="73"/>
  <c r="X174" i="73"/>
  <c r="W174" i="73"/>
  <c r="V174" i="73"/>
  <c r="BU173" i="73"/>
  <c r="BP173" i="73"/>
  <c r="BK173" i="73"/>
  <c r="BF173" i="73"/>
  <c r="AY173" i="73"/>
  <c r="AT173" i="73"/>
  <c r="AO173" i="73"/>
  <c r="AH173" i="73"/>
  <c r="AD173" i="73"/>
  <c r="AC173" i="73"/>
  <c r="AB173" i="73"/>
  <c r="AA173" i="73"/>
  <c r="Y173" i="73"/>
  <c r="X173" i="73"/>
  <c r="W173" i="73"/>
  <c r="V173" i="73"/>
  <c r="BU172" i="73"/>
  <c r="BP172" i="73"/>
  <c r="BK172" i="73"/>
  <c r="BF172" i="73"/>
  <c r="AY172" i="73"/>
  <c r="AT172" i="73"/>
  <c r="AO172" i="73"/>
  <c r="AH172" i="73"/>
  <c r="AD172" i="73"/>
  <c r="AC172" i="73"/>
  <c r="AB172" i="73"/>
  <c r="AA172" i="73"/>
  <c r="Y172" i="73"/>
  <c r="X172" i="73"/>
  <c r="W172" i="73"/>
  <c r="V172" i="73"/>
  <c r="BU171" i="73"/>
  <c r="BP171" i="73"/>
  <c r="BK171" i="73"/>
  <c r="BF171" i="73"/>
  <c r="AY171" i="73"/>
  <c r="AT171" i="73"/>
  <c r="AO171" i="73"/>
  <c r="AH171" i="73"/>
  <c r="AD171" i="73"/>
  <c r="AC171" i="73"/>
  <c r="AB171" i="73"/>
  <c r="AA171" i="73"/>
  <c r="Y171" i="73"/>
  <c r="X171" i="73"/>
  <c r="W171" i="73"/>
  <c r="V171" i="73"/>
  <c r="BU170" i="73"/>
  <c r="BP170" i="73"/>
  <c r="BK170" i="73"/>
  <c r="BF170" i="73"/>
  <c r="AY170" i="73"/>
  <c r="AT170" i="73"/>
  <c r="AO170" i="73"/>
  <c r="AH170" i="73"/>
  <c r="AD170" i="73"/>
  <c r="AC170" i="73"/>
  <c r="AB170" i="73"/>
  <c r="AA170" i="73"/>
  <c r="Y170" i="73"/>
  <c r="X170" i="73"/>
  <c r="W170" i="73"/>
  <c r="V170" i="73"/>
  <c r="BU169" i="73"/>
  <c r="BP169" i="73"/>
  <c r="BK169" i="73"/>
  <c r="BF169" i="73"/>
  <c r="AY169" i="73"/>
  <c r="AT169" i="73"/>
  <c r="AO169" i="73"/>
  <c r="AH169" i="73"/>
  <c r="AD169" i="73"/>
  <c r="AC169" i="73"/>
  <c r="AB169" i="73"/>
  <c r="AA169" i="73"/>
  <c r="Y169" i="73"/>
  <c r="X169" i="73"/>
  <c r="W169" i="73"/>
  <c r="V169" i="73"/>
  <c r="BU168" i="73"/>
  <c r="BP168" i="73"/>
  <c r="BK168" i="73"/>
  <c r="BF168" i="73"/>
  <c r="AY168" i="73"/>
  <c r="AT168" i="73"/>
  <c r="AO168" i="73"/>
  <c r="AH168" i="73"/>
  <c r="AD168" i="73"/>
  <c r="AC168" i="73"/>
  <c r="AB168" i="73"/>
  <c r="AA168" i="73"/>
  <c r="Y168" i="73"/>
  <c r="X168" i="73"/>
  <c r="W168" i="73"/>
  <c r="V168" i="73"/>
  <c r="BU189" i="73"/>
  <c r="BP189" i="73"/>
  <c r="BK189" i="73"/>
  <c r="BF189" i="73"/>
  <c r="AY189" i="73"/>
  <c r="AT189" i="73"/>
  <c r="AO189" i="73"/>
  <c r="AH189" i="73"/>
  <c r="AD189" i="73"/>
  <c r="AC189" i="73"/>
  <c r="AB189" i="73"/>
  <c r="AA189" i="73"/>
  <c r="Y189" i="73"/>
  <c r="X189" i="73"/>
  <c r="W189" i="73"/>
  <c r="V189" i="73"/>
  <c r="BU188" i="73"/>
  <c r="BP188" i="73"/>
  <c r="BK188" i="73"/>
  <c r="BF188" i="73"/>
  <c r="BC188" i="73"/>
  <c r="AY188" i="73" s="1"/>
  <c r="AT188" i="73"/>
  <c r="AO188" i="73"/>
  <c r="AH188" i="73"/>
  <c r="AC188" i="73"/>
  <c r="AB188" i="73"/>
  <c r="AA188" i="73"/>
  <c r="Y188" i="73"/>
  <c r="X188" i="73"/>
  <c r="W188" i="73"/>
  <c r="V188" i="73"/>
  <c r="T188" i="73"/>
  <c r="BU187" i="73"/>
  <c r="BP187" i="73"/>
  <c r="BK187" i="73"/>
  <c r="BF187" i="73"/>
  <c r="AY187" i="73"/>
  <c r="AT187" i="73"/>
  <c r="AO187" i="73"/>
  <c r="AH187" i="73"/>
  <c r="AD187" i="73"/>
  <c r="AC187" i="73"/>
  <c r="AB187" i="73"/>
  <c r="AA187" i="73"/>
  <c r="Y187" i="73"/>
  <c r="X187" i="73"/>
  <c r="W187" i="73"/>
  <c r="V187" i="73"/>
  <c r="BU184" i="73"/>
  <c r="BP184" i="73"/>
  <c r="BK184" i="73"/>
  <c r="BF184" i="73"/>
  <c r="AY184" i="73"/>
  <c r="AT184" i="73"/>
  <c r="AO184" i="73"/>
  <c r="AH184" i="73"/>
  <c r="AD184" i="73"/>
  <c r="AC184" i="73"/>
  <c r="AB184" i="73"/>
  <c r="AA184" i="73"/>
  <c r="Y184" i="73"/>
  <c r="X184" i="73"/>
  <c r="W184" i="73"/>
  <c r="V184" i="73"/>
  <c r="BU183" i="73"/>
  <c r="BP183" i="73"/>
  <c r="BK183" i="73"/>
  <c r="BF183" i="73"/>
  <c r="AY183" i="73"/>
  <c r="AT183" i="73"/>
  <c r="AO183" i="73"/>
  <c r="AH183" i="73"/>
  <c r="AD183" i="73"/>
  <c r="AC183" i="73"/>
  <c r="AB183" i="73"/>
  <c r="AA183" i="73"/>
  <c r="Y183" i="73"/>
  <c r="X183" i="73"/>
  <c r="W183" i="73"/>
  <c r="V183" i="73"/>
  <c r="BU182" i="73"/>
  <c r="BP182" i="73"/>
  <c r="BK182" i="73"/>
  <c r="BF182" i="73"/>
  <c r="AY182" i="73"/>
  <c r="AT182" i="73"/>
  <c r="AO182" i="73"/>
  <c r="AH182" i="73"/>
  <c r="AD182" i="73"/>
  <c r="AC182" i="73"/>
  <c r="AB182" i="73"/>
  <c r="AA182" i="73"/>
  <c r="Y182" i="73"/>
  <c r="X182" i="73"/>
  <c r="W182" i="73"/>
  <c r="V182" i="73"/>
  <c r="BU180" i="73"/>
  <c r="BP180" i="73"/>
  <c r="BK180" i="73"/>
  <c r="BF180" i="73"/>
  <c r="AY180" i="73"/>
  <c r="AT180" i="73"/>
  <c r="AO180" i="73"/>
  <c r="AH180" i="73"/>
  <c r="AD180" i="73"/>
  <c r="AC180" i="73"/>
  <c r="AB180" i="73"/>
  <c r="AA180" i="73"/>
  <c r="Y180" i="73"/>
  <c r="X180" i="73"/>
  <c r="W180" i="73"/>
  <c r="V180" i="73"/>
  <c r="BU179" i="73"/>
  <c r="BP179" i="73"/>
  <c r="BK179" i="73"/>
  <c r="BF179" i="73"/>
  <c r="AY179" i="73"/>
  <c r="AT179" i="73"/>
  <c r="AO179" i="73"/>
  <c r="AH179" i="73"/>
  <c r="AD179" i="73"/>
  <c r="AC179" i="73"/>
  <c r="AB179" i="73"/>
  <c r="AA179" i="73"/>
  <c r="Y179" i="73"/>
  <c r="X179" i="73"/>
  <c r="W179" i="73"/>
  <c r="V179" i="73"/>
  <c r="BU178" i="73"/>
  <c r="BP178" i="73"/>
  <c r="BK178" i="73"/>
  <c r="BF178" i="73"/>
  <c r="AY178" i="73"/>
  <c r="AT178" i="73"/>
  <c r="AO178" i="73"/>
  <c r="AH178" i="73"/>
  <c r="AD178" i="73"/>
  <c r="AC178" i="73"/>
  <c r="AB178" i="73"/>
  <c r="AA178" i="73"/>
  <c r="Y178" i="73"/>
  <c r="X178" i="73"/>
  <c r="W178" i="73"/>
  <c r="V178" i="73"/>
  <c r="BU177" i="73"/>
  <c r="BP177" i="73"/>
  <c r="BK177" i="73"/>
  <c r="BF177" i="73"/>
  <c r="AY177" i="73"/>
  <c r="AT177" i="73"/>
  <c r="AO177" i="73"/>
  <c r="AH177" i="73"/>
  <c r="AD177" i="73"/>
  <c r="AC177" i="73"/>
  <c r="AB177" i="73"/>
  <c r="AA177" i="73"/>
  <c r="Y177" i="73"/>
  <c r="X177" i="73"/>
  <c r="W177" i="73"/>
  <c r="V177" i="73"/>
  <c r="BU167" i="73"/>
  <c r="BP167" i="73"/>
  <c r="BK167" i="73"/>
  <c r="BF167" i="73"/>
  <c r="AY167" i="73"/>
  <c r="AT167" i="73"/>
  <c r="AO167" i="73"/>
  <c r="AH167" i="73"/>
  <c r="AD167" i="73"/>
  <c r="AC167" i="73"/>
  <c r="AB167" i="73"/>
  <c r="AA167" i="73"/>
  <c r="Y167" i="73"/>
  <c r="X167" i="73"/>
  <c r="W167" i="73"/>
  <c r="V167" i="73"/>
  <c r="BU78" i="73"/>
  <c r="BP78" i="73"/>
  <c r="BK78" i="73"/>
  <c r="BF78" i="73"/>
  <c r="AY78" i="73"/>
  <c r="AT78" i="73"/>
  <c r="AO78" i="73"/>
  <c r="AH78" i="73"/>
  <c r="AD78" i="73"/>
  <c r="AC78" i="73"/>
  <c r="AB78" i="73"/>
  <c r="AA78" i="73"/>
  <c r="Y78" i="73"/>
  <c r="X78" i="73"/>
  <c r="W78" i="73"/>
  <c r="V78" i="73"/>
  <c r="BU77" i="73"/>
  <c r="BP77" i="73"/>
  <c r="BK77" i="73"/>
  <c r="BF77" i="73"/>
  <c r="AY77" i="73"/>
  <c r="AT77" i="73"/>
  <c r="AO77" i="73"/>
  <c r="AH77" i="73"/>
  <c r="AD77" i="73"/>
  <c r="AC77" i="73"/>
  <c r="AB77" i="73"/>
  <c r="AA77" i="73"/>
  <c r="Y77" i="73"/>
  <c r="X77" i="73"/>
  <c r="W77" i="73"/>
  <c r="V77" i="73"/>
  <c r="BU76" i="73"/>
  <c r="BP76" i="73"/>
  <c r="BK76" i="73"/>
  <c r="BF76" i="73"/>
  <c r="AY76" i="73"/>
  <c r="AT76" i="73"/>
  <c r="AO76" i="73"/>
  <c r="AH76" i="73"/>
  <c r="AD76" i="73"/>
  <c r="AC76" i="73"/>
  <c r="AB76" i="73"/>
  <c r="AA76" i="73"/>
  <c r="Y76" i="73"/>
  <c r="X76" i="73"/>
  <c r="W76" i="73"/>
  <c r="V76" i="73"/>
  <c r="BU75" i="73"/>
  <c r="BP75" i="73"/>
  <c r="BK75" i="73"/>
  <c r="BF75" i="73"/>
  <c r="AY75" i="73"/>
  <c r="AT75" i="73"/>
  <c r="AO75" i="73"/>
  <c r="AH75" i="73"/>
  <c r="AD75" i="73"/>
  <c r="AC75" i="73"/>
  <c r="AB75" i="73"/>
  <c r="AA75" i="73"/>
  <c r="Y75" i="73"/>
  <c r="X75" i="73"/>
  <c r="W75" i="73"/>
  <c r="V75" i="73"/>
  <c r="BU74" i="73"/>
  <c r="BP74" i="73"/>
  <c r="BK74" i="73"/>
  <c r="BF74" i="73"/>
  <c r="AY74" i="73"/>
  <c r="AT74" i="73"/>
  <c r="AO74" i="73"/>
  <c r="AH74" i="73"/>
  <c r="AD74" i="73"/>
  <c r="AC74" i="73"/>
  <c r="AB74" i="73"/>
  <c r="AA74" i="73"/>
  <c r="Y74" i="73"/>
  <c r="X74" i="73"/>
  <c r="W74" i="73"/>
  <c r="V74" i="73"/>
  <c r="BU73" i="73"/>
  <c r="BP73" i="73"/>
  <c r="BK73" i="73"/>
  <c r="BF73" i="73"/>
  <c r="AY73" i="73"/>
  <c r="AT73" i="73"/>
  <c r="AO73" i="73"/>
  <c r="AH73" i="73"/>
  <c r="AD73" i="73"/>
  <c r="AC73" i="73"/>
  <c r="AB73" i="73"/>
  <c r="AA73" i="73"/>
  <c r="Y73" i="73"/>
  <c r="X73" i="73"/>
  <c r="W73" i="73"/>
  <c r="V73" i="73"/>
  <c r="BU72" i="73"/>
  <c r="BP72" i="73"/>
  <c r="BK72" i="73"/>
  <c r="BF72" i="73"/>
  <c r="AY72" i="73"/>
  <c r="AT72" i="73"/>
  <c r="AO72" i="73"/>
  <c r="AH72" i="73"/>
  <c r="AD72" i="73"/>
  <c r="AC72" i="73"/>
  <c r="AB72" i="73"/>
  <c r="AA72" i="73"/>
  <c r="Y72" i="73"/>
  <c r="X72" i="73"/>
  <c r="W72" i="73"/>
  <c r="V72" i="73"/>
  <c r="BU71" i="73"/>
  <c r="BP71" i="73"/>
  <c r="BK71" i="73"/>
  <c r="BF71" i="73"/>
  <c r="AY71" i="73"/>
  <c r="AT71" i="73"/>
  <c r="AO71" i="73"/>
  <c r="AH71" i="73"/>
  <c r="AD71" i="73"/>
  <c r="AC71" i="73"/>
  <c r="AB71" i="73"/>
  <c r="AA71" i="73"/>
  <c r="Y71" i="73"/>
  <c r="X71" i="73"/>
  <c r="W71" i="73"/>
  <c r="V71" i="73"/>
  <c r="BU70" i="73"/>
  <c r="BP70" i="73"/>
  <c r="BK70" i="73"/>
  <c r="BF70" i="73"/>
  <c r="AY70" i="73"/>
  <c r="AT70" i="73"/>
  <c r="AO70" i="73"/>
  <c r="AH70" i="73"/>
  <c r="AD70" i="73"/>
  <c r="AC70" i="73"/>
  <c r="AB70" i="73"/>
  <c r="AA70" i="73"/>
  <c r="Y70" i="73"/>
  <c r="X70" i="73"/>
  <c r="W70" i="73"/>
  <c r="V70" i="73"/>
  <c r="BU69" i="73"/>
  <c r="BP69" i="73"/>
  <c r="BK69" i="73"/>
  <c r="BF69" i="73"/>
  <c r="AY69" i="73"/>
  <c r="AT69" i="73"/>
  <c r="AO69" i="73"/>
  <c r="AH69" i="73"/>
  <c r="AD69" i="73"/>
  <c r="AC69" i="73"/>
  <c r="AB69" i="73"/>
  <c r="AA69" i="73"/>
  <c r="Y69" i="73"/>
  <c r="X69" i="73"/>
  <c r="W69" i="73"/>
  <c r="V69" i="73"/>
  <c r="BU68" i="73"/>
  <c r="BP68" i="73"/>
  <c r="BK68" i="73"/>
  <c r="BF68" i="73"/>
  <c r="AY68" i="73"/>
  <c r="AT68" i="73"/>
  <c r="AO68" i="73"/>
  <c r="AH68" i="73"/>
  <c r="AD68" i="73"/>
  <c r="AC68" i="73"/>
  <c r="AB68" i="73"/>
  <c r="AA68" i="73"/>
  <c r="Y68" i="73"/>
  <c r="X68" i="73"/>
  <c r="W68" i="73"/>
  <c r="V68" i="73"/>
  <c r="BU67" i="73"/>
  <c r="BP67" i="73"/>
  <c r="BK67" i="73"/>
  <c r="BF67" i="73"/>
  <c r="AY67" i="73"/>
  <c r="AT67" i="73"/>
  <c r="AO67" i="73"/>
  <c r="AH67" i="73"/>
  <c r="AD67" i="73"/>
  <c r="AC67" i="73"/>
  <c r="AB67" i="73"/>
  <c r="AA67" i="73"/>
  <c r="Y67" i="73"/>
  <c r="X67" i="73"/>
  <c r="W67" i="73"/>
  <c r="V67" i="73"/>
  <c r="BU66" i="73"/>
  <c r="BP66" i="73"/>
  <c r="BK66" i="73"/>
  <c r="BF66" i="73"/>
  <c r="AY66" i="73"/>
  <c r="AT66" i="73"/>
  <c r="AO66" i="73"/>
  <c r="AH66" i="73"/>
  <c r="AD66" i="73"/>
  <c r="AC66" i="73"/>
  <c r="AB66" i="73"/>
  <c r="AA66" i="73"/>
  <c r="Y66" i="73"/>
  <c r="X66" i="73"/>
  <c r="W66" i="73"/>
  <c r="V66" i="73"/>
  <c r="BU65" i="73"/>
  <c r="BP65" i="73"/>
  <c r="BK65" i="73"/>
  <c r="BF65" i="73"/>
  <c r="AY65" i="73"/>
  <c r="AT65" i="73"/>
  <c r="AO65" i="73"/>
  <c r="AH65" i="73"/>
  <c r="AD65" i="73"/>
  <c r="AC65" i="73"/>
  <c r="AB65" i="73"/>
  <c r="AA65" i="73"/>
  <c r="Y65" i="73"/>
  <c r="X65" i="73"/>
  <c r="W65" i="73"/>
  <c r="V65" i="73"/>
  <c r="BU64" i="73"/>
  <c r="BP64" i="73"/>
  <c r="BK64" i="73"/>
  <c r="BF64" i="73"/>
  <c r="AY64" i="73"/>
  <c r="AT64" i="73"/>
  <c r="AO64" i="73"/>
  <c r="AH64" i="73"/>
  <c r="AD64" i="73"/>
  <c r="AC64" i="73"/>
  <c r="AB64" i="73"/>
  <c r="AA64" i="73"/>
  <c r="Y64" i="73"/>
  <c r="X64" i="73"/>
  <c r="W64" i="73"/>
  <c r="V64" i="73"/>
  <c r="BU63" i="73"/>
  <c r="BP63" i="73"/>
  <c r="BK63" i="73"/>
  <c r="BF63" i="73"/>
  <c r="AY63" i="73"/>
  <c r="AT63" i="73"/>
  <c r="AO63" i="73"/>
  <c r="AH63" i="73"/>
  <c r="AD63" i="73"/>
  <c r="AC63" i="73"/>
  <c r="AB63" i="73"/>
  <c r="AA63" i="73"/>
  <c r="Y63" i="73"/>
  <c r="X63" i="73"/>
  <c r="W63" i="73"/>
  <c r="V63" i="73"/>
  <c r="BU62" i="73"/>
  <c r="BP62" i="73"/>
  <c r="BK62" i="73"/>
  <c r="BF62" i="73"/>
  <c r="AY62" i="73"/>
  <c r="AT62" i="73"/>
  <c r="AO62" i="73"/>
  <c r="AH62" i="73"/>
  <c r="AD62" i="73"/>
  <c r="AC62" i="73"/>
  <c r="AB62" i="73"/>
  <c r="AA62" i="73"/>
  <c r="Y62" i="73"/>
  <c r="X62" i="73"/>
  <c r="W62" i="73"/>
  <c r="V62" i="73"/>
  <c r="BU61" i="73"/>
  <c r="BP61" i="73"/>
  <c r="BK61" i="73"/>
  <c r="BF61" i="73"/>
  <c r="AY61" i="73"/>
  <c r="AT61" i="73"/>
  <c r="AO61" i="73"/>
  <c r="AH61" i="73"/>
  <c r="AD61" i="73"/>
  <c r="AC61" i="73"/>
  <c r="AB61" i="73"/>
  <c r="AA61" i="73"/>
  <c r="Y61" i="73"/>
  <c r="X61" i="73"/>
  <c r="W61" i="73"/>
  <c r="V61" i="73"/>
  <c r="Y1072" i="73" l="1"/>
  <c r="AD1072" i="73"/>
  <c r="V1072" i="73"/>
  <c r="AA1072" i="73"/>
  <c r="W1072" i="73"/>
  <c r="AB1072" i="73"/>
  <c r="X1072" i="73"/>
  <c r="AC1072" i="73"/>
  <c r="V1100" i="73"/>
  <c r="T1102" i="73"/>
  <c r="AY1107" i="73"/>
  <c r="Z1107" i="73" s="1"/>
  <c r="AA1107" i="73"/>
  <c r="U1053" i="73"/>
  <c r="U1099" i="73"/>
  <c r="U1093" i="73"/>
  <c r="U1103" i="73"/>
  <c r="U1104" i="73" s="1"/>
  <c r="U1112" i="73"/>
  <c r="U1113" i="73" s="1"/>
  <c r="U507" i="73"/>
  <c r="U1037" i="73"/>
  <c r="U1101" i="73"/>
  <c r="U1102" i="73" s="1"/>
  <c r="U1098" i="73"/>
  <c r="U279" i="73"/>
  <c r="U306" i="73"/>
  <c r="U331" i="73"/>
  <c r="U414" i="73"/>
  <c r="U508" i="73"/>
  <c r="U1038" i="73"/>
  <c r="U1058" i="73"/>
  <c r="U170" i="73"/>
  <c r="U174" i="73"/>
  <c r="U362" i="73"/>
  <c r="U168" i="73"/>
  <c r="U335" i="73"/>
  <c r="Z1038" i="73"/>
  <c r="Z1053" i="73"/>
  <c r="U1057" i="73"/>
  <c r="U1068" i="73"/>
  <c r="U1079" i="73"/>
  <c r="U1085" i="73"/>
  <c r="U62" i="73"/>
  <c r="U66" i="73"/>
  <c r="U179" i="73"/>
  <c r="U184" i="73"/>
  <c r="U175" i="73"/>
  <c r="U186" i="73"/>
  <c r="U310" i="73"/>
  <c r="U304" i="73"/>
  <c r="U70" i="73"/>
  <c r="U74" i="73"/>
  <c r="U78" i="73"/>
  <c r="Z173" i="73"/>
  <c r="U277" i="73"/>
  <c r="U283" i="73"/>
  <c r="U1067" i="73"/>
  <c r="U1087" i="73"/>
  <c r="U173" i="73"/>
  <c r="U333" i="73"/>
  <c r="U1073" i="73"/>
  <c r="U1055" i="73"/>
  <c r="Z1055" i="73"/>
  <c r="U190" i="73"/>
  <c r="U1081" i="73"/>
  <c r="U1089" i="73"/>
  <c r="U307" i="73"/>
  <c r="Z335" i="73"/>
  <c r="CF335" i="73" s="1"/>
  <c r="Z508" i="73"/>
  <c r="CF508" i="73" s="1"/>
  <c r="U1108" i="73"/>
  <c r="Z190" i="73"/>
  <c r="Z1079" i="73"/>
  <c r="U1083" i="73"/>
  <c r="Z1095" i="73"/>
  <c r="Z62" i="73"/>
  <c r="CF62" i="73" s="1"/>
  <c r="Z66" i="73"/>
  <c r="CF66" i="73" s="1"/>
  <c r="U189" i="73"/>
  <c r="Z169" i="73"/>
  <c r="U181" i="73"/>
  <c r="U274" i="73"/>
  <c r="U278" i="73"/>
  <c r="Z280" i="73"/>
  <c r="U1013" i="73"/>
  <c r="Z1062" i="73"/>
  <c r="Z1073" i="73"/>
  <c r="CF1073" i="73" s="1"/>
  <c r="Z1081" i="73"/>
  <c r="U64" i="73"/>
  <c r="U68" i="73"/>
  <c r="U72" i="73"/>
  <c r="U76" i="73"/>
  <c r="U177" i="73"/>
  <c r="U182" i="73"/>
  <c r="U188" i="73"/>
  <c r="U172" i="73"/>
  <c r="Z174" i="73"/>
  <c r="U308" i="73"/>
  <c r="U302" i="73"/>
  <c r="Z304" i="73"/>
  <c r="CF304" i="73" s="1"/>
  <c r="U305" i="73"/>
  <c r="Z307" i="73"/>
  <c r="Z414" i="73"/>
  <c r="Z507" i="73"/>
  <c r="U1011" i="73"/>
  <c r="U1060" i="73"/>
  <c r="Z1060" i="73"/>
  <c r="U1062" i="73"/>
  <c r="U1070" i="73"/>
  <c r="Z1089" i="73"/>
  <c r="Z172" i="73"/>
  <c r="Z362" i="73"/>
  <c r="Z1057" i="73"/>
  <c r="CF1057" i="73" s="1"/>
  <c r="Z72" i="73"/>
  <c r="Z76" i="73"/>
  <c r="Z177" i="73"/>
  <c r="Z182" i="73"/>
  <c r="Z170" i="73"/>
  <c r="CF170" i="73" s="1"/>
  <c r="U171" i="73"/>
  <c r="Z175" i="73"/>
  <c r="U176" i="73"/>
  <c r="Z185" i="73"/>
  <c r="U276" i="73"/>
  <c r="Z283" i="73"/>
  <c r="U301" i="73"/>
  <c r="Z309" i="73"/>
  <c r="Z333" i="73"/>
  <c r="Z1037" i="73"/>
  <c r="CF1037" i="73" s="1"/>
  <c r="Z1058" i="73"/>
  <c r="CF1058" i="73" s="1"/>
  <c r="Z1070" i="73"/>
  <c r="Z1087" i="73"/>
  <c r="Z1099" i="73"/>
  <c r="U506" i="73"/>
  <c r="Z1011" i="73"/>
  <c r="U1052" i="73"/>
  <c r="U1065" i="73"/>
  <c r="Z1068" i="73"/>
  <c r="U1077" i="73"/>
  <c r="Z1083" i="73"/>
  <c r="U73" i="73"/>
  <c r="U77" i="73"/>
  <c r="U178" i="73"/>
  <c r="U183" i="73"/>
  <c r="Z168" i="73"/>
  <c r="U169" i="73"/>
  <c r="U505" i="73"/>
  <c r="Z505" i="73"/>
  <c r="U1039" i="73"/>
  <c r="Z1039" i="73"/>
  <c r="U1063" i="73"/>
  <c r="Z1063" i="73"/>
  <c r="U1075" i="73"/>
  <c r="Z1075" i="73"/>
  <c r="U1091" i="73"/>
  <c r="Z1091" i="73"/>
  <c r="U1095" i="73"/>
  <c r="U275" i="73"/>
  <c r="U303" i="73"/>
  <c r="Z305" i="73"/>
  <c r="Z1110" i="73"/>
  <c r="Z274" i="73"/>
  <c r="Z278" i="73"/>
  <c r="Z302" i="73"/>
  <c r="CF302" i="73" s="1"/>
  <c r="Z64" i="73"/>
  <c r="Z68" i="73"/>
  <c r="Z189" i="73"/>
  <c r="Z171" i="73"/>
  <c r="CF171" i="73" s="1"/>
  <c r="Z506" i="73"/>
  <c r="Z1013" i="73"/>
  <c r="Z1052" i="73"/>
  <c r="Z1108" i="73"/>
  <c r="Z1065" i="73"/>
  <c r="Z1067" i="73"/>
  <c r="Z1077" i="73"/>
  <c r="Z1085" i="73"/>
  <c r="U61" i="73"/>
  <c r="Z61" i="73"/>
  <c r="U65" i="73"/>
  <c r="Z65" i="73"/>
  <c r="U69" i="73"/>
  <c r="Z69" i="73"/>
  <c r="Z73" i="73"/>
  <c r="Z77" i="73"/>
  <c r="Z178" i="73"/>
  <c r="Z180" i="73"/>
  <c r="Z183" i="73"/>
  <c r="Z176" i="73"/>
  <c r="U281" i="73"/>
  <c r="Z276" i="73"/>
  <c r="U282" i="73"/>
  <c r="Z301" i="73"/>
  <c r="U329" i="73"/>
  <c r="Z331" i="73"/>
  <c r="CF331" i="73" s="1"/>
  <c r="U332" i="73"/>
  <c r="Z1093" i="73"/>
  <c r="U1097" i="73"/>
  <c r="Z1097" i="73"/>
  <c r="Z1098" i="73"/>
  <c r="CF1098" i="73" s="1"/>
  <c r="U1110" i="73"/>
  <c r="U1111" i="73" s="1"/>
  <c r="Z329" i="73"/>
  <c r="CF329" i="73" s="1"/>
  <c r="U330" i="73"/>
  <c r="Z332" i="73"/>
  <c r="CF332" i="73" s="1"/>
  <c r="Z70" i="73"/>
  <c r="Z74" i="73"/>
  <c r="Z78" i="73"/>
  <c r="Z179" i="73"/>
  <c r="Z184" i="73"/>
  <c r="Z186" i="73"/>
  <c r="U273" i="73"/>
  <c r="Z275" i="73"/>
  <c r="Z281" i="73"/>
  <c r="U284" i="73"/>
  <c r="Z282" i="73"/>
  <c r="Z310" i="73"/>
  <c r="U300" i="73"/>
  <c r="Z303" i="73"/>
  <c r="U63" i="73"/>
  <c r="Z63" i="73"/>
  <c r="U67" i="73"/>
  <c r="Z67" i="73"/>
  <c r="U71" i="73"/>
  <c r="Z71" i="73"/>
  <c r="U75" i="73"/>
  <c r="Z75" i="73"/>
  <c r="U167" i="73"/>
  <c r="Z167" i="73"/>
  <c r="U180" i="73"/>
  <c r="U187" i="73"/>
  <c r="Z187" i="73"/>
  <c r="Z188" i="73"/>
  <c r="Z181" i="73"/>
  <c r="U185" i="73"/>
  <c r="Z273" i="73"/>
  <c r="CF273" i="73" s="1"/>
  <c r="Z279" i="73"/>
  <c r="U280" i="73"/>
  <c r="Z284" i="73"/>
  <c r="CF284" i="73" s="1"/>
  <c r="Z308" i="73"/>
  <c r="U309" i="73"/>
  <c r="Z300" i="73"/>
  <c r="CF300" i="73" s="1"/>
  <c r="Z306" i="73"/>
  <c r="CF306" i="73" s="1"/>
  <c r="Z330" i="73"/>
  <c r="CF330" i="73" s="1"/>
  <c r="Z1101" i="73"/>
  <c r="Z1102" i="73" s="1"/>
  <c r="Z1103" i="73"/>
  <c r="BK1112" i="73"/>
  <c r="Z1112" i="73" s="1"/>
  <c r="AD1112" i="73"/>
  <c r="AD1113" i="73" s="1"/>
  <c r="Z277" i="73"/>
  <c r="AD188" i="73"/>
  <c r="Z334" i="73"/>
  <c r="CF334" i="73" s="1"/>
  <c r="U1107" i="73"/>
  <c r="Z1054" i="73" l="1"/>
  <c r="CF277" i="73"/>
  <c r="CF167" i="73"/>
  <c r="CF71" i="73"/>
  <c r="CF63" i="73"/>
  <c r="CF275" i="73"/>
  <c r="CF307" i="73"/>
  <c r="CF64" i="73"/>
  <c r="CF168" i="73"/>
  <c r="CF175" i="73"/>
  <c r="CF181" i="73"/>
  <c r="CF70" i="73"/>
  <c r="CF301" i="73"/>
  <c r="CF73" i="73"/>
  <c r="CF176" i="73"/>
  <c r="CF77" i="73"/>
  <c r="CF305" i="73"/>
  <c r="CF279" i="73"/>
  <c r="CF1062" i="73"/>
  <c r="CF187" i="73"/>
  <c r="CF1097" i="73"/>
  <c r="CF69" i="73"/>
  <c r="CF61" i="73"/>
  <c r="CF1039" i="73"/>
  <c r="CF281" i="73"/>
  <c r="CF184" i="73"/>
  <c r="CF1108" i="73"/>
  <c r="CF333" i="73"/>
  <c r="CF76" i="73"/>
  <c r="CF414" i="73"/>
  <c r="CF188" i="73"/>
  <c r="CF310" i="73"/>
  <c r="CF179" i="73"/>
  <c r="CF189" i="73"/>
  <c r="CF278" i="73"/>
  <c r="CF1070" i="73"/>
  <c r="CF78" i="73"/>
  <c r="CF1067" i="73"/>
  <c r="CF174" i="73"/>
  <c r="CF1099" i="73"/>
  <c r="CF507" i="73"/>
  <c r="CF1038" i="73"/>
  <c r="Z1104" i="73"/>
  <c r="CF1104" i="73" s="1"/>
  <c r="CF1103" i="73"/>
  <c r="CF183" i="73"/>
  <c r="Z1078" i="73"/>
  <c r="CF1077" i="73"/>
  <c r="Z1090" i="73"/>
  <c r="CF1089" i="73"/>
  <c r="CF308" i="73"/>
  <c r="CF276" i="73"/>
  <c r="Z1014" i="73"/>
  <c r="CF1013" i="73"/>
  <c r="CF68" i="73"/>
  <c r="CF274" i="73"/>
  <c r="Z1076" i="73"/>
  <c r="CF1075" i="73"/>
  <c r="Z1069" i="73"/>
  <c r="CF1068" i="73"/>
  <c r="CF182" i="73"/>
  <c r="CF190" i="73"/>
  <c r="Z1056" i="73"/>
  <c r="CF1055" i="73"/>
  <c r="Z1086" i="73"/>
  <c r="CF1085" i="73"/>
  <c r="Z1012" i="73"/>
  <c r="CF1011" i="73"/>
  <c r="CF282" i="73"/>
  <c r="Z1113" i="73"/>
  <c r="CF1113" i="73" s="1"/>
  <c r="CF1112" i="73"/>
  <c r="CF303" i="73"/>
  <c r="CF186" i="73"/>
  <c r="CF74" i="73"/>
  <c r="Z1066" i="73"/>
  <c r="CF1065" i="73"/>
  <c r="CF506" i="73"/>
  <c r="Z1111" i="73"/>
  <c r="CF1111" i="73" s="1"/>
  <c r="CF1110" i="73"/>
  <c r="CF283" i="73"/>
  <c r="Z363" i="73"/>
  <c r="CF362" i="73"/>
  <c r="Z1082" i="73"/>
  <c r="CF1081" i="73"/>
  <c r="Z1096" i="73"/>
  <c r="CF1095" i="73"/>
  <c r="CF1053" i="73"/>
  <c r="Z1094" i="73"/>
  <c r="CF1093" i="73"/>
  <c r="Z1084" i="73"/>
  <c r="CF1083" i="73"/>
  <c r="Z1088" i="73"/>
  <c r="CF1087" i="73"/>
  <c r="Z1061" i="73"/>
  <c r="CF1060" i="73"/>
  <c r="Z1092" i="73"/>
  <c r="CF1091" i="73"/>
  <c r="CF1052" i="73"/>
  <c r="CF72" i="73"/>
  <c r="Z1080" i="73"/>
  <c r="CF1079" i="73"/>
  <c r="CF1101" i="73"/>
  <c r="CF309" i="73"/>
  <c r="CF185" i="73"/>
  <c r="CF180" i="73"/>
  <c r="CF75" i="73"/>
  <c r="CF67" i="73"/>
  <c r="CF178" i="73"/>
  <c r="CF177" i="73"/>
  <c r="CF280" i="73"/>
  <c r="CF169" i="73"/>
  <c r="CF173" i="73"/>
  <c r="CF1107" i="73"/>
  <c r="CF65" i="73"/>
  <c r="CF1063" i="73"/>
  <c r="CF505" i="73"/>
  <c r="CF172" i="73"/>
  <c r="CF1102" i="73"/>
  <c r="Z1072" i="73"/>
  <c r="U1012" i="73"/>
  <c r="U1014" i="73"/>
  <c r="U1059" i="73"/>
  <c r="U1100" i="73"/>
  <c r="U1096" i="73"/>
  <c r="U1076" i="73"/>
  <c r="U1066" i="73"/>
  <c r="U1090" i="73"/>
  <c r="U1056" i="73"/>
  <c r="U1088" i="73"/>
  <c r="U1086" i="73"/>
  <c r="U363" i="73"/>
  <c r="U1094" i="73"/>
  <c r="U1084" i="73"/>
  <c r="U1082" i="73"/>
  <c r="U1080" i="73"/>
  <c r="CF1080" i="73" s="1"/>
  <c r="U1092" i="73"/>
  <c r="U1078" i="73"/>
  <c r="U1061" i="73"/>
  <c r="U1069" i="73"/>
  <c r="U1072" i="73" s="1"/>
  <c r="U1054" i="73"/>
  <c r="Z1064" i="73"/>
  <c r="Z1100" i="73"/>
  <c r="Z1059" i="73"/>
  <c r="U1064" i="73"/>
  <c r="BU1009" i="73"/>
  <c r="BP1009" i="73"/>
  <c r="BK1009" i="73"/>
  <c r="BF1009" i="73"/>
  <c r="AY1009" i="73"/>
  <c r="AT1009" i="73"/>
  <c r="AO1009" i="73"/>
  <c r="AH1009" i="73"/>
  <c r="AD1009" i="73"/>
  <c r="AD1010" i="73" s="1"/>
  <c r="AC1009" i="73"/>
  <c r="AC1010" i="73" s="1"/>
  <c r="AB1009" i="73"/>
  <c r="AB1010" i="73" s="1"/>
  <c r="AA1009" i="73"/>
  <c r="AA1010" i="73" s="1"/>
  <c r="Y1009" i="73"/>
  <c r="Y1010" i="73" s="1"/>
  <c r="X1009" i="73"/>
  <c r="X1010" i="73" s="1"/>
  <c r="W1009" i="73"/>
  <c r="W1010" i="73" s="1"/>
  <c r="V1009" i="73"/>
  <c r="V1010" i="73" s="1"/>
  <c r="BU271" i="73"/>
  <c r="BP271" i="73"/>
  <c r="BK271" i="73"/>
  <c r="BF271" i="73"/>
  <c r="BB271" i="73"/>
  <c r="AC271" i="73" s="1"/>
  <c r="AT271" i="73"/>
  <c r="AO271" i="73"/>
  <c r="AH271" i="73"/>
  <c r="AD271" i="73"/>
  <c r="AB271" i="73"/>
  <c r="AA271" i="73"/>
  <c r="Y271" i="73"/>
  <c r="X271" i="73"/>
  <c r="W271" i="73"/>
  <c r="V271" i="73"/>
  <c r="BU165" i="73"/>
  <c r="BP165" i="73"/>
  <c r="BK165" i="73"/>
  <c r="BF165" i="73"/>
  <c r="AY165" i="73"/>
  <c r="AT165" i="73"/>
  <c r="AO165" i="73"/>
  <c r="AH165" i="73"/>
  <c r="AD165" i="73"/>
  <c r="AC165" i="73"/>
  <c r="AB165" i="73"/>
  <c r="AA165" i="73"/>
  <c r="Y165" i="73"/>
  <c r="X165" i="73"/>
  <c r="W165" i="73"/>
  <c r="V165" i="73"/>
  <c r="BU1031" i="73"/>
  <c r="BP1031" i="73"/>
  <c r="BK1031" i="73"/>
  <c r="BF1031" i="73"/>
  <c r="AY1031" i="73"/>
  <c r="AT1031" i="73"/>
  <c r="AO1031" i="73"/>
  <c r="AH1031" i="73"/>
  <c r="AD1031" i="73"/>
  <c r="AD1032" i="73" s="1"/>
  <c r="AC1031" i="73"/>
  <c r="AC1032" i="73" s="1"/>
  <c r="AB1031" i="73"/>
  <c r="AB1032" i="73" s="1"/>
  <c r="AA1031" i="73"/>
  <c r="AA1032" i="73" s="1"/>
  <c r="Y1031" i="73"/>
  <c r="Y1032" i="73" s="1"/>
  <c r="X1031" i="73"/>
  <c r="X1032" i="73" s="1"/>
  <c r="W1031" i="73"/>
  <c r="W1032" i="73" s="1"/>
  <c r="V1031" i="73"/>
  <c r="V1032" i="73" s="1"/>
  <c r="BU1029" i="73"/>
  <c r="BP1029" i="73"/>
  <c r="BK1029" i="73"/>
  <c r="BF1029" i="73"/>
  <c r="AY1029" i="73"/>
  <c r="AT1029" i="73"/>
  <c r="AO1029" i="73"/>
  <c r="AH1029" i="73"/>
  <c r="AD1029" i="73"/>
  <c r="AD1030" i="73" s="1"/>
  <c r="AC1029" i="73"/>
  <c r="AC1030" i="73" s="1"/>
  <c r="AB1029" i="73"/>
  <c r="AB1030" i="73" s="1"/>
  <c r="AA1029" i="73"/>
  <c r="AA1030" i="73" s="1"/>
  <c r="Y1029" i="73"/>
  <c r="Y1030" i="73" s="1"/>
  <c r="X1029" i="73"/>
  <c r="X1030" i="73" s="1"/>
  <c r="W1029" i="73"/>
  <c r="W1030" i="73" s="1"/>
  <c r="V1029" i="73"/>
  <c r="V1030" i="73" s="1"/>
  <c r="BU272" i="73"/>
  <c r="BP272" i="73"/>
  <c r="BK272" i="73"/>
  <c r="BF272" i="73"/>
  <c r="AY272" i="73"/>
  <c r="AT272" i="73"/>
  <c r="AO272" i="73"/>
  <c r="AH272" i="73"/>
  <c r="AD272" i="73"/>
  <c r="AC272" i="73"/>
  <c r="AB272" i="73"/>
  <c r="AA272" i="73"/>
  <c r="Y272" i="73"/>
  <c r="X272" i="73"/>
  <c r="W272" i="73"/>
  <c r="V272" i="73"/>
  <c r="BU1025" i="73"/>
  <c r="BP1025" i="73"/>
  <c r="BK1025" i="73"/>
  <c r="BF1025" i="73"/>
  <c r="AY1025" i="73"/>
  <c r="AT1025" i="73"/>
  <c r="AO1025" i="73"/>
  <c r="AH1025" i="73"/>
  <c r="AD1025" i="73"/>
  <c r="AD1026" i="73" s="1"/>
  <c r="AC1025" i="73"/>
  <c r="AC1026" i="73" s="1"/>
  <c r="AB1025" i="73"/>
  <c r="AB1026" i="73" s="1"/>
  <c r="AA1025" i="73"/>
  <c r="AA1026" i="73" s="1"/>
  <c r="Y1025" i="73"/>
  <c r="Y1026" i="73" s="1"/>
  <c r="X1025" i="73"/>
  <c r="X1026" i="73" s="1"/>
  <c r="W1025" i="73"/>
  <c r="W1026" i="73" s="1"/>
  <c r="V1025" i="73"/>
  <c r="V1026" i="73" s="1"/>
  <c r="BU1021" i="73"/>
  <c r="BP1021" i="73"/>
  <c r="BK1021" i="73"/>
  <c r="BF1021" i="73"/>
  <c r="AT1021" i="73"/>
  <c r="AO1021" i="73"/>
  <c r="AH1021" i="73"/>
  <c r="AD1021" i="73"/>
  <c r="AD1022" i="73" s="1"/>
  <c r="AC1021" i="73"/>
  <c r="AC1022" i="73" s="1"/>
  <c r="AB1021" i="73"/>
  <c r="AB1022" i="73" s="1"/>
  <c r="AA1021" i="73"/>
  <c r="AA1022" i="73" s="1"/>
  <c r="Y1021" i="73"/>
  <c r="Y1022" i="73" s="1"/>
  <c r="X1021" i="73"/>
  <c r="X1022" i="73" s="1"/>
  <c r="W1021" i="73"/>
  <c r="W1022" i="73" s="1"/>
  <c r="V1021" i="73"/>
  <c r="V1022" i="73" s="1"/>
  <c r="BU1019" i="73"/>
  <c r="BP1019" i="73"/>
  <c r="BK1019" i="73"/>
  <c r="BF1019" i="73"/>
  <c r="AT1019" i="73"/>
  <c r="AO1019" i="73"/>
  <c r="AH1019" i="73"/>
  <c r="AD1019" i="73"/>
  <c r="AD1020" i="73" s="1"/>
  <c r="AC1019" i="73"/>
  <c r="AC1020" i="73" s="1"/>
  <c r="AB1019" i="73"/>
  <c r="AB1020" i="73" s="1"/>
  <c r="AA1019" i="73"/>
  <c r="AA1020" i="73" s="1"/>
  <c r="Y1019" i="73"/>
  <c r="Y1020" i="73" s="1"/>
  <c r="X1019" i="73"/>
  <c r="X1020" i="73" s="1"/>
  <c r="W1019" i="73"/>
  <c r="W1020" i="73" s="1"/>
  <c r="V1019" i="73"/>
  <c r="V1020" i="73" s="1"/>
  <c r="BU1017" i="73"/>
  <c r="BP1017" i="73"/>
  <c r="BK1017" i="73"/>
  <c r="BF1017" i="73"/>
  <c r="AT1017" i="73"/>
  <c r="AO1017" i="73"/>
  <c r="AH1017" i="73"/>
  <c r="AD1017" i="73"/>
  <c r="AD1018" i="73" s="1"/>
  <c r="AC1017" i="73"/>
  <c r="AC1018" i="73" s="1"/>
  <c r="AB1017" i="73"/>
  <c r="AB1018" i="73" s="1"/>
  <c r="AA1017" i="73"/>
  <c r="AA1018" i="73" s="1"/>
  <c r="Y1017" i="73"/>
  <c r="Y1018" i="73" s="1"/>
  <c r="X1017" i="73"/>
  <c r="X1018" i="73" s="1"/>
  <c r="W1017" i="73"/>
  <c r="W1018" i="73" s="1"/>
  <c r="V1017" i="73"/>
  <c r="V1018" i="73" s="1"/>
  <c r="BU1015" i="73"/>
  <c r="BP1015" i="73"/>
  <c r="BK1015" i="73"/>
  <c r="BF1015" i="73"/>
  <c r="AT1015" i="73"/>
  <c r="AO1015" i="73"/>
  <c r="AH1015" i="73"/>
  <c r="AD1015" i="73"/>
  <c r="AD1016" i="73" s="1"/>
  <c r="AC1015" i="73"/>
  <c r="AC1016" i="73" s="1"/>
  <c r="AB1015" i="73"/>
  <c r="AB1016" i="73" s="1"/>
  <c r="AA1015" i="73"/>
  <c r="AA1016" i="73" s="1"/>
  <c r="Y1015" i="73"/>
  <c r="Y1016" i="73" s="1"/>
  <c r="X1015" i="73"/>
  <c r="X1016" i="73" s="1"/>
  <c r="W1015" i="73"/>
  <c r="W1016" i="73" s="1"/>
  <c r="V1015" i="73"/>
  <c r="V1016" i="73" s="1"/>
  <c r="BU270" i="73"/>
  <c r="BP270" i="73"/>
  <c r="BK270" i="73"/>
  <c r="BF270" i="73"/>
  <c r="AY270" i="73"/>
  <c r="AT270" i="73"/>
  <c r="AO270" i="73"/>
  <c r="AH270" i="73"/>
  <c r="AD270" i="73"/>
  <c r="AC270" i="73"/>
  <c r="AB270" i="73"/>
  <c r="AA270" i="73"/>
  <c r="Y270" i="73"/>
  <c r="X270" i="73"/>
  <c r="W270" i="73"/>
  <c r="V270" i="73"/>
  <c r="BU268" i="73"/>
  <c r="BP268" i="73"/>
  <c r="BK268" i="73"/>
  <c r="BF268" i="73"/>
  <c r="AY268" i="73"/>
  <c r="AT268" i="73"/>
  <c r="AO268" i="73"/>
  <c r="AH268" i="73"/>
  <c r="AD268" i="73"/>
  <c r="AC268" i="73"/>
  <c r="AB268" i="73"/>
  <c r="AA268" i="73"/>
  <c r="Y268" i="73"/>
  <c r="X268" i="73"/>
  <c r="W268" i="73"/>
  <c r="V268" i="73"/>
  <c r="BU267" i="73"/>
  <c r="BP267" i="73"/>
  <c r="BK267" i="73"/>
  <c r="BF267" i="73"/>
  <c r="AY267" i="73"/>
  <c r="AT267" i="73"/>
  <c r="AO267" i="73"/>
  <c r="AH267" i="73"/>
  <c r="AD267" i="73"/>
  <c r="AC267" i="73"/>
  <c r="AB267" i="73"/>
  <c r="AA267" i="73"/>
  <c r="Y267" i="73"/>
  <c r="X267" i="73"/>
  <c r="W267" i="73"/>
  <c r="V267" i="73"/>
  <c r="BU266" i="73"/>
  <c r="BP266" i="73"/>
  <c r="BK266" i="73"/>
  <c r="BF266" i="73"/>
  <c r="AY266" i="73"/>
  <c r="AT266" i="73"/>
  <c r="AO266" i="73"/>
  <c r="AH266" i="73"/>
  <c r="AD266" i="73"/>
  <c r="AC266" i="73"/>
  <c r="AB266" i="73"/>
  <c r="AA266" i="73"/>
  <c r="Y266" i="73"/>
  <c r="X266" i="73"/>
  <c r="W266" i="73"/>
  <c r="V266" i="73"/>
  <c r="BU162" i="73"/>
  <c r="BP162" i="73"/>
  <c r="BK162" i="73"/>
  <c r="BF162" i="73"/>
  <c r="AY162" i="73"/>
  <c r="AT162" i="73"/>
  <c r="AO162" i="73"/>
  <c r="AH162" i="73"/>
  <c r="AD162" i="73"/>
  <c r="AC162" i="73"/>
  <c r="AB162" i="73"/>
  <c r="AA162" i="73"/>
  <c r="Y162" i="73"/>
  <c r="X162" i="73"/>
  <c r="W162" i="73"/>
  <c r="V162" i="73"/>
  <c r="CF1069" i="73" l="1"/>
  <c r="CF1078" i="73"/>
  <c r="CF1054" i="73"/>
  <c r="CF1084" i="73"/>
  <c r="CF1066" i="73"/>
  <c r="CF1088" i="73"/>
  <c r="CF1076" i="73"/>
  <c r="CF1014" i="73"/>
  <c r="CF1092" i="73"/>
  <c r="CF1086" i="73"/>
  <c r="CF1061" i="73"/>
  <c r="CF1056" i="73"/>
  <c r="CF1012" i="73"/>
  <c r="CF1082" i="73"/>
  <c r="CF363" i="73"/>
  <c r="CF1100" i="73"/>
  <c r="CF1094" i="73"/>
  <c r="CF1096" i="73"/>
  <c r="CF1059" i="73"/>
  <c r="CF1090" i="73"/>
  <c r="CF1064" i="73"/>
  <c r="CF1072" i="73"/>
  <c r="AY271" i="73"/>
  <c r="Z271" i="73" s="1"/>
  <c r="U1025" i="73"/>
  <c r="U1031" i="73"/>
  <c r="U268" i="73"/>
  <c r="U1017" i="73"/>
  <c r="U266" i="73"/>
  <c r="U1021" i="73"/>
  <c r="CF1021" i="73" s="1"/>
  <c r="U271" i="73"/>
  <c r="Z266" i="73"/>
  <c r="Z1025" i="73"/>
  <c r="U267" i="73"/>
  <c r="U1015" i="73"/>
  <c r="Z165" i="73"/>
  <c r="U1009" i="73"/>
  <c r="Z1031" i="73"/>
  <c r="U272" i="73"/>
  <c r="Z1029" i="73"/>
  <c r="U165" i="73"/>
  <c r="Z267" i="73"/>
  <c r="CF267" i="73" s="1"/>
  <c r="Z1015" i="73"/>
  <c r="Z268" i="73"/>
  <c r="Z1017" i="73"/>
  <c r="Z272" i="73"/>
  <c r="Z1009" i="73"/>
  <c r="U162" i="73"/>
  <c r="Z162" i="73"/>
  <c r="U270" i="73"/>
  <c r="Z270" i="73"/>
  <c r="U1019" i="73"/>
  <c r="Z1019" i="73"/>
  <c r="U1029" i="73"/>
  <c r="BU983" i="73"/>
  <c r="BP983" i="73"/>
  <c r="BK983" i="73"/>
  <c r="BF983" i="73"/>
  <c r="AY983" i="73"/>
  <c r="AT983" i="73"/>
  <c r="AO983" i="73"/>
  <c r="AH983" i="73"/>
  <c r="AD983" i="73"/>
  <c r="AC983" i="73"/>
  <c r="AB983" i="73"/>
  <c r="AA983" i="73"/>
  <c r="Y983" i="73"/>
  <c r="X983" i="73"/>
  <c r="W983" i="73"/>
  <c r="V983" i="73"/>
  <c r="BU982" i="73"/>
  <c r="BP982" i="73"/>
  <c r="BK982" i="73"/>
  <c r="BF982" i="73"/>
  <c r="AY982" i="73"/>
  <c r="AT982" i="73"/>
  <c r="AO982" i="73"/>
  <c r="AH982" i="73"/>
  <c r="AD982" i="73"/>
  <c r="AC982" i="73"/>
  <c r="AB982" i="73"/>
  <c r="AA982" i="73"/>
  <c r="Y982" i="73"/>
  <c r="X982" i="73"/>
  <c r="W982" i="73"/>
  <c r="V982" i="73"/>
  <c r="BU981" i="73"/>
  <c r="BP981" i="73"/>
  <c r="BK981" i="73"/>
  <c r="BF981" i="73"/>
  <c r="AY981" i="73"/>
  <c r="AT981" i="73"/>
  <c r="AO981" i="73"/>
  <c r="AH981" i="73"/>
  <c r="AD981" i="73"/>
  <c r="AC981" i="73"/>
  <c r="AB981" i="73"/>
  <c r="AA981" i="73"/>
  <c r="Y981" i="73"/>
  <c r="X981" i="73"/>
  <c r="W981" i="73"/>
  <c r="V981" i="73"/>
  <c r="BU980" i="73"/>
  <c r="BP980" i="73"/>
  <c r="BK980" i="73"/>
  <c r="BF980" i="73"/>
  <c r="AY980" i="73"/>
  <c r="AT980" i="73"/>
  <c r="AO980" i="73"/>
  <c r="AH980" i="73"/>
  <c r="AD980" i="73"/>
  <c r="AC980" i="73"/>
  <c r="AB980" i="73"/>
  <c r="AA980" i="73"/>
  <c r="Y980" i="73"/>
  <c r="X980" i="73"/>
  <c r="W980" i="73"/>
  <c r="V980" i="73"/>
  <c r="BU979" i="73"/>
  <c r="BP979" i="73"/>
  <c r="BK979" i="73"/>
  <c r="BF979" i="73"/>
  <c r="AY979" i="73"/>
  <c r="AT979" i="73"/>
  <c r="AO979" i="73"/>
  <c r="AH979" i="73"/>
  <c r="AD979" i="73"/>
  <c r="AC979" i="73"/>
  <c r="AB979" i="73"/>
  <c r="AA979" i="73"/>
  <c r="Y979" i="73"/>
  <c r="X979" i="73"/>
  <c r="W979" i="73"/>
  <c r="V979" i="73"/>
  <c r="BU978" i="73"/>
  <c r="BP978" i="73"/>
  <c r="BK978" i="73"/>
  <c r="BF978" i="73"/>
  <c r="AY978" i="73"/>
  <c r="AT978" i="73"/>
  <c r="AO978" i="73"/>
  <c r="AH978" i="73"/>
  <c r="AD978" i="73"/>
  <c r="AC978" i="73"/>
  <c r="AB978" i="73"/>
  <c r="AA978" i="73"/>
  <c r="Y978" i="73"/>
  <c r="X978" i="73"/>
  <c r="W978" i="73"/>
  <c r="V978" i="73"/>
  <c r="BU977" i="73"/>
  <c r="BP977" i="73"/>
  <c r="BK977" i="73"/>
  <c r="BF977" i="73"/>
  <c r="AY977" i="73"/>
  <c r="AT977" i="73"/>
  <c r="AO977" i="73"/>
  <c r="AH977" i="73"/>
  <c r="AD977" i="73"/>
  <c r="AC977" i="73"/>
  <c r="AB977" i="73"/>
  <c r="AA977" i="73"/>
  <c r="Y977" i="73"/>
  <c r="X977" i="73"/>
  <c r="W977" i="73"/>
  <c r="V977" i="73"/>
  <c r="BU976" i="73"/>
  <c r="BP976" i="73"/>
  <c r="BK976" i="73"/>
  <c r="BF976" i="73"/>
  <c r="AY976" i="73"/>
  <c r="AT976" i="73"/>
  <c r="AO976" i="73"/>
  <c r="AH976" i="73"/>
  <c r="AD976" i="73"/>
  <c r="AC976" i="73"/>
  <c r="AB976" i="73"/>
  <c r="AA976" i="73"/>
  <c r="Y976" i="73"/>
  <c r="X976" i="73"/>
  <c r="W976" i="73"/>
  <c r="V976" i="73"/>
  <c r="BU975" i="73"/>
  <c r="BP975" i="73"/>
  <c r="BK975" i="73"/>
  <c r="BF975" i="73"/>
  <c r="AY975" i="73"/>
  <c r="AT975" i="73"/>
  <c r="AO975" i="73"/>
  <c r="AH975" i="73"/>
  <c r="AD975" i="73"/>
  <c r="AC975" i="73"/>
  <c r="AB975" i="73"/>
  <c r="AA975" i="73"/>
  <c r="Y975" i="73"/>
  <c r="X975" i="73"/>
  <c r="W975" i="73"/>
  <c r="V975" i="73"/>
  <c r="BU974" i="73"/>
  <c r="BP974" i="73"/>
  <c r="BK974" i="73"/>
  <c r="BF974" i="73"/>
  <c r="AY974" i="73"/>
  <c r="AT974" i="73"/>
  <c r="AO974" i="73"/>
  <c r="AH974" i="73"/>
  <c r="AD974" i="73"/>
  <c r="AC974" i="73"/>
  <c r="AB974" i="73"/>
  <c r="AA974" i="73"/>
  <c r="Y974" i="73"/>
  <c r="X974" i="73"/>
  <c r="W974" i="73"/>
  <c r="V974" i="73"/>
  <c r="BU973" i="73"/>
  <c r="BP973" i="73"/>
  <c r="BK973" i="73"/>
  <c r="BF973" i="73"/>
  <c r="AY973" i="73"/>
  <c r="AT973" i="73"/>
  <c r="AO973" i="73"/>
  <c r="AH973" i="73"/>
  <c r="AD973" i="73"/>
  <c r="AC973" i="73"/>
  <c r="AB973" i="73"/>
  <c r="AA973" i="73"/>
  <c r="Y973" i="73"/>
  <c r="X973" i="73"/>
  <c r="W973" i="73"/>
  <c r="V973" i="73"/>
  <c r="BU972" i="73"/>
  <c r="BP972" i="73"/>
  <c r="BK972" i="73"/>
  <c r="BF972" i="73"/>
  <c r="AY972" i="73"/>
  <c r="AT972" i="73"/>
  <c r="AO972" i="73"/>
  <c r="AH972" i="73"/>
  <c r="AD972" i="73"/>
  <c r="AC972" i="73"/>
  <c r="AB972" i="73"/>
  <c r="AA972" i="73"/>
  <c r="Y972" i="73"/>
  <c r="X972" i="73"/>
  <c r="W972" i="73"/>
  <c r="V972" i="73"/>
  <c r="BU971" i="73"/>
  <c r="BP971" i="73"/>
  <c r="BK971" i="73"/>
  <c r="BF971" i="73"/>
  <c r="AY971" i="73"/>
  <c r="AT971" i="73"/>
  <c r="AO971" i="73"/>
  <c r="AH971" i="73"/>
  <c r="AD971" i="73"/>
  <c r="AC971" i="73"/>
  <c r="AB971" i="73"/>
  <c r="AA971" i="73"/>
  <c r="Y971" i="73"/>
  <c r="X971" i="73"/>
  <c r="W971" i="73"/>
  <c r="V971" i="73"/>
  <c r="BU970" i="73"/>
  <c r="BP970" i="73"/>
  <c r="BK970" i="73"/>
  <c r="BF970" i="73"/>
  <c r="AY970" i="73"/>
  <c r="AT970" i="73"/>
  <c r="AO970" i="73"/>
  <c r="AH970" i="73"/>
  <c r="AD970" i="73"/>
  <c r="AC970" i="73"/>
  <c r="AB970" i="73"/>
  <c r="AA970" i="73"/>
  <c r="Y970" i="73"/>
  <c r="X970" i="73"/>
  <c r="W970" i="73"/>
  <c r="V970" i="73"/>
  <c r="BU969" i="73"/>
  <c r="BP969" i="73"/>
  <c r="BK969" i="73"/>
  <c r="BF969" i="73"/>
  <c r="AY969" i="73"/>
  <c r="AT969" i="73"/>
  <c r="AO969" i="73"/>
  <c r="AH969" i="73"/>
  <c r="AD969" i="73"/>
  <c r="AC969" i="73"/>
  <c r="AB969" i="73"/>
  <c r="AA969" i="73"/>
  <c r="Y969" i="73"/>
  <c r="X969" i="73"/>
  <c r="W969" i="73"/>
  <c r="V969" i="73"/>
  <c r="BU968" i="73"/>
  <c r="BP968" i="73"/>
  <c r="BK968" i="73"/>
  <c r="BF968" i="73"/>
  <c r="AY968" i="73"/>
  <c r="AT968" i="73"/>
  <c r="AO968" i="73"/>
  <c r="AH968" i="73"/>
  <c r="AD968" i="73"/>
  <c r="AD984" i="73" s="1"/>
  <c r="AC968" i="73"/>
  <c r="AC984" i="73" s="1"/>
  <c r="AB968" i="73"/>
  <c r="AA968" i="73"/>
  <c r="Y968" i="73"/>
  <c r="X968" i="73"/>
  <c r="X984" i="73" s="1"/>
  <c r="W968" i="73"/>
  <c r="W984" i="73" s="1"/>
  <c r="V968" i="73"/>
  <c r="V984" i="73" s="1"/>
  <c r="BU262" i="73"/>
  <c r="BP262" i="73"/>
  <c r="BK262" i="73"/>
  <c r="BF262" i="73"/>
  <c r="AY262" i="73"/>
  <c r="AT262" i="73"/>
  <c r="AO262" i="73"/>
  <c r="AH262" i="73"/>
  <c r="AD262" i="73"/>
  <c r="AC262" i="73"/>
  <c r="AB262" i="73"/>
  <c r="AA262" i="73"/>
  <c r="Y262" i="73"/>
  <c r="X262" i="73"/>
  <c r="W262" i="73"/>
  <c r="V262" i="73"/>
  <c r="BU261" i="73"/>
  <c r="BP261" i="73"/>
  <c r="BK261" i="73"/>
  <c r="BF261" i="73"/>
  <c r="AY261" i="73"/>
  <c r="AT261" i="73"/>
  <c r="AO261" i="73"/>
  <c r="AH261" i="73"/>
  <c r="AD261" i="73"/>
  <c r="AC261" i="73"/>
  <c r="AB261" i="73"/>
  <c r="AA261" i="73"/>
  <c r="Y261" i="73"/>
  <c r="X261" i="73"/>
  <c r="W261" i="73"/>
  <c r="V261" i="73"/>
  <c r="AB984" i="73" l="1"/>
  <c r="Y984" i="73"/>
  <c r="CF270" i="73"/>
  <c r="CF162" i="73"/>
  <c r="CF272" i="73"/>
  <c r="Z1020" i="73"/>
  <c r="CF1019" i="73"/>
  <c r="Z1018" i="73"/>
  <c r="CF1017" i="73"/>
  <c r="Z1026" i="73"/>
  <c r="CF1025" i="73"/>
  <c r="CF268" i="73"/>
  <c r="Z1030" i="73"/>
  <c r="CF1029" i="73"/>
  <c r="CF271" i="73"/>
  <c r="Z1010" i="73"/>
  <c r="CF1009" i="73"/>
  <c r="Z1016" i="73"/>
  <c r="CF1015" i="73"/>
  <c r="Z1032" i="73"/>
  <c r="CF1031" i="73"/>
  <c r="CF165" i="73"/>
  <c r="CF266" i="73"/>
  <c r="AA984" i="73"/>
  <c r="U1020" i="73"/>
  <c r="U1018" i="73"/>
  <c r="U1016" i="73"/>
  <c r="U1030" i="73"/>
  <c r="U1022" i="73"/>
  <c r="CF1022" i="73" s="1"/>
  <c r="U1032" i="73"/>
  <c r="U1010" i="73"/>
  <c r="U1026" i="73"/>
  <c r="U974" i="73"/>
  <c r="U970" i="73"/>
  <c r="U978" i="73"/>
  <c r="U982" i="73"/>
  <c r="U969" i="73"/>
  <c r="U973" i="73"/>
  <c r="U977" i="73"/>
  <c r="U981" i="73"/>
  <c r="Z968" i="73"/>
  <c r="Z972" i="73"/>
  <c r="Z976" i="73"/>
  <c r="Z980" i="73"/>
  <c r="U261" i="73"/>
  <c r="U262" i="73"/>
  <c r="U971" i="73"/>
  <c r="U983" i="73"/>
  <c r="Z970" i="73"/>
  <c r="Z974" i="73"/>
  <c r="U975" i="73"/>
  <c r="Z978" i="73"/>
  <c r="U979" i="73"/>
  <c r="Z982" i="73"/>
  <c r="Z969" i="73"/>
  <c r="Z971" i="73"/>
  <c r="Z973" i="73"/>
  <c r="Z977" i="73"/>
  <c r="Z981" i="73"/>
  <c r="Z261" i="73"/>
  <c r="Z262" i="73"/>
  <c r="U968" i="73"/>
  <c r="U972" i="73"/>
  <c r="Z975" i="73"/>
  <c r="U976" i="73"/>
  <c r="Z979" i="73"/>
  <c r="U980" i="73"/>
  <c r="Z983" i="73"/>
  <c r="CF983" i="73" s="1"/>
  <c r="BU966" i="73"/>
  <c r="BP966" i="73"/>
  <c r="BK966" i="73"/>
  <c r="BF966" i="73"/>
  <c r="AY966" i="73"/>
  <c r="AT966" i="73"/>
  <c r="AO966" i="73"/>
  <c r="AH966" i="73"/>
  <c r="AD966" i="73"/>
  <c r="AD967" i="73" s="1"/>
  <c r="AC966" i="73"/>
  <c r="AC967" i="73" s="1"/>
  <c r="AB966" i="73"/>
  <c r="AB967" i="73" s="1"/>
  <c r="AA966" i="73"/>
  <c r="AA967" i="73" s="1"/>
  <c r="Y966" i="73"/>
  <c r="Y967" i="73" s="1"/>
  <c r="X966" i="73"/>
  <c r="X967" i="73" s="1"/>
  <c r="W966" i="73"/>
  <c r="W967" i="73" s="1"/>
  <c r="V966" i="73"/>
  <c r="V967" i="73" s="1"/>
  <c r="BU959" i="73"/>
  <c r="BP959" i="73"/>
  <c r="BK959" i="73"/>
  <c r="BF959" i="73"/>
  <c r="AY959" i="73"/>
  <c r="AT959" i="73"/>
  <c r="AH959" i="73"/>
  <c r="AD959" i="73"/>
  <c r="AD960" i="73" s="1"/>
  <c r="AC959" i="73"/>
  <c r="AC960" i="73" s="1"/>
  <c r="AB959" i="73"/>
  <c r="AB960" i="73" s="1"/>
  <c r="AA959" i="73"/>
  <c r="AA960" i="73" s="1"/>
  <c r="Y959" i="73"/>
  <c r="Y960" i="73" s="1"/>
  <c r="X959" i="73"/>
  <c r="X960" i="73" s="1"/>
  <c r="W959" i="73"/>
  <c r="W960" i="73" s="1"/>
  <c r="V959" i="73"/>
  <c r="V960" i="73" s="1"/>
  <c r="BU953" i="73"/>
  <c r="BP953" i="73"/>
  <c r="BK953" i="73"/>
  <c r="BF953" i="73"/>
  <c r="AY953" i="73"/>
  <c r="AT953" i="73"/>
  <c r="AH953" i="73"/>
  <c r="AD954" i="73"/>
  <c r="AC954" i="73"/>
  <c r="AB954" i="73"/>
  <c r="AA954" i="73"/>
  <c r="Y953" i="73"/>
  <c r="Y954" i="73" s="1"/>
  <c r="X953" i="73"/>
  <c r="X954" i="73" s="1"/>
  <c r="W953" i="73"/>
  <c r="W954" i="73" s="1"/>
  <c r="V953" i="73"/>
  <c r="V954" i="73" s="1"/>
  <c r="BU963" i="73"/>
  <c r="BP963" i="73"/>
  <c r="BK963" i="73"/>
  <c r="BF963" i="73"/>
  <c r="AY963" i="73"/>
  <c r="AT963" i="73"/>
  <c r="AO963" i="73"/>
  <c r="AH963" i="73"/>
  <c r="AD963" i="73"/>
  <c r="AD965" i="73" s="1"/>
  <c r="AC963" i="73"/>
  <c r="AC965" i="73" s="1"/>
  <c r="AB963" i="73"/>
  <c r="AB965" i="73" s="1"/>
  <c r="AA963" i="73"/>
  <c r="AA965" i="73" s="1"/>
  <c r="Y963" i="73"/>
  <c r="Y965" i="73" s="1"/>
  <c r="X963" i="73"/>
  <c r="X965" i="73" s="1"/>
  <c r="W963" i="73"/>
  <c r="W965" i="73" s="1"/>
  <c r="V963" i="73"/>
  <c r="V965" i="73" s="1"/>
  <c r="BU961" i="73"/>
  <c r="BP961" i="73"/>
  <c r="BK961" i="73"/>
  <c r="BF961" i="73"/>
  <c r="AY961" i="73"/>
  <c r="AT961" i="73"/>
  <c r="AO961" i="73"/>
  <c r="AH961" i="73"/>
  <c r="AD961" i="73"/>
  <c r="AD962" i="73" s="1"/>
  <c r="AC961" i="73"/>
  <c r="AC962" i="73" s="1"/>
  <c r="AB961" i="73"/>
  <c r="AB962" i="73" s="1"/>
  <c r="AA961" i="73"/>
  <c r="AA962" i="73" s="1"/>
  <c r="Y961" i="73"/>
  <c r="Y962" i="73" s="1"/>
  <c r="X961" i="73"/>
  <c r="X962" i="73" s="1"/>
  <c r="W961" i="73"/>
  <c r="W962" i="73" s="1"/>
  <c r="V961" i="73"/>
  <c r="V962" i="73" s="1"/>
  <c r="BU1000" i="73"/>
  <c r="BP1000" i="73"/>
  <c r="BK1000" i="73"/>
  <c r="BF1000" i="73"/>
  <c r="AY1000" i="73"/>
  <c r="AT1000" i="73"/>
  <c r="AO1000" i="73"/>
  <c r="AH1000" i="73"/>
  <c r="AD1000" i="73"/>
  <c r="AD1001" i="73" s="1"/>
  <c r="AC1000" i="73"/>
  <c r="AC1001" i="73" s="1"/>
  <c r="AB1000" i="73"/>
  <c r="AB1001" i="73" s="1"/>
  <c r="AA1000" i="73"/>
  <c r="AA1001" i="73" s="1"/>
  <c r="Y1000" i="73"/>
  <c r="Y1001" i="73" s="1"/>
  <c r="X1000" i="73"/>
  <c r="X1001" i="73" s="1"/>
  <c r="W1000" i="73"/>
  <c r="W1001" i="73" s="1"/>
  <c r="V1000" i="73"/>
  <c r="V1001" i="73" s="1"/>
  <c r="BU957" i="73"/>
  <c r="BP957" i="73"/>
  <c r="BK957" i="73"/>
  <c r="BF957" i="73"/>
  <c r="AY957" i="73"/>
  <c r="AT957" i="73"/>
  <c r="AH957" i="73"/>
  <c r="AD957" i="73"/>
  <c r="AD958" i="73" s="1"/>
  <c r="AC957" i="73"/>
  <c r="AC958" i="73" s="1"/>
  <c r="AB957" i="73"/>
  <c r="AB958" i="73" s="1"/>
  <c r="AA957" i="73"/>
  <c r="AA958" i="73" s="1"/>
  <c r="Y957" i="73"/>
  <c r="Y958" i="73" s="1"/>
  <c r="X957" i="73"/>
  <c r="X958" i="73" s="1"/>
  <c r="W957" i="73"/>
  <c r="W958" i="73" s="1"/>
  <c r="V957" i="73"/>
  <c r="V958" i="73" s="1"/>
  <c r="BU1004" i="73"/>
  <c r="BP1004" i="73"/>
  <c r="BK1004" i="73"/>
  <c r="BF1004" i="73"/>
  <c r="AY1004" i="73"/>
  <c r="AT1004" i="73"/>
  <c r="AO1004" i="73"/>
  <c r="AH1004" i="73"/>
  <c r="AD1004" i="73"/>
  <c r="AD1005" i="73" s="1"/>
  <c r="AC1004" i="73"/>
  <c r="AC1005" i="73" s="1"/>
  <c r="AB1004" i="73"/>
  <c r="AB1005" i="73" s="1"/>
  <c r="AA1004" i="73"/>
  <c r="AA1005" i="73" s="1"/>
  <c r="Y1004" i="73"/>
  <c r="Y1005" i="73" s="1"/>
  <c r="X1004" i="73"/>
  <c r="X1005" i="73" s="1"/>
  <c r="W1004" i="73"/>
  <c r="W1005" i="73" s="1"/>
  <c r="V1004" i="73"/>
  <c r="V1005" i="73" s="1"/>
  <c r="BU1002" i="73"/>
  <c r="BP1002" i="73"/>
  <c r="BK1002" i="73"/>
  <c r="BF1002" i="73"/>
  <c r="AY1002" i="73"/>
  <c r="AT1002" i="73"/>
  <c r="AO1002" i="73"/>
  <c r="AH1002" i="73"/>
  <c r="AD1002" i="73"/>
  <c r="AD1003" i="73" s="1"/>
  <c r="AC1002" i="73"/>
  <c r="AC1003" i="73" s="1"/>
  <c r="AB1002" i="73"/>
  <c r="AB1003" i="73" s="1"/>
  <c r="AA1002" i="73"/>
  <c r="AA1003" i="73" s="1"/>
  <c r="Y1002" i="73"/>
  <c r="Y1003" i="73" s="1"/>
  <c r="X1002" i="73"/>
  <c r="X1003" i="73" s="1"/>
  <c r="W1002" i="73"/>
  <c r="W1003" i="73" s="1"/>
  <c r="V1002" i="73"/>
  <c r="V1003" i="73" s="1"/>
  <c r="BU997" i="73"/>
  <c r="BP997" i="73"/>
  <c r="BK997" i="73"/>
  <c r="BF997" i="73"/>
  <c r="AY997" i="73"/>
  <c r="AT997" i="73"/>
  <c r="AO997" i="73"/>
  <c r="AH997" i="73"/>
  <c r="AD997" i="73"/>
  <c r="AD999" i="73" s="1"/>
  <c r="AC997" i="73"/>
  <c r="AC999" i="73" s="1"/>
  <c r="AB997" i="73"/>
  <c r="AB999" i="73" s="1"/>
  <c r="AA997" i="73"/>
  <c r="AA999" i="73" s="1"/>
  <c r="Y997" i="73"/>
  <c r="Y999" i="73" s="1"/>
  <c r="X997" i="73"/>
  <c r="X999" i="73" s="1"/>
  <c r="W997" i="73"/>
  <c r="W999" i="73" s="1"/>
  <c r="V997" i="73"/>
  <c r="V999" i="73" s="1"/>
  <c r="BU991" i="73"/>
  <c r="BP991" i="73"/>
  <c r="BK991" i="73"/>
  <c r="BF991" i="73"/>
  <c r="AY991" i="73"/>
  <c r="AT991" i="73"/>
  <c r="AO991" i="73"/>
  <c r="AH991" i="73"/>
  <c r="AD991" i="73"/>
  <c r="AC991" i="73"/>
  <c r="AB991" i="73"/>
  <c r="AA991" i="73"/>
  <c r="Y991" i="73"/>
  <c r="X991" i="73"/>
  <c r="W991" i="73"/>
  <c r="V991" i="73"/>
  <c r="BU995" i="73"/>
  <c r="BP995" i="73"/>
  <c r="BK995" i="73"/>
  <c r="BF995" i="73"/>
  <c r="AY995" i="73"/>
  <c r="AT995" i="73"/>
  <c r="AO995" i="73"/>
  <c r="AH995" i="73"/>
  <c r="AD995" i="73"/>
  <c r="AD996" i="73" s="1"/>
  <c r="AC995" i="73"/>
  <c r="AC996" i="73" s="1"/>
  <c r="AB995" i="73"/>
  <c r="AB996" i="73" s="1"/>
  <c r="AA995" i="73"/>
  <c r="AA996" i="73" s="1"/>
  <c r="Y995" i="73"/>
  <c r="Y996" i="73" s="1"/>
  <c r="X995" i="73"/>
  <c r="X996" i="73" s="1"/>
  <c r="W995" i="73"/>
  <c r="W996" i="73" s="1"/>
  <c r="V995" i="73"/>
  <c r="V996" i="73" s="1"/>
  <c r="BU347" i="73"/>
  <c r="BP347" i="73"/>
  <c r="BK347" i="73"/>
  <c r="BF347" i="73"/>
  <c r="AO347" i="73"/>
  <c r="AH347" i="73"/>
  <c r="AD347" i="73"/>
  <c r="AC347" i="73"/>
  <c r="AB347" i="73"/>
  <c r="AA347" i="73"/>
  <c r="Y347" i="73"/>
  <c r="X347" i="73"/>
  <c r="W347" i="73"/>
  <c r="V347" i="73"/>
  <c r="BU25" i="73"/>
  <c r="BP25" i="73"/>
  <c r="BK25" i="73"/>
  <c r="BF25" i="73"/>
  <c r="AY25" i="73"/>
  <c r="AT25" i="73"/>
  <c r="AO25" i="73"/>
  <c r="AH25" i="73"/>
  <c r="AD25" i="73"/>
  <c r="AD26" i="73" s="1"/>
  <c r="AC25" i="73"/>
  <c r="AC26" i="73" s="1"/>
  <c r="AB25" i="73"/>
  <c r="AB26" i="73" s="1"/>
  <c r="AA25" i="73"/>
  <c r="AA26" i="73" s="1"/>
  <c r="Y25" i="73"/>
  <c r="Y26" i="73" s="1"/>
  <c r="X25" i="73"/>
  <c r="X26" i="73" s="1"/>
  <c r="W25" i="73"/>
  <c r="W26" i="73" s="1"/>
  <c r="V25" i="73"/>
  <c r="V26" i="73" s="1"/>
  <c r="BU355" i="73"/>
  <c r="BP355" i="73"/>
  <c r="BK355" i="73"/>
  <c r="BF355" i="73"/>
  <c r="AH355" i="73"/>
  <c r="AD355" i="73"/>
  <c r="AD356" i="73" s="1"/>
  <c r="AC355" i="73"/>
  <c r="AC356" i="73" s="1"/>
  <c r="AB355" i="73"/>
  <c r="AB356" i="73" s="1"/>
  <c r="AA355" i="73"/>
  <c r="AA356" i="73" s="1"/>
  <c r="Y355" i="73"/>
  <c r="Y356" i="73" s="1"/>
  <c r="X355" i="73"/>
  <c r="X356" i="73" s="1"/>
  <c r="W355" i="73"/>
  <c r="W356" i="73" s="1"/>
  <c r="V355" i="73"/>
  <c r="V356" i="73" s="1"/>
  <c r="BU955" i="73"/>
  <c r="BP955" i="73"/>
  <c r="BK955" i="73"/>
  <c r="BF955" i="73"/>
  <c r="AY955" i="73"/>
  <c r="AT955" i="73"/>
  <c r="AH955" i="73"/>
  <c r="AD955" i="73"/>
  <c r="AD956" i="73" s="1"/>
  <c r="AC955" i="73"/>
  <c r="AC956" i="73" s="1"/>
  <c r="AB955" i="73"/>
  <c r="AB956" i="73" s="1"/>
  <c r="AA955" i="73"/>
  <c r="AA956" i="73" s="1"/>
  <c r="Y955" i="73"/>
  <c r="Y956" i="73" s="1"/>
  <c r="X955" i="73"/>
  <c r="X956" i="73" s="1"/>
  <c r="W955" i="73"/>
  <c r="W956" i="73" s="1"/>
  <c r="V955" i="73"/>
  <c r="V956" i="73" s="1"/>
  <c r="BU951" i="73"/>
  <c r="BP951" i="73"/>
  <c r="BK951" i="73"/>
  <c r="BF951" i="73"/>
  <c r="AY951" i="73"/>
  <c r="AT951" i="73"/>
  <c r="AH951" i="73"/>
  <c r="AD951" i="73"/>
  <c r="AD952" i="73" s="1"/>
  <c r="AC951" i="73"/>
  <c r="AC952" i="73" s="1"/>
  <c r="AB951" i="73"/>
  <c r="AB952" i="73" s="1"/>
  <c r="AA951" i="73"/>
  <c r="AA952" i="73" s="1"/>
  <c r="Y951" i="73"/>
  <c r="Y952" i="73" s="1"/>
  <c r="X951" i="73"/>
  <c r="X952" i="73" s="1"/>
  <c r="W951" i="73"/>
  <c r="W952" i="73" s="1"/>
  <c r="V951" i="73"/>
  <c r="V952" i="73" s="1"/>
  <c r="BU949" i="73"/>
  <c r="BP949" i="73"/>
  <c r="BK949" i="73"/>
  <c r="BF949" i="73"/>
  <c r="AY949" i="73"/>
  <c r="AT949" i="73"/>
  <c r="AH949" i="73"/>
  <c r="AD949" i="73"/>
  <c r="AD950" i="73" s="1"/>
  <c r="AC949" i="73"/>
  <c r="AC950" i="73" s="1"/>
  <c r="AB949" i="73"/>
  <c r="AB950" i="73" s="1"/>
  <c r="AA949" i="73"/>
  <c r="AA950" i="73" s="1"/>
  <c r="Y949" i="73"/>
  <c r="Y950" i="73" s="1"/>
  <c r="X949" i="73"/>
  <c r="X950" i="73" s="1"/>
  <c r="W949" i="73"/>
  <c r="W950" i="73" s="1"/>
  <c r="V949" i="73"/>
  <c r="V950" i="73" s="1"/>
  <c r="BU947" i="73"/>
  <c r="BP947" i="73"/>
  <c r="BK947" i="73"/>
  <c r="BF947" i="73"/>
  <c r="BC947" i="73"/>
  <c r="AD947" i="73" s="1"/>
  <c r="AD948" i="73" s="1"/>
  <c r="BA947" i="73"/>
  <c r="AT947" i="73"/>
  <c r="AH947" i="73"/>
  <c r="AC947" i="73"/>
  <c r="AC948" i="73" s="1"/>
  <c r="AA947" i="73"/>
  <c r="AA948" i="73" s="1"/>
  <c r="Y947" i="73"/>
  <c r="Y948" i="73" s="1"/>
  <c r="X947" i="73"/>
  <c r="X948" i="73" s="1"/>
  <c r="W947" i="73"/>
  <c r="W948" i="73" s="1"/>
  <c r="V947" i="73"/>
  <c r="V948" i="73" s="1"/>
  <c r="BU504" i="73"/>
  <c r="BP504" i="73"/>
  <c r="BK504" i="73"/>
  <c r="BF504" i="73"/>
  <c r="AY504" i="73"/>
  <c r="AT504" i="73"/>
  <c r="AO504" i="73"/>
  <c r="AH504" i="73"/>
  <c r="AD504" i="73"/>
  <c r="AC504" i="73"/>
  <c r="AB504" i="73"/>
  <c r="AA504" i="73"/>
  <c r="Y504" i="73"/>
  <c r="X504" i="73"/>
  <c r="W504" i="73"/>
  <c r="V504" i="73"/>
  <c r="BU391" i="73"/>
  <c r="BP391" i="73"/>
  <c r="BK391" i="73"/>
  <c r="BF391" i="73"/>
  <c r="AY391" i="73"/>
  <c r="AT391" i="73"/>
  <c r="AO391" i="73"/>
  <c r="AH391" i="73"/>
  <c r="AD391" i="73"/>
  <c r="AC391" i="73"/>
  <c r="AB391" i="73"/>
  <c r="AA391" i="73"/>
  <c r="Y391" i="73"/>
  <c r="X391" i="73"/>
  <c r="W391" i="73"/>
  <c r="V391" i="73"/>
  <c r="BU359" i="73"/>
  <c r="BP359" i="73"/>
  <c r="BK359" i="73"/>
  <c r="BF359" i="73"/>
  <c r="AH359" i="73"/>
  <c r="AD359" i="73"/>
  <c r="AC359" i="73"/>
  <c r="AB359" i="73"/>
  <c r="AA359" i="73"/>
  <c r="Y359" i="73"/>
  <c r="X359" i="73"/>
  <c r="W359" i="73"/>
  <c r="V359" i="73"/>
  <c r="BU328" i="73"/>
  <c r="BP328" i="73"/>
  <c r="BK328" i="73"/>
  <c r="BF328" i="73"/>
  <c r="AY328" i="73"/>
  <c r="AT328" i="73"/>
  <c r="AO328" i="73"/>
  <c r="AH328" i="73"/>
  <c r="AD328" i="73"/>
  <c r="AC328" i="73"/>
  <c r="AB328" i="73"/>
  <c r="AA328" i="73"/>
  <c r="Y328" i="73"/>
  <c r="X328" i="73"/>
  <c r="W328" i="73"/>
  <c r="V328" i="73"/>
  <c r="BU260" i="73"/>
  <c r="BP260" i="73"/>
  <c r="BK260" i="73"/>
  <c r="BF260" i="73"/>
  <c r="AY260" i="73"/>
  <c r="AT260" i="73"/>
  <c r="AO260" i="73"/>
  <c r="AH260" i="73"/>
  <c r="AD260" i="73"/>
  <c r="AC260" i="73"/>
  <c r="AB260" i="73"/>
  <c r="AA260" i="73"/>
  <c r="Y260" i="73"/>
  <c r="X260" i="73"/>
  <c r="W260" i="73"/>
  <c r="V260" i="73"/>
  <c r="BU164" i="73"/>
  <c r="BP164" i="73"/>
  <c r="BK164" i="73"/>
  <c r="BF164" i="73"/>
  <c r="AY164" i="73"/>
  <c r="AT164" i="73"/>
  <c r="AO164" i="73"/>
  <c r="AH164" i="73"/>
  <c r="AD164" i="73"/>
  <c r="AC164" i="73"/>
  <c r="AB164" i="73"/>
  <c r="AA164" i="73"/>
  <c r="Y164" i="73"/>
  <c r="X164" i="73"/>
  <c r="W164" i="73"/>
  <c r="V164" i="73"/>
  <c r="BU55" i="73"/>
  <c r="BP55" i="73"/>
  <c r="BK55" i="73"/>
  <c r="BF55" i="73"/>
  <c r="AY55" i="73"/>
  <c r="AT55" i="73"/>
  <c r="AO55" i="73"/>
  <c r="AH55" i="73"/>
  <c r="AD55" i="73"/>
  <c r="AC55" i="73"/>
  <c r="AB55" i="73"/>
  <c r="AA55" i="73"/>
  <c r="Y55" i="73"/>
  <c r="X55" i="73"/>
  <c r="W55" i="73"/>
  <c r="V55" i="73"/>
  <c r="CF1020" i="73" l="1"/>
  <c r="CF1026" i="73"/>
  <c r="CF977" i="73"/>
  <c r="CF975" i="73"/>
  <c r="CF971" i="73"/>
  <c r="CF978" i="73"/>
  <c r="CF980" i="73"/>
  <c r="CF1030" i="73"/>
  <c r="CF1010" i="73"/>
  <c r="CF1032" i="73"/>
  <c r="CF1018" i="73"/>
  <c r="CF1016" i="73"/>
  <c r="CF262" i="73"/>
  <c r="CF973" i="73"/>
  <c r="CF970" i="73"/>
  <c r="CF979" i="73"/>
  <c r="CF982" i="73"/>
  <c r="CF974" i="73"/>
  <c r="CF972" i="73"/>
  <c r="CF261" i="73"/>
  <c r="CF968" i="73"/>
  <c r="CF981" i="73"/>
  <c r="CF969" i="73"/>
  <c r="CF976" i="73"/>
  <c r="U984" i="73"/>
  <c r="Z984" i="73"/>
  <c r="AY947" i="73"/>
  <c r="Z947" i="73" s="1"/>
  <c r="AB947" i="73"/>
  <c r="AB948" i="73" s="1"/>
  <c r="U1000" i="73"/>
  <c r="U961" i="73"/>
  <c r="U962" i="73" s="1"/>
  <c r="U963" i="73"/>
  <c r="U965" i="73" s="1"/>
  <c r="U959" i="73"/>
  <c r="U504" i="73"/>
  <c r="U355" i="73"/>
  <c r="U991" i="73"/>
  <c r="U359" i="73"/>
  <c r="U391" i="73"/>
  <c r="U55" i="73"/>
  <c r="U260" i="73"/>
  <c r="U949" i="73"/>
  <c r="U25" i="73"/>
  <c r="U26" i="73" s="1"/>
  <c r="U997" i="73"/>
  <c r="U999" i="73" s="1"/>
  <c r="U953" i="73"/>
  <c r="U164" i="73"/>
  <c r="Z961" i="73"/>
  <c r="Z959" i="73"/>
  <c r="U328" i="73"/>
  <c r="U947" i="73"/>
  <c r="U955" i="73"/>
  <c r="Z955" i="73"/>
  <c r="U995" i="73"/>
  <c r="Z995" i="73"/>
  <c r="U1004" i="73"/>
  <c r="Z1004" i="73"/>
  <c r="Z164" i="73"/>
  <c r="Z328" i="73"/>
  <c r="Z391" i="73"/>
  <c r="CF391" i="73" s="1"/>
  <c r="Z355" i="73"/>
  <c r="Z991" i="73"/>
  <c r="CF991" i="73" s="1"/>
  <c r="U957" i="73"/>
  <c r="Z953" i="73"/>
  <c r="Z949" i="73"/>
  <c r="Z25" i="73"/>
  <c r="Z997" i="73"/>
  <c r="Z999" i="73" s="1"/>
  <c r="Z957" i="73"/>
  <c r="Z963" i="73"/>
  <c r="Z55" i="73"/>
  <c r="Z260" i="73"/>
  <c r="Z359" i="73"/>
  <c r="Z504" i="73"/>
  <c r="U951" i="73"/>
  <c r="Z951" i="73"/>
  <c r="U347" i="73"/>
  <c r="Z347" i="73"/>
  <c r="U1002" i="73"/>
  <c r="Z1002" i="73"/>
  <c r="Z1000" i="73"/>
  <c r="U966" i="73"/>
  <c r="Z966" i="73"/>
  <c r="CF55" i="73" l="1"/>
  <c r="CF260" i="73"/>
  <c r="CF328" i="73"/>
  <c r="CF359" i="73"/>
  <c r="CF164" i="73"/>
  <c r="Z948" i="73"/>
  <c r="CF947" i="73"/>
  <c r="Z1001" i="73"/>
  <c r="CF1000" i="73"/>
  <c r="Z952" i="73"/>
  <c r="CF951" i="73"/>
  <c r="Z967" i="73"/>
  <c r="CF966" i="73"/>
  <c r="CF347" i="73"/>
  <c r="CF504" i="73"/>
  <c r="Z950" i="73"/>
  <c r="CF949" i="73"/>
  <c r="Z356" i="73"/>
  <c r="CF355" i="73"/>
  <c r="Z1005" i="73"/>
  <c r="CF1004" i="73"/>
  <c r="Z956" i="73"/>
  <c r="CF955" i="73"/>
  <c r="Z960" i="73"/>
  <c r="CF959" i="73"/>
  <c r="CF984" i="73"/>
  <c r="Z954" i="73"/>
  <c r="CF953" i="73"/>
  <c r="Z958" i="73"/>
  <c r="CF957" i="73"/>
  <c r="Z1003" i="73"/>
  <c r="CF1002" i="73"/>
  <c r="CF997" i="73"/>
  <c r="Z996" i="73"/>
  <c r="CF995" i="73"/>
  <c r="Z26" i="73"/>
  <c r="CF26" i="73" s="1"/>
  <c r="CF25" i="73"/>
  <c r="Z965" i="73"/>
  <c r="CF965" i="73" s="1"/>
  <c r="CF963" i="73"/>
  <c r="Z962" i="73"/>
  <c r="CF962" i="73" s="1"/>
  <c r="CF961" i="73"/>
  <c r="U1005" i="73"/>
  <c r="U956" i="73"/>
  <c r="U1001" i="73"/>
  <c r="U958" i="73"/>
  <c r="U948" i="73"/>
  <c r="U950" i="73"/>
  <c r="U960" i="73"/>
  <c r="U1003" i="73"/>
  <c r="U952" i="73"/>
  <c r="U996" i="73"/>
  <c r="U954" i="73"/>
  <c r="U967" i="73"/>
  <c r="U356" i="73"/>
  <c r="BU1006" i="73"/>
  <c r="BP1006" i="73"/>
  <c r="BK1006" i="73"/>
  <c r="BF1006" i="73"/>
  <c r="AY1006" i="73"/>
  <c r="AT1006" i="73"/>
  <c r="AO1006" i="73"/>
  <c r="AH1006" i="73"/>
  <c r="AD1006" i="73"/>
  <c r="AD1008" i="73" s="1"/>
  <c r="AC1006" i="73"/>
  <c r="AC1008" i="73" s="1"/>
  <c r="AB1006" i="73"/>
  <c r="AB1008" i="73" s="1"/>
  <c r="AA1006" i="73"/>
  <c r="AA1008" i="73" s="1"/>
  <c r="Y1006" i="73"/>
  <c r="Y1008" i="73" s="1"/>
  <c r="X1006" i="73"/>
  <c r="X1008" i="73" s="1"/>
  <c r="W1006" i="73"/>
  <c r="W1008" i="73" s="1"/>
  <c r="V1006" i="73"/>
  <c r="V1008" i="73" s="1"/>
  <c r="BU269" i="73"/>
  <c r="BP269" i="73"/>
  <c r="BK269" i="73"/>
  <c r="BF269" i="73"/>
  <c r="AY269" i="73"/>
  <c r="AT269" i="73"/>
  <c r="AO269" i="73"/>
  <c r="AH269" i="73"/>
  <c r="AD269" i="73"/>
  <c r="AC269" i="73"/>
  <c r="AB269" i="73"/>
  <c r="AA269" i="73"/>
  <c r="Y269" i="73"/>
  <c r="X269" i="73"/>
  <c r="W269" i="73"/>
  <c r="V269" i="73"/>
  <c r="BU163" i="73"/>
  <c r="BP163" i="73"/>
  <c r="BK163" i="73"/>
  <c r="BF163" i="73"/>
  <c r="AY163" i="73"/>
  <c r="AT163" i="73"/>
  <c r="AO163" i="73"/>
  <c r="AH163" i="73"/>
  <c r="AD163" i="73"/>
  <c r="AC163" i="73"/>
  <c r="AB163" i="73"/>
  <c r="AA163" i="73"/>
  <c r="Y163" i="73"/>
  <c r="X163" i="73"/>
  <c r="W163" i="73"/>
  <c r="V163" i="73"/>
  <c r="BU785" i="73"/>
  <c r="BP785" i="73"/>
  <c r="BK785" i="73"/>
  <c r="BF785" i="73"/>
  <c r="AY785" i="73"/>
  <c r="AT785" i="73"/>
  <c r="AO785" i="73"/>
  <c r="AH785" i="73"/>
  <c r="AD785" i="73"/>
  <c r="AD786" i="73" s="1"/>
  <c r="AC785" i="73"/>
  <c r="AC786" i="73" s="1"/>
  <c r="AB785" i="73"/>
  <c r="AB786" i="73" s="1"/>
  <c r="AA785" i="73"/>
  <c r="AA786" i="73" s="1"/>
  <c r="Y785" i="73"/>
  <c r="Y786" i="73" s="1"/>
  <c r="X785" i="73"/>
  <c r="X786" i="73" s="1"/>
  <c r="W785" i="73"/>
  <c r="W786" i="73" s="1"/>
  <c r="V785" i="73"/>
  <c r="V786" i="73" s="1"/>
  <c r="BU783" i="73"/>
  <c r="BP783" i="73"/>
  <c r="BK783" i="73"/>
  <c r="BF783" i="73"/>
  <c r="AY783" i="73"/>
  <c r="AT783" i="73"/>
  <c r="AO783" i="73"/>
  <c r="AH783" i="73"/>
  <c r="AD783" i="73"/>
  <c r="AD784" i="73" s="1"/>
  <c r="AC783" i="73"/>
  <c r="AC784" i="73" s="1"/>
  <c r="AB783" i="73"/>
  <c r="AB784" i="73" s="1"/>
  <c r="AA783" i="73"/>
  <c r="AA784" i="73" s="1"/>
  <c r="Y783" i="73"/>
  <c r="Y784" i="73" s="1"/>
  <c r="X783" i="73"/>
  <c r="X784" i="73" s="1"/>
  <c r="W783" i="73"/>
  <c r="W784" i="73" s="1"/>
  <c r="V783" i="73"/>
  <c r="V784" i="73" s="1"/>
  <c r="BU780" i="73"/>
  <c r="BP780" i="73"/>
  <c r="BK780" i="73"/>
  <c r="BF780" i="73"/>
  <c r="AY780" i="73"/>
  <c r="AT780" i="73"/>
  <c r="AO780" i="73"/>
  <c r="AH780" i="73"/>
  <c r="AD780" i="73"/>
  <c r="AC780" i="73"/>
  <c r="AB780" i="73"/>
  <c r="AA780" i="73"/>
  <c r="Y780" i="73"/>
  <c r="X780" i="73"/>
  <c r="W780" i="73"/>
  <c r="V780" i="73"/>
  <c r="BU779" i="73"/>
  <c r="BP779" i="73"/>
  <c r="BK779" i="73"/>
  <c r="BF779" i="73"/>
  <c r="AY779" i="73"/>
  <c r="AT779" i="73"/>
  <c r="AO779" i="73"/>
  <c r="AH779" i="73"/>
  <c r="AD779" i="73"/>
  <c r="AC779" i="73"/>
  <c r="AB779" i="73"/>
  <c r="AA779" i="73"/>
  <c r="Y779" i="73"/>
  <c r="X779" i="73"/>
  <c r="W779" i="73"/>
  <c r="V779" i="73"/>
  <c r="BU778" i="73"/>
  <c r="BP778" i="73"/>
  <c r="BK778" i="73"/>
  <c r="BF778" i="73"/>
  <c r="AY778" i="73"/>
  <c r="AT778" i="73"/>
  <c r="AO778" i="73"/>
  <c r="AH778" i="73"/>
  <c r="AD778" i="73"/>
  <c r="AC778" i="73"/>
  <c r="AB778" i="73"/>
  <c r="AA778" i="73"/>
  <c r="Y778" i="73"/>
  <c r="X778" i="73"/>
  <c r="W778" i="73"/>
  <c r="V778" i="73"/>
  <c r="BU777" i="73"/>
  <c r="BP777" i="73"/>
  <c r="BK777" i="73"/>
  <c r="BF777" i="73"/>
  <c r="AY777" i="73"/>
  <c r="AT777" i="73"/>
  <c r="AO777" i="73"/>
  <c r="AH777" i="73"/>
  <c r="AD777" i="73"/>
  <c r="AC777" i="73"/>
  <c r="AB777" i="73"/>
  <c r="AA777" i="73"/>
  <c r="Y777" i="73"/>
  <c r="X777" i="73"/>
  <c r="W777" i="73"/>
  <c r="V777" i="73"/>
  <c r="BU776" i="73"/>
  <c r="BP776" i="73"/>
  <c r="BK776" i="73"/>
  <c r="BF776" i="73"/>
  <c r="AY776" i="73"/>
  <c r="AT776" i="73"/>
  <c r="AO776" i="73"/>
  <c r="AH776" i="73"/>
  <c r="AD776" i="73"/>
  <c r="AC776" i="73"/>
  <c r="AB776" i="73"/>
  <c r="AA776" i="73"/>
  <c r="Y776" i="73"/>
  <c r="X776" i="73"/>
  <c r="W776" i="73"/>
  <c r="V776" i="73"/>
  <c r="BU775" i="73"/>
  <c r="BP775" i="73"/>
  <c r="BK775" i="73"/>
  <c r="BF775" i="73"/>
  <c r="AY775" i="73"/>
  <c r="AT775" i="73"/>
  <c r="AO775" i="73"/>
  <c r="AH775" i="73"/>
  <c r="AD775" i="73"/>
  <c r="AC775" i="73"/>
  <c r="AB775" i="73"/>
  <c r="AA775" i="73"/>
  <c r="Y775" i="73"/>
  <c r="X775" i="73"/>
  <c r="W775" i="73"/>
  <c r="V775" i="73"/>
  <c r="BU770" i="73"/>
  <c r="BP770" i="73"/>
  <c r="BK770" i="73"/>
  <c r="BF770" i="73"/>
  <c r="AY770" i="73"/>
  <c r="AT770" i="73"/>
  <c r="AO770" i="73"/>
  <c r="AH770" i="73"/>
  <c r="AD770" i="73"/>
  <c r="AC770" i="73"/>
  <c r="AB770" i="73"/>
  <c r="AA770" i="73"/>
  <c r="Y770" i="73"/>
  <c r="X770" i="73"/>
  <c r="W770" i="73"/>
  <c r="V770" i="73"/>
  <c r="BU769" i="73"/>
  <c r="BP769" i="73"/>
  <c r="BK769" i="73"/>
  <c r="BF769" i="73"/>
  <c r="AY769" i="73"/>
  <c r="AT769" i="73"/>
  <c r="AO769" i="73"/>
  <c r="AH769" i="73"/>
  <c r="AD769" i="73"/>
  <c r="AC769" i="73"/>
  <c r="AB769" i="73"/>
  <c r="AA769" i="73"/>
  <c r="Y769" i="73"/>
  <c r="X769" i="73"/>
  <c r="W769" i="73"/>
  <c r="V769" i="73"/>
  <c r="BU768" i="73"/>
  <c r="BP768" i="73"/>
  <c r="BK768" i="73"/>
  <c r="BF768" i="73"/>
  <c r="AY768" i="73"/>
  <c r="AT768" i="73"/>
  <c r="AO768" i="73"/>
  <c r="AH768" i="73"/>
  <c r="AD768" i="73"/>
  <c r="AC768" i="73"/>
  <c r="AB768" i="73"/>
  <c r="AA768" i="73"/>
  <c r="Y768" i="73"/>
  <c r="X768" i="73"/>
  <c r="W768" i="73"/>
  <c r="V768" i="73"/>
  <c r="BU767" i="73"/>
  <c r="BP767" i="73"/>
  <c r="BK767" i="73"/>
  <c r="BF767" i="73"/>
  <c r="AY767" i="73"/>
  <c r="AT767" i="73"/>
  <c r="AO767" i="73"/>
  <c r="AH767" i="73"/>
  <c r="AD767" i="73"/>
  <c r="AC767" i="73"/>
  <c r="AB767" i="73"/>
  <c r="AA767" i="73"/>
  <c r="Y767" i="73"/>
  <c r="X767" i="73"/>
  <c r="W767" i="73"/>
  <c r="V767" i="73"/>
  <c r="BU766" i="73"/>
  <c r="BP766" i="73"/>
  <c r="BK766" i="73"/>
  <c r="BF766" i="73"/>
  <c r="AY766" i="73"/>
  <c r="AT766" i="73"/>
  <c r="AO766" i="73"/>
  <c r="AH766" i="73"/>
  <c r="AD766" i="73"/>
  <c r="AD772" i="73" s="1"/>
  <c r="AC766" i="73"/>
  <c r="AC772" i="73" s="1"/>
  <c r="AB766" i="73"/>
  <c r="AB772" i="73" s="1"/>
  <c r="AA766" i="73"/>
  <c r="AA772" i="73" s="1"/>
  <c r="Y766" i="73"/>
  <c r="Y772" i="73" s="1"/>
  <c r="X766" i="73"/>
  <c r="W766" i="73"/>
  <c r="W772" i="73" s="1"/>
  <c r="V766" i="73"/>
  <c r="V772" i="73" s="1"/>
  <c r="BK764" i="73"/>
  <c r="AY764" i="73"/>
  <c r="AT764" i="73"/>
  <c r="AO764" i="73"/>
  <c r="AH764" i="73"/>
  <c r="AD764" i="73"/>
  <c r="AD765" i="73" s="1"/>
  <c r="AC764" i="73"/>
  <c r="AC765" i="73" s="1"/>
  <c r="AB764" i="73"/>
  <c r="AB765" i="73" s="1"/>
  <c r="AA764" i="73"/>
  <c r="AA765" i="73" s="1"/>
  <c r="Y764" i="73"/>
  <c r="Y765" i="73" s="1"/>
  <c r="X764" i="73"/>
  <c r="X765" i="73" s="1"/>
  <c r="W764" i="73"/>
  <c r="W765" i="73" s="1"/>
  <c r="V764" i="73"/>
  <c r="V765" i="73" s="1"/>
  <c r="AY762" i="73"/>
  <c r="AT762" i="73"/>
  <c r="AO762" i="73"/>
  <c r="AH762" i="73"/>
  <c r="AD762" i="73"/>
  <c r="AD763" i="73" s="1"/>
  <c r="AC762" i="73"/>
  <c r="AC763" i="73" s="1"/>
  <c r="AB762" i="73"/>
  <c r="AB763" i="73" s="1"/>
  <c r="AA762" i="73"/>
  <c r="AA763" i="73" s="1"/>
  <c r="Y762" i="73"/>
  <c r="Y763" i="73" s="1"/>
  <c r="X762" i="73"/>
  <c r="X763" i="73" s="1"/>
  <c r="W762" i="73"/>
  <c r="W763" i="73" s="1"/>
  <c r="V762" i="73"/>
  <c r="V763" i="73" s="1"/>
  <c r="BP406" i="73"/>
  <c r="BK406" i="73"/>
  <c r="BF406" i="73"/>
  <c r="AY406" i="73"/>
  <c r="AT406" i="73"/>
  <c r="AO406" i="73"/>
  <c r="AH406" i="73"/>
  <c r="AD406" i="73"/>
  <c r="AC406" i="73"/>
  <c r="AB406" i="73"/>
  <c r="AA406" i="73"/>
  <c r="Y406" i="73"/>
  <c r="X406" i="73"/>
  <c r="W406" i="73"/>
  <c r="V406" i="73"/>
  <c r="BU371" i="73"/>
  <c r="BP371" i="73"/>
  <c r="BK371" i="73"/>
  <c r="BF371" i="73"/>
  <c r="AH371" i="73"/>
  <c r="AD371" i="73"/>
  <c r="AC371" i="73"/>
  <c r="AB371" i="73"/>
  <c r="AA371" i="73"/>
  <c r="Y371" i="73"/>
  <c r="X371" i="73"/>
  <c r="W371" i="73"/>
  <c r="V371" i="73"/>
  <c r="BU366" i="73"/>
  <c r="BP366" i="73"/>
  <c r="BK366" i="73"/>
  <c r="BF366" i="73"/>
  <c r="AH366" i="73"/>
  <c r="AD366" i="73"/>
  <c r="AD367" i="73" s="1"/>
  <c r="AC366" i="73"/>
  <c r="AC367" i="73" s="1"/>
  <c r="AB366" i="73"/>
  <c r="AB367" i="73" s="1"/>
  <c r="AA366" i="73"/>
  <c r="AA367" i="73" s="1"/>
  <c r="Y366" i="73"/>
  <c r="Y367" i="73" s="1"/>
  <c r="X366" i="73"/>
  <c r="X367" i="73" s="1"/>
  <c r="W366" i="73"/>
  <c r="W367" i="73" s="1"/>
  <c r="V366" i="73"/>
  <c r="V367" i="73" s="1"/>
  <c r="T366" i="73"/>
  <c r="BU364" i="73"/>
  <c r="BP364" i="73"/>
  <c r="BK364" i="73"/>
  <c r="BF364" i="73"/>
  <c r="AH364" i="73"/>
  <c r="AD364" i="73"/>
  <c r="AD365" i="73" s="1"/>
  <c r="AC364" i="73"/>
  <c r="AC365" i="73" s="1"/>
  <c r="AB364" i="73"/>
  <c r="AB365" i="73" s="1"/>
  <c r="AA364" i="73"/>
  <c r="AA365" i="73" s="1"/>
  <c r="Y364" i="73"/>
  <c r="Y365" i="73" s="1"/>
  <c r="X364" i="73"/>
  <c r="X365" i="73" s="1"/>
  <c r="W364" i="73"/>
  <c r="W365" i="73" s="1"/>
  <c r="V364" i="73"/>
  <c r="V365" i="73" s="1"/>
  <c r="BU358" i="73"/>
  <c r="BP358" i="73"/>
  <c r="BK358" i="73"/>
  <c r="BF358" i="73"/>
  <c r="AH358" i="73"/>
  <c r="AD358" i="73"/>
  <c r="AC358" i="73"/>
  <c r="AB358" i="73"/>
  <c r="AA358" i="73"/>
  <c r="Y358" i="73"/>
  <c r="X358" i="73"/>
  <c r="W358" i="73"/>
  <c r="V358" i="73"/>
  <c r="BU357" i="73"/>
  <c r="BP357" i="73"/>
  <c r="BK357" i="73"/>
  <c r="BF357" i="73"/>
  <c r="AH357" i="73"/>
  <c r="AD357" i="73"/>
  <c r="AC357" i="73"/>
  <c r="AB357" i="73"/>
  <c r="AA357" i="73"/>
  <c r="Y357" i="73"/>
  <c r="X357" i="73"/>
  <c r="W357" i="73"/>
  <c r="V357" i="73"/>
  <c r="BU259" i="73"/>
  <c r="BP259" i="73"/>
  <c r="BK259" i="73"/>
  <c r="BF259" i="73"/>
  <c r="AY259" i="73"/>
  <c r="AT259" i="73"/>
  <c r="AO259" i="73"/>
  <c r="AH259" i="73"/>
  <c r="AD259" i="73"/>
  <c r="AC259" i="73"/>
  <c r="AB259" i="73"/>
  <c r="AA259" i="73"/>
  <c r="Y259" i="73"/>
  <c r="X259" i="73"/>
  <c r="W259" i="73"/>
  <c r="V259" i="73"/>
  <c r="BU774" i="73"/>
  <c r="BP774" i="73"/>
  <c r="BK774" i="73"/>
  <c r="BF774" i="73"/>
  <c r="AY774" i="73"/>
  <c r="AT774" i="73"/>
  <c r="AO774" i="73"/>
  <c r="AH774" i="73"/>
  <c r="AD774" i="73"/>
  <c r="AC774" i="73"/>
  <c r="AB774" i="73"/>
  <c r="AA774" i="73"/>
  <c r="Y774" i="73"/>
  <c r="X774" i="73"/>
  <c r="W774" i="73"/>
  <c r="V774" i="73"/>
  <c r="BU773" i="73"/>
  <c r="BP773" i="73"/>
  <c r="BK773" i="73"/>
  <c r="BF773" i="73"/>
  <c r="AY773" i="73"/>
  <c r="AT773" i="73"/>
  <c r="AO773" i="73"/>
  <c r="AH773" i="73"/>
  <c r="AD773" i="73"/>
  <c r="AC773" i="73"/>
  <c r="AB773" i="73"/>
  <c r="AA773" i="73"/>
  <c r="Y773" i="73"/>
  <c r="X773" i="73"/>
  <c r="W773" i="73"/>
  <c r="V773" i="73"/>
  <c r="BU851" i="73"/>
  <c r="BP851" i="73"/>
  <c r="BK851" i="73"/>
  <c r="BF851" i="73"/>
  <c r="AY851" i="73"/>
  <c r="AT851" i="73"/>
  <c r="AO851" i="73"/>
  <c r="AH851" i="73"/>
  <c r="AD851" i="73"/>
  <c r="AC851" i="73"/>
  <c r="AB851" i="73"/>
  <c r="AA851" i="73"/>
  <c r="Y851" i="73"/>
  <c r="X851" i="73"/>
  <c r="W851" i="73"/>
  <c r="V851" i="73"/>
  <c r="BU850" i="73"/>
  <c r="BP850" i="73"/>
  <c r="BK850" i="73"/>
  <c r="BF850" i="73"/>
  <c r="AY850" i="73"/>
  <c r="AT850" i="73"/>
  <c r="AO850" i="73"/>
  <c r="AH850" i="73"/>
  <c r="AD850" i="73"/>
  <c r="AD853" i="73" s="1"/>
  <c r="AC850" i="73"/>
  <c r="AC853" i="73" s="1"/>
  <c r="AB850" i="73"/>
  <c r="AA850" i="73"/>
  <c r="AA853" i="73" s="1"/>
  <c r="Y850" i="73"/>
  <c r="Y853" i="73" s="1"/>
  <c r="X850" i="73"/>
  <c r="X853" i="73" s="1"/>
  <c r="W850" i="73"/>
  <c r="V850" i="73"/>
  <c r="V853" i="73" s="1"/>
  <c r="BU848" i="73"/>
  <c r="BP848" i="73"/>
  <c r="BK848" i="73"/>
  <c r="BF848" i="73"/>
  <c r="AY848" i="73"/>
  <c r="AT848" i="73"/>
  <c r="AO848" i="73"/>
  <c r="AH848" i="73"/>
  <c r="AD848" i="73"/>
  <c r="AD849" i="73" s="1"/>
  <c r="AC848" i="73"/>
  <c r="AC849" i="73" s="1"/>
  <c r="AB848" i="73"/>
  <c r="AB849" i="73" s="1"/>
  <c r="AA848" i="73"/>
  <c r="AA849" i="73" s="1"/>
  <c r="Y848" i="73"/>
  <c r="Y849" i="73" s="1"/>
  <c r="X848" i="73"/>
  <c r="X849" i="73" s="1"/>
  <c r="W848" i="73"/>
  <c r="W849" i="73" s="1"/>
  <c r="V848" i="73"/>
  <c r="V849" i="73" s="1"/>
  <c r="BU846" i="73"/>
  <c r="BP846" i="73"/>
  <c r="BK846" i="73"/>
  <c r="BF846" i="73"/>
  <c r="AY846" i="73"/>
  <c r="AT846" i="73"/>
  <c r="AO846" i="73"/>
  <c r="AH846" i="73"/>
  <c r="Y846" i="73"/>
  <c r="X846" i="73"/>
  <c r="W846" i="73"/>
  <c r="V846" i="73"/>
  <c r="BU844" i="73"/>
  <c r="BP844" i="73"/>
  <c r="BK844" i="73"/>
  <c r="BF844" i="73"/>
  <c r="AY844" i="73"/>
  <c r="AT844" i="73"/>
  <c r="AO844" i="73"/>
  <c r="AH844" i="73"/>
  <c r="AC844" i="73"/>
  <c r="Y844" i="73"/>
  <c r="X844" i="73"/>
  <c r="W844" i="73"/>
  <c r="V844" i="73"/>
  <c r="BU858" i="73"/>
  <c r="BP858" i="73"/>
  <c r="BK858" i="73"/>
  <c r="BF858" i="73"/>
  <c r="AY858" i="73"/>
  <c r="AT858" i="73"/>
  <c r="AO858" i="73"/>
  <c r="AH858" i="73"/>
  <c r="AD858" i="73"/>
  <c r="AD859" i="73" s="1"/>
  <c r="AC858" i="73"/>
  <c r="AC859" i="73" s="1"/>
  <c r="AB858" i="73"/>
  <c r="AB859" i="73" s="1"/>
  <c r="AA858" i="73"/>
  <c r="AA859" i="73" s="1"/>
  <c r="Y858" i="73"/>
  <c r="Y859" i="73" s="1"/>
  <c r="X858" i="73"/>
  <c r="X859" i="73" s="1"/>
  <c r="W858" i="73"/>
  <c r="W859" i="73" s="1"/>
  <c r="V858" i="73"/>
  <c r="V859" i="73" s="1"/>
  <c r="BU856" i="73"/>
  <c r="BP856" i="73"/>
  <c r="BK856" i="73"/>
  <c r="BF856" i="73"/>
  <c r="AY856" i="73"/>
  <c r="AT856" i="73"/>
  <c r="AO856" i="73"/>
  <c r="AH856" i="73"/>
  <c r="AD856" i="73"/>
  <c r="AD857" i="73" s="1"/>
  <c r="AC856" i="73"/>
  <c r="AC857" i="73" s="1"/>
  <c r="AB856" i="73"/>
  <c r="AB857" i="73" s="1"/>
  <c r="AA856" i="73"/>
  <c r="AA857" i="73" s="1"/>
  <c r="Y856" i="73"/>
  <c r="Y857" i="73" s="1"/>
  <c r="X856" i="73"/>
  <c r="X857" i="73" s="1"/>
  <c r="W856" i="73"/>
  <c r="W857" i="73" s="1"/>
  <c r="V856" i="73"/>
  <c r="V857" i="73" s="1"/>
  <c r="BU842" i="73"/>
  <c r="BP842" i="73"/>
  <c r="BK842" i="73"/>
  <c r="BF842" i="73"/>
  <c r="AY842" i="73"/>
  <c r="AT842" i="73"/>
  <c r="AO842" i="73"/>
  <c r="AH842" i="73"/>
  <c r="AD842" i="73"/>
  <c r="AD843" i="73" s="1"/>
  <c r="AC842" i="73"/>
  <c r="AC843" i="73" s="1"/>
  <c r="AB842" i="73"/>
  <c r="AB843" i="73" s="1"/>
  <c r="AA842" i="73"/>
  <c r="AA843" i="73" s="1"/>
  <c r="Y842" i="73"/>
  <c r="Y843" i="73" s="1"/>
  <c r="X842" i="73"/>
  <c r="X843" i="73" s="1"/>
  <c r="W842" i="73"/>
  <c r="W843" i="73" s="1"/>
  <c r="V842" i="73"/>
  <c r="V843" i="73" s="1"/>
  <c r="BU854" i="73"/>
  <c r="BP854" i="73"/>
  <c r="BK854" i="73"/>
  <c r="BF854" i="73"/>
  <c r="AY854" i="73"/>
  <c r="AT854" i="73"/>
  <c r="AO854" i="73"/>
  <c r="AH854" i="73"/>
  <c r="AD854" i="73"/>
  <c r="AD855" i="73" s="1"/>
  <c r="AC854" i="73"/>
  <c r="AC855" i="73" s="1"/>
  <c r="AB854" i="73"/>
  <c r="AB855" i="73" s="1"/>
  <c r="AA854" i="73"/>
  <c r="AA855" i="73" s="1"/>
  <c r="Y854" i="73"/>
  <c r="Y855" i="73" s="1"/>
  <c r="X854" i="73"/>
  <c r="X855" i="73" s="1"/>
  <c r="W854" i="73"/>
  <c r="W855" i="73" s="1"/>
  <c r="V854" i="73"/>
  <c r="V855" i="73" s="1"/>
  <c r="BU840" i="73"/>
  <c r="BP840" i="73"/>
  <c r="BK840" i="73"/>
  <c r="BF840" i="73"/>
  <c r="AY840" i="73"/>
  <c r="AT840" i="73"/>
  <c r="AO840" i="73"/>
  <c r="AH840" i="73"/>
  <c r="AD840" i="73"/>
  <c r="AD841" i="73" s="1"/>
  <c r="AC840" i="73"/>
  <c r="AC841" i="73" s="1"/>
  <c r="AB840" i="73"/>
  <c r="AB841" i="73" s="1"/>
  <c r="AA840" i="73"/>
  <c r="AA841" i="73" s="1"/>
  <c r="Y840" i="73"/>
  <c r="Y841" i="73" s="1"/>
  <c r="X840" i="73"/>
  <c r="X841" i="73" s="1"/>
  <c r="W840" i="73"/>
  <c r="W841" i="73" s="1"/>
  <c r="V840" i="73"/>
  <c r="V841" i="73" s="1"/>
  <c r="BU838" i="73"/>
  <c r="BP838" i="73"/>
  <c r="BK838" i="73"/>
  <c r="BF838" i="73"/>
  <c r="AY838" i="73"/>
  <c r="AT838" i="73"/>
  <c r="AO838" i="73"/>
  <c r="AH838" i="73"/>
  <c r="AD838" i="73"/>
  <c r="AD839" i="73" s="1"/>
  <c r="AC838" i="73"/>
  <c r="AC839" i="73" s="1"/>
  <c r="AB838" i="73"/>
  <c r="AB839" i="73" s="1"/>
  <c r="AA838" i="73"/>
  <c r="AA839" i="73" s="1"/>
  <c r="Y838" i="73"/>
  <c r="Y839" i="73" s="1"/>
  <c r="X838" i="73"/>
  <c r="X839" i="73" s="1"/>
  <c r="W838" i="73"/>
  <c r="W839" i="73" s="1"/>
  <c r="V838" i="73"/>
  <c r="V839" i="73" s="1"/>
  <c r="BU836" i="73"/>
  <c r="BP836" i="73"/>
  <c r="BK836" i="73"/>
  <c r="BF836" i="73"/>
  <c r="AY836" i="73"/>
  <c r="AT836" i="73"/>
  <c r="AO836" i="73"/>
  <c r="AH836" i="73"/>
  <c r="AD836" i="73"/>
  <c r="AD837" i="73" s="1"/>
  <c r="AC836" i="73"/>
  <c r="AC837" i="73" s="1"/>
  <c r="AB836" i="73"/>
  <c r="AB837" i="73" s="1"/>
  <c r="AA836" i="73"/>
  <c r="AA837" i="73" s="1"/>
  <c r="Y836" i="73"/>
  <c r="Y837" i="73" s="1"/>
  <c r="X836" i="73"/>
  <c r="X837" i="73" s="1"/>
  <c r="W836" i="73"/>
  <c r="W837" i="73" s="1"/>
  <c r="V836" i="73"/>
  <c r="V837" i="73" s="1"/>
  <c r="BU832" i="73"/>
  <c r="BP832" i="73"/>
  <c r="BK832" i="73"/>
  <c r="BF832" i="73"/>
  <c r="AY832" i="73"/>
  <c r="AT832" i="73"/>
  <c r="AO832" i="73"/>
  <c r="AH832" i="73"/>
  <c r="AD832" i="73"/>
  <c r="AD833" i="73" s="1"/>
  <c r="AC832" i="73"/>
  <c r="AC833" i="73" s="1"/>
  <c r="AB832" i="73"/>
  <c r="AB833" i="73" s="1"/>
  <c r="AA832" i="73"/>
  <c r="AA833" i="73" s="1"/>
  <c r="Y832" i="73"/>
  <c r="Y833" i="73" s="1"/>
  <c r="X832" i="73"/>
  <c r="X833" i="73" s="1"/>
  <c r="W832" i="73"/>
  <c r="W833" i="73" s="1"/>
  <c r="V832" i="73"/>
  <c r="V833" i="73" s="1"/>
  <c r="BU834" i="73"/>
  <c r="BP834" i="73"/>
  <c r="BK834" i="73"/>
  <c r="BF834" i="73"/>
  <c r="AY834" i="73"/>
  <c r="AT834" i="73"/>
  <c r="AO834" i="73"/>
  <c r="AH834" i="73"/>
  <c r="AD834" i="73"/>
  <c r="AD835" i="73" s="1"/>
  <c r="AC834" i="73"/>
  <c r="AC835" i="73" s="1"/>
  <c r="AB834" i="73"/>
  <c r="AB835" i="73" s="1"/>
  <c r="AA834" i="73"/>
  <c r="AA835" i="73" s="1"/>
  <c r="Y834" i="73"/>
  <c r="Y835" i="73" s="1"/>
  <c r="X834" i="73"/>
  <c r="X835" i="73" s="1"/>
  <c r="W834" i="73"/>
  <c r="W835" i="73" s="1"/>
  <c r="V834" i="73"/>
  <c r="V835" i="73" s="1"/>
  <c r="BU830" i="73"/>
  <c r="BP830" i="73"/>
  <c r="BK830" i="73"/>
  <c r="BF830" i="73"/>
  <c r="AY830" i="73"/>
  <c r="AT830" i="73"/>
  <c r="AO830" i="73"/>
  <c r="AH830" i="73"/>
  <c r="AD830" i="73"/>
  <c r="AD831" i="73" s="1"/>
  <c r="AC830" i="73"/>
  <c r="AC831" i="73" s="1"/>
  <c r="AB830" i="73"/>
  <c r="AB831" i="73" s="1"/>
  <c r="AA830" i="73"/>
  <c r="AA831" i="73" s="1"/>
  <c r="Y830" i="73"/>
  <c r="Y831" i="73" s="1"/>
  <c r="X830" i="73"/>
  <c r="X831" i="73" s="1"/>
  <c r="W830" i="73"/>
  <c r="W831" i="73" s="1"/>
  <c r="V830" i="73"/>
  <c r="V831" i="73" s="1"/>
  <c r="BU828" i="73"/>
  <c r="BP828" i="73"/>
  <c r="BK828" i="73"/>
  <c r="BF828" i="73"/>
  <c r="AY828" i="73"/>
  <c r="AT828" i="73"/>
  <c r="AO828" i="73"/>
  <c r="AH828" i="73"/>
  <c r="AD828" i="73"/>
  <c r="AD829" i="73" s="1"/>
  <c r="AC828" i="73"/>
  <c r="AC829" i="73" s="1"/>
  <c r="AB828" i="73"/>
  <c r="AB829" i="73" s="1"/>
  <c r="AA828" i="73"/>
  <c r="AA829" i="73" s="1"/>
  <c r="Y828" i="73"/>
  <c r="Y829" i="73" s="1"/>
  <c r="X828" i="73"/>
  <c r="X829" i="73" s="1"/>
  <c r="W828" i="73"/>
  <c r="W829" i="73" s="1"/>
  <c r="V828" i="73"/>
  <c r="V829" i="73" s="1"/>
  <c r="BU826" i="73"/>
  <c r="BP826" i="73"/>
  <c r="BK826" i="73"/>
  <c r="BF826" i="73"/>
  <c r="AY826" i="73"/>
  <c r="AT826" i="73"/>
  <c r="AO826" i="73"/>
  <c r="AH826" i="73"/>
  <c r="AD826" i="73"/>
  <c r="AD827" i="73" s="1"/>
  <c r="AC826" i="73"/>
  <c r="AC827" i="73" s="1"/>
  <c r="AB826" i="73"/>
  <c r="AB827" i="73" s="1"/>
  <c r="AA826" i="73"/>
  <c r="AA827" i="73" s="1"/>
  <c r="Y826" i="73"/>
  <c r="Y827" i="73" s="1"/>
  <c r="X826" i="73"/>
  <c r="X827" i="73" s="1"/>
  <c r="W826" i="73"/>
  <c r="W827" i="73" s="1"/>
  <c r="V826" i="73"/>
  <c r="V827" i="73" s="1"/>
  <c r="BU824" i="73"/>
  <c r="BP824" i="73"/>
  <c r="BK824" i="73"/>
  <c r="BF824" i="73"/>
  <c r="AY824" i="73"/>
  <c r="AT824" i="73"/>
  <c r="AO824" i="73"/>
  <c r="AH824" i="73"/>
  <c r="AD824" i="73"/>
  <c r="AD825" i="73" s="1"/>
  <c r="AC824" i="73"/>
  <c r="AC825" i="73" s="1"/>
  <c r="AB824" i="73"/>
  <c r="AB825" i="73" s="1"/>
  <c r="AA824" i="73"/>
  <c r="AA825" i="73" s="1"/>
  <c r="Y824" i="73"/>
  <c r="Y825" i="73" s="1"/>
  <c r="X824" i="73"/>
  <c r="X825" i="73" s="1"/>
  <c r="W824" i="73"/>
  <c r="W825" i="73" s="1"/>
  <c r="V824" i="73"/>
  <c r="V825" i="73" s="1"/>
  <c r="BU822" i="73"/>
  <c r="BP822" i="73"/>
  <c r="BK822" i="73"/>
  <c r="BF822" i="73"/>
  <c r="AY822" i="73"/>
  <c r="AT822" i="73"/>
  <c r="AO822" i="73"/>
  <c r="AH822" i="73"/>
  <c r="AD822" i="73"/>
  <c r="AD823" i="73" s="1"/>
  <c r="AC822" i="73"/>
  <c r="AC823" i="73" s="1"/>
  <c r="AB822" i="73"/>
  <c r="AB823" i="73" s="1"/>
  <c r="AA822" i="73"/>
  <c r="AA823" i="73" s="1"/>
  <c r="Y822" i="73"/>
  <c r="Y823" i="73" s="1"/>
  <c r="X822" i="73"/>
  <c r="X823" i="73" s="1"/>
  <c r="W822" i="73"/>
  <c r="W823" i="73" s="1"/>
  <c r="V822" i="73"/>
  <c r="V823" i="73" s="1"/>
  <c r="BU819" i="73"/>
  <c r="BP819" i="73"/>
  <c r="BK819" i="73"/>
  <c r="BF819" i="73"/>
  <c r="AY819" i="73"/>
  <c r="AT819" i="73"/>
  <c r="AO819" i="73"/>
  <c r="AH819" i="73"/>
  <c r="AD819" i="73"/>
  <c r="AD821" i="73" s="1"/>
  <c r="AC819" i="73"/>
  <c r="AC821" i="73" s="1"/>
  <c r="AB819" i="73"/>
  <c r="AB821" i="73" s="1"/>
  <c r="AA819" i="73"/>
  <c r="AA821" i="73" s="1"/>
  <c r="Y819" i="73"/>
  <c r="Y821" i="73" s="1"/>
  <c r="X819" i="73"/>
  <c r="X821" i="73" s="1"/>
  <c r="W819" i="73"/>
  <c r="W821" i="73" s="1"/>
  <c r="V819" i="73"/>
  <c r="V821" i="73" s="1"/>
  <c r="BU813" i="73"/>
  <c r="BP813" i="73"/>
  <c r="BK813" i="73"/>
  <c r="BF813" i="73"/>
  <c r="AY813" i="73"/>
  <c r="AT813" i="73"/>
  <c r="AO813" i="73"/>
  <c r="AH813" i="73"/>
  <c r="AD813" i="73"/>
  <c r="AD814" i="73" s="1"/>
  <c r="AC813" i="73"/>
  <c r="AC814" i="73" s="1"/>
  <c r="AB813" i="73"/>
  <c r="AB814" i="73" s="1"/>
  <c r="AA813" i="73"/>
  <c r="AA814" i="73" s="1"/>
  <c r="Y813" i="73"/>
  <c r="Y814" i="73" s="1"/>
  <c r="X813" i="73"/>
  <c r="X814" i="73" s="1"/>
  <c r="W813" i="73"/>
  <c r="W814" i="73" s="1"/>
  <c r="V813" i="73"/>
  <c r="V814" i="73" s="1"/>
  <c r="BU815" i="73"/>
  <c r="BP815" i="73"/>
  <c r="BK815" i="73"/>
  <c r="BF815" i="73"/>
  <c r="AY815" i="73"/>
  <c r="AT815" i="73"/>
  <c r="AO815" i="73"/>
  <c r="AH815" i="73"/>
  <c r="AD815" i="73"/>
  <c r="AD816" i="73" s="1"/>
  <c r="AC815" i="73"/>
  <c r="AC816" i="73" s="1"/>
  <c r="AB815" i="73"/>
  <c r="AB816" i="73" s="1"/>
  <c r="AA815" i="73"/>
  <c r="AA816" i="73" s="1"/>
  <c r="Y815" i="73"/>
  <c r="Y816" i="73" s="1"/>
  <c r="X815" i="73"/>
  <c r="X816" i="73" s="1"/>
  <c r="W815" i="73"/>
  <c r="W816" i="73" s="1"/>
  <c r="V815" i="73"/>
  <c r="V816" i="73" s="1"/>
  <c r="BU811" i="73"/>
  <c r="BP811" i="73"/>
  <c r="BK811" i="73"/>
  <c r="BF811" i="73"/>
  <c r="AY811" i="73"/>
  <c r="AT811" i="73"/>
  <c r="AO811" i="73"/>
  <c r="AH811" i="73"/>
  <c r="AD811" i="73"/>
  <c r="AD812" i="73" s="1"/>
  <c r="AC811" i="73"/>
  <c r="AC812" i="73" s="1"/>
  <c r="AB811" i="73"/>
  <c r="AB812" i="73" s="1"/>
  <c r="AA811" i="73"/>
  <c r="AA812" i="73" s="1"/>
  <c r="Y811" i="73"/>
  <c r="Y812" i="73" s="1"/>
  <c r="X811" i="73"/>
  <c r="X812" i="73" s="1"/>
  <c r="W811" i="73"/>
  <c r="W812" i="73" s="1"/>
  <c r="V811" i="73"/>
  <c r="V812" i="73" s="1"/>
  <c r="BU817" i="73"/>
  <c r="BP817" i="73"/>
  <c r="BK817" i="73"/>
  <c r="BF817" i="73"/>
  <c r="AY817" i="73"/>
  <c r="AT817" i="73"/>
  <c r="AO817" i="73"/>
  <c r="AH817" i="73"/>
  <c r="AD817" i="73"/>
  <c r="AD818" i="73" s="1"/>
  <c r="AC817" i="73"/>
  <c r="AC818" i="73" s="1"/>
  <c r="AB817" i="73"/>
  <c r="AB818" i="73" s="1"/>
  <c r="AA817" i="73"/>
  <c r="AA818" i="73" s="1"/>
  <c r="Y817" i="73"/>
  <c r="Y818" i="73" s="1"/>
  <c r="X817" i="73"/>
  <c r="X818" i="73" s="1"/>
  <c r="W817" i="73"/>
  <c r="W818" i="73" s="1"/>
  <c r="V817" i="73"/>
  <c r="V818" i="73" s="1"/>
  <c r="BU807" i="73"/>
  <c r="BP807" i="73"/>
  <c r="BK807" i="73"/>
  <c r="BF807" i="73"/>
  <c r="AY807" i="73"/>
  <c r="AT807" i="73"/>
  <c r="AO807" i="73"/>
  <c r="AH807" i="73"/>
  <c r="AD807" i="73"/>
  <c r="AD808" i="73" s="1"/>
  <c r="AC807" i="73"/>
  <c r="AC808" i="73" s="1"/>
  <c r="AB807" i="73"/>
  <c r="AB808" i="73" s="1"/>
  <c r="AA807" i="73"/>
  <c r="AA808" i="73" s="1"/>
  <c r="Y807" i="73"/>
  <c r="Y808" i="73" s="1"/>
  <c r="X807" i="73"/>
  <c r="X808" i="73" s="1"/>
  <c r="W807" i="73"/>
  <c r="W808" i="73" s="1"/>
  <c r="V807" i="73"/>
  <c r="V808" i="73" s="1"/>
  <c r="BU809" i="73"/>
  <c r="BP809" i="73"/>
  <c r="BK809" i="73"/>
  <c r="BF809" i="73"/>
  <c r="AY809" i="73"/>
  <c r="AT809" i="73"/>
  <c r="AO809" i="73"/>
  <c r="AH809" i="73"/>
  <c r="AD809" i="73"/>
  <c r="AD810" i="73" s="1"/>
  <c r="AC809" i="73"/>
  <c r="AC810" i="73" s="1"/>
  <c r="AB809" i="73"/>
  <c r="AB810" i="73" s="1"/>
  <c r="AA809" i="73"/>
  <c r="AA810" i="73" s="1"/>
  <c r="Y809" i="73"/>
  <c r="Y810" i="73" s="1"/>
  <c r="X809" i="73"/>
  <c r="X810" i="73" s="1"/>
  <c r="W809" i="73"/>
  <c r="W810" i="73" s="1"/>
  <c r="V809" i="73"/>
  <c r="V810" i="73" s="1"/>
  <c r="BU805" i="73"/>
  <c r="BP805" i="73"/>
  <c r="BK805" i="73"/>
  <c r="BF805" i="73"/>
  <c r="AY805" i="73"/>
  <c r="AT805" i="73"/>
  <c r="AO805" i="73"/>
  <c r="AH805" i="73"/>
  <c r="AD805" i="73"/>
  <c r="AD806" i="73" s="1"/>
  <c r="AC805" i="73"/>
  <c r="AC806" i="73" s="1"/>
  <c r="AB805" i="73"/>
  <c r="AB806" i="73" s="1"/>
  <c r="AA805" i="73"/>
  <c r="AA806" i="73" s="1"/>
  <c r="Y805" i="73"/>
  <c r="Y806" i="73" s="1"/>
  <c r="X805" i="73"/>
  <c r="X806" i="73" s="1"/>
  <c r="W805" i="73"/>
  <c r="W806" i="73" s="1"/>
  <c r="V805" i="73"/>
  <c r="V806" i="73" s="1"/>
  <c r="BU803" i="73"/>
  <c r="BP803" i="73"/>
  <c r="BK803" i="73"/>
  <c r="BF803" i="73"/>
  <c r="AY803" i="73"/>
  <c r="AT803" i="73"/>
  <c r="AO803" i="73"/>
  <c r="AH803" i="73"/>
  <c r="AD803" i="73"/>
  <c r="AD804" i="73" s="1"/>
  <c r="AC803" i="73"/>
  <c r="AC804" i="73" s="1"/>
  <c r="AB803" i="73"/>
  <c r="AB804" i="73" s="1"/>
  <c r="AA803" i="73"/>
  <c r="AA804" i="73" s="1"/>
  <c r="Y803" i="73"/>
  <c r="Y804" i="73" s="1"/>
  <c r="X803" i="73"/>
  <c r="X804" i="73" s="1"/>
  <c r="W803" i="73"/>
  <c r="W804" i="73" s="1"/>
  <c r="V803" i="73"/>
  <c r="V804" i="73" s="1"/>
  <c r="BU797" i="73"/>
  <c r="BP797" i="73"/>
  <c r="BK797" i="73"/>
  <c r="BF797" i="73"/>
  <c r="AY797" i="73"/>
  <c r="AT797" i="73"/>
  <c r="AO797" i="73"/>
  <c r="AH797" i="73"/>
  <c r="AD797" i="73"/>
  <c r="AD798" i="73" s="1"/>
  <c r="AC797" i="73"/>
  <c r="AC798" i="73" s="1"/>
  <c r="AB797" i="73"/>
  <c r="AB798" i="73" s="1"/>
  <c r="AA797" i="73"/>
  <c r="AA798" i="73" s="1"/>
  <c r="Y797" i="73"/>
  <c r="Y798" i="73" s="1"/>
  <c r="X797" i="73"/>
  <c r="X798" i="73" s="1"/>
  <c r="W797" i="73"/>
  <c r="W798" i="73" s="1"/>
  <c r="V797" i="73"/>
  <c r="V798" i="73" s="1"/>
  <c r="BU801" i="73"/>
  <c r="BP801" i="73"/>
  <c r="BK801" i="73"/>
  <c r="BF801" i="73"/>
  <c r="AY801" i="73"/>
  <c r="AT801" i="73"/>
  <c r="AO801" i="73"/>
  <c r="AH801" i="73"/>
  <c r="AD801" i="73"/>
  <c r="AD802" i="73" s="1"/>
  <c r="AC801" i="73"/>
  <c r="AC802" i="73" s="1"/>
  <c r="AB801" i="73"/>
  <c r="AB802" i="73" s="1"/>
  <c r="AA801" i="73"/>
  <c r="AA802" i="73" s="1"/>
  <c r="Y801" i="73"/>
  <c r="Y802" i="73" s="1"/>
  <c r="X801" i="73"/>
  <c r="X802" i="73" s="1"/>
  <c r="W801" i="73"/>
  <c r="W802" i="73" s="1"/>
  <c r="V801" i="73"/>
  <c r="V802" i="73" s="1"/>
  <c r="BU799" i="73"/>
  <c r="BP799" i="73"/>
  <c r="BK799" i="73"/>
  <c r="BF799" i="73"/>
  <c r="AY799" i="73"/>
  <c r="AT799" i="73"/>
  <c r="AO799" i="73"/>
  <c r="AH799" i="73"/>
  <c r="AD799" i="73"/>
  <c r="AD800" i="73" s="1"/>
  <c r="AC799" i="73"/>
  <c r="AC800" i="73" s="1"/>
  <c r="AB799" i="73"/>
  <c r="AB800" i="73" s="1"/>
  <c r="AA799" i="73"/>
  <c r="AA800" i="73" s="1"/>
  <c r="Y799" i="73"/>
  <c r="Y800" i="73" s="1"/>
  <c r="X799" i="73"/>
  <c r="X800" i="73" s="1"/>
  <c r="W799" i="73"/>
  <c r="W800" i="73" s="1"/>
  <c r="V799" i="73"/>
  <c r="V800" i="73" s="1"/>
  <c r="BU791" i="73"/>
  <c r="BP791" i="73"/>
  <c r="BK791" i="73"/>
  <c r="BF791" i="73"/>
  <c r="AY791" i="73"/>
  <c r="AT791" i="73"/>
  <c r="AO791" i="73"/>
  <c r="AH791" i="73"/>
  <c r="AD791" i="73"/>
  <c r="AD792" i="73" s="1"/>
  <c r="AC791" i="73"/>
  <c r="AC792" i="73" s="1"/>
  <c r="AB791" i="73"/>
  <c r="AB792" i="73" s="1"/>
  <c r="AA791" i="73"/>
  <c r="AA792" i="73" s="1"/>
  <c r="Y791" i="73"/>
  <c r="Y792" i="73" s="1"/>
  <c r="X791" i="73"/>
  <c r="X792" i="73" s="1"/>
  <c r="W791" i="73"/>
  <c r="W792" i="73" s="1"/>
  <c r="V791" i="73"/>
  <c r="V792" i="73" s="1"/>
  <c r="BU789" i="73"/>
  <c r="BP789" i="73"/>
  <c r="BK789" i="73"/>
  <c r="BF789" i="73"/>
  <c r="AY789" i="73"/>
  <c r="AT789" i="73"/>
  <c r="AO789" i="73"/>
  <c r="AH789" i="73"/>
  <c r="AD789" i="73"/>
  <c r="AD790" i="73" s="1"/>
  <c r="AC789" i="73"/>
  <c r="AC790" i="73" s="1"/>
  <c r="AB789" i="73"/>
  <c r="AB790" i="73" s="1"/>
  <c r="AA789" i="73"/>
  <c r="AA790" i="73" s="1"/>
  <c r="Y789" i="73"/>
  <c r="Y790" i="73" s="1"/>
  <c r="X789" i="73"/>
  <c r="X790" i="73" s="1"/>
  <c r="W789" i="73"/>
  <c r="W790" i="73" s="1"/>
  <c r="V789" i="73"/>
  <c r="V790" i="73" s="1"/>
  <c r="BU787" i="73"/>
  <c r="BP787" i="73"/>
  <c r="BK787" i="73"/>
  <c r="BF787" i="73"/>
  <c r="AY787" i="73"/>
  <c r="AT787" i="73"/>
  <c r="AO787" i="73"/>
  <c r="AH787" i="73"/>
  <c r="AD787" i="73"/>
  <c r="AD788" i="73" s="1"/>
  <c r="AC787" i="73"/>
  <c r="AC788" i="73" s="1"/>
  <c r="AB787" i="73"/>
  <c r="AB788" i="73" s="1"/>
  <c r="AA787" i="73"/>
  <c r="AA788" i="73" s="1"/>
  <c r="Y787" i="73"/>
  <c r="Y788" i="73" s="1"/>
  <c r="X787" i="73"/>
  <c r="X788" i="73" s="1"/>
  <c r="W787" i="73"/>
  <c r="W788" i="73" s="1"/>
  <c r="V787" i="73"/>
  <c r="V788" i="73" s="1"/>
  <c r="BU795" i="73"/>
  <c r="BP795" i="73"/>
  <c r="BK795" i="73"/>
  <c r="BF795" i="73"/>
  <c r="AY795" i="73"/>
  <c r="AT795" i="73"/>
  <c r="AO795" i="73"/>
  <c r="AH795" i="73"/>
  <c r="AD795" i="73"/>
  <c r="AD796" i="73" s="1"/>
  <c r="AC795" i="73"/>
  <c r="AC796" i="73" s="1"/>
  <c r="AB795" i="73"/>
  <c r="AB796" i="73" s="1"/>
  <c r="AA795" i="73"/>
  <c r="AA796" i="73" s="1"/>
  <c r="Y795" i="73"/>
  <c r="Y796" i="73" s="1"/>
  <c r="X795" i="73"/>
  <c r="X796" i="73" s="1"/>
  <c r="W795" i="73"/>
  <c r="W796" i="73" s="1"/>
  <c r="V795" i="73"/>
  <c r="V796" i="73" s="1"/>
  <c r="BU793" i="73"/>
  <c r="BP793" i="73"/>
  <c r="BK793" i="73"/>
  <c r="BF793" i="73"/>
  <c r="AY793" i="73"/>
  <c r="AT793" i="73"/>
  <c r="AO793" i="73"/>
  <c r="AH793" i="73"/>
  <c r="AD793" i="73"/>
  <c r="AD794" i="73" s="1"/>
  <c r="AC793" i="73"/>
  <c r="AC794" i="73" s="1"/>
  <c r="AB793" i="73"/>
  <c r="AB794" i="73" s="1"/>
  <c r="AA793" i="73"/>
  <c r="AA794" i="73" s="1"/>
  <c r="Y793" i="73"/>
  <c r="Y794" i="73" s="1"/>
  <c r="X793" i="73"/>
  <c r="X794" i="73" s="1"/>
  <c r="W793" i="73"/>
  <c r="W794" i="73" s="1"/>
  <c r="V793" i="73"/>
  <c r="V794" i="73" s="1"/>
  <c r="BU503" i="73"/>
  <c r="BP503" i="73"/>
  <c r="BK503" i="73"/>
  <c r="BF503" i="73"/>
  <c r="AY503" i="73"/>
  <c r="AT503" i="73"/>
  <c r="AO503" i="73"/>
  <c r="AH503" i="73"/>
  <c r="AD503" i="73"/>
  <c r="AC503" i="73"/>
  <c r="AB503" i="73"/>
  <c r="AA503" i="73"/>
  <c r="Y503" i="73"/>
  <c r="X503" i="73"/>
  <c r="W503" i="73"/>
  <c r="V503" i="73"/>
  <c r="BP410" i="73"/>
  <c r="BK410" i="73"/>
  <c r="BF410" i="73"/>
  <c r="AY410" i="73"/>
  <c r="AT410" i="73"/>
  <c r="AO410" i="73"/>
  <c r="AH410" i="73"/>
  <c r="AD410" i="73"/>
  <c r="AD412" i="73" s="1"/>
  <c r="AC410" i="73"/>
  <c r="AC412" i="73" s="1"/>
  <c r="AB410" i="73"/>
  <c r="AB412" i="73" s="1"/>
  <c r="AA410" i="73"/>
  <c r="AA412" i="73" s="1"/>
  <c r="Y410" i="73"/>
  <c r="Y412" i="73" s="1"/>
  <c r="X410" i="73"/>
  <c r="X412" i="73" s="1"/>
  <c r="W410" i="73"/>
  <c r="W412" i="73" s="1"/>
  <c r="V410" i="73"/>
  <c r="V412" i="73" s="1"/>
  <c r="BP407" i="73"/>
  <c r="BK407" i="73"/>
  <c r="BF407" i="73"/>
  <c r="AY407" i="73"/>
  <c r="AT407" i="73"/>
  <c r="AO407" i="73"/>
  <c r="AH407" i="73"/>
  <c r="AD407" i="73"/>
  <c r="AC407" i="73"/>
  <c r="AB407" i="73"/>
  <c r="AA407" i="73"/>
  <c r="Y407" i="73"/>
  <c r="X407" i="73"/>
  <c r="W407" i="73"/>
  <c r="V407" i="73"/>
  <c r="BU390" i="73"/>
  <c r="BP390" i="73"/>
  <c r="BK390" i="73"/>
  <c r="BF390" i="73"/>
  <c r="AY390" i="73"/>
  <c r="AT390" i="73"/>
  <c r="AO390" i="73"/>
  <c r="AH390" i="73"/>
  <c r="AD390" i="73"/>
  <c r="AC390" i="73"/>
  <c r="AB390" i="73"/>
  <c r="AA390" i="73"/>
  <c r="Y390" i="73"/>
  <c r="X390" i="73"/>
  <c r="W390" i="73"/>
  <c r="V390" i="73"/>
  <c r="BU258" i="73"/>
  <c r="BP258" i="73"/>
  <c r="BK258" i="73"/>
  <c r="BF258" i="73"/>
  <c r="AY258" i="73"/>
  <c r="AT258" i="73"/>
  <c r="AO258" i="73"/>
  <c r="AH258" i="73"/>
  <c r="AD258" i="73"/>
  <c r="AC258" i="73"/>
  <c r="AB258" i="73"/>
  <c r="AA258" i="73"/>
  <c r="Y258" i="73"/>
  <c r="X258" i="73"/>
  <c r="W258" i="73"/>
  <c r="V258" i="73"/>
  <c r="BU154" i="73"/>
  <c r="BP154" i="73"/>
  <c r="BK154" i="73"/>
  <c r="BF154" i="73"/>
  <c r="AY154" i="73"/>
  <c r="AT154" i="73"/>
  <c r="AO154" i="73"/>
  <c r="AH154" i="73"/>
  <c r="AD154" i="73"/>
  <c r="AC154" i="73"/>
  <c r="AB154" i="73"/>
  <c r="AA154" i="73"/>
  <c r="Y154" i="73"/>
  <c r="X154" i="73"/>
  <c r="W154" i="73"/>
  <c r="V154" i="73"/>
  <c r="BU53" i="73"/>
  <c r="BP53" i="73"/>
  <c r="BK53" i="73"/>
  <c r="BF53" i="73"/>
  <c r="AY53" i="73"/>
  <c r="AT53" i="73"/>
  <c r="AO53" i="73"/>
  <c r="AH53" i="73"/>
  <c r="AD53" i="73"/>
  <c r="AC53" i="73"/>
  <c r="AB53" i="73"/>
  <c r="AA53" i="73"/>
  <c r="Y53" i="73"/>
  <c r="X53" i="73"/>
  <c r="W53" i="73"/>
  <c r="V53" i="73"/>
  <c r="X772" i="73" l="1"/>
  <c r="X361" i="73"/>
  <c r="AC361" i="73"/>
  <c r="Y361" i="73"/>
  <c r="AD361" i="73"/>
  <c r="V361" i="73"/>
  <c r="AA361" i="73"/>
  <c r="W361" i="73"/>
  <c r="AB361" i="73"/>
  <c r="W853" i="73"/>
  <c r="AB853" i="73"/>
  <c r="CF950" i="73"/>
  <c r="Y782" i="73"/>
  <c r="AD782" i="73"/>
  <c r="CF999" i="73"/>
  <c r="CF958" i="73"/>
  <c r="CF952" i="73"/>
  <c r="CF948" i="73"/>
  <c r="CF954" i="73"/>
  <c r="CF996" i="73"/>
  <c r="CF1003" i="73"/>
  <c r="CF960" i="73"/>
  <c r="CF1001" i="73"/>
  <c r="CF1005" i="73"/>
  <c r="CF967" i="73"/>
  <c r="CF956" i="73"/>
  <c r="CF356" i="73"/>
  <c r="V782" i="73"/>
  <c r="AA782" i="73"/>
  <c r="W782" i="73"/>
  <c r="AB782" i="73"/>
  <c r="X782" i="73"/>
  <c r="AC782" i="73"/>
  <c r="T367" i="73"/>
  <c r="Y409" i="73"/>
  <c r="AD409" i="73"/>
  <c r="V409" i="73"/>
  <c r="AA409" i="73"/>
  <c r="W409" i="73"/>
  <c r="AB409" i="73"/>
  <c r="X409" i="73"/>
  <c r="AC409" i="73"/>
  <c r="U371" i="73"/>
  <c r="U406" i="73"/>
  <c r="U762" i="73"/>
  <c r="U53" i="73"/>
  <c r="U407" i="73"/>
  <c r="U795" i="73"/>
  <c r="U799" i="73"/>
  <c r="U805" i="73"/>
  <c r="U811" i="73"/>
  <c r="U822" i="73"/>
  <c r="U838" i="73"/>
  <c r="U846" i="73"/>
  <c r="CF846" i="73" s="1"/>
  <c r="U851" i="73"/>
  <c r="U357" i="73"/>
  <c r="Z762" i="73"/>
  <c r="Z767" i="73"/>
  <c r="U768" i="73"/>
  <c r="Z775" i="73"/>
  <c r="U776" i="73"/>
  <c r="Z779" i="73"/>
  <c r="U780" i="73"/>
  <c r="Z163" i="73"/>
  <c r="U269" i="73"/>
  <c r="U258" i="73"/>
  <c r="U503" i="73"/>
  <c r="U789" i="73"/>
  <c r="U797" i="73"/>
  <c r="U807" i="73"/>
  <c r="U813" i="73"/>
  <c r="U826" i="73"/>
  <c r="U832" i="73"/>
  <c r="U854" i="73"/>
  <c r="U856" i="73"/>
  <c r="U848" i="73"/>
  <c r="U774" i="73"/>
  <c r="U364" i="73"/>
  <c r="Z366" i="73"/>
  <c r="Z367" i="73" s="1"/>
  <c r="Z53" i="73"/>
  <c r="Z407" i="73"/>
  <c r="Z795" i="73"/>
  <c r="Z799" i="73"/>
  <c r="Z805" i="73"/>
  <c r="Z811" i="73"/>
  <c r="Z822" i="73"/>
  <c r="U830" i="73"/>
  <c r="Z830" i="73"/>
  <c r="Z838" i="73"/>
  <c r="Z851" i="73"/>
  <c r="Z357" i="73"/>
  <c r="U154" i="73"/>
  <c r="U410" i="73"/>
  <c r="U787" i="73"/>
  <c r="U801" i="73"/>
  <c r="U809" i="73"/>
  <c r="U815" i="73"/>
  <c r="U824" i="73"/>
  <c r="U834" i="73"/>
  <c r="U840" i="73"/>
  <c r="U844" i="73"/>
  <c r="CF844" i="73" s="1"/>
  <c r="U773" i="73"/>
  <c r="U358" i="73"/>
  <c r="U366" i="73"/>
  <c r="U367" i="73" s="1"/>
  <c r="U767" i="73"/>
  <c r="Z410" i="73"/>
  <c r="Z815" i="73"/>
  <c r="Z824" i="73"/>
  <c r="Z834" i="73"/>
  <c r="Z840" i="73"/>
  <c r="Z773" i="73"/>
  <c r="Z358" i="73"/>
  <c r="Z371" i="73"/>
  <c r="U764" i="73"/>
  <c r="Z768" i="73"/>
  <c r="CF768" i="73" s="1"/>
  <c r="U769" i="73"/>
  <c r="Z776" i="73"/>
  <c r="CF776" i="73" s="1"/>
  <c r="U777" i="73"/>
  <c r="Z780" i="73"/>
  <c r="CF780" i="73" s="1"/>
  <c r="U783" i="73"/>
  <c r="Z269" i="73"/>
  <c r="CF269" i="73" s="1"/>
  <c r="U1006" i="73"/>
  <c r="U1008" i="73" s="1"/>
  <c r="Z154" i="73"/>
  <c r="Z258" i="73"/>
  <c r="Z503" i="73"/>
  <c r="Z789" i="73"/>
  <c r="Z797" i="73"/>
  <c r="Z807" i="73"/>
  <c r="Z813" i="73"/>
  <c r="Z826" i="73"/>
  <c r="Z832" i="73"/>
  <c r="Z854" i="73"/>
  <c r="Z856" i="73"/>
  <c r="Z848" i="73"/>
  <c r="Z774" i="73"/>
  <c r="Z364" i="73"/>
  <c r="Z406" i="73"/>
  <c r="Z764" i="73"/>
  <c r="U766" i="73"/>
  <c r="Z769" i="73"/>
  <c r="CF769" i="73" s="1"/>
  <c r="U770" i="73"/>
  <c r="Z777" i="73"/>
  <c r="CF777" i="73" s="1"/>
  <c r="U778" i="73"/>
  <c r="Z783" i="73"/>
  <c r="U785" i="73"/>
  <c r="Z1006" i="73"/>
  <c r="Z1008" i="73" s="1"/>
  <c r="Z787" i="73"/>
  <c r="Z801" i="73"/>
  <c r="Z809" i="73"/>
  <c r="U390" i="73"/>
  <c r="Z390" i="73"/>
  <c r="U793" i="73"/>
  <c r="Z793" i="73"/>
  <c r="U791" i="73"/>
  <c r="Z791" i="73"/>
  <c r="U803" i="73"/>
  <c r="Z803" i="73"/>
  <c r="U817" i="73"/>
  <c r="Z817" i="73"/>
  <c r="U819" i="73"/>
  <c r="U821" i="73" s="1"/>
  <c r="Z819" i="73"/>
  <c r="Z821" i="73" s="1"/>
  <c r="U828" i="73"/>
  <c r="Z828" i="73"/>
  <c r="U836" i="73"/>
  <c r="Z836" i="73"/>
  <c r="U842" i="73"/>
  <c r="Z842" i="73"/>
  <c r="U858" i="73"/>
  <c r="Z858" i="73"/>
  <c r="U850" i="73"/>
  <c r="Z850" i="73"/>
  <c r="U259" i="73"/>
  <c r="Z259" i="73"/>
  <c r="Z766" i="73"/>
  <c r="Z770" i="73"/>
  <c r="U775" i="73"/>
  <c r="Z778" i="73"/>
  <c r="U779" i="73"/>
  <c r="Z785" i="73"/>
  <c r="U163" i="73"/>
  <c r="BU483" i="73"/>
  <c r="BP483" i="73"/>
  <c r="BK483" i="73"/>
  <c r="BF483" i="73"/>
  <c r="AY483" i="73"/>
  <c r="AT483" i="73"/>
  <c r="AO483" i="73"/>
  <c r="AH483" i="73"/>
  <c r="AD483" i="73"/>
  <c r="AC483" i="73"/>
  <c r="AB483" i="73"/>
  <c r="AA483" i="73"/>
  <c r="Y483" i="73"/>
  <c r="X483" i="73"/>
  <c r="W483" i="73"/>
  <c r="V483" i="73"/>
  <c r="BU480" i="73"/>
  <c r="BP480" i="73"/>
  <c r="BK480" i="73"/>
  <c r="BF480" i="73"/>
  <c r="AY480" i="73"/>
  <c r="AT480" i="73"/>
  <c r="AO480" i="73"/>
  <c r="AH480" i="73"/>
  <c r="AD480" i="73"/>
  <c r="AD484" i="73" s="1"/>
  <c r="AC480" i="73"/>
  <c r="AC484" i="73" s="1"/>
  <c r="AB480" i="73"/>
  <c r="AB484" i="73" s="1"/>
  <c r="AA480" i="73"/>
  <c r="AA484" i="73" s="1"/>
  <c r="Y480" i="73"/>
  <c r="Y484" i="73" s="1"/>
  <c r="X480" i="73"/>
  <c r="X484" i="73" s="1"/>
  <c r="W480" i="73"/>
  <c r="W484" i="73" s="1"/>
  <c r="V480" i="73"/>
  <c r="BU485" i="73"/>
  <c r="BP485" i="73"/>
  <c r="BK485" i="73"/>
  <c r="BF485" i="73"/>
  <c r="AY485" i="73"/>
  <c r="AT485" i="73"/>
  <c r="AO485" i="73"/>
  <c r="AH485" i="73"/>
  <c r="AD485" i="73"/>
  <c r="AD488" i="73" s="1"/>
  <c r="AC485" i="73"/>
  <c r="AC488" i="73" s="1"/>
  <c r="AB485" i="73"/>
  <c r="AB488" i="73" s="1"/>
  <c r="AA485" i="73"/>
  <c r="AA488" i="73" s="1"/>
  <c r="Y485" i="73"/>
  <c r="Y488" i="73" s="1"/>
  <c r="X485" i="73"/>
  <c r="X488" i="73" s="1"/>
  <c r="W485" i="73"/>
  <c r="W488" i="73" s="1"/>
  <c r="V485" i="73"/>
  <c r="V488" i="73" s="1"/>
  <c r="BU493" i="73"/>
  <c r="BP493" i="73"/>
  <c r="BK493" i="73"/>
  <c r="BF493" i="73"/>
  <c r="AY493" i="73"/>
  <c r="AT493" i="73"/>
  <c r="AO493" i="73"/>
  <c r="AH493" i="73"/>
  <c r="AD493" i="73"/>
  <c r="AD494" i="73" s="1"/>
  <c r="AC493" i="73"/>
  <c r="AC494" i="73" s="1"/>
  <c r="AB493" i="73"/>
  <c r="AB494" i="73" s="1"/>
  <c r="AA493" i="73"/>
  <c r="AA494" i="73" s="1"/>
  <c r="Y493" i="73"/>
  <c r="Y494" i="73" s="1"/>
  <c r="X493" i="73"/>
  <c r="X494" i="73" s="1"/>
  <c r="W493" i="73"/>
  <c r="W494" i="73" s="1"/>
  <c r="V493" i="73"/>
  <c r="V494" i="73" s="1"/>
  <c r="BU428" i="73"/>
  <c r="BP428" i="73"/>
  <c r="BK428" i="73"/>
  <c r="BF428" i="73"/>
  <c r="AY428" i="73"/>
  <c r="AT428" i="73"/>
  <c r="AO428" i="73"/>
  <c r="AH428" i="73"/>
  <c r="AD428" i="73"/>
  <c r="AC428" i="73"/>
  <c r="AB428" i="73"/>
  <c r="AA428" i="73"/>
  <c r="Y428" i="73"/>
  <c r="X428" i="73"/>
  <c r="W428" i="73"/>
  <c r="V428" i="73"/>
  <c r="BU239" i="73"/>
  <c r="BP239" i="73"/>
  <c r="BK239" i="73"/>
  <c r="BF239" i="73"/>
  <c r="AY239" i="73"/>
  <c r="AT239" i="73"/>
  <c r="AO239" i="73"/>
  <c r="AH239" i="73"/>
  <c r="AD239" i="73"/>
  <c r="AC239" i="73"/>
  <c r="AB239" i="73"/>
  <c r="AA239" i="73"/>
  <c r="Y239" i="73"/>
  <c r="X239" i="73"/>
  <c r="W239" i="73"/>
  <c r="V239" i="73"/>
  <c r="V484" i="73" l="1"/>
  <c r="CF259" i="73"/>
  <c r="CF774" i="73"/>
  <c r="CF154" i="73"/>
  <c r="CF357" i="73"/>
  <c r="CF770" i="73"/>
  <c r="CF850" i="73"/>
  <c r="CF390" i="73"/>
  <c r="CF773" i="73"/>
  <c r="Z792" i="73"/>
  <c r="CF791" i="73"/>
  <c r="CF819" i="73"/>
  <c r="Z814" i="73"/>
  <c r="CF813" i="73"/>
  <c r="Z839" i="73"/>
  <c r="CF838" i="73"/>
  <c r="Z812" i="73"/>
  <c r="CF811" i="73"/>
  <c r="CF762" i="73"/>
  <c r="Z763" i="73"/>
  <c r="Z859" i="73"/>
  <c r="CF858" i="73"/>
  <c r="Z837" i="73"/>
  <c r="CF836" i="73"/>
  <c r="Z804" i="73"/>
  <c r="CF803" i="73"/>
  <c r="Z857" i="73"/>
  <c r="CF856" i="73"/>
  <c r="Z802" i="73"/>
  <c r="CF801" i="73"/>
  <c r="Z784" i="73"/>
  <c r="CF783" i="73"/>
  <c r="Z365" i="73"/>
  <c r="CF364" i="73"/>
  <c r="Z855" i="73"/>
  <c r="CF854" i="73"/>
  <c r="Z808" i="73"/>
  <c r="CF807" i="73"/>
  <c r="CF258" i="73"/>
  <c r="Z825" i="73"/>
  <c r="CF824" i="73"/>
  <c r="Z806" i="73"/>
  <c r="CF805" i="73"/>
  <c r="Z829" i="73"/>
  <c r="CF828" i="73"/>
  <c r="Z800" i="73"/>
  <c r="CF799" i="73"/>
  <c r="Z786" i="73"/>
  <c r="CF785" i="73"/>
  <c r="Z843" i="73"/>
  <c r="CF842" i="73"/>
  <c r="CF1006" i="73"/>
  <c r="Z849" i="73"/>
  <c r="CF848" i="73"/>
  <c r="Z827" i="73"/>
  <c r="CF826" i="73"/>
  <c r="Z790" i="73"/>
  <c r="CF789" i="73"/>
  <c r="Z841" i="73"/>
  <c r="CF840" i="73"/>
  <c r="Z412" i="73"/>
  <c r="CF410" i="73"/>
  <c r="Z823" i="73"/>
  <c r="CF822" i="73"/>
  <c r="CF367" i="73"/>
  <c r="CF366" i="73"/>
  <c r="CF766" i="73"/>
  <c r="CF851" i="73"/>
  <c r="CF779" i="73"/>
  <c r="CF767" i="73"/>
  <c r="CF778" i="73"/>
  <c r="Z409" i="73"/>
  <c r="CF406" i="73"/>
  <c r="CF503" i="73"/>
  <c r="CF371" i="73"/>
  <c r="CF407" i="73"/>
  <c r="CF358" i="73"/>
  <c r="Z831" i="73"/>
  <c r="CF830" i="73"/>
  <c r="CF53" i="73"/>
  <c r="CF163" i="73"/>
  <c r="CF775" i="73"/>
  <c r="Z765" i="73"/>
  <c r="CF764" i="73"/>
  <c r="Z794" i="73"/>
  <c r="CF793" i="73"/>
  <c r="Z796" i="73"/>
  <c r="CF795" i="73"/>
  <c r="Z788" i="73"/>
  <c r="CF787" i="73"/>
  <c r="Z798" i="73"/>
  <c r="CF797" i="73"/>
  <c r="Z810" i="73"/>
  <c r="CF809" i="73"/>
  <c r="Z818" i="73"/>
  <c r="CF817" i="73"/>
  <c r="Z816" i="73"/>
  <c r="CF815" i="73"/>
  <c r="Z835" i="73"/>
  <c r="CF834" i="73"/>
  <c r="Z833" i="73"/>
  <c r="CF832" i="73"/>
  <c r="Z772" i="73"/>
  <c r="U859" i="73"/>
  <c r="U837" i="73"/>
  <c r="U804" i="73"/>
  <c r="U794" i="73"/>
  <c r="U784" i="73"/>
  <c r="U841" i="73"/>
  <c r="U810" i="73"/>
  <c r="U849" i="73"/>
  <c r="U827" i="73"/>
  <c r="U790" i="73"/>
  <c r="U823" i="73"/>
  <c r="U796" i="73"/>
  <c r="U409" i="73"/>
  <c r="Z853" i="73"/>
  <c r="U835" i="73"/>
  <c r="U802" i="73"/>
  <c r="U831" i="73"/>
  <c r="U857" i="73"/>
  <c r="U814" i="73"/>
  <c r="U812" i="73"/>
  <c r="U853" i="73"/>
  <c r="U843" i="73"/>
  <c r="U829" i="73"/>
  <c r="U818" i="73"/>
  <c r="U792" i="73"/>
  <c r="U765" i="73"/>
  <c r="U825" i="73"/>
  <c r="U788" i="73"/>
  <c r="U365" i="73"/>
  <c r="U855" i="73"/>
  <c r="U808" i="73"/>
  <c r="U806" i="73"/>
  <c r="U786" i="73"/>
  <c r="U816" i="73"/>
  <c r="U412" i="73"/>
  <c r="U833" i="73"/>
  <c r="U798" i="73"/>
  <c r="U839" i="73"/>
  <c r="U800" i="73"/>
  <c r="U763" i="73"/>
  <c r="U782" i="73"/>
  <c r="U772" i="73"/>
  <c r="Z782" i="73"/>
  <c r="Z361" i="73"/>
  <c r="U361" i="73"/>
  <c r="Z493" i="73"/>
  <c r="U485" i="73"/>
  <c r="U428" i="73"/>
  <c r="U483" i="73"/>
  <c r="Z480" i="73"/>
  <c r="Z239" i="73"/>
  <c r="Z428" i="73"/>
  <c r="U493" i="73"/>
  <c r="Z483" i="73"/>
  <c r="U239" i="73"/>
  <c r="Z485" i="73"/>
  <c r="U480" i="73"/>
  <c r="BU126" i="73"/>
  <c r="BP126" i="73"/>
  <c r="BK126" i="73"/>
  <c r="BF126" i="73"/>
  <c r="AT126" i="73"/>
  <c r="AO126" i="73"/>
  <c r="AH126" i="73"/>
  <c r="AC126" i="73"/>
  <c r="AB126" i="73"/>
  <c r="AA126" i="73"/>
  <c r="Y126" i="73"/>
  <c r="X126" i="73"/>
  <c r="W126" i="73"/>
  <c r="V126" i="73"/>
  <c r="CF823" i="73" l="1"/>
  <c r="CF857" i="73"/>
  <c r="CF812" i="73"/>
  <c r="CF802" i="73"/>
  <c r="CF859" i="73"/>
  <c r="CF808" i="73"/>
  <c r="CF829" i="73"/>
  <c r="CF821" i="73"/>
  <c r="CF763" i="73"/>
  <c r="CF428" i="73"/>
  <c r="CF825" i="73"/>
  <c r="CF786" i="73"/>
  <c r="CF1008" i="73"/>
  <c r="CF841" i="73"/>
  <c r="CF814" i="73"/>
  <c r="CF804" i="73"/>
  <c r="CF792" i="73"/>
  <c r="CF827" i="73"/>
  <c r="CF800" i="73"/>
  <c r="CF849" i="73"/>
  <c r="CF784" i="73"/>
  <c r="CF837" i="73"/>
  <c r="CF839" i="73"/>
  <c r="CF855" i="73"/>
  <c r="CF361" i="73"/>
  <c r="CF782" i="73"/>
  <c r="CF483" i="73"/>
  <c r="CF480" i="73"/>
  <c r="CF843" i="73"/>
  <c r="CF790" i="73"/>
  <c r="Z494" i="73"/>
  <c r="CF493" i="73"/>
  <c r="CF806" i="73"/>
  <c r="CF794" i="73"/>
  <c r="CF412" i="73"/>
  <c r="CF365" i="73"/>
  <c r="CF833" i="73"/>
  <c r="CF816" i="73"/>
  <c r="CF810" i="73"/>
  <c r="CF788" i="73"/>
  <c r="CF831" i="73"/>
  <c r="Z488" i="73"/>
  <c r="CF485" i="73"/>
  <c r="CF239" i="73"/>
  <c r="CF772" i="73"/>
  <c r="CF835" i="73"/>
  <c r="CF818" i="73"/>
  <c r="CF798" i="73"/>
  <c r="CF796" i="73"/>
  <c r="CF765" i="73"/>
  <c r="CF409" i="73"/>
  <c r="CF853" i="73"/>
  <c r="U484" i="73"/>
  <c r="U494" i="73"/>
  <c r="U488" i="73"/>
  <c r="Z484" i="73"/>
  <c r="U126" i="73"/>
  <c r="Z126" i="73"/>
  <c r="BU209" i="73"/>
  <c r="BP209" i="73"/>
  <c r="BK209" i="73"/>
  <c r="BF209" i="73"/>
  <c r="AY209" i="73"/>
  <c r="AT209" i="73"/>
  <c r="AO209" i="73"/>
  <c r="AH209" i="73"/>
  <c r="AD209" i="73"/>
  <c r="AC209" i="73"/>
  <c r="AB209" i="73"/>
  <c r="AA209" i="73"/>
  <c r="Y209" i="73"/>
  <c r="X209" i="73"/>
  <c r="W209" i="73"/>
  <c r="V209" i="73"/>
  <c r="BU89" i="73"/>
  <c r="BP89" i="73"/>
  <c r="BK89" i="73"/>
  <c r="BF89" i="73"/>
  <c r="AY89" i="73"/>
  <c r="AT89" i="73"/>
  <c r="AO89" i="73"/>
  <c r="AH89" i="73"/>
  <c r="AD89" i="73"/>
  <c r="AC89" i="73"/>
  <c r="AB89" i="73"/>
  <c r="AA89" i="73"/>
  <c r="Y89" i="73"/>
  <c r="X89" i="73"/>
  <c r="W89" i="73"/>
  <c r="V89" i="73"/>
  <c r="BU22" i="73"/>
  <c r="BP22" i="73"/>
  <c r="BK22" i="73"/>
  <c r="BF22" i="73"/>
  <c r="AY22" i="73"/>
  <c r="AT22" i="73"/>
  <c r="AO22" i="73"/>
  <c r="AH22" i="73"/>
  <c r="AD22" i="73"/>
  <c r="AD24" i="73" s="1"/>
  <c r="AC22" i="73"/>
  <c r="AC24" i="73" s="1"/>
  <c r="AB22" i="73"/>
  <c r="AB24" i="73" s="1"/>
  <c r="AA22" i="73"/>
  <c r="AA24" i="73" s="1"/>
  <c r="Y22" i="73"/>
  <c r="Y24" i="73" s="1"/>
  <c r="X22" i="73"/>
  <c r="X24" i="73" s="1"/>
  <c r="W22" i="73"/>
  <c r="W24" i="73" s="1"/>
  <c r="V22" i="73"/>
  <c r="V24" i="73" s="1"/>
  <c r="BU20" i="73"/>
  <c r="BP20" i="73"/>
  <c r="BK20" i="73"/>
  <c r="BF20" i="73"/>
  <c r="AY20" i="73"/>
  <c r="AT20" i="73"/>
  <c r="AO20" i="73"/>
  <c r="AH20" i="73"/>
  <c r="AD20" i="73"/>
  <c r="AD21" i="73" s="1"/>
  <c r="AC20" i="73"/>
  <c r="AC21" i="73" s="1"/>
  <c r="AB20" i="73"/>
  <c r="AB21" i="73" s="1"/>
  <c r="AA20" i="73"/>
  <c r="AA21" i="73" s="1"/>
  <c r="Y20" i="73"/>
  <c r="Y21" i="73" s="1"/>
  <c r="X20" i="73"/>
  <c r="X21" i="73" s="1"/>
  <c r="W20" i="73"/>
  <c r="W21" i="73" s="1"/>
  <c r="V20" i="73"/>
  <c r="V21" i="73" s="1"/>
  <c r="BU17" i="73"/>
  <c r="BP17" i="73"/>
  <c r="BK17" i="73"/>
  <c r="BF17" i="73"/>
  <c r="AY17" i="73"/>
  <c r="AT17" i="73"/>
  <c r="AO17" i="73"/>
  <c r="AH17" i="73"/>
  <c r="AD17" i="73"/>
  <c r="AD19" i="73" s="1"/>
  <c r="AC17" i="73"/>
  <c r="AC19" i="73" s="1"/>
  <c r="AB17" i="73"/>
  <c r="AB19" i="73" s="1"/>
  <c r="AA17" i="73"/>
  <c r="AA19" i="73" s="1"/>
  <c r="Y17" i="73"/>
  <c r="Y19" i="73" s="1"/>
  <c r="X17" i="73"/>
  <c r="X19" i="73" s="1"/>
  <c r="W17" i="73"/>
  <c r="W19" i="73" s="1"/>
  <c r="V17" i="73"/>
  <c r="V19" i="73" s="1"/>
  <c r="BU15" i="73"/>
  <c r="BP15" i="73"/>
  <c r="BK15" i="73"/>
  <c r="BF15" i="73"/>
  <c r="AY15" i="73"/>
  <c r="AT15" i="73"/>
  <c r="AO15" i="73"/>
  <c r="AH15" i="73"/>
  <c r="AD15" i="73"/>
  <c r="AD16" i="73" s="1"/>
  <c r="AC15" i="73"/>
  <c r="AC16" i="73" s="1"/>
  <c r="AB15" i="73"/>
  <c r="AB16" i="73" s="1"/>
  <c r="AA15" i="73"/>
  <c r="AA16" i="73" s="1"/>
  <c r="Y15" i="73"/>
  <c r="Y16" i="73" s="1"/>
  <c r="X15" i="73"/>
  <c r="X16" i="73" s="1"/>
  <c r="W15" i="73"/>
  <c r="W16" i="73" s="1"/>
  <c r="V15" i="73"/>
  <c r="V16" i="73" s="1"/>
  <c r="A15" i="73"/>
  <c r="CF126" i="73" l="1"/>
  <c r="CF484" i="73"/>
  <c r="CF494" i="73"/>
  <c r="CF488" i="73"/>
  <c r="U17" i="73"/>
  <c r="U19" i="73" s="1"/>
  <c r="U209" i="73"/>
  <c r="U22" i="73"/>
  <c r="U24" i="73" s="1"/>
  <c r="Z22" i="73"/>
  <c r="Z17" i="73"/>
  <c r="Z209" i="73"/>
  <c r="CF209" i="73" s="1"/>
  <c r="U20" i="73"/>
  <c r="U21" i="73" s="1"/>
  <c r="Z20" i="73"/>
  <c r="U15" i="73"/>
  <c r="U16" i="73" s="1"/>
  <c r="Z15" i="73"/>
  <c r="U89" i="73"/>
  <c r="Z89" i="73"/>
  <c r="BU389" i="73"/>
  <c r="BP389" i="73"/>
  <c r="BK389" i="73"/>
  <c r="BF389" i="73"/>
  <c r="AY389" i="73"/>
  <c r="AT389" i="73"/>
  <c r="AO389" i="73"/>
  <c r="AH389" i="73"/>
  <c r="AD389" i="73"/>
  <c r="AC389" i="73"/>
  <c r="AB389" i="73"/>
  <c r="AA389" i="73"/>
  <c r="Y389" i="73"/>
  <c r="X389" i="73"/>
  <c r="W389" i="73"/>
  <c r="V389" i="73"/>
  <c r="Z19" i="73" l="1"/>
  <c r="CF19" i="73" s="1"/>
  <c r="CF17" i="73"/>
  <c r="Z16" i="73"/>
  <c r="CF16" i="73" s="1"/>
  <c r="CF15" i="73"/>
  <c r="CF89" i="73"/>
  <c r="Z21" i="73"/>
  <c r="CF21" i="73" s="1"/>
  <c r="CF20" i="73"/>
  <c r="Z24" i="73"/>
  <c r="CF24" i="73" s="1"/>
  <c r="CF22" i="73"/>
  <c r="U389" i="73"/>
  <c r="Z389" i="73"/>
  <c r="BU327" i="73"/>
  <c r="BP327" i="73"/>
  <c r="BK327" i="73"/>
  <c r="BF327" i="73"/>
  <c r="AY327" i="73"/>
  <c r="AT327" i="73"/>
  <c r="AO327" i="73"/>
  <c r="AH327" i="73"/>
  <c r="AD327" i="73"/>
  <c r="AC327" i="73"/>
  <c r="AB327" i="73"/>
  <c r="AA327" i="73"/>
  <c r="Y327" i="73"/>
  <c r="X327" i="73"/>
  <c r="W327" i="73"/>
  <c r="V327" i="73"/>
  <c r="BU247" i="73"/>
  <c r="BP247" i="73"/>
  <c r="BK247" i="73"/>
  <c r="BF247" i="73"/>
  <c r="AY247" i="73"/>
  <c r="AT247" i="73"/>
  <c r="AO247" i="73"/>
  <c r="AH247" i="73"/>
  <c r="AD247" i="73"/>
  <c r="AC247" i="73"/>
  <c r="AB247" i="73"/>
  <c r="AA247" i="73"/>
  <c r="Y247" i="73"/>
  <c r="X247" i="73"/>
  <c r="W247" i="73"/>
  <c r="V247" i="73"/>
  <c r="CF389" i="73" l="1"/>
  <c r="U247" i="73"/>
  <c r="Z247" i="73"/>
  <c r="U327" i="73"/>
  <c r="Z327" i="73"/>
  <c r="BU1050" i="73"/>
  <c r="BP1050" i="73"/>
  <c r="BK1050" i="73"/>
  <c r="BF1050" i="73"/>
  <c r="AY1050" i="73"/>
  <c r="AT1050" i="73"/>
  <c r="AO1050" i="73"/>
  <c r="AH1050" i="73"/>
  <c r="AD1050" i="73"/>
  <c r="AD1051" i="73" s="1"/>
  <c r="AC1050" i="73"/>
  <c r="AC1051" i="73" s="1"/>
  <c r="AB1050" i="73"/>
  <c r="AB1051" i="73" s="1"/>
  <c r="AA1050" i="73"/>
  <c r="AA1051" i="73" s="1"/>
  <c r="Y1050" i="73"/>
  <c r="Y1051" i="73" s="1"/>
  <c r="X1050" i="73"/>
  <c r="X1051" i="73" s="1"/>
  <c r="W1050" i="73"/>
  <c r="W1051" i="73" s="1"/>
  <c r="V1050" i="73"/>
  <c r="V1051" i="73" s="1"/>
  <c r="BU1046" i="73"/>
  <c r="BP1046" i="73"/>
  <c r="BK1046" i="73"/>
  <c r="BF1046" i="73"/>
  <c r="AY1046" i="73"/>
  <c r="AT1046" i="73"/>
  <c r="AO1046" i="73"/>
  <c r="AH1046" i="73"/>
  <c r="AD1046" i="73"/>
  <c r="AD1047" i="73" s="1"/>
  <c r="AC1046" i="73"/>
  <c r="AC1047" i="73" s="1"/>
  <c r="AB1046" i="73"/>
  <c r="AB1047" i="73" s="1"/>
  <c r="AA1046" i="73"/>
  <c r="AA1047" i="73" s="1"/>
  <c r="Y1046" i="73"/>
  <c r="Y1047" i="73" s="1"/>
  <c r="X1046" i="73"/>
  <c r="X1047" i="73" s="1"/>
  <c r="W1046" i="73"/>
  <c r="W1047" i="73" s="1"/>
  <c r="V1046" i="73"/>
  <c r="V1047" i="73" s="1"/>
  <c r="BU1044" i="73"/>
  <c r="BP1044" i="73"/>
  <c r="BK1044" i="73"/>
  <c r="BF1044" i="73"/>
  <c r="AY1044" i="73"/>
  <c r="AT1044" i="73"/>
  <c r="AO1044" i="73"/>
  <c r="AH1044" i="73"/>
  <c r="AD1044" i="73"/>
  <c r="AD1045" i="73" s="1"/>
  <c r="AC1044" i="73"/>
  <c r="AC1045" i="73" s="1"/>
  <c r="AB1044" i="73"/>
  <c r="AB1045" i="73" s="1"/>
  <c r="AA1044" i="73"/>
  <c r="AA1045" i="73" s="1"/>
  <c r="Y1044" i="73"/>
  <c r="Y1045" i="73" s="1"/>
  <c r="X1044" i="73"/>
  <c r="X1045" i="73" s="1"/>
  <c r="W1044" i="73"/>
  <c r="W1045" i="73" s="1"/>
  <c r="V1044" i="73"/>
  <c r="V1045" i="73" s="1"/>
  <c r="BU1033" i="73"/>
  <c r="BP1033" i="73"/>
  <c r="BK1033" i="73"/>
  <c r="BF1033" i="73"/>
  <c r="AY1033" i="73"/>
  <c r="AT1033" i="73"/>
  <c r="AO1033" i="73"/>
  <c r="AH1033" i="73"/>
  <c r="AD1033" i="73"/>
  <c r="AD1034" i="73" s="1"/>
  <c r="AC1033" i="73"/>
  <c r="AC1034" i="73" s="1"/>
  <c r="AB1033" i="73"/>
  <c r="AB1034" i="73" s="1"/>
  <c r="AA1033" i="73"/>
  <c r="AA1034" i="73" s="1"/>
  <c r="Y1033" i="73"/>
  <c r="Y1034" i="73" s="1"/>
  <c r="X1033" i="73"/>
  <c r="X1034" i="73" s="1"/>
  <c r="W1033" i="73"/>
  <c r="W1034" i="73" s="1"/>
  <c r="V1033" i="73"/>
  <c r="V1034" i="73" s="1"/>
  <c r="BU60" i="73"/>
  <c r="BP60" i="73"/>
  <c r="BK60" i="73"/>
  <c r="BF60" i="73"/>
  <c r="AY60" i="73"/>
  <c r="AT60" i="73"/>
  <c r="AO60" i="73"/>
  <c r="AH60" i="73"/>
  <c r="AD60" i="73"/>
  <c r="AC60" i="73"/>
  <c r="AB60" i="73"/>
  <c r="AA60" i="73"/>
  <c r="Y60" i="73"/>
  <c r="X60" i="73"/>
  <c r="W60" i="73"/>
  <c r="V60" i="73"/>
  <c r="BU1048" i="73"/>
  <c r="BP1048" i="73"/>
  <c r="BK1048" i="73"/>
  <c r="BF1048" i="73"/>
  <c r="AY1048" i="73"/>
  <c r="AT1048" i="73"/>
  <c r="AO1048" i="73"/>
  <c r="AH1048" i="73"/>
  <c r="AC1048" i="73"/>
  <c r="AB1048" i="73"/>
  <c r="AA1048" i="73"/>
  <c r="Y1048" i="73"/>
  <c r="X1048" i="73"/>
  <c r="W1048" i="73"/>
  <c r="V1048" i="73"/>
  <c r="BU1035" i="73"/>
  <c r="BP1035" i="73"/>
  <c r="BK1035" i="73"/>
  <c r="BF1035" i="73"/>
  <c r="AY1035" i="73"/>
  <c r="AT1035" i="73"/>
  <c r="AO1035" i="73"/>
  <c r="AH1035" i="73"/>
  <c r="AD1035" i="73"/>
  <c r="AD1041" i="73" s="1"/>
  <c r="AC1035" i="73"/>
  <c r="AC1041" i="73" s="1"/>
  <c r="AB1035" i="73"/>
  <c r="AB1041" i="73" s="1"/>
  <c r="AA1035" i="73"/>
  <c r="AA1041" i="73" s="1"/>
  <c r="Y1035" i="73"/>
  <c r="Y1041" i="73" s="1"/>
  <c r="X1035" i="73"/>
  <c r="X1041" i="73" s="1"/>
  <c r="W1035" i="73"/>
  <c r="W1041" i="73" s="1"/>
  <c r="V1035" i="73"/>
  <c r="V1041" i="73" s="1"/>
  <c r="BP400" i="73"/>
  <c r="BK400" i="73"/>
  <c r="BF400" i="73"/>
  <c r="AY400" i="73"/>
  <c r="AT400" i="73"/>
  <c r="AO400" i="73"/>
  <c r="AH400" i="73"/>
  <c r="AD400" i="73"/>
  <c r="AC400" i="73"/>
  <c r="AB400" i="73"/>
  <c r="AA400" i="73"/>
  <c r="Y400" i="73"/>
  <c r="X400" i="73"/>
  <c r="W400" i="73"/>
  <c r="V400" i="73"/>
  <c r="BP399" i="73"/>
  <c r="BK399" i="73"/>
  <c r="BF399" i="73"/>
  <c r="AY399" i="73"/>
  <c r="AT399" i="73"/>
  <c r="AO399" i="73"/>
  <c r="AH399" i="73"/>
  <c r="AD399" i="73"/>
  <c r="AC399" i="73"/>
  <c r="AB399" i="73"/>
  <c r="AA399" i="73"/>
  <c r="Y399" i="73"/>
  <c r="X399" i="73"/>
  <c r="W399" i="73"/>
  <c r="V399" i="73"/>
  <c r="BU351" i="73"/>
  <c r="BP351" i="73"/>
  <c r="BK351" i="73"/>
  <c r="BF351" i="73"/>
  <c r="AL351" i="73"/>
  <c r="AD351" i="73"/>
  <c r="AD352" i="73" s="1"/>
  <c r="AC351" i="73"/>
  <c r="AC352" i="73" s="1"/>
  <c r="AB351" i="73"/>
  <c r="AB352" i="73" s="1"/>
  <c r="AA351" i="73"/>
  <c r="AA352" i="73" s="1"/>
  <c r="X351" i="73"/>
  <c r="X352" i="73" s="1"/>
  <c r="W351" i="73"/>
  <c r="W352" i="73" s="1"/>
  <c r="V351" i="73"/>
  <c r="V352" i="73" s="1"/>
  <c r="BU326" i="73"/>
  <c r="BP326" i="73"/>
  <c r="BK326" i="73"/>
  <c r="BF326" i="73"/>
  <c r="AY326" i="73"/>
  <c r="AT326" i="73"/>
  <c r="AO326" i="73"/>
  <c r="AH326" i="73"/>
  <c r="AD326" i="73"/>
  <c r="AC326" i="73"/>
  <c r="AB326" i="73"/>
  <c r="AA326" i="73"/>
  <c r="Y326" i="73"/>
  <c r="X326" i="73"/>
  <c r="W326" i="73"/>
  <c r="V326" i="73"/>
  <c r="BU325" i="73"/>
  <c r="BP325" i="73"/>
  <c r="BK325" i="73"/>
  <c r="BF325" i="73"/>
  <c r="AY325" i="73"/>
  <c r="AT325" i="73"/>
  <c r="AO325" i="73"/>
  <c r="AH325" i="73"/>
  <c r="AD325" i="73"/>
  <c r="AC325" i="73"/>
  <c r="AB325" i="73"/>
  <c r="AA325" i="73"/>
  <c r="Y325" i="73"/>
  <c r="X325" i="73"/>
  <c r="W325" i="73"/>
  <c r="V325" i="73"/>
  <c r="BU299" i="73"/>
  <c r="BP299" i="73"/>
  <c r="BK299" i="73"/>
  <c r="BF299" i="73"/>
  <c r="AY299" i="73"/>
  <c r="AT299" i="73"/>
  <c r="AO299" i="73"/>
  <c r="AH299" i="73"/>
  <c r="AD299" i="73"/>
  <c r="AC299" i="73"/>
  <c r="AB299" i="73"/>
  <c r="AA299" i="73"/>
  <c r="Y299" i="73"/>
  <c r="X299" i="73"/>
  <c r="W299" i="73"/>
  <c r="V299" i="73"/>
  <c r="BU166" i="73"/>
  <c r="BP166" i="73"/>
  <c r="BK166" i="73"/>
  <c r="BF166" i="73"/>
  <c r="AY166" i="73"/>
  <c r="AT166" i="73"/>
  <c r="AO166" i="73"/>
  <c r="AH166" i="73"/>
  <c r="AD166" i="73"/>
  <c r="AC166" i="73"/>
  <c r="AB166" i="73"/>
  <c r="AA166" i="73"/>
  <c r="Y166" i="73"/>
  <c r="X166" i="73"/>
  <c r="W166" i="73"/>
  <c r="V166" i="73"/>
  <c r="BU87" i="73"/>
  <c r="BP87" i="73"/>
  <c r="BK87" i="73"/>
  <c r="BF87" i="73"/>
  <c r="AY87" i="73"/>
  <c r="AT87" i="73"/>
  <c r="AO87" i="73"/>
  <c r="AH87" i="73"/>
  <c r="AD87" i="73"/>
  <c r="AD88" i="73" s="1"/>
  <c r="AC87" i="73"/>
  <c r="AC88" i="73" s="1"/>
  <c r="AB87" i="73"/>
  <c r="AB88" i="73" s="1"/>
  <c r="AA87" i="73"/>
  <c r="AA88" i="73" s="1"/>
  <c r="Y87" i="73"/>
  <c r="Y88" i="73" s="1"/>
  <c r="X87" i="73"/>
  <c r="X88" i="73" s="1"/>
  <c r="W87" i="73"/>
  <c r="W88" i="73" s="1"/>
  <c r="V87" i="73"/>
  <c r="V88" i="73" s="1"/>
  <c r="BU59" i="73"/>
  <c r="BP59" i="73"/>
  <c r="BK59" i="73"/>
  <c r="BF59" i="73"/>
  <c r="AY59" i="73"/>
  <c r="AT59" i="73"/>
  <c r="AO59" i="73"/>
  <c r="AH59" i="73"/>
  <c r="AD59" i="73"/>
  <c r="AC59" i="73"/>
  <c r="AB59" i="73"/>
  <c r="AA59" i="73"/>
  <c r="Y59" i="73"/>
  <c r="X59" i="73"/>
  <c r="W59" i="73"/>
  <c r="V59" i="73"/>
  <c r="Y402" i="73" l="1"/>
  <c r="AD402" i="73"/>
  <c r="V402" i="73"/>
  <c r="AB402" i="73"/>
  <c r="AA402" i="73"/>
  <c r="W402" i="73"/>
  <c r="X402" i="73"/>
  <c r="AC402" i="73"/>
  <c r="CF327" i="73"/>
  <c r="CF247" i="73"/>
  <c r="Y351" i="73"/>
  <c r="Y352" i="73" s="1"/>
  <c r="AH351" i="73"/>
  <c r="U351" i="73" s="1"/>
  <c r="Z87" i="73"/>
  <c r="U59" i="73"/>
  <c r="U400" i="73"/>
  <c r="U1048" i="73"/>
  <c r="CF1048" i="73" s="1"/>
  <c r="U60" i="73"/>
  <c r="U1046" i="73"/>
  <c r="U1050" i="73"/>
  <c r="Z326" i="73"/>
  <c r="Z351" i="73"/>
  <c r="Z299" i="73"/>
  <c r="U325" i="73"/>
  <c r="U1033" i="73"/>
  <c r="Z59" i="73"/>
  <c r="U166" i="73"/>
  <c r="Z325" i="73"/>
  <c r="U1035" i="73"/>
  <c r="Z1044" i="73"/>
  <c r="Z166" i="73"/>
  <c r="U399" i="73"/>
  <c r="Z400" i="73"/>
  <c r="Z60" i="73"/>
  <c r="CF60" i="73" s="1"/>
  <c r="Z1033" i="73"/>
  <c r="U1044" i="73"/>
  <c r="Z1050" i="73"/>
  <c r="U87" i="73"/>
  <c r="U88" i="73" s="1"/>
  <c r="U299" i="73"/>
  <c r="U326" i="73"/>
  <c r="Z399" i="73"/>
  <c r="Z1035" i="73"/>
  <c r="Z1046" i="73"/>
  <c r="CF166" i="73" l="1"/>
  <c r="CF400" i="73"/>
  <c r="CF326" i="73"/>
  <c r="CF325" i="73"/>
  <c r="Z1051" i="73"/>
  <c r="CF1050" i="73"/>
  <c r="Z1045" i="73"/>
  <c r="CF1044" i="73"/>
  <c r="Z352" i="73"/>
  <c r="CF351" i="73"/>
  <c r="Z88" i="73"/>
  <c r="CF88" i="73" s="1"/>
  <c r="CF87" i="73"/>
  <c r="Z1047" i="73"/>
  <c r="CF1046" i="73"/>
  <c r="Z1034" i="73"/>
  <c r="CF1033" i="73"/>
  <c r="CF299" i="73"/>
  <c r="Z1041" i="73"/>
  <c r="CF1035" i="73"/>
  <c r="CF59" i="73"/>
  <c r="Z402" i="73"/>
  <c r="CF399" i="73"/>
  <c r="U1041" i="73"/>
  <c r="U1034" i="73"/>
  <c r="U352" i="73"/>
  <c r="U1045" i="73"/>
  <c r="U402" i="73"/>
  <c r="U1051" i="73"/>
  <c r="U1047" i="73"/>
  <c r="CF1047" i="73" s="1"/>
  <c r="BU591" i="73"/>
  <c r="BP591" i="73"/>
  <c r="BK591" i="73"/>
  <c r="BF591" i="73"/>
  <c r="AY591" i="73"/>
  <c r="AT591" i="73"/>
  <c r="AO591" i="73"/>
  <c r="AH591" i="73"/>
  <c r="AD591" i="73"/>
  <c r="AD592" i="73" s="1"/>
  <c r="AC591" i="73"/>
  <c r="AC592" i="73" s="1"/>
  <c r="AB591" i="73"/>
  <c r="AB592" i="73" s="1"/>
  <c r="AA591" i="73"/>
  <c r="AA592" i="73" s="1"/>
  <c r="Y591" i="73"/>
  <c r="Y592" i="73" s="1"/>
  <c r="X591" i="73"/>
  <c r="X592" i="73" s="1"/>
  <c r="W591" i="73"/>
  <c r="W592" i="73" s="1"/>
  <c r="V591" i="73"/>
  <c r="V592" i="73" s="1"/>
  <c r="BU588" i="73"/>
  <c r="BP588" i="73"/>
  <c r="BK588" i="73"/>
  <c r="BF588" i="73"/>
  <c r="AY588" i="73"/>
  <c r="AT588" i="73"/>
  <c r="AO588" i="73"/>
  <c r="AH588" i="73"/>
  <c r="AD588" i="73"/>
  <c r="AD590" i="73" s="1"/>
  <c r="AC588" i="73"/>
  <c r="AC590" i="73" s="1"/>
  <c r="AB588" i="73"/>
  <c r="AB590" i="73" s="1"/>
  <c r="AA588" i="73"/>
  <c r="AA590" i="73" s="1"/>
  <c r="Y588" i="73"/>
  <c r="Y590" i="73" s="1"/>
  <c r="X588" i="73"/>
  <c r="X590" i="73" s="1"/>
  <c r="W588" i="73"/>
  <c r="W590" i="73" s="1"/>
  <c r="V588" i="73"/>
  <c r="V590" i="73" s="1"/>
  <c r="BU586" i="73"/>
  <c r="BP586" i="73"/>
  <c r="BK586" i="73"/>
  <c r="BF586" i="73"/>
  <c r="AY586" i="73"/>
  <c r="AT586" i="73"/>
  <c r="AO586" i="73"/>
  <c r="AH586" i="73"/>
  <c r="AD586" i="73"/>
  <c r="AD587" i="73" s="1"/>
  <c r="AC586" i="73"/>
  <c r="AC587" i="73" s="1"/>
  <c r="AB586" i="73"/>
  <c r="AB587" i="73" s="1"/>
  <c r="AA586" i="73"/>
  <c r="AA587" i="73" s="1"/>
  <c r="Y586" i="73"/>
  <c r="Y587" i="73" s="1"/>
  <c r="X586" i="73"/>
  <c r="X587" i="73" s="1"/>
  <c r="W586" i="73"/>
  <c r="W587" i="73" s="1"/>
  <c r="V586" i="73"/>
  <c r="V587" i="73" s="1"/>
  <c r="BU584" i="73"/>
  <c r="BP584" i="73"/>
  <c r="BK584" i="73"/>
  <c r="BF584" i="73"/>
  <c r="AY584" i="73"/>
  <c r="AT584" i="73"/>
  <c r="AO584" i="73"/>
  <c r="AH584" i="73"/>
  <c r="AD584" i="73"/>
  <c r="AD585" i="73" s="1"/>
  <c r="AC584" i="73"/>
  <c r="AC585" i="73" s="1"/>
  <c r="AB584" i="73"/>
  <c r="AB585" i="73" s="1"/>
  <c r="AA584" i="73"/>
  <c r="AA585" i="73" s="1"/>
  <c r="Y584" i="73"/>
  <c r="Y585" i="73" s="1"/>
  <c r="X584" i="73"/>
  <c r="X585" i="73" s="1"/>
  <c r="W584" i="73"/>
  <c r="W585" i="73" s="1"/>
  <c r="V584" i="73"/>
  <c r="V585" i="73" s="1"/>
  <c r="BU582" i="73"/>
  <c r="BP582" i="73"/>
  <c r="BK582" i="73"/>
  <c r="BF582" i="73"/>
  <c r="AY582" i="73"/>
  <c r="AT582" i="73"/>
  <c r="AO582" i="73"/>
  <c r="AH582" i="73"/>
  <c r="AD582" i="73"/>
  <c r="AD583" i="73" s="1"/>
  <c r="AC582" i="73"/>
  <c r="AC583" i="73" s="1"/>
  <c r="AB582" i="73"/>
  <c r="AB583" i="73" s="1"/>
  <c r="AA582" i="73"/>
  <c r="AA583" i="73" s="1"/>
  <c r="Y582" i="73"/>
  <c r="Y583" i="73" s="1"/>
  <c r="X582" i="73"/>
  <c r="X583" i="73" s="1"/>
  <c r="W582" i="73"/>
  <c r="W583" i="73" s="1"/>
  <c r="V582" i="73"/>
  <c r="V583" i="73" s="1"/>
  <c r="BU580" i="73"/>
  <c r="BP580" i="73"/>
  <c r="BK580" i="73"/>
  <c r="BF580" i="73"/>
  <c r="AY580" i="73"/>
  <c r="AT580" i="73"/>
  <c r="AO580" i="73"/>
  <c r="AH580" i="73"/>
  <c r="AD580" i="73"/>
  <c r="AD581" i="73" s="1"/>
  <c r="AC580" i="73"/>
  <c r="AC581" i="73" s="1"/>
  <c r="AB580" i="73"/>
  <c r="AB581" i="73" s="1"/>
  <c r="AA580" i="73"/>
  <c r="AA581" i="73" s="1"/>
  <c r="Y580" i="73"/>
  <c r="Y581" i="73" s="1"/>
  <c r="X580" i="73"/>
  <c r="X581" i="73" s="1"/>
  <c r="W580" i="73"/>
  <c r="W581" i="73" s="1"/>
  <c r="V580" i="73"/>
  <c r="V581" i="73" s="1"/>
  <c r="BU578" i="73"/>
  <c r="BP578" i="73"/>
  <c r="BK578" i="73"/>
  <c r="BF578" i="73"/>
  <c r="AY578" i="73"/>
  <c r="AT578" i="73"/>
  <c r="AO578" i="73"/>
  <c r="AH578" i="73"/>
  <c r="AD578" i="73"/>
  <c r="AD579" i="73" s="1"/>
  <c r="AC578" i="73"/>
  <c r="AC579" i="73" s="1"/>
  <c r="AB578" i="73"/>
  <c r="AB579" i="73" s="1"/>
  <c r="AA578" i="73"/>
  <c r="AA579" i="73" s="1"/>
  <c r="Y578" i="73"/>
  <c r="Y579" i="73" s="1"/>
  <c r="X578" i="73"/>
  <c r="X579" i="73" s="1"/>
  <c r="W578" i="73"/>
  <c r="W579" i="73" s="1"/>
  <c r="V578" i="73"/>
  <c r="V579" i="73" s="1"/>
  <c r="BU576" i="73"/>
  <c r="BP576" i="73"/>
  <c r="BK576" i="73"/>
  <c r="BF576" i="73"/>
  <c r="AY576" i="73"/>
  <c r="AT576" i="73"/>
  <c r="AO576" i="73"/>
  <c r="AH576" i="73"/>
  <c r="AD576" i="73"/>
  <c r="AD577" i="73" s="1"/>
  <c r="AC576" i="73"/>
  <c r="AC577" i="73" s="1"/>
  <c r="AB576" i="73"/>
  <c r="AB577" i="73" s="1"/>
  <c r="AA576" i="73"/>
  <c r="AA577" i="73" s="1"/>
  <c r="Y576" i="73"/>
  <c r="Y577" i="73" s="1"/>
  <c r="X576" i="73"/>
  <c r="X577" i="73" s="1"/>
  <c r="W576" i="73"/>
  <c r="W577" i="73" s="1"/>
  <c r="V576" i="73"/>
  <c r="V577" i="73" s="1"/>
  <c r="BU81" i="73"/>
  <c r="BP81" i="73"/>
  <c r="BK81" i="73"/>
  <c r="BF81" i="73"/>
  <c r="AY81" i="73"/>
  <c r="AT81" i="73"/>
  <c r="AO81" i="73"/>
  <c r="AH81" i="73"/>
  <c r="AD81" i="73"/>
  <c r="AD82" i="73" s="1"/>
  <c r="AC81" i="73"/>
  <c r="AC82" i="73" s="1"/>
  <c r="AB81" i="73"/>
  <c r="AB82" i="73" s="1"/>
  <c r="AA81" i="73"/>
  <c r="AA82" i="73" s="1"/>
  <c r="Y81" i="73"/>
  <c r="Y82" i="73" s="1"/>
  <c r="X81" i="73"/>
  <c r="X82" i="73" s="1"/>
  <c r="W81" i="73"/>
  <c r="W82" i="73" s="1"/>
  <c r="V81" i="73"/>
  <c r="V82" i="73" s="1"/>
  <c r="BU124" i="73"/>
  <c r="BP124" i="73"/>
  <c r="BK124" i="73"/>
  <c r="BF124" i="73"/>
  <c r="AT124" i="73"/>
  <c r="AO124" i="73"/>
  <c r="AH124" i="73"/>
  <c r="AC124" i="73"/>
  <c r="AB124" i="73"/>
  <c r="AA124" i="73"/>
  <c r="Y124" i="73"/>
  <c r="X124" i="73"/>
  <c r="W124" i="73"/>
  <c r="V124" i="73"/>
  <c r="BU123" i="73"/>
  <c r="BP123" i="73"/>
  <c r="BK123" i="73"/>
  <c r="BF123" i="73"/>
  <c r="AT123" i="73"/>
  <c r="AO123" i="73"/>
  <c r="AH123" i="73"/>
  <c r="AC123" i="73"/>
  <c r="AB123" i="73"/>
  <c r="AA123" i="73"/>
  <c r="Y123" i="73"/>
  <c r="X123" i="73"/>
  <c r="W123" i="73"/>
  <c r="V123" i="73"/>
  <c r="BU345" i="73"/>
  <c r="BP345" i="73"/>
  <c r="BK345" i="73"/>
  <c r="BF345" i="73"/>
  <c r="AO345" i="73"/>
  <c r="AH345" i="73"/>
  <c r="AD345" i="73"/>
  <c r="AC345" i="73"/>
  <c r="AB345" i="73"/>
  <c r="AA345" i="73"/>
  <c r="Y345" i="73"/>
  <c r="X345" i="73"/>
  <c r="W345" i="73"/>
  <c r="V345" i="73"/>
  <c r="BU573" i="73"/>
  <c r="BP573" i="73"/>
  <c r="BK573" i="73"/>
  <c r="BF573" i="73"/>
  <c r="AY573" i="73"/>
  <c r="AT573" i="73"/>
  <c r="AO573" i="73"/>
  <c r="AH573" i="73"/>
  <c r="AD573" i="73"/>
  <c r="AD575" i="73" s="1"/>
  <c r="AC573" i="73"/>
  <c r="AC575" i="73" s="1"/>
  <c r="AB573" i="73"/>
  <c r="AB575" i="73" s="1"/>
  <c r="AA573" i="73"/>
  <c r="AA575" i="73" s="1"/>
  <c r="Y573" i="73"/>
  <c r="Y575" i="73" s="1"/>
  <c r="X573" i="73"/>
  <c r="X575" i="73" s="1"/>
  <c r="W573" i="73"/>
  <c r="W575" i="73" s="1"/>
  <c r="V573" i="73"/>
  <c r="V575" i="73" s="1"/>
  <c r="BU571" i="73"/>
  <c r="BP571" i="73"/>
  <c r="BK571" i="73"/>
  <c r="BF571" i="73"/>
  <c r="AY571" i="73"/>
  <c r="AT571" i="73"/>
  <c r="AO571" i="73"/>
  <c r="AH571" i="73"/>
  <c r="AD571" i="73"/>
  <c r="AD572" i="73" s="1"/>
  <c r="AC571" i="73"/>
  <c r="AC572" i="73" s="1"/>
  <c r="AB571" i="73"/>
  <c r="AB572" i="73" s="1"/>
  <c r="AA571" i="73"/>
  <c r="AA572" i="73" s="1"/>
  <c r="Y571" i="73"/>
  <c r="Y572" i="73" s="1"/>
  <c r="X571" i="73"/>
  <c r="X572" i="73" s="1"/>
  <c r="W571" i="73"/>
  <c r="W572" i="73" s="1"/>
  <c r="V571" i="73"/>
  <c r="V572" i="73" s="1"/>
  <c r="BU569" i="73"/>
  <c r="BP569" i="73"/>
  <c r="BK569" i="73"/>
  <c r="BF569" i="73"/>
  <c r="AY569" i="73"/>
  <c r="AT569" i="73"/>
  <c r="AO569" i="73"/>
  <c r="AH569" i="73"/>
  <c r="AD569" i="73"/>
  <c r="AD570" i="73" s="1"/>
  <c r="AC569" i="73"/>
  <c r="AC570" i="73" s="1"/>
  <c r="AB569" i="73"/>
  <c r="AB570" i="73" s="1"/>
  <c r="AA569" i="73"/>
  <c r="AA570" i="73" s="1"/>
  <c r="Y569" i="73"/>
  <c r="Y570" i="73" s="1"/>
  <c r="X569" i="73"/>
  <c r="X570" i="73" s="1"/>
  <c r="W569" i="73"/>
  <c r="W570" i="73" s="1"/>
  <c r="V569" i="73"/>
  <c r="V570" i="73" s="1"/>
  <c r="BU122" i="73"/>
  <c r="BP122" i="73"/>
  <c r="BK122" i="73"/>
  <c r="BF122" i="73"/>
  <c r="AY122" i="73"/>
  <c r="AT122" i="73"/>
  <c r="AO122" i="73"/>
  <c r="AH122" i="73"/>
  <c r="AD122" i="73"/>
  <c r="AC122" i="73"/>
  <c r="AB122" i="73"/>
  <c r="AA122" i="73"/>
  <c r="Y122" i="73"/>
  <c r="X122" i="73"/>
  <c r="W122" i="73"/>
  <c r="V122" i="73"/>
  <c r="CF1045" i="73" l="1"/>
  <c r="CF1034" i="73"/>
  <c r="CF1051" i="73"/>
  <c r="CF352" i="73"/>
  <c r="CF402" i="73"/>
  <c r="CF1041" i="73"/>
  <c r="U573" i="73"/>
  <c r="U575" i="73" s="1"/>
  <c r="U81" i="73"/>
  <c r="U82" i="73" s="1"/>
  <c r="U582" i="73"/>
  <c r="U591" i="73"/>
  <c r="Z584" i="73"/>
  <c r="U586" i="73"/>
  <c r="Z122" i="73"/>
  <c r="Z345" i="73"/>
  <c r="Z576" i="73"/>
  <c r="U569" i="73"/>
  <c r="U123" i="73"/>
  <c r="U578" i="73"/>
  <c r="Z569" i="73"/>
  <c r="U571" i="73"/>
  <c r="Z123" i="73"/>
  <c r="CF123" i="73" s="1"/>
  <c r="U124" i="73"/>
  <c r="Z578" i="73"/>
  <c r="U580" i="73"/>
  <c r="Z586" i="73"/>
  <c r="U588" i="73"/>
  <c r="Z571" i="73"/>
  <c r="Z124" i="73"/>
  <c r="Z580" i="73"/>
  <c r="Z588" i="73"/>
  <c r="U122" i="73"/>
  <c r="Z573" i="73"/>
  <c r="Z575" i="73" s="1"/>
  <c r="U345" i="73"/>
  <c r="Z81" i="73"/>
  <c r="U576" i="73"/>
  <c r="Z582" i="73"/>
  <c r="U584" i="73"/>
  <c r="Z591" i="73"/>
  <c r="BU945" i="73"/>
  <c r="BP945" i="73"/>
  <c r="AY945" i="73"/>
  <c r="AD945" i="73"/>
  <c r="AD946" i="73" s="1"/>
  <c r="AC945" i="73"/>
  <c r="AC946" i="73" s="1"/>
  <c r="AB945" i="73"/>
  <c r="AB946" i="73" s="1"/>
  <c r="AA945" i="73"/>
  <c r="AA946" i="73" s="1"/>
  <c r="Y945" i="73"/>
  <c r="Y946" i="73" s="1"/>
  <c r="X945" i="73"/>
  <c r="X946" i="73" s="1"/>
  <c r="W945" i="73"/>
  <c r="W946" i="73" s="1"/>
  <c r="V945" i="73"/>
  <c r="V946" i="73" s="1"/>
  <c r="U945" i="73"/>
  <c r="BU943" i="73"/>
  <c r="BP943" i="73"/>
  <c r="BK943" i="73"/>
  <c r="BF943" i="73"/>
  <c r="AY943" i="73"/>
  <c r="AT943" i="73"/>
  <c r="AH943" i="73"/>
  <c r="AD943" i="73"/>
  <c r="AD944" i="73" s="1"/>
  <c r="AC943" i="73"/>
  <c r="AC944" i="73" s="1"/>
  <c r="AB943" i="73"/>
  <c r="AB944" i="73" s="1"/>
  <c r="AA943" i="73"/>
  <c r="AA944" i="73" s="1"/>
  <c r="Y943" i="73"/>
  <c r="Y944" i="73" s="1"/>
  <c r="X943" i="73"/>
  <c r="X944" i="73" s="1"/>
  <c r="W943" i="73"/>
  <c r="W944" i="73" s="1"/>
  <c r="V943" i="73"/>
  <c r="V944" i="73" s="1"/>
  <c r="BU161" i="73"/>
  <c r="BP161" i="73"/>
  <c r="BK161" i="73"/>
  <c r="BF161" i="73"/>
  <c r="AY161" i="73"/>
  <c r="AT161" i="73"/>
  <c r="AO161" i="73"/>
  <c r="AH161" i="73"/>
  <c r="AD161" i="73"/>
  <c r="AC161" i="73"/>
  <c r="AB161" i="73"/>
  <c r="AA161" i="73"/>
  <c r="Y161" i="73"/>
  <c r="X161" i="73"/>
  <c r="W161" i="73"/>
  <c r="V161" i="73"/>
  <c r="BU160" i="73"/>
  <c r="BP160" i="73"/>
  <c r="BK160" i="73"/>
  <c r="BF160" i="73"/>
  <c r="AY160" i="73"/>
  <c r="AT160" i="73"/>
  <c r="AO160" i="73"/>
  <c r="AH160" i="73"/>
  <c r="AD160" i="73"/>
  <c r="AC160" i="73"/>
  <c r="AB160" i="73"/>
  <c r="AA160" i="73"/>
  <c r="Y160" i="73"/>
  <c r="X160" i="73"/>
  <c r="W160" i="73"/>
  <c r="V160" i="73"/>
  <c r="BU159" i="73"/>
  <c r="BP159" i="73"/>
  <c r="BK159" i="73"/>
  <c r="BF159" i="73"/>
  <c r="AY159" i="73"/>
  <c r="AT159" i="73"/>
  <c r="AO159" i="73"/>
  <c r="AH159" i="73"/>
  <c r="AD159" i="73"/>
  <c r="AC159" i="73"/>
  <c r="AB159" i="73"/>
  <c r="AA159" i="73"/>
  <c r="Y159" i="73"/>
  <c r="X159" i="73"/>
  <c r="W159" i="73"/>
  <c r="V159" i="73"/>
  <c r="BU158" i="73"/>
  <c r="BP158" i="73"/>
  <c r="BK158" i="73"/>
  <c r="BF158" i="73"/>
  <c r="AY158" i="73"/>
  <c r="AT158" i="73"/>
  <c r="AO158" i="73"/>
  <c r="AH158" i="73"/>
  <c r="AD158" i="73"/>
  <c r="AC158" i="73"/>
  <c r="AB158" i="73"/>
  <c r="AA158" i="73"/>
  <c r="Y158" i="73"/>
  <c r="X158" i="73"/>
  <c r="W158" i="73"/>
  <c r="V158" i="73"/>
  <c r="BU54" i="73"/>
  <c r="BP54" i="73"/>
  <c r="BK54" i="73"/>
  <c r="BF54" i="73"/>
  <c r="AY54" i="73"/>
  <c r="AT54" i="73"/>
  <c r="AO54" i="73"/>
  <c r="AH54" i="73"/>
  <c r="AD54" i="73"/>
  <c r="AC54" i="73"/>
  <c r="AB54" i="73"/>
  <c r="AA54" i="73"/>
  <c r="Y54" i="73"/>
  <c r="X54" i="73"/>
  <c r="W54" i="73"/>
  <c r="V54" i="73"/>
  <c r="BP874" i="73"/>
  <c r="BK874" i="73"/>
  <c r="BF874" i="73"/>
  <c r="AY874" i="73"/>
  <c r="AT874" i="73"/>
  <c r="AO874" i="73"/>
  <c r="U874" i="73" s="1"/>
  <c r="AD874" i="73"/>
  <c r="AD875" i="73" s="1"/>
  <c r="AC874" i="73"/>
  <c r="AC875" i="73" s="1"/>
  <c r="AB874" i="73"/>
  <c r="AB875" i="73" s="1"/>
  <c r="AA874" i="73"/>
  <c r="AA875" i="73" s="1"/>
  <c r="Y874" i="73"/>
  <c r="Y875" i="73" s="1"/>
  <c r="X874" i="73"/>
  <c r="X875" i="73" s="1"/>
  <c r="W874" i="73"/>
  <c r="W875" i="73" s="1"/>
  <c r="V874" i="73"/>
  <c r="V875" i="73" s="1"/>
  <c r="BP872" i="73"/>
  <c r="BK872" i="73"/>
  <c r="BF872" i="73"/>
  <c r="AY872" i="73"/>
  <c r="AT872" i="73"/>
  <c r="AO872" i="73"/>
  <c r="U872" i="73" s="1"/>
  <c r="AD872" i="73"/>
  <c r="AD873" i="73" s="1"/>
  <c r="AC872" i="73"/>
  <c r="AC873" i="73" s="1"/>
  <c r="AB872" i="73"/>
  <c r="AB873" i="73" s="1"/>
  <c r="AA872" i="73"/>
  <c r="AA873" i="73" s="1"/>
  <c r="Y872" i="73"/>
  <c r="Y873" i="73" s="1"/>
  <c r="X872" i="73"/>
  <c r="X873" i="73" s="1"/>
  <c r="W872" i="73"/>
  <c r="W873" i="73" s="1"/>
  <c r="V872" i="73"/>
  <c r="V873" i="73" s="1"/>
  <c r="BU870" i="73"/>
  <c r="BP870" i="73"/>
  <c r="BK870" i="73"/>
  <c r="BF870" i="73"/>
  <c r="AY870" i="73"/>
  <c r="AT870" i="73"/>
  <c r="AO870" i="73"/>
  <c r="AH870" i="73"/>
  <c r="AD870" i="73"/>
  <c r="AD871" i="73" s="1"/>
  <c r="AC870" i="73"/>
  <c r="AC871" i="73" s="1"/>
  <c r="AB870" i="73"/>
  <c r="AB871" i="73" s="1"/>
  <c r="AA870" i="73"/>
  <c r="AA871" i="73" s="1"/>
  <c r="Y870" i="73"/>
  <c r="Y871" i="73" s="1"/>
  <c r="X870" i="73"/>
  <c r="X871" i="73" s="1"/>
  <c r="W870" i="73"/>
  <c r="W871" i="73" s="1"/>
  <c r="V870" i="73"/>
  <c r="V871" i="73" s="1"/>
  <c r="BU868" i="73"/>
  <c r="BP868" i="73"/>
  <c r="BK868" i="73"/>
  <c r="BF868" i="73"/>
  <c r="AY868" i="73"/>
  <c r="AT868" i="73"/>
  <c r="AO868" i="73"/>
  <c r="AH868" i="73"/>
  <c r="AD868" i="73"/>
  <c r="AD869" i="73" s="1"/>
  <c r="AC868" i="73"/>
  <c r="AC869" i="73" s="1"/>
  <c r="AB868" i="73"/>
  <c r="AB869" i="73" s="1"/>
  <c r="AA868" i="73"/>
  <c r="AA869" i="73" s="1"/>
  <c r="Y868" i="73"/>
  <c r="Y869" i="73" s="1"/>
  <c r="X868" i="73"/>
  <c r="X869" i="73" s="1"/>
  <c r="W868" i="73"/>
  <c r="W869" i="73" s="1"/>
  <c r="V868" i="73"/>
  <c r="V869" i="73" s="1"/>
  <c r="BU866" i="73"/>
  <c r="BP866" i="73"/>
  <c r="BK866" i="73"/>
  <c r="BF866" i="73"/>
  <c r="AY866" i="73"/>
  <c r="AT866" i="73"/>
  <c r="AO866" i="73"/>
  <c r="AH866" i="73"/>
  <c r="AD866" i="73"/>
  <c r="AD867" i="73" s="1"/>
  <c r="AC866" i="73"/>
  <c r="AC867" i="73" s="1"/>
  <c r="AB866" i="73"/>
  <c r="AB867" i="73" s="1"/>
  <c r="AA866" i="73"/>
  <c r="AA867" i="73" s="1"/>
  <c r="Y866" i="73"/>
  <c r="Y867" i="73" s="1"/>
  <c r="X866" i="73"/>
  <c r="X867" i="73" s="1"/>
  <c r="W866" i="73"/>
  <c r="W867" i="73" s="1"/>
  <c r="V866" i="73"/>
  <c r="V867" i="73" s="1"/>
  <c r="BU864" i="73"/>
  <c r="BP864" i="73"/>
  <c r="BK864" i="73"/>
  <c r="BF864" i="73"/>
  <c r="AY864" i="73"/>
  <c r="AT864" i="73"/>
  <c r="AO864" i="73"/>
  <c r="AH864" i="73"/>
  <c r="AD864" i="73"/>
  <c r="AD865" i="73" s="1"/>
  <c r="AC864" i="73"/>
  <c r="AC865" i="73" s="1"/>
  <c r="AB864" i="73"/>
  <c r="AB865" i="73" s="1"/>
  <c r="AA864" i="73"/>
  <c r="AA865" i="73" s="1"/>
  <c r="Y864" i="73"/>
  <c r="Y865" i="73" s="1"/>
  <c r="X864" i="73"/>
  <c r="X865" i="73" s="1"/>
  <c r="W864" i="73"/>
  <c r="W865" i="73" s="1"/>
  <c r="V864" i="73"/>
  <c r="V865" i="73" s="1"/>
  <c r="BU862" i="73"/>
  <c r="BP862" i="73"/>
  <c r="BK862" i="73"/>
  <c r="BF862" i="73"/>
  <c r="AY862" i="73"/>
  <c r="AT862" i="73"/>
  <c r="AO862" i="73"/>
  <c r="AH862" i="73"/>
  <c r="AD862" i="73"/>
  <c r="AD863" i="73" s="1"/>
  <c r="AC862" i="73"/>
  <c r="AC863" i="73" s="1"/>
  <c r="AB862" i="73"/>
  <c r="AB863" i="73" s="1"/>
  <c r="AA862" i="73"/>
  <c r="AA863" i="73" s="1"/>
  <c r="Y862" i="73"/>
  <c r="Y863" i="73" s="1"/>
  <c r="X862" i="73"/>
  <c r="X863" i="73" s="1"/>
  <c r="W862" i="73"/>
  <c r="W863" i="73" s="1"/>
  <c r="V862" i="73"/>
  <c r="V863" i="73" s="1"/>
  <c r="BU860" i="73"/>
  <c r="BP860" i="73"/>
  <c r="BK860" i="73"/>
  <c r="BF860" i="73"/>
  <c r="AY860" i="73"/>
  <c r="AT860" i="73"/>
  <c r="AO860" i="73"/>
  <c r="AH860" i="73"/>
  <c r="AD860" i="73"/>
  <c r="AD861" i="73" s="1"/>
  <c r="AC860" i="73"/>
  <c r="AC861" i="73" s="1"/>
  <c r="AB860" i="73"/>
  <c r="AB861" i="73" s="1"/>
  <c r="AA860" i="73"/>
  <c r="AA861" i="73" s="1"/>
  <c r="Y860" i="73"/>
  <c r="Y861" i="73" s="1"/>
  <c r="X860" i="73"/>
  <c r="X861" i="73" s="1"/>
  <c r="W860" i="73"/>
  <c r="W861" i="73" s="1"/>
  <c r="V860" i="73"/>
  <c r="V861" i="73" s="1"/>
  <c r="BU941" i="73"/>
  <c r="BP941" i="73"/>
  <c r="BK941" i="73"/>
  <c r="BF941" i="73"/>
  <c r="AY941" i="73"/>
  <c r="AT941" i="73"/>
  <c r="AH941" i="73"/>
  <c r="AD941" i="73"/>
  <c r="AD942" i="73" s="1"/>
  <c r="AC941" i="73"/>
  <c r="AC942" i="73" s="1"/>
  <c r="AB941" i="73"/>
  <c r="AB942" i="73" s="1"/>
  <c r="AA941" i="73"/>
  <c r="AA942" i="73" s="1"/>
  <c r="BU939" i="73"/>
  <c r="BP939" i="73"/>
  <c r="BK939" i="73"/>
  <c r="BF939" i="73"/>
  <c r="AY939" i="73"/>
  <c r="AT939" i="73"/>
  <c r="AH939" i="73"/>
  <c r="AD939" i="73"/>
  <c r="AD940" i="73" s="1"/>
  <c r="AC939" i="73"/>
  <c r="AC940" i="73" s="1"/>
  <c r="AB939" i="73"/>
  <c r="AB940" i="73" s="1"/>
  <c r="AA939" i="73"/>
  <c r="AA940" i="73" s="1"/>
  <c r="BU606" i="73"/>
  <c r="BP606" i="73"/>
  <c r="BK606" i="73"/>
  <c r="BF606" i="73"/>
  <c r="AY606" i="73"/>
  <c r="AT606" i="73"/>
  <c r="AO606" i="73"/>
  <c r="AH606" i="73"/>
  <c r="AD606" i="73"/>
  <c r="AC606" i="73"/>
  <c r="AB606" i="73"/>
  <c r="AA606" i="73"/>
  <c r="Y606" i="73"/>
  <c r="X606" i="73"/>
  <c r="W606" i="73"/>
  <c r="V606" i="73"/>
  <c r="BU937" i="73"/>
  <c r="BP937" i="73"/>
  <c r="BK937" i="73"/>
  <c r="BF937" i="73"/>
  <c r="AY937" i="73"/>
  <c r="AT937" i="73"/>
  <c r="AH937" i="73"/>
  <c r="AD937" i="73"/>
  <c r="AD938" i="73" s="1"/>
  <c r="AC937" i="73"/>
  <c r="AC938" i="73" s="1"/>
  <c r="AB937" i="73"/>
  <c r="AB938" i="73" s="1"/>
  <c r="AA937" i="73"/>
  <c r="AA938" i="73" s="1"/>
  <c r="Y937" i="73"/>
  <c r="Y938" i="73" s="1"/>
  <c r="X937" i="73"/>
  <c r="X938" i="73" s="1"/>
  <c r="W937" i="73"/>
  <c r="W938" i="73" s="1"/>
  <c r="V937" i="73"/>
  <c r="V938" i="73" s="1"/>
  <c r="BU933" i="73"/>
  <c r="BP933" i="73"/>
  <c r="BK933" i="73"/>
  <c r="BF933" i="73"/>
  <c r="AY933" i="73"/>
  <c r="AT933" i="73"/>
  <c r="AH933" i="73"/>
  <c r="AD933" i="73"/>
  <c r="AC933" i="73"/>
  <c r="AB933" i="73"/>
  <c r="AA933" i="73"/>
  <c r="Y933" i="73"/>
  <c r="X933" i="73"/>
  <c r="W933" i="73"/>
  <c r="V933" i="73"/>
  <c r="BU935" i="73"/>
  <c r="BP935" i="73"/>
  <c r="BK935" i="73"/>
  <c r="BF935" i="73"/>
  <c r="AY935" i="73"/>
  <c r="AT935" i="73"/>
  <c r="AH935" i="73"/>
  <c r="AD935" i="73"/>
  <c r="AC935" i="73"/>
  <c r="AB935" i="73"/>
  <c r="AA935" i="73"/>
  <c r="Y935" i="73"/>
  <c r="X935" i="73"/>
  <c r="W935" i="73"/>
  <c r="V935" i="73"/>
  <c r="BU934" i="73"/>
  <c r="BP934" i="73"/>
  <c r="BK934" i="73"/>
  <c r="BF934" i="73"/>
  <c r="AY934" i="73"/>
  <c r="AT934" i="73"/>
  <c r="AH934" i="73"/>
  <c r="AD934" i="73"/>
  <c r="AC934" i="73"/>
  <c r="AB934" i="73"/>
  <c r="AA934" i="73"/>
  <c r="Y934" i="73"/>
  <c r="X934" i="73"/>
  <c r="W934" i="73"/>
  <c r="V934" i="73"/>
  <c r="BU932" i="73"/>
  <c r="BP932" i="73"/>
  <c r="BK932" i="73"/>
  <c r="BF932" i="73"/>
  <c r="AY932" i="73"/>
  <c r="AT932" i="73"/>
  <c r="AH932" i="73"/>
  <c r="AD932" i="73"/>
  <c r="AC932" i="73"/>
  <c r="AB932" i="73"/>
  <c r="AA932" i="73"/>
  <c r="Y932" i="73"/>
  <c r="X932" i="73"/>
  <c r="W932" i="73"/>
  <c r="V932" i="73"/>
  <c r="BU157" i="73"/>
  <c r="BP157" i="73"/>
  <c r="BK157" i="73"/>
  <c r="BF157" i="73"/>
  <c r="AY157" i="73"/>
  <c r="AT157" i="73"/>
  <c r="AO157" i="73"/>
  <c r="AH157" i="73"/>
  <c r="AD157" i="73"/>
  <c r="AC157" i="73"/>
  <c r="AB157" i="73"/>
  <c r="AA157" i="73"/>
  <c r="Y157" i="73"/>
  <c r="X157" i="73"/>
  <c r="W157" i="73"/>
  <c r="V157" i="73"/>
  <c r="BU156" i="73"/>
  <c r="BP156" i="73"/>
  <c r="BK156" i="73"/>
  <c r="BF156" i="73"/>
  <c r="AY156" i="73"/>
  <c r="AT156" i="73"/>
  <c r="AO156" i="73"/>
  <c r="AH156" i="73"/>
  <c r="AD156" i="73"/>
  <c r="AC156" i="73"/>
  <c r="AB156" i="73"/>
  <c r="AA156" i="73"/>
  <c r="Y156" i="73"/>
  <c r="X156" i="73"/>
  <c r="W156" i="73"/>
  <c r="V156" i="73"/>
  <c r="BU930" i="73"/>
  <c r="BP930" i="73"/>
  <c r="BK930" i="73"/>
  <c r="BF930" i="73"/>
  <c r="AY930" i="73"/>
  <c r="AT930" i="73"/>
  <c r="AH930" i="73"/>
  <c r="AD930" i="73"/>
  <c r="AD931" i="73" s="1"/>
  <c r="AC930" i="73"/>
  <c r="AC931" i="73" s="1"/>
  <c r="AB930" i="73"/>
  <c r="AB931" i="73" s="1"/>
  <c r="AA930" i="73"/>
  <c r="AA931" i="73" s="1"/>
  <c r="Y930" i="73"/>
  <c r="Y931" i="73" s="1"/>
  <c r="X930" i="73"/>
  <c r="X931" i="73" s="1"/>
  <c r="W930" i="73"/>
  <c r="W931" i="73" s="1"/>
  <c r="V930" i="73"/>
  <c r="V931" i="73" s="1"/>
  <c r="BU928" i="73"/>
  <c r="BP928" i="73"/>
  <c r="BF928" i="73"/>
  <c r="AY928" i="73"/>
  <c r="AD928" i="73"/>
  <c r="AD929" i="73" s="1"/>
  <c r="AC928" i="73"/>
  <c r="AC929" i="73" s="1"/>
  <c r="AB928" i="73"/>
  <c r="AB929" i="73" s="1"/>
  <c r="AA928" i="73"/>
  <c r="AA929" i="73" s="1"/>
  <c r="Y928" i="73"/>
  <c r="Y929" i="73" s="1"/>
  <c r="X928" i="73"/>
  <c r="X929" i="73" s="1"/>
  <c r="W928" i="73"/>
  <c r="W929" i="73" s="1"/>
  <c r="V928" i="73"/>
  <c r="V929" i="73" s="1"/>
  <c r="U928" i="73"/>
  <c r="BU926" i="73"/>
  <c r="BP926" i="73"/>
  <c r="BK926" i="73"/>
  <c r="BF926" i="73"/>
  <c r="AY926" i="73"/>
  <c r="AT926" i="73"/>
  <c r="AH926" i="73"/>
  <c r="AD926" i="73"/>
  <c r="AD927" i="73" s="1"/>
  <c r="AC926" i="73"/>
  <c r="AC927" i="73" s="1"/>
  <c r="AB926" i="73"/>
  <c r="AB927" i="73" s="1"/>
  <c r="AA926" i="73"/>
  <c r="AA927" i="73" s="1"/>
  <c r="Y926" i="73"/>
  <c r="Y927" i="73" s="1"/>
  <c r="X926" i="73"/>
  <c r="X927" i="73" s="1"/>
  <c r="W926" i="73"/>
  <c r="W927" i="73" s="1"/>
  <c r="V926" i="73"/>
  <c r="V927" i="73" s="1"/>
  <c r="BU924" i="73"/>
  <c r="BP924" i="73"/>
  <c r="BK924" i="73"/>
  <c r="BF924" i="73"/>
  <c r="AY924" i="73"/>
  <c r="AT924" i="73"/>
  <c r="AH924" i="73"/>
  <c r="AD924" i="73"/>
  <c r="AD925" i="73" s="1"/>
  <c r="AC924" i="73"/>
  <c r="AC925" i="73" s="1"/>
  <c r="AB924" i="73"/>
  <c r="AB925" i="73" s="1"/>
  <c r="AA924" i="73"/>
  <c r="AA925" i="73" s="1"/>
  <c r="Y924" i="73"/>
  <c r="Y925" i="73" s="1"/>
  <c r="X924" i="73"/>
  <c r="X925" i="73" s="1"/>
  <c r="W924" i="73"/>
  <c r="W925" i="73" s="1"/>
  <c r="V924" i="73"/>
  <c r="V925" i="73" s="1"/>
  <c r="BU922" i="73"/>
  <c r="BP922" i="73"/>
  <c r="BK922" i="73"/>
  <c r="BF922" i="73"/>
  <c r="AY922" i="73"/>
  <c r="AT922" i="73"/>
  <c r="AH922" i="73"/>
  <c r="AD922" i="73"/>
  <c r="AD923" i="73" s="1"/>
  <c r="AC922" i="73"/>
  <c r="AC923" i="73" s="1"/>
  <c r="AB922" i="73"/>
  <c r="AB923" i="73" s="1"/>
  <c r="AA922" i="73"/>
  <c r="AA923" i="73" s="1"/>
  <c r="Y922" i="73"/>
  <c r="Y923" i="73" s="1"/>
  <c r="X922" i="73"/>
  <c r="X923" i="73" s="1"/>
  <c r="W922" i="73"/>
  <c r="W923" i="73" s="1"/>
  <c r="V922" i="73"/>
  <c r="V923" i="73" s="1"/>
  <c r="BU920" i="73"/>
  <c r="BP920" i="73"/>
  <c r="BK920" i="73"/>
  <c r="BF920" i="73"/>
  <c r="AY920" i="73"/>
  <c r="AT920" i="73"/>
  <c r="AH920" i="73"/>
  <c r="AC920" i="73"/>
  <c r="AC921" i="73" s="1"/>
  <c r="AB920" i="73"/>
  <c r="AB921" i="73" s="1"/>
  <c r="AA920" i="73"/>
  <c r="AA921" i="73" s="1"/>
  <c r="Y920" i="73"/>
  <c r="Y921" i="73" s="1"/>
  <c r="X920" i="73"/>
  <c r="X921" i="73" s="1"/>
  <c r="W920" i="73"/>
  <c r="W921" i="73" s="1"/>
  <c r="V920" i="73"/>
  <c r="V921" i="73" s="1"/>
  <c r="BU155" i="73"/>
  <c r="BP155" i="73"/>
  <c r="BK155" i="73"/>
  <c r="BF155" i="73"/>
  <c r="AY155" i="73"/>
  <c r="AT155" i="73"/>
  <c r="AO155" i="73"/>
  <c r="AH155" i="73"/>
  <c r="AD155" i="73"/>
  <c r="AC155" i="73"/>
  <c r="AB155" i="73"/>
  <c r="AA155" i="73"/>
  <c r="Y155" i="73"/>
  <c r="X155" i="73"/>
  <c r="W155" i="73"/>
  <c r="V155" i="73"/>
  <c r="BU914" i="73"/>
  <c r="BP914" i="73"/>
  <c r="BK914" i="73"/>
  <c r="BF914" i="73"/>
  <c r="AY914" i="73"/>
  <c r="AT914" i="73"/>
  <c r="AH914" i="73"/>
  <c r="AD914" i="73"/>
  <c r="AD915" i="73" s="1"/>
  <c r="AC914" i="73"/>
  <c r="AC915" i="73" s="1"/>
  <c r="AB914" i="73"/>
  <c r="AB915" i="73" s="1"/>
  <c r="AA914" i="73"/>
  <c r="AA915" i="73" s="1"/>
  <c r="Y914" i="73"/>
  <c r="Y915" i="73" s="1"/>
  <c r="X914" i="73"/>
  <c r="X915" i="73" s="1"/>
  <c r="W914" i="73"/>
  <c r="W915" i="73" s="1"/>
  <c r="V914" i="73"/>
  <c r="V915" i="73" s="1"/>
  <c r="BU912" i="73"/>
  <c r="BP912" i="73"/>
  <c r="BK912" i="73"/>
  <c r="BF912" i="73"/>
  <c r="AY912" i="73"/>
  <c r="AT912" i="73"/>
  <c r="AH912" i="73"/>
  <c r="AD912" i="73"/>
  <c r="AD913" i="73" s="1"/>
  <c r="AC912" i="73"/>
  <c r="AC913" i="73" s="1"/>
  <c r="AB912" i="73"/>
  <c r="AB913" i="73" s="1"/>
  <c r="AA912" i="73"/>
  <c r="AA913" i="73" s="1"/>
  <c r="Y912" i="73"/>
  <c r="Y913" i="73" s="1"/>
  <c r="X912" i="73"/>
  <c r="X913" i="73" s="1"/>
  <c r="W912" i="73"/>
  <c r="W913" i="73" s="1"/>
  <c r="V912" i="73"/>
  <c r="V913" i="73" s="1"/>
  <c r="BU910" i="73"/>
  <c r="BP910" i="73"/>
  <c r="BK910" i="73"/>
  <c r="BF910" i="73"/>
  <c r="AY910" i="73"/>
  <c r="AT910" i="73"/>
  <c r="AH910" i="73"/>
  <c r="AD910" i="73"/>
  <c r="AD911" i="73" s="1"/>
  <c r="AC910" i="73"/>
  <c r="AC911" i="73" s="1"/>
  <c r="AB910" i="73"/>
  <c r="AB911" i="73" s="1"/>
  <c r="AA910" i="73"/>
  <c r="AA911" i="73" s="1"/>
  <c r="Y910" i="73"/>
  <c r="Y911" i="73" s="1"/>
  <c r="X910" i="73"/>
  <c r="X911" i="73" s="1"/>
  <c r="W910" i="73"/>
  <c r="W911" i="73" s="1"/>
  <c r="V910" i="73"/>
  <c r="V911" i="73" s="1"/>
  <c r="BU908" i="73"/>
  <c r="BP908" i="73"/>
  <c r="BK908" i="73"/>
  <c r="BF908" i="73"/>
  <c r="AY908" i="73"/>
  <c r="AT908" i="73"/>
  <c r="AH908" i="73"/>
  <c r="AD908" i="73"/>
  <c r="AD909" i="73" s="1"/>
  <c r="AC908" i="73"/>
  <c r="AC909" i="73" s="1"/>
  <c r="AB908" i="73"/>
  <c r="AB909" i="73" s="1"/>
  <c r="AA908" i="73"/>
  <c r="AA909" i="73" s="1"/>
  <c r="Y908" i="73"/>
  <c r="Y909" i="73" s="1"/>
  <c r="X908" i="73"/>
  <c r="X909" i="73" s="1"/>
  <c r="W908" i="73"/>
  <c r="W909" i="73" s="1"/>
  <c r="V908" i="73"/>
  <c r="V909" i="73" s="1"/>
  <c r="BU906" i="73"/>
  <c r="BP906" i="73"/>
  <c r="BK906" i="73"/>
  <c r="BF906" i="73"/>
  <c r="AY906" i="73"/>
  <c r="AT906" i="73"/>
  <c r="AO906" i="73"/>
  <c r="AH906" i="73"/>
  <c r="AD906" i="73"/>
  <c r="AD907" i="73" s="1"/>
  <c r="AC906" i="73"/>
  <c r="AC907" i="73" s="1"/>
  <c r="AB906" i="73"/>
  <c r="AB907" i="73" s="1"/>
  <c r="Y906" i="73"/>
  <c r="Y907" i="73" s="1"/>
  <c r="X906" i="73"/>
  <c r="X907" i="73" s="1"/>
  <c r="W906" i="73"/>
  <c r="W907" i="73" s="1"/>
  <c r="V906" i="73"/>
  <c r="V907" i="73" s="1"/>
  <c r="BU904" i="73"/>
  <c r="BP904" i="73"/>
  <c r="BK904" i="73"/>
  <c r="BF904" i="73"/>
  <c r="AY904" i="73"/>
  <c r="AT904" i="73"/>
  <c r="AO904" i="73"/>
  <c r="AH904" i="73"/>
  <c r="AD904" i="73"/>
  <c r="AD905" i="73" s="1"/>
  <c r="AC904" i="73"/>
  <c r="AC905" i="73" s="1"/>
  <c r="AB904" i="73"/>
  <c r="AB905" i="73" s="1"/>
  <c r="Y904" i="73"/>
  <c r="Y905" i="73" s="1"/>
  <c r="X904" i="73"/>
  <c r="X905" i="73" s="1"/>
  <c r="W904" i="73"/>
  <c r="W905" i="73" s="1"/>
  <c r="V904" i="73"/>
  <c r="V905" i="73" s="1"/>
  <c r="BU902" i="73"/>
  <c r="BP902" i="73"/>
  <c r="BK902" i="73"/>
  <c r="BF902" i="73"/>
  <c r="AY902" i="73"/>
  <c r="AT902" i="73"/>
  <c r="AO902" i="73"/>
  <c r="AH902" i="73"/>
  <c r="AD902" i="73"/>
  <c r="AD903" i="73" s="1"/>
  <c r="AC902" i="73"/>
  <c r="AC903" i="73" s="1"/>
  <c r="AB902" i="73"/>
  <c r="AB903" i="73" s="1"/>
  <c r="Y902" i="73"/>
  <c r="Y903" i="73" s="1"/>
  <c r="X902" i="73"/>
  <c r="X903" i="73" s="1"/>
  <c r="W902" i="73"/>
  <c r="W903" i="73" s="1"/>
  <c r="V902" i="73"/>
  <c r="V903" i="73" s="1"/>
  <c r="BU900" i="73"/>
  <c r="BP900" i="73"/>
  <c r="BK900" i="73"/>
  <c r="BF900" i="73"/>
  <c r="AY900" i="73"/>
  <c r="AT900" i="73"/>
  <c r="AO900" i="73"/>
  <c r="AH900" i="73"/>
  <c r="AD900" i="73"/>
  <c r="AD901" i="73" s="1"/>
  <c r="AC900" i="73"/>
  <c r="AC901" i="73" s="1"/>
  <c r="AB900" i="73"/>
  <c r="AB901" i="73" s="1"/>
  <c r="Y900" i="73"/>
  <c r="Y901" i="73" s="1"/>
  <c r="X900" i="73"/>
  <c r="X901" i="73" s="1"/>
  <c r="W900" i="73"/>
  <c r="W901" i="73" s="1"/>
  <c r="V900" i="73"/>
  <c r="V901" i="73" s="1"/>
  <c r="BU898" i="73"/>
  <c r="BP898" i="73"/>
  <c r="BK898" i="73"/>
  <c r="BF898" i="73"/>
  <c r="AY898" i="73"/>
  <c r="AT898" i="73"/>
  <c r="AO898" i="73"/>
  <c r="AH898" i="73"/>
  <c r="AD898" i="73"/>
  <c r="AD899" i="73" s="1"/>
  <c r="AC898" i="73"/>
  <c r="AC899" i="73" s="1"/>
  <c r="AB898" i="73"/>
  <c r="AB899" i="73" s="1"/>
  <c r="Y898" i="73"/>
  <c r="Y899" i="73" s="1"/>
  <c r="X898" i="73"/>
  <c r="X899" i="73" s="1"/>
  <c r="W898" i="73"/>
  <c r="W899" i="73" s="1"/>
  <c r="V898" i="73"/>
  <c r="V899" i="73" s="1"/>
  <c r="BU896" i="73"/>
  <c r="BP896" i="73"/>
  <c r="BK896" i="73"/>
  <c r="BF896" i="73"/>
  <c r="AY896" i="73"/>
  <c r="AT896" i="73"/>
  <c r="AO896" i="73"/>
  <c r="AH896" i="73"/>
  <c r="AD896" i="73"/>
  <c r="AD897" i="73" s="1"/>
  <c r="AC896" i="73"/>
  <c r="AC897" i="73" s="1"/>
  <c r="AB896" i="73"/>
  <c r="AB897" i="73" s="1"/>
  <c r="Y896" i="73"/>
  <c r="Y897" i="73" s="1"/>
  <c r="X896" i="73"/>
  <c r="X897" i="73" s="1"/>
  <c r="W896" i="73"/>
  <c r="W897" i="73" s="1"/>
  <c r="V896" i="73"/>
  <c r="V897" i="73" s="1"/>
  <c r="BU894" i="73"/>
  <c r="BP894" i="73"/>
  <c r="BK894" i="73"/>
  <c r="BF894" i="73"/>
  <c r="AY894" i="73"/>
  <c r="AT894" i="73"/>
  <c r="AO894" i="73"/>
  <c r="AH894" i="73"/>
  <c r="AD894" i="73"/>
  <c r="AD895" i="73" s="1"/>
  <c r="AC894" i="73"/>
  <c r="AC895" i="73" s="1"/>
  <c r="AB894" i="73"/>
  <c r="AB895" i="73" s="1"/>
  <c r="Y894" i="73"/>
  <c r="Y895" i="73" s="1"/>
  <c r="X894" i="73"/>
  <c r="X895" i="73" s="1"/>
  <c r="W894" i="73"/>
  <c r="W895" i="73" s="1"/>
  <c r="V894" i="73"/>
  <c r="V895" i="73" s="1"/>
  <c r="BU892" i="73"/>
  <c r="BP892" i="73"/>
  <c r="BK892" i="73"/>
  <c r="BF892" i="73"/>
  <c r="AY892" i="73"/>
  <c r="AT892" i="73"/>
  <c r="AO892" i="73"/>
  <c r="AH892" i="73"/>
  <c r="AD892" i="73"/>
  <c r="AD893" i="73" s="1"/>
  <c r="AC892" i="73"/>
  <c r="AC893" i="73" s="1"/>
  <c r="AB892" i="73"/>
  <c r="AB893" i="73" s="1"/>
  <c r="Y892" i="73"/>
  <c r="Y893" i="73" s="1"/>
  <c r="X892" i="73"/>
  <c r="X893" i="73" s="1"/>
  <c r="W892" i="73"/>
  <c r="W893" i="73" s="1"/>
  <c r="V892" i="73"/>
  <c r="V893" i="73" s="1"/>
  <c r="BU890" i="73"/>
  <c r="BP890" i="73"/>
  <c r="BK890" i="73"/>
  <c r="BF890" i="73"/>
  <c r="AY890" i="73"/>
  <c r="AT890" i="73"/>
  <c r="AO890" i="73"/>
  <c r="AH890" i="73"/>
  <c r="AD890" i="73"/>
  <c r="AD891" i="73" s="1"/>
  <c r="AC890" i="73"/>
  <c r="AC891" i="73" s="1"/>
  <c r="AB890" i="73"/>
  <c r="AB891" i="73" s="1"/>
  <c r="Y890" i="73"/>
  <c r="Y891" i="73" s="1"/>
  <c r="X890" i="73"/>
  <c r="X891" i="73" s="1"/>
  <c r="W890" i="73"/>
  <c r="W891" i="73" s="1"/>
  <c r="V890" i="73"/>
  <c r="V891" i="73" s="1"/>
  <c r="BU888" i="73"/>
  <c r="BP888" i="73"/>
  <c r="BK888" i="73"/>
  <c r="BF888" i="73"/>
  <c r="AY888" i="73"/>
  <c r="AT888" i="73"/>
  <c r="AO888" i="73"/>
  <c r="AH888" i="73"/>
  <c r="AD888" i="73"/>
  <c r="AD889" i="73" s="1"/>
  <c r="AC888" i="73"/>
  <c r="AC889" i="73" s="1"/>
  <c r="AB888" i="73"/>
  <c r="AB889" i="73" s="1"/>
  <c r="Y888" i="73"/>
  <c r="Y889" i="73" s="1"/>
  <c r="X888" i="73"/>
  <c r="X889" i="73" s="1"/>
  <c r="W888" i="73"/>
  <c r="W889" i="73" s="1"/>
  <c r="V888" i="73"/>
  <c r="V889" i="73" s="1"/>
  <c r="BU886" i="73"/>
  <c r="BP886" i="73"/>
  <c r="BK886" i="73"/>
  <c r="BF886" i="73"/>
  <c r="AY886" i="73"/>
  <c r="AT886" i="73"/>
  <c r="AO886" i="73"/>
  <c r="AH886" i="73"/>
  <c r="AD886" i="73"/>
  <c r="AD887" i="73" s="1"/>
  <c r="AC886" i="73"/>
  <c r="AC887" i="73" s="1"/>
  <c r="AB886" i="73"/>
  <c r="AB887" i="73" s="1"/>
  <c r="Y886" i="73"/>
  <c r="Y887" i="73" s="1"/>
  <c r="X886" i="73"/>
  <c r="X887" i="73" s="1"/>
  <c r="W886" i="73"/>
  <c r="W887" i="73" s="1"/>
  <c r="V886" i="73"/>
  <c r="V887" i="73" s="1"/>
  <c r="BU884" i="73"/>
  <c r="BP884" i="73"/>
  <c r="BK884" i="73"/>
  <c r="BF884" i="73"/>
  <c r="AY884" i="73"/>
  <c r="AT884" i="73"/>
  <c r="AO884" i="73"/>
  <c r="AH884" i="73"/>
  <c r="AD884" i="73"/>
  <c r="AD885" i="73" s="1"/>
  <c r="AC884" i="73"/>
  <c r="AC885" i="73" s="1"/>
  <c r="AB884" i="73"/>
  <c r="AB885" i="73" s="1"/>
  <c r="Y884" i="73"/>
  <c r="Y885" i="73" s="1"/>
  <c r="X884" i="73"/>
  <c r="X885" i="73" s="1"/>
  <c r="W884" i="73"/>
  <c r="W885" i="73" s="1"/>
  <c r="V884" i="73"/>
  <c r="V885" i="73" s="1"/>
  <c r="BU882" i="73"/>
  <c r="BP882" i="73"/>
  <c r="BK882" i="73"/>
  <c r="BF882" i="73"/>
  <c r="AY882" i="73"/>
  <c r="AT882" i="73"/>
  <c r="AO882" i="73"/>
  <c r="AH882" i="73"/>
  <c r="AD882" i="73"/>
  <c r="AD883" i="73" s="1"/>
  <c r="AC882" i="73"/>
  <c r="AC883" i="73" s="1"/>
  <c r="AB882" i="73"/>
  <c r="AB883" i="73" s="1"/>
  <c r="Y882" i="73"/>
  <c r="Y883" i="73" s="1"/>
  <c r="X882" i="73"/>
  <c r="X883" i="73" s="1"/>
  <c r="W882" i="73"/>
  <c r="W883" i="73" s="1"/>
  <c r="V882" i="73"/>
  <c r="V883" i="73" s="1"/>
  <c r="BU880" i="73"/>
  <c r="BP880" i="73"/>
  <c r="BK880" i="73"/>
  <c r="BF880" i="73"/>
  <c r="AY880" i="73"/>
  <c r="AT880" i="73"/>
  <c r="AO880" i="73"/>
  <c r="AH880" i="73"/>
  <c r="AD880" i="73"/>
  <c r="AD881" i="73" s="1"/>
  <c r="AC880" i="73"/>
  <c r="AC881" i="73" s="1"/>
  <c r="AB880" i="73"/>
  <c r="AB881" i="73" s="1"/>
  <c r="Y880" i="73"/>
  <c r="Y881" i="73" s="1"/>
  <c r="X880" i="73"/>
  <c r="X881" i="73" s="1"/>
  <c r="W880" i="73"/>
  <c r="W881" i="73" s="1"/>
  <c r="V880" i="73"/>
  <c r="V881" i="73" s="1"/>
  <c r="BU878" i="73"/>
  <c r="BP878" i="73"/>
  <c r="BK878" i="73"/>
  <c r="BF878" i="73"/>
  <c r="AY878" i="73"/>
  <c r="AT878" i="73"/>
  <c r="AO878" i="73"/>
  <c r="AH878" i="73"/>
  <c r="AD878" i="73"/>
  <c r="AD879" i="73" s="1"/>
  <c r="AC878" i="73"/>
  <c r="AC879" i="73" s="1"/>
  <c r="AB878" i="73"/>
  <c r="AB879" i="73" s="1"/>
  <c r="Y878" i="73"/>
  <c r="Y879" i="73" s="1"/>
  <c r="X878" i="73"/>
  <c r="X879" i="73" s="1"/>
  <c r="W878" i="73"/>
  <c r="W879" i="73" s="1"/>
  <c r="V878" i="73"/>
  <c r="V879" i="73" s="1"/>
  <c r="BU876" i="73"/>
  <c r="BP876" i="73"/>
  <c r="BK876" i="73"/>
  <c r="BF876" i="73"/>
  <c r="AY876" i="73"/>
  <c r="AT876" i="73"/>
  <c r="AO876" i="73"/>
  <c r="AH876" i="73"/>
  <c r="AD876" i="73"/>
  <c r="AD877" i="73" s="1"/>
  <c r="AC876" i="73"/>
  <c r="AC877" i="73" s="1"/>
  <c r="AB876" i="73"/>
  <c r="AB877" i="73" s="1"/>
  <c r="Y876" i="73"/>
  <c r="Y877" i="73" s="1"/>
  <c r="X876" i="73"/>
  <c r="X877" i="73" s="1"/>
  <c r="W876" i="73"/>
  <c r="W877" i="73" s="1"/>
  <c r="V876" i="73"/>
  <c r="V877" i="73" s="1"/>
  <c r="X936" i="73" l="1"/>
  <c r="AC936" i="73"/>
  <c r="AD936" i="73"/>
  <c r="V936" i="73"/>
  <c r="AA936" i="73"/>
  <c r="W936" i="73"/>
  <c r="AB936" i="73"/>
  <c r="CF345" i="73"/>
  <c r="Z592" i="73"/>
  <c r="CF591" i="73"/>
  <c r="Z82" i="73"/>
  <c r="CF82" i="73" s="1"/>
  <c r="CF81" i="73"/>
  <c r="Z581" i="73"/>
  <c r="CF580" i="73"/>
  <c r="Z587" i="73"/>
  <c r="CF586" i="73"/>
  <c r="Z583" i="73"/>
  <c r="CF582" i="73"/>
  <c r="CF573" i="73"/>
  <c r="Z572" i="73"/>
  <c r="CF571" i="73"/>
  <c r="Z579" i="73"/>
  <c r="CF578" i="73"/>
  <c r="Z570" i="73"/>
  <c r="CF569" i="73"/>
  <c r="Z577" i="73"/>
  <c r="CF576" i="73"/>
  <c r="Z585" i="73"/>
  <c r="CF584" i="73"/>
  <c r="Z590" i="73"/>
  <c r="CF588" i="73"/>
  <c r="CF124" i="73"/>
  <c r="CF122" i="73"/>
  <c r="Y936" i="73"/>
  <c r="U929" i="73"/>
  <c r="U873" i="73"/>
  <c r="U946" i="73"/>
  <c r="U590" i="73"/>
  <c r="U579" i="73"/>
  <c r="U592" i="73"/>
  <c r="U585" i="73"/>
  <c r="U583" i="73"/>
  <c r="U875" i="73"/>
  <c r="U581" i="73"/>
  <c r="U572" i="73"/>
  <c r="U570" i="73"/>
  <c r="U587" i="73"/>
  <c r="U577" i="73"/>
  <c r="U933" i="73"/>
  <c r="U155" i="73"/>
  <c r="U606" i="73"/>
  <c r="Z928" i="73"/>
  <c r="U159" i="73"/>
  <c r="Z155" i="73"/>
  <c r="T155" i="73" s="1"/>
  <c r="CF155" i="73" s="1"/>
  <c r="U922" i="73"/>
  <c r="U923" i="73" s="1"/>
  <c r="Z922" i="73"/>
  <c r="Z923" i="73" s="1"/>
  <c r="Z926" i="73"/>
  <c r="U866" i="73"/>
  <c r="U935" i="73"/>
  <c r="U870" i="73"/>
  <c r="U871" i="73" s="1"/>
  <c r="U156" i="73"/>
  <c r="U934" i="73"/>
  <c r="Z934" i="73"/>
  <c r="T934" i="73" s="1"/>
  <c r="U864" i="73"/>
  <c r="U54" i="73"/>
  <c r="U157" i="73"/>
  <c r="Z874" i="73"/>
  <c r="Z159" i="73"/>
  <c r="Z161" i="73"/>
  <c r="U878" i="73"/>
  <c r="CF878" i="73" s="1"/>
  <c r="U886" i="73"/>
  <c r="CF886" i="73" s="1"/>
  <c r="U894" i="73"/>
  <c r="CF894" i="73" s="1"/>
  <c r="U902" i="73"/>
  <c r="CF902" i="73" s="1"/>
  <c r="U910" i="73"/>
  <c r="Z910" i="73"/>
  <c r="Z862" i="73"/>
  <c r="Z863" i="73" s="1"/>
  <c r="U868" i="73"/>
  <c r="Z868" i="73"/>
  <c r="Z924" i="73"/>
  <c r="Z925" i="73" s="1"/>
  <c r="U926" i="73"/>
  <c r="U930" i="73"/>
  <c r="Z930" i="73"/>
  <c r="Z156" i="73"/>
  <c r="T156" i="73" s="1"/>
  <c r="Z157" i="73"/>
  <c r="T157" i="73" s="1"/>
  <c r="U932" i="73"/>
  <c r="Z932" i="73"/>
  <c r="Z866" i="73"/>
  <c r="U160" i="73"/>
  <c r="Z945" i="73"/>
  <c r="U882" i="73"/>
  <c r="CF882" i="73" s="1"/>
  <c r="U890" i="73"/>
  <c r="CF890" i="73" s="1"/>
  <c r="U898" i="73"/>
  <c r="CF898" i="73" s="1"/>
  <c r="U906" i="73"/>
  <c r="CF906" i="73" s="1"/>
  <c r="U912" i="73"/>
  <c r="CF912" i="73" s="1"/>
  <c r="Z606" i="73"/>
  <c r="T606" i="73" s="1"/>
  <c r="CF606" i="73" s="1"/>
  <c r="U860" i="73"/>
  <c r="Z860" i="73"/>
  <c r="Z864" i="73"/>
  <c r="U880" i="73"/>
  <c r="CF880" i="73" s="1"/>
  <c r="U888" i="73"/>
  <c r="CF888" i="73" s="1"/>
  <c r="U896" i="73"/>
  <c r="CF896" i="73" s="1"/>
  <c r="U904" i="73"/>
  <c r="CF904" i="73" s="1"/>
  <c r="U924" i="73"/>
  <c r="U925" i="73" s="1"/>
  <c r="U862" i="73"/>
  <c r="U863" i="73" s="1"/>
  <c r="Z941" i="73"/>
  <c r="CF941" i="73" s="1"/>
  <c r="Z872" i="73"/>
  <c r="Z160" i="73"/>
  <c r="Z54" i="73"/>
  <c r="U161" i="73"/>
  <c r="U876" i="73"/>
  <c r="CF876" i="73" s="1"/>
  <c r="U884" i="73"/>
  <c r="CF884" i="73" s="1"/>
  <c r="U892" i="73"/>
  <c r="CF892" i="73" s="1"/>
  <c r="U900" i="73"/>
  <c r="CF900" i="73" s="1"/>
  <c r="U908" i="73"/>
  <c r="Z908" i="73"/>
  <c r="U914" i="73"/>
  <c r="CF914" i="73" s="1"/>
  <c r="Z915" i="73"/>
  <c r="U920" i="73"/>
  <c r="CF920" i="73" s="1"/>
  <c r="Z935" i="73"/>
  <c r="T935" i="73" s="1"/>
  <c r="Z933" i="73"/>
  <c r="T933" i="73" s="1"/>
  <c r="U937" i="73"/>
  <c r="U938" i="73" s="1"/>
  <c r="Z937" i="73"/>
  <c r="Z938" i="73" s="1"/>
  <c r="Z939" i="73"/>
  <c r="CF939" i="73" s="1"/>
  <c r="Z870" i="73"/>
  <c r="Z871" i="73" s="1"/>
  <c r="U158" i="73"/>
  <c r="Z158" i="73"/>
  <c r="U943" i="73"/>
  <c r="Z943" i="73"/>
  <c r="BU701" i="73"/>
  <c r="BP701" i="73"/>
  <c r="BK701" i="73"/>
  <c r="BF701" i="73"/>
  <c r="AY701" i="73"/>
  <c r="AT701" i="73"/>
  <c r="AO701" i="73"/>
  <c r="AH701" i="73"/>
  <c r="AD701" i="73"/>
  <c r="AC701" i="73"/>
  <c r="AB701" i="73"/>
  <c r="AA701" i="73"/>
  <c r="Y701" i="73"/>
  <c r="X701" i="73"/>
  <c r="W701" i="73"/>
  <c r="V701" i="73"/>
  <c r="BU700" i="73"/>
  <c r="BP700" i="73"/>
  <c r="BK700" i="73"/>
  <c r="BF700" i="73"/>
  <c r="AY700" i="73"/>
  <c r="AT700" i="73"/>
  <c r="AO700" i="73"/>
  <c r="AH700" i="73"/>
  <c r="AD700" i="73"/>
  <c r="AC700" i="73"/>
  <c r="AB700" i="73"/>
  <c r="AA700" i="73"/>
  <c r="Y700" i="73"/>
  <c r="X700" i="73"/>
  <c r="W700" i="73"/>
  <c r="V700" i="73"/>
  <c r="BU699" i="73"/>
  <c r="BP699" i="73"/>
  <c r="BK699" i="73"/>
  <c r="BF699" i="73"/>
  <c r="AY699" i="73"/>
  <c r="AT699" i="73"/>
  <c r="AO699" i="73"/>
  <c r="AH699" i="73"/>
  <c r="AD699" i="73"/>
  <c r="AC699" i="73"/>
  <c r="AB699" i="73"/>
  <c r="AA699" i="73"/>
  <c r="AA703" i="73" s="1"/>
  <c r="Y699" i="73"/>
  <c r="Y703" i="73" s="1"/>
  <c r="X699" i="73"/>
  <c r="X703" i="73" s="1"/>
  <c r="W699" i="73"/>
  <c r="W703" i="73" s="1"/>
  <c r="V699" i="73"/>
  <c r="BU695" i="73"/>
  <c r="BP695" i="73"/>
  <c r="BK695" i="73"/>
  <c r="BF695" i="73"/>
  <c r="AY695" i="73"/>
  <c r="AT695" i="73"/>
  <c r="AO695" i="73"/>
  <c r="AH695" i="73"/>
  <c r="AD695" i="73"/>
  <c r="AD696" i="73" s="1"/>
  <c r="AC695" i="73"/>
  <c r="AC696" i="73" s="1"/>
  <c r="AB695" i="73"/>
  <c r="AB696" i="73" s="1"/>
  <c r="AA695" i="73"/>
  <c r="AA696" i="73" s="1"/>
  <c r="Y695" i="73"/>
  <c r="Y696" i="73" s="1"/>
  <c r="X695" i="73"/>
  <c r="X696" i="73" s="1"/>
  <c r="W695" i="73"/>
  <c r="W696" i="73" s="1"/>
  <c r="V695" i="73"/>
  <c r="V696" i="73" s="1"/>
  <c r="BU148" i="73"/>
  <c r="BP148" i="73"/>
  <c r="BK148" i="73"/>
  <c r="BF148" i="73"/>
  <c r="AY148" i="73"/>
  <c r="AT148" i="73"/>
  <c r="AO148" i="73"/>
  <c r="AH148" i="73"/>
  <c r="AD148" i="73"/>
  <c r="AC148" i="73"/>
  <c r="AB148" i="73"/>
  <c r="AA148" i="73"/>
  <c r="Y148" i="73"/>
  <c r="X148" i="73"/>
  <c r="W148" i="73"/>
  <c r="V148" i="73"/>
  <c r="BU49" i="73"/>
  <c r="BP49" i="73"/>
  <c r="BK49" i="73"/>
  <c r="BF49" i="73"/>
  <c r="AY49" i="73"/>
  <c r="AT49" i="73"/>
  <c r="AO49" i="73"/>
  <c r="AH49" i="73"/>
  <c r="AD49" i="73"/>
  <c r="AC49" i="73"/>
  <c r="AB49" i="73"/>
  <c r="AA49" i="73"/>
  <c r="Y49" i="73"/>
  <c r="X49" i="73"/>
  <c r="W49" i="73"/>
  <c r="V49" i="73"/>
  <c r="BU683" i="73"/>
  <c r="BP683" i="73"/>
  <c r="BK683" i="73"/>
  <c r="BF683" i="73"/>
  <c r="AY683" i="73"/>
  <c r="AT683" i="73"/>
  <c r="AO683" i="73"/>
  <c r="AH683" i="73"/>
  <c r="AD683" i="73"/>
  <c r="AD684" i="73" s="1"/>
  <c r="AC683" i="73"/>
  <c r="AC684" i="73" s="1"/>
  <c r="AB683" i="73"/>
  <c r="AB684" i="73" s="1"/>
  <c r="AA683" i="73"/>
  <c r="AA684" i="73" s="1"/>
  <c r="Y683" i="73"/>
  <c r="Y684" i="73" s="1"/>
  <c r="X683" i="73"/>
  <c r="X684" i="73" s="1"/>
  <c r="W683" i="73"/>
  <c r="W684" i="73" s="1"/>
  <c r="V683" i="73"/>
  <c r="V684" i="73" s="1"/>
  <c r="BU689" i="73"/>
  <c r="BP689" i="73"/>
  <c r="BK689" i="73"/>
  <c r="BF689" i="73"/>
  <c r="AY689" i="73"/>
  <c r="AT689" i="73"/>
  <c r="AO689" i="73"/>
  <c r="AH689" i="73"/>
  <c r="AD689" i="73"/>
  <c r="AD690" i="73" s="1"/>
  <c r="AC689" i="73"/>
  <c r="AC690" i="73" s="1"/>
  <c r="AB689" i="73"/>
  <c r="AB690" i="73" s="1"/>
  <c r="AA689" i="73"/>
  <c r="AA690" i="73" s="1"/>
  <c r="Y689" i="73"/>
  <c r="Y690" i="73" s="1"/>
  <c r="X689" i="73"/>
  <c r="X690" i="73" s="1"/>
  <c r="W689" i="73"/>
  <c r="W690" i="73" s="1"/>
  <c r="V689" i="73"/>
  <c r="V690" i="73" s="1"/>
  <c r="BU693" i="73"/>
  <c r="BP693" i="73"/>
  <c r="BK693" i="73"/>
  <c r="BF693" i="73"/>
  <c r="AZ693" i="73"/>
  <c r="AY693" i="73" s="1"/>
  <c r="AT693" i="73"/>
  <c r="AO693" i="73"/>
  <c r="AH693" i="73"/>
  <c r="AD693" i="73"/>
  <c r="AD694" i="73" s="1"/>
  <c r="AC693" i="73"/>
  <c r="AC694" i="73" s="1"/>
  <c r="AB693" i="73"/>
  <c r="AB694" i="73" s="1"/>
  <c r="Y693" i="73"/>
  <c r="Y694" i="73" s="1"/>
  <c r="X693" i="73"/>
  <c r="X694" i="73" s="1"/>
  <c r="W693" i="73"/>
  <c r="W694" i="73" s="1"/>
  <c r="V693" i="73"/>
  <c r="V694" i="73" s="1"/>
  <c r="BU691" i="73"/>
  <c r="BP691" i="73"/>
  <c r="BK691" i="73"/>
  <c r="BF691" i="73"/>
  <c r="BC691" i="73"/>
  <c r="AZ691" i="73"/>
  <c r="AA691" i="73" s="1"/>
  <c r="AA692" i="73" s="1"/>
  <c r="AT691" i="73"/>
  <c r="AO691" i="73"/>
  <c r="AH691" i="73"/>
  <c r="AC691" i="73"/>
  <c r="AC692" i="73" s="1"/>
  <c r="AB691" i="73"/>
  <c r="AB692" i="73" s="1"/>
  <c r="Y691" i="73"/>
  <c r="Y692" i="73" s="1"/>
  <c r="X691" i="73"/>
  <c r="X692" i="73" s="1"/>
  <c r="W691" i="73"/>
  <c r="W692" i="73" s="1"/>
  <c r="V691" i="73"/>
  <c r="V692" i="73" s="1"/>
  <c r="BU687" i="73"/>
  <c r="BP687" i="73"/>
  <c r="BO687" i="73"/>
  <c r="AD687" i="73" s="1"/>
  <c r="AD688" i="73" s="1"/>
  <c r="BF687" i="73"/>
  <c r="AY687" i="73"/>
  <c r="AT687" i="73"/>
  <c r="AO687" i="73"/>
  <c r="AH687" i="73"/>
  <c r="AC687" i="73"/>
  <c r="AC688" i="73" s="1"/>
  <c r="AB687" i="73"/>
  <c r="AB688" i="73" s="1"/>
  <c r="AA687" i="73"/>
  <c r="AA688" i="73" s="1"/>
  <c r="Y687" i="73"/>
  <c r="Y688" i="73" s="1"/>
  <c r="X687" i="73"/>
  <c r="X688" i="73" s="1"/>
  <c r="W687" i="73"/>
  <c r="W688" i="73" s="1"/>
  <c r="V687" i="73"/>
  <c r="V688" i="73" s="1"/>
  <c r="BU685" i="73"/>
  <c r="BP685" i="73"/>
  <c r="BK685" i="73"/>
  <c r="BF685" i="73"/>
  <c r="BA685" i="73"/>
  <c r="AB685" i="73" s="1"/>
  <c r="AB686" i="73" s="1"/>
  <c r="AX685" i="73"/>
  <c r="BC685" i="73" s="1"/>
  <c r="AO685" i="73"/>
  <c r="AH685" i="73"/>
  <c r="AC685" i="73"/>
  <c r="AC686" i="73" s="1"/>
  <c r="AA685" i="73"/>
  <c r="AA686" i="73" s="1"/>
  <c r="Y685" i="73"/>
  <c r="Y686" i="73" s="1"/>
  <c r="X685" i="73"/>
  <c r="X686" i="73" s="1"/>
  <c r="W685" i="73"/>
  <c r="W686" i="73" s="1"/>
  <c r="V685" i="73"/>
  <c r="V686" i="73" s="1"/>
  <c r="BU679" i="73"/>
  <c r="BP679" i="73"/>
  <c r="BK679" i="73"/>
  <c r="BF679" i="73"/>
  <c r="AY679" i="73"/>
  <c r="AT679" i="73"/>
  <c r="AO679" i="73"/>
  <c r="AH679" i="73"/>
  <c r="AD679" i="73"/>
  <c r="AD680" i="73" s="1"/>
  <c r="AC679" i="73"/>
  <c r="AC680" i="73" s="1"/>
  <c r="AB679" i="73"/>
  <c r="AB680" i="73" s="1"/>
  <c r="AA679" i="73"/>
  <c r="AA680" i="73" s="1"/>
  <c r="Y679" i="73"/>
  <c r="Y680" i="73" s="1"/>
  <c r="X679" i="73"/>
  <c r="X680" i="73" s="1"/>
  <c r="W679" i="73"/>
  <c r="W680" i="73" s="1"/>
  <c r="V679" i="73"/>
  <c r="V680" i="73" s="1"/>
  <c r="BU681" i="73"/>
  <c r="BP681" i="73"/>
  <c r="BK681" i="73"/>
  <c r="BF681" i="73"/>
  <c r="AY681" i="73"/>
  <c r="AT681" i="73"/>
  <c r="AO681" i="73"/>
  <c r="AH681" i="73"/>
  <c r="AD681" i="73"/>
  <c r="AD682" i="73" s="1"/>
  <c r="AC681" i="73"/>
  <c r="AC682" i="73" s="1"/>
  <c r="AB681" i="73"/>
  <c r="AB682" i="73" s="1"/>
  <c r="AA681" i="73"/>
  <c r="AA682" i="73" s="1"/>
  <c r="Y681" i="73"/>
  <c r="Y682" i="73" s="1"/>
  <c r="X681" i="73"/>
  <c r="X682" i="73" s="1"/>
  <c r="W681" i="73"/>
  <c r="W682" i="73" s="1"/>
  <c r="V681" i="73"/>
  <c r="V682" i="73" s="1"/>
  <c r="BU677" i="73"/>
  <c r="BP677" i="73"/>
  <c r="BK677" i="73"/>
  <c r="BF677" i="73"/>
  <c r="AY677" i="73"/>
  <c r="AT677" i="73"/>
  <c r="AO677" i="73"/>
  <c r="AH677" i="73"/>
  <c r="AD677" i="73"/>
  <c r="AD678" i="73" s="1"/>
  <c r="AC677" i="73"/>
  <c r="AC678" i="73" s="1"/>
  <c r="AB677" i="73"/>
  <c r="AB678" i="73" s="1"/>
  <c r="AA677" i="73"/>
  <c r="AA678" i="73" s="1"/>
  <c r="Y677" i="73"/>
  <c r="Y678" i="73" s="1"/>
  <c r="X677" i="73"/>
  <c r="X678" i="73" s="1"/>
  <c r="W677" i="73"/>
  <c r="W678" i="73" s="1"/>
  <c r="V677" i="73"/>
  <c r="V678" i="73" s="1"/>
  <c r="BU675" i="73"/>
  <c r="BP675" i="73"/>
  <c r="BK675" i="73"/>
  <c r="BF675" i="73"/>
  <c r="AY675" i="73"/>
  <c r="AT675" i="73"/>
  <c r="AO675" i="73"/>
  <c r="AH675" i="73"/>
  <c r="AD675" i="73"/>
  <c r="AD676" i="73" s="1"/>
  <c r="AC675" i="73"/>
  <c r="AC676" i="73" s="1"/>
  <c r="AB675" i="73"/>
  <c r="AB676" i="73" s="1"/>
  <c r="AA675" i="73"/>
  <c r="AA676" i="73" s="1"/>
  <c r="Y675" i="73"/>
  <c r="Y676" i="73" s="1"/>
  <c r="X675" i="73"/>
  <c r="X676" i="73" s="1"/>
  <c r="W675" i="73"/>
  <c r="W676" i="73" s="1"/>
  <c r="V675" i="73"/>
  <c r="V676" i="73" s="1"/>
  <c r="BU673" i="73"/>
  <c r="BP673" i="73"/>
  <c r="BK673" i="73"/>
  <c r="BF673" i="73"/>
  <c r="AY673" i="73"/>
  <c r="AT673" i="73"/>
  <c r="AO673" i="73"/>
  <c r="AH673" i="73"/>
  <c r="AD673" i="73"/>
  <c r="AD674" i="73" s="1"/>
  <c r="AC673" i="73"/>
  <c r="AC674" i="73" s="1"/>
  <c r="AB673" i="73"/>
  <c r="AB674" i="73" s="1"/>
  <c r="AA673" i="73"/>
  <c r="AA674" i="73" s="1"/>
  <c r="Y673" i="73"/>
  <c r="Y674" i="73" s="1"/>
  <c r="X673" i="73"/>
  <c r="X674" i="73" s="1"/>
  <c r="W673" i="73"/>
  <c r="W674" i="73" s="1"/>
  <c r="V673" i="73"/>
  <c r="V674" i="73" s="1"/>
  <c r="BU671" i="73"/>
  <c r="BP671" i="73"/>
  <c r="BK671" i="73"/>
  <c r="BF671" i="73"/>
  <c r="AY671" i="73"/>
  <c r="AT671" i="73"/>
  <c r="AO671" i="73"/>
  <c r="AH671" i="73"/>
  <c r="AD671" i="73"/>
  <c r="AD672" i="73" s="1"/>
  <c r="AC671" i="73"/>
  <c r="AC672" i="73" s="1"/>
  <c r="AB671" i="73"/>
  <c r="AB672" i="73" s="1"/>
  <c r="AA671" i="73"/>
  <c r="AA672" i="73" s="1"/>
  <c r="Y671" i="73"/>
  <c r="Y672" i="73" s="1"/>
  <c r="X671" i="73"/>
  <c r="X672" i="73" s="1"/>
  <c r="W671" i="73"/>
  <c r="W672" i="73" s="1"/>
  <c r="V671" i="73"/>
  <c r="V672" i="73" s="1"/>
  <c r="BU622" i="73"/>
  <c r="BP622" i="73"/>
  <c r="BK622" i="73"/>
  <c r="BF622" i="73"/>
  <c r="AY622" i="73"/>
  <c r="AT622" i="73"/>
  <c r="AO622" i="73"/>
  <c r="AH622" i="73"/>
  <c r="AD622" i="73"/>
  <c r="AC622" i="73"/>
  <c r="AB622" i="73"/>
  <c r="AA622" i="73"/>
  <c r="Y622" i="73"/>
  <c r="X622" i="73"/>
  <c r="W622" i="73"/>
  <c r="V622" i="73"/>
  <c r="BU254" i="73"/>
  <c r="BP254" i="73"/>
  <c r="BK254" i="73"/>
  <c r="BF254" i="73"/>
  <c r="AY254" i="73"/>
  <c r="AT254" i="73"/>
  <c r="AO254" i="73"/>
  <c r="AH254" i="73"/>
  <c r="AD254" i="73"/>
  <c r="AC254" i="73"/>
  <c r="AB254" i="73"/>
  <c r="AA254" i="73"/>
  <c r="Y254" i="73"/>
  <c r="X254" i="73"/>
  <c r="W254" i="73"/>
  <c r="V254" i="73"/>
  <c r="BU253" i="73"/>
  <c r="BP253" i="73"/>
  <c r="BK253" i="73"/>
  <c r="BF253" i="73"/>
  <c r="AY253" i="73"/>
  <c r="AT253" i="73"/>
  <c r="AO253" i="73"/>
  <c r="AH253" i="73"/>
  <c r="AD253" i="73"/>
  <c r="AC253" i="73"/>
  <c r="AB253" i="73"/>
  <c r="AA253" i="73"/>
  <c r="Y253" i="73"/>
  <c r="X253" i="73"/>
  <c r="W253" i="73"/>
  <c r="V253" i="73"/>
  <c r="BU147" i="73"/>
  <c r="BP147" i="73"/>
  <c r="BK147" i="73"/>
  <c r="BF147" i="73"/>
  <c r="AY147" i="73"/>
  <c r="AT147" i="73"/>
  <c r="AO147" i="73"/>
  <c r="AH147" i="73"/>
  <c r="AD147" i="73"/>
  <c r="AC147" i="73"/>
  <c r="AB147" i="73"/>
  <c r="AA147" i="73"/>
  <c r="Y147" i="73"/>
  <c r="X147" i="73"/>
  <c r="W147" i="73"/>
  <c r="V147" i="73"/>
  <c r="BU146" i="73"/>
  <c r="BP146" i="73"/>
  <c r="BK146" i="73"/>
  <c r="BF146" i="73"/>
  <c r="AY146" i="73"/>
  <c r="AT146" i="73"/>
  <c r="AO146" i="73"/>
  <c r="AH146" i="73"/>
  <c r="AD146" i="73"/>
  <c r="AC146" i="73"/>
  <c r="AB146" i="73"/>
  <c r="AA146" i="73"/>
  <c r="Y146" i="73"/>
  <c r="X146" i="73"/>
  <c r="W146" i="73"/>
  <c r="V146" i="73"/>
  <c r="BU145" i="73"/>
  <c r="BP145" i="73"/>
  <c r="BK145" i="73"/>
  <c r="BF145" i="73"/>
  <c r="AY145" i="73"/>
  <c r="AT145" i="73"/>
  <c r="AO145" i="73"/>
  <c r="AH145" i="73"/>
  <c r="AD145" i="73"/>
  <c r="AC145" i="73"/>
  <c r="AB145" i="73"/>
  <c r="AA145" i="73"/>
  <c r="Y145" i="73"/>
  <c r="X145" i="73"/>
  <c r="W145" i="73"/>
  <c r="V145" i="73"/>
  <c r="BU48" i="73"/>
  <c r="BP48" i="73"/>
  <c r="BK48" i="73"/>
  <c r="BF48" i="73"/>
  <c r="AY48" i="73"/>
  <c r="AT48" i="73"/>
  <c r="AO48" i="73"/>
  <c r="AH48" i="73"/>
  <c r="AD48" i="73"/>
  <c r="AC48" i="73"/>
  <c r="AB48" i="73"/>
  <c r="AA48" i="73"/>
  <c r="Y48" i="73"/>
  <c r="X48" i="73"/>
  <c r="W48" i="73"/>
  <c r="V48" i="73"/>
  <c r="BU47" i="73"/>
  <c r="BP47" i="73"/>
  <c r="BK47" i="73"/>
  <c r="BF47" i="73"/>
  <c r="AY47" i="73"/>
  <c r="AT47" i="73"/>
  <c r="AO47" i="73"/>
  <c r="AH47" i="73"/>
  <c r="AD47" i="73"/>
  <c r="AC47" i="73"/>
  <c r="AB47" i="73"/>
  <c r="AA47" i="73"/>
  <c r="Y47" i="73"/>
  <c r="X47" i="73"/>
  <c r="W47" i="73"/>
  <c r="V47" i="73"/>
  <c r="BU46" i="73"/>
  <c r="BP46" i="73"/>
  <c r="BK46" i="73"/>
  <c r="BF46" i="73"/>
  <c r="AY46" i="73"/>
  <c r="AT46" i="73"/>
  <c r="AO46" i="73"/>
  <c r="AH46" i="73"/>
  <c r="AD46" i="73"/>
  <c r="AC46" i="73"/>
  <c r="AB46" i="73"/>
  <c r="AA46" i="73"/>
  <c r="Y46" i="73"/>
  <c r="X46" i="73"/>
  <c r="W46" i="73"/>
  <c r="V46" i="73"/>
  <c r="BP427" i="73"/>
  <c r="BK427" i="73"/>
  <c r="BF427" i="73"/>
  <c r="AY427" i="73"/>
  <c r="AT427" i="73"/>
  <c r="AO427" i="73"/>
  <c r="AH427" i="73"/>
  <c r="AD427" i="73"/>
  <c r="AC427" i="73"/>
  <c r="AB427" i="73"/>
  <c r="AA427" i="73"/>
  <c r="Y427" i="73"/>
  <c r="X427" i="73"/>
  <c r="W427" i="73"/>
  <c r="V427" i="73"/>
  <c r="BU710" i="73"/>
  <c r="AC710" i="73"/>
  <c r="AC711" i="73" s="1"/>
  <c r="AB710" i="73"/>
  <c r="AB711" i="73" s="1"/>
  <c r="AA710" i="73"/>
  <c r="AA711" i="73" s="1"/>
  <c r="Y710" i="73"/>
  <c r="Y711" i="73" s="1"/>
  <c r="X710" i="73"/>
  <c r="X711" i="73" s="1"/>
  <c r="W710" i="73"/>
  <c r="W711" i="73" s="1"/>
  <c r="V710" i="73"/>
  <c r="V711" i="73" s="1"/>
  <c r="BU1105" i="73"/>
  <c r="BP1105" i="73"/>
  <c r="BK1105" i="73"/>
  <c r="BF1105" i="73"/>
  <c r="AB1105" i="73"/>
  <c r="AZ1105" i="73"/>
  <c r="AT1105" i="73"/>
  <c r="AO1105" i="73"/>
  <c r="AH1105" i="73"/>
  <c r="AC1105" i="73"/>
  <c r="Y1105" i="73"/>
  <c r="X1105" i="73"/>
  <c r="W1105" i="73"/>
  <c r="V1105" i="73"/>
  <c r="BU662" i="73"/>
  <c r="BP662" i="73"/>
  <c r="BK662" i="73"/>
  <c r="BF662" i="73"/>
  <c r="AZ662" i="73"/>
  <c r="BC662" i="73" s="1"/>
  <c r="AY662" i="73" s="1"/>
  <c r="AT662" i="73"/>
  <c r="AO662" i="73"/>
  <c r="AH662" i="73"/>
  <c r="AC662" i="73"/>
  <c r="AC663" i="73" s="1"/>
  <c r="AB662" i="73"/>
  <c r="AB663" i="73" s="1"/>
  <c r="Y662" i="73"/>
  <c r="Y663" i="73" s="1"/>
  <c r="X662" i="73"/>
  <c r="X663" i="73" s="1"/>
  <c r="W662" i="73"/>
  <c r="W663" i="73" s="1"/>
  <c r="V662" i="73"/>
  <c r="V663" i="73" s="1"/>
  <c r="BU716" i="73"/>
  <c r="BP716" i="73"/>
  <c r="BK716" i="73"/>
  <c r="BF716" i="73"/>
  <c r="AY716" i="73"/>
  <c r="AT716" i="73"/>
  <c r="AO716" i="73"/>
  <c r="AH716" i="73"/>
  <c r="AD716" i="73"/>
  <c r="AD717" i="73" s="1"/>
  <c r="AC716" i="73"/>
  <c r="AC717" i="73" s="1"/>
  <c r="AB716" i="73"/>
  <c r="AB717" i="73" s="1"/>
  <c r="AA716" i="73"/>
  <c r="AA717" i="73" s="1"/>
  <c r="Y716" i="73"/>
  <c r="Y717" i="73" s="1"/>
  <c r="X716" i="73"/>
  <c r="X717" i="73" s="1"/>
  <c r="W716" i="73"/>
  <c r="W717" i="73" s="1"/>
  <c r="V716" i="73"/>
  <c r="V717" i="73" s="1"/>
  <c r="BU714" i="73"/>
  <c r="BP714" i="73"/>
  <c r="BK714" i="73"/>
  <c r="BF714" i="73"/>
  <c r="AZ714" i="73"/>
  <c r="BC714" i="73" s="1"/>
  <c r="AT714" i="73"/>
  <c r="AO714" i="73"/>
  <c r="AH714" i="73"/>
  <c r="AC714" i="73"/>
  <c r="AC715" i="73" s="1"/>
  <c r="AB714" i="73"/>
  <c r="AB715" i="73" s="1"/>
  <c r="Y714" i="73"/>
  <c r="Y715" i="73" s="1"/>
  <c r="X714" i="73"/>
  <c r="X715" i="73" s="1"/>
  <c r="W714" i="73"/>
  <c r="W715" i="73" s="1"/>
  <c r="V714" i="73"/>
  <c r="V715" i="73" s="1"/>
  <c r="BU712" i="73"/>
  <c r="BP712" i="73"/>
  <c r="BK712" i="73"/>
  <c r="BF712" i="73"/>
  <c r="AZ712" i="73"/>
  <c r="AA712" i="73" s="1"/>
  <c r="AA713" i="73" s="1"/>
  <c r="AT712" i="73"/>
  <c r="AO712" i="73"/>
  <c r="AH712" i="73"/>
  <c r="AC712" i="73"/>
  <c r="AC713" i="73" s="1"/>
  <c r="AB712" i="73"/>
  <c r="AB713" i="73" s="1"/>
  <c r="Y712" i="73"/>
  <c r="Y713" i="73" s="1"/>
  <c r="X712" i="73"/>
  <c r="X713" i="73" s="1"/>
  <c r="W712" i="73"/>
  <c r="W713" i="73" s="1"/>
  <c r="V712" i="73"/>
  <c r="V713" i="73" s="1"/>
  <c r="BU708" i="73"/>
  <c r="AD708" i="73"/>
  <c r="AD709" i="73" s="1"/>
  <c r="AC708" i="73"/>
  <c r="AC709" i="73" s="1"/>
  <c r="AB708" i="73"/>
  <c r="AB709" i="73" s="1"/>
  <c r="AA708" i="73"/>
  <c r="AA709" i="73" s="1"/>
  <c r="X708" i="73"/>
  <c r="X709" i="73" s="1"/>
  <c r="W708" i="73"/>
  <c r="W709" i="73" s="1"/>
  <c r="V708" i="73"/>
  <c r="V709" i="73" s="1"/>
  <c r="BU706" i="73"/>
  <c r="AD706" i="73"/>
  <c r="AD707" i="73" s="1"/>
  <c r="AA706" i="73"/>
  <c r="AA707" i="73" s="1"/>
  <c r="AC706" i="73"/>
  <c r="AC707" i="73" s="1"/>
  <c r="AB706" i="73"/>
  <c r="AB707" i="73" s="1"/>
  <c r="X706" i="73"/>
  <c r="X707" i="73" s="1"/>
  <c r="W706" i="73"/>
  <c r="W707" i="73" s="1"/>
  <c r="BU704" i="73"/>
  <c r="BP704" i="73"/>
  <c r="BK704" i="73"/>
  <c r="BF704" i="73"/>
  <c r="AY704" i="73"/>
  <c r="AT704" i="73"/>
  <c r="AO704" i="73"/>
  <c r="AH704" i="73"/>
  <c r="AD704" i="73"/>
  <c r="AD705" i="73" s="1"/>
  <c r="AC704" i="73"/>
  <c r="AC705" i="73" s="1"/>
  <c r="AB704" i="73"/>
  <c r="AB705" i="73" s="1"/>
  <c r="AA704" i="73"/>
  <c r="AA705" i="73" s="1"/>
  <c r="Y704" i="73"/>
  <c r="Y705" i="73" s="1"/>
  <c r="X704" i="73"/>
  <c r="X705" i="73" s="1"/>
  <c r="W704" i="73"/>
  <c r="W705" i="73" s="1"/>
  <c r="V704" i="73"/>
  <c r="V705" i="73" s="1"/>
  <c r="BU324" i="73"/>
  <c r="BP324" i="73"/>
  <c r="BK324" i="73"/>
  <c r="BF324" i="73"/>
  <c r="AY324" i="73"/>
  <c r="AT324" i="73"/>
  <c r="AO324" i="73"/>
  <c r="AH324" i="73"/>
  <c r="AD324" i="73"/>
  <c r="AC324" i="73"/>
  <c r="AB324" i="73"/>
  <c r="AA324" i="73"/>
  <c r="Y324" i="73"/>
  <c r="X324" i="73"/>
  <c r="W324" i="73"/>
  <c r="V324" i="73"/>
  <c r="BU255" i="73"/>
  <c r="BP255" i="73"/>
  <c r="BK255" i="73"/>
  <c r="BF255" i="73"/>
  <c r="AY255" i="73"/>
  <c r="AT255" i="73"/>
  <c r="AO255" i="73"/>
  <c r="AH255" i="73"/>
  <c r="AD255" i="73"/>
  <c r="AC255" i="73"/>
  <c r="AB255" i="73"/>
  <c r="AA255" i="73"/>
  <c r="Y255" i="73"/>
  <c r="X255" i="73"/>
  <c r="W255" i="73"/>
  <c r="V255" i="73"/>
  <c r="BU149" i="73"/>
  <c r="BP149" i="73"/>
  <c r="BK149" i="73"/>
  <c r="BF149" i="73"/>
  <c r="AY149" i="73"/>
  <c r="AT149" i="73"/>
  <c r="AO149" i="73"/>
  <c r="AH149" i="73"/>
  <c r="AD149" i="73"/>
  <c r="AC149" i="73"/>
  <c r="AB149" i="73"/>
  <c r="AA149" i="73"/>
  <c r="Y149" i="73"/>
  <c r="X149" i="73"/>
  <c r="W149" i="73"/>
  <c r="V149" i="73"/>
  <c r="BU50" i="73"/>
  <c r="BP50" i="73"/>
  <c r="BK50" i="73"/>
  <c r="BF50" i="73"/>
  <c r="AY50" i="73"/>
  <c r="AT50" i="73"/>
  <c r="AO50" i="73"/>
  <c r="AH50" i="73"/>
  <c r="AC50" i="73"/>
  <c r="AB50" i="73"/>
  <c r="AA50" i="73"/>
  <c r="Y50" i="73"/>
  <c r="X50" i="73"/>
  <c r="W50" i="73"/>
  <c r="V50" i="73"/>
  <c r="BU28" i="73"/>
  <c r="BP28" i="73"/>
  <c r="BK28" i="73"/>
  <c r="BF28" i="73"/>
  <c r="AY28" i="73"/>
  <c r="AT28" i="73"/>
  <c r="AO28" i="73"/>
  <c r="AH28" i="73"/>
  <c r="AD28" i="73"/>
  <c r="AC28" i="73"/>
  <c r="AB28" i="73"/>
  <c r="AA28" i="73"/>
  <c r="Y28" i="73"/>
  <c r="X28" i="73"/>
  <c r="W28" i="73"/>
  <c r="V28" i="73"/>
  <c r="V703" i="73" l="1"/>
  <c r="AB703" i="73"/>
  <c r="AD703" i="73"/>
  <c r="CF933" i="73"/>
  <c r="CF54" i="73"/>
  <c r="CF158" i="73"/>
  <c r="CF935" i="73"/>
  <c r="AC703" i="73"/>
  <c r="CF157" i="73"/>
  <c r="CF156" i="73"/>
  <c r="CF160" i="73"/>
  <c r="CF159" i="73"/>
  <c r="CF934" i="73"/>
  <c r="CF585" i="73"/>
  <c r="CF570" i="73"/>
  <c r="CF572" i="73"/>
  <c r="CF583" i="73"/>
  <c r="Z873" i="73"/>
  <c r="CF872" i="73"/>
  <c r="Z865" i="73"/>
  <c r="CF864" i="73"/>
  <c r="Z931" i="73"/>
  <c r="CF930" i="73"/>
  <c r="Z869" i="73"/>
  <c r="CF868" i="73"/>
  <c r="Z944" i="73"/>
  <c r="CF943" i="73"/>
  <c r="Z861" i="73"/>
  <c r="CF860" i="73"/>
  <c r="Z946" i="73"/>
  <c r="CF946" i="73" s="1"/>
  <c r="CF945" i="73"/>
  <c r="Z927" i="73"/>
  <c r="CF926" i="73"/>
  <c r="CF577" i="73"/>
  <c r="CF579" i="73"/>
  <c r="CF575" i="73"/>
  <c r="CF587" i="73"/>
  <c r="Z909" i="73"/>
  <c r="CF908" i="73"/>
  <c r="Z929" i="73"/>
  <c r="CF929" i="73" s="1"/>
  <c r="CF928" i="73"/>
  <c r="Z867" i="73"/>
  <c r="CF866" i="73"/>
  <c r="Z911" i="73"/>
  <c r="CF910" i="73"/>
  <c r="Z875" i="73"/>
  <c r="CF875" i="73" s="1"/>
  <c r="CF874" i="73"/>
  <c r="CF581" i="73"/>
  <c r="CF592" i="73"/>
  <c r="CF873" i="73"/>
  <c r="CF161" i="73"/>
  <c r="CF590" i="73"/>
  <c r="U936" i="73"/>
  <c r="U915" i="73"/>
  <c r="CF915" i="73" s="1"/>
  <c r="U901" i="73"/>
  <c r="CF901" i="73" s="1"/>
  <c r="U885" i="73"/>
  <c r="CF885" i="73" s="1"/>
  <c r="Z942" i="73"/>
  <c r="CF942" i="73" s="1"/>
  <c r="U897" i="73"/>
  <c r="CF897" i="73" s="1"/>
  <c r="U907" i="73"/>
  <c r="CF907" i="73" s="1"/>
  <c r="U931" i="73"/>
  <c r="U869" i="73"/>
  <c r="U903" i="73"/>
  <c r="CF903" i="73" s="1"/>
  <c r="U944" i="73"/>
  <c r="Z940" i="73"/>
  <c r="CF940" i="73" s="1"/>
  <c r="U889" i="73"/>
  <c r="CF889" i="73" s="1"/>
  <c r="U861" i="73"/>
  <c r="U899" i="73"/>
  <c r="CF899" i="73" s="1"/>
  <c r="U927" i="73"/>
  <c r="U895" i="73"/>
  <c r="CF895" i="73" s="1"/>
  <c r="U865" i="73"/>
  <c r="U921" i="73"/>
  <c r="CF921" i="73" s="1"/>
  <c r="U909" i="73"/>
  <c r="U893" i="73"/>
  <c r="CF893" i="73" s="1"/>
  <c r="U877" i="73"/>
  <c r="CF877" i="73" s="1"/>
  <c r="U881" i="73"/>
  <c r="CF881" i="73" s="1"/>
  <c r="U891" i="73"/>
  <c r="CF891" i="73" s="1"/>
  <c r="U887" i="73"/>
  <c r="CF887" i="73" s="1"/>
  <c r="U905" i="73"/>
  <c r="CF905" i="73" s="1"/>
  <c r="U913" i="73"/>
  <c r="CF913" i="73" s="1"/>
  <c r="U883" i="73"/>
  <c r="CF883" i="73" s="1"/>
  <c r="U911" i="73"/>
  <c r="U879" i="73"/>
  <c r="CF879" i="73" s="1"/>
  <c r="U867" i="73"/>
  <c r="Z936" i="73"/>
  <c r="T862" i="73"/>
  <c r="CF862" i="73" s="1"/>
  <c r="T922" i="73"/>
  <c r="CF922" i="73" s="1"/>
  <c r="T937" i="73"/>
  <c r="CF937" i="73" s="1"/>
  <c r="T924" i="73"/>
  <c r="CF924" i="73" s="1"/>
  <c r="T932" i="73"/>
  <c r="CF932" i="73" s="1"/>
  <c r="T870" i="73"/>
  <c r="CF870" i="73" s="1"/>
  <c r="T609" i="73"/>
  <c r="AD710" i="73"/>
  <c r="AD711" i="73" s="1"/>
  <c r="AD50" i="73"/>
  <c r="Y706" i="73"/>
  <c r="Y707" i="73" s="1"/>
  <c r="AA714" i="73"/>
  <c r="AA715" i="73" s="1"/>
  <c r="AA662" i="73"/>
  <c r="AA663" i="73" s="1"/>
  <c r="BC1105" i="73"/>
  <c r="AY1105" i="73" s="1"/>
  <c r="Z1105" i="73" s="1"/>
  <c r="AY691" i="73"/>
  <c r="Z691" i="73" s="1"/>
  <c r="U147" i="73"/>
  <c r="U47" i="73"/>
  <c r="U681" i="73"/>
  <c r="U149" i="73"/>
  <c r="U145" i="73"/>
  <c r="U254" i="73"/>
  <c r="U675" i="73"/>
  <c r="AT685" i="73"/>
  <c r="Y708" i="73"/>
  <c r="Y709" i="73" s="1"/>
  <c r="U324" i="73"/>
  <c r="U671" i="73"/>
  <c r="U677" i="73"/>
  <c r="U146" i="73"/>
  <c r="U622" i="73"/>
  <c r="AY685" i="73"/>
  <c r="AA693" i="73"/>
  <c r="AA694" i="73" s="1"/>
  <c r="U685" i="73"/>
  <c r="U689" i="73"/>
  <c r="U695" i="73"/>
  <c r="U48" i="73"/>
  <c r="U46" i="73"/>
  <c r="Z427" i="73"/>
  <c r="U253" i="73"/>
  <c r="U679" i="73"/>
  <c r="U687" i="73"/>
  <c r="U683" i="73"/>
  <c r="Z50" i="73"/>
  <c r="Z324" i="73"/>
  <c r="U691" i="73"/>
  <c r="Z689" i="73"/>
  <c r="U49" i="73"/>
  <c r="Z699" i="73"/>
  <c r="U700" i="73"/>
  <c r="U255" i="73"/>
  <c r="U1105" i="73"/>
  <c r="U673" i="73"/>
  <c r="U693" i="73"/>
  <c r="Z683" i="73"/>
  <c r="Z46" i="73"/>
  <c r="Z48" i="73"/>
  <c r="CF48" i="73" s="1"/>
  <c r="Z146" i="73"/>
  <c r="CF146" i="73" s="1"/>
  <c r="Z253" i="73"/>
  <c r="Z622" i="73"/>
  <c r="Z673" i="73"/>
  <c r="Z677" i="73"/>
  <c r="Z679" i="73"/>
  <c r="BK687" i="73"/>
  <c r="Z687" i="73" s="1"/>
  <c r="Z49" i="73"/>
  <c r="U148" i="73"/>
  <c r="Z700" i="73"/>
  <c r="U701" i="73"/>
  <c r="Z704" i="73"/>
  <c r="Z710" i="73"/>
  <c r="U28" i="73"/>
  <c r="Z149" i="73"/>
  <c r="V706" i="73"/>
  <c r="V707" i="73" s="1"/>
  <c r="BC712" i="73"/>
  <c r="AY712" i="73" s="1"/>
  <c r="Z712" i="73" s="1"/>
  <c r="Z716" i="73"/>
  <c r="Z662" i="73"/>
  <c r="AA1105" i="73"/>
  <c r="AD691" i="73"/>
  <c r="AD692" i="73" s="1"/>
  <c r="Z148" i="73"/>
  <c r="Z701" i="73"/>
  <c r="CF701" i="73" s="1"/>
  <c r="U716" i="73"/>
  <c r="U662" i="73"/>
  <c r="Z28" i="73"/>
  <c r="U50" i="73"/>
  <c r="Z255" i="73"/>
  <c r="U704" i="73"/>
  <c r="U708" i="73"/>
  <c r="Z708" i="73"/>
  <c r="U712" i="73"/>
  <c r="U714" i="73"/>
  <c r="U710" i="73"/>
  <c r="U427" i="73"/>
  <c r="Z47" i="73"/>
  <c r="Z145" i="73"/>
  <c r="CF145" i="73" s="1"/>
  <c r="Z147" i="73"/>
  <c r="Z254" i="73"/>
  <c r="Z671" i="73"/>
  <c r="Z675" i="73"/>
  <c r="Z681" i="73"/>
  <c r="AD685" i="73"/>
  <c r="AD686" i="73" s="1"/>
  <c r="Z695" i="73"/>
  <c r="U699" i="73"/>
  <c r="AD714" i="73"/>
  <c r="AD715" i="73" s="1"/>
  <c r="AY714" i="73"/>
  <c r="Z714" i="73" s="1"/>
  <c r="Z693" i="73"/>
  <c r="Z706" i="73"/>
  <c r="AD662" i="73"/>
  <c r="AD663" i="73" s="1"/>
  <c r="CF28" i="73" l="1"/>
  <c r="CF149" i="73"/>
  <c r="CF909" i="73"/>
  <c r="CF931" i="73"/>
  <c r="CF867" i="73"/>
  <c r="CF944" i="73"/>
  <c r="CF927" i="73"/>
  <c r="U703" i="73"/>
  <c r="CF49" i="73"/>
  <c r="CF865" i="73"/>
  <c r="CF861" i="73"/>
  <c r="CF869" i="73"/>
  <c r="CF147" i="73"/>
  <c r="CF148" i="73"/>
  <c r="CF700" i="73"/>
  <c r="CF253" i="73"/>
  <c r="Z682" i="73"/>
  <c r="CF681" i="73"/>
  <c r="Z717" i="73"/>
  <c r="CF716" i="73"/>
  <c r="Z690" i="73"/>
  <c r="CF689" i="73"/>
  <c r="Z694" i="73"/>
  <c r="CF693" i="73"/>
  <c r="Z672" i="73"/>
  <c r="CF671" i="73"/>
  <c r="CF47" i="73"/>
  <c r="CF255" i="73"/>
  <c r="Z705" i="73"/>
  <c r="CF704" i="73"/>
  <c r="Z674" i="73"/>
  <c r="CF673" i="73"/>
  <c r="Z703" i="73"/>
  <c r="CF324" i="73"/>
  <c r="Z692" i="73"/>
  <c r="CF691" i="73"/>
  <c r="Z680" i="73"/>
  <c r="CF679" i="73"/>
  <c r="Z707" i="73"/>
  <c r="Z676" i="73"/>
  <c r="CF675" i="73"/>
  <c r="Z713" i="73"/>
  <c r="CF712" i="73"/>
  <c r="Z711" i="73"/>
  <c r="CF710" i="73"/>
  <c r="Z678" i="73"/>
  <c r="CF677" i="73"/>
  <c r="Z696" i="73"/>
  <c r="CF695" i="73"/>
  <c r="Z715" i="73"/>
  <c r="CF714" i="73"/>
  <c r="CF254" i="73"/>
  <c r="Z709" i="73"/>
  <c r="CF708" i="73"/>
  <c r="Z663" i="73"/>
  <c r="CF662" i="73"/>
  <c r="Z688" i="73"/>
  <c r="CF687" i="73"/>
  <c r="CF622" i="73"/>
  <c r="CF46" i="73"/>
  <c r="CF911" i="73"/>
  <c r="Z684" i="73"/>
  <c r="CF683" i="73"/>
  <c r="CF699" i="73"/>
  <c r="CF50" i="73"/>
  <c r="CF1105" i="73"/>
  <c r="CF427" i="73"/>
  <c r="T925" i="73"/>
  <c r="CF925" i="73" s="1"/>
  <c r="T863" i="73"/>
  <c r="CF863" i="73" s="1"/>
  <c r="U696" i="73"/>
  <c r="U672" i="73"/>
  <c r="U676" i="73"/>
  <c r="U682" i="73"/>
  <c r="U711" i="73"/>
  <c r="U709" i="73"/>
  <c r="U684" i="73"/>
  <c r="U690" i="73"/>
  <c r="T871" i="73"/>
  <c r="CF871" i="73" s="1"/>
  <c r="T923" i="73"/>
  <c r="CF923" i="73" s="1"/>
  <c r="U715" i="73"/>
  <c r="U663" i="73"/>
  <c r="U694" i="73"/>
  <c r="U692" i="73"/>
  <c r="U688" i="73"/>
  <c r="U686" i="73"/>
  <c r="U705" i="73"/>
  <c r="U713" i="73"/>
  <c r="U717" i="73"/>
  <c r="U674" i="73"/>
  <c r="U680" i="73"/>
  <c r="U678" i="73"/>
  <c r="T938" i="73"/>
  <c r="CF938" i="73" s="1"/>
  <c r="T936" i="73"/>
  <c r="CF936" i="73" s="1"/>
  <c r="U706" i="73"/>
  <c r="CF706" i="73" s="1"/>
  <c r="AD1105" i="73"/>
  <c r="AD712" i="73"/>
  <c r="AD713" i="73" s="1"/>
  <c r="Z685" i="73"/>
  <c r="BU298" i="73"/>
  <c r="BP298" i="73"/>
  <c r="BK298" i="73"/>
  <c r="BF298" i="73"/>
  <c r="AY298" i="73"/>
  <c r="AO298" i="73"/>
  <c r="AH298" i="73"/>
  <c r="AD298" i="73"/>
  <c r="AC298" i="73"/>
  <c r="AB298" i="73"/>
  <c r="AA298" i="73"/>
  <c r="Y298" i="73"/>
  <c r="X298" i="73"/>
  <c r="W298" i="73"/>
  <c r="V298" i="73"/>
  <c r="BU153" i="73"/>
  <c r="BP153" i="73"/>
  <c r="BK153" i="73"/>
  <c r="BF153" i="73"/>
  <c r="AY153" i="73"/>
  <c r="AO153" i="73"/>
  <c r="AH153" i="73"/>
  <c r="AD153" i="73"/>
  <c r="AC153" i="73"/>
  <c r="AB153" i="73"/>
  <c r="AA153" i="73"/>
  <c r="Y153" i="73"/>
  <c r="X153" i="73"/>
  <c r="W153" i="73"/>
  <c r="V153" i="73"/>
  <c r="BU152" i="73"/>
  <c r="BP152" i="73"/>
  <c r="BK152" i="73"/>
  <c r="BF152" i="73"/>
  <c r="AY152" i="73"/>
  <c r="AO152" i="73"/>
  <c r="AH152" i="73"/>
  <c r="AD152" i="73"/>
  <c r="AC152" i="73"/>
  <c r="AB152" i="73"/>
  <c r="AA152" i="73"/>
  <c r="Y152" i="73"/>
  <c r="X152" i="73"/>
  <c r="W152" i="73"/>
  <c r="V152" i="73"/>
  <c r="CF717" i="73" l="1"/>
  <c r="CF705" i="73"/>
  <c r="CF709" i="73"/>
  <c r="CF715" i="73"/>
  <c r="CF713" i="73"/>
  <c r="CF663" i="73"/>
  <c r="CF696" i="73"/>
  <c r="CF711" i="73"/>
  <c r="CF684" i="73"/>
  <c r="CF678" i="73"/>
  <c r="CF692" i="73"/>
  <c r="CF674" i="73"/>
  <c r="CF694" i="73"/>
  <c r="Z686" i="73"/>
  <c r="CF686" i="73" s="1"/>
  <c r="CF685" i="73"/>
  <c r="CF688" i="73"/>
  <c r="CF676" i="73"/>
  <c r="CF680" i="73"/>
  <c r="CF672" i="73"/>
  <c r="CF690" i="73"/>
  <c r="CF682" i="73"/>
  <c r="CF703" i="73"/>
  <c r="U707" i="73"/>
  <c r="CF707" i="73" s="1"/>
  <c r="U153" i="73"/>
  <c r="U298" i="73"/>
  <c r="Z153" i="73"/>
  <c r="U152" i="73"/>
  <c r="Z152" i="73"/>
  <c r="Z298" i="73"/>
  <c r="CF298" i="73" s="1"/>
  <c r="BU425" i="73"/>
  <c r="BP425" i="73"/>
  <c r="BK425" i="73"/>
  <c r="BF425" i="73"/>
  <c r="AY425" i="73"/>
  <c r="AT425" i="73"/>
  <c r="AO425" i="73"/>
  <c r="AH425" i="73"/>
  <c r="AD425" i="73"/>
  <c r="AC425" i="73"/>
  <c r="AB425" i="73"/>
  <c r="AA425" i="73"/>
  <c r="Y425" i="73"/>
  <c r="X425" i="73"/>
  <c r="W425" i="73"/>
  <c r="V425" i="73"/>
  <c r="BU323" i="73"/>
  <c r="BP323" i="73"/>
  <c r="BK323" i="73"/>
  <c r="BF323" i="73"/>
  <c r="AY323" i="73"/>
  <c r="AT323" i="73"/>
  <c r="AO323" i="73"/>
  <c r="AH323" i="73"/>
  <c r="AD323" i="73"/>
  <c r="AC323" i="73"/>
  <c r="AB323" i="73"/>
  <c r="AA323" i="73"/>
  <c r="Y323" i="73"/>
  <c r="X323" i="73"/>
  <c r="W323" i="73"/>
  <c r="V323" i="73"/>
  <c r="BU256" i="73"/>
  <c r="BP256" i="73"/>
  <c r="BK256" i="73"/>
  <c r="BF256" i="73"/>
  <c r="AY256" i="73"/>
  <c r="AT256" i="73"/>
  <c r="AO256" i="73"/>
  <c r="AH256" i="73"/>
  <c r="AD256" i="73"/>
  <c r="AC256" i="73"/>
  <c r="AB256" i="73"/>
  <c r="AA256" i="73"/>
  <c r="Y256" i="73"/>
  <c r="X256" i="73"/>
  <c r="W256" i="73"/>
  <c r="V256" i="73"/>
  <c r="BU151" i="73"/>
  <c r="BP151" i="73"/>
  <c r="BK151" i="73"/>
  <c r="BF151" i="73"/>
  <c r="AY151" i="73"/>
  <c r="AT151" i="73"/>
  <c r="AO151" i="73"/>
  <c r="AH151" i="73"/>
  <c r="AD151" i="73"/>
  <c r="AC151" i="73"/>
  <c r="AB151" i="73"/>
  <c r="AA151" i="73"/>
  <c r="Y151" i="73"/>
  <c r="X151" i="73"/>
  <c r="W151" i="73"/>
  <c r="V151" i="73"/>
  <c r="BU150" i="73"/>
  <c r="BP150" i="73"/>
  <c r="BK150" i="73"/>
  <c r="BF150" i="73"/>
  <c r="AY150" i="73"/>
  <c r="AT150" i="73"/>
  <c r="AO150" i="73"/>
  <c r="AH150" i="73"/>
  <c r="AD150" i="73"/>
  <c r="AC150" i="73"/>
  <c r="AB150" i="73"/>
  <c r="AA150" i="73"/>
  <c r="Y150" i="73"/>
  <c r="X150" i="73"/>
  <c r="W150" i="73"/>
  <c r="V150" i="73"/>
  <c r="BU52" i="73"/>
  <c r="BP52" i="73"/>
  <c r="BK52" i="73"/>
  <c r="BF52" i="73"/>
  <c r="AY52" i="73"/>
  <c r="AT52" i="73"/>
  <c r="AO52" i="73"/>
  <c r="AH52" i="73"/>
  <c r="AD52" i="73"/>
  <c r="AC52" i="73"/>
  <c r="AB52" i="73"/>
  <c r="AA52" i="73"/>
  <c r="Y52" i="73"/>
  <c r="X52" i="73"/>
  <c r="W52" i="73"/>
  <c r="V52" i="73"/>
  <c r="CF152" i="73" l="1"/>
  <c r="CF153" i="73"/>
  <c r="U151" i="73"/>
  <c r="CF151" i="73" s="1"/>
  <c r="U323" i="73"/>
  <c r="U425" i="73"/>
  <c r="U52" i="73"/>
  <c r="Z52" i="73"/>
  <c r="U150" i="73"/>
  <c r="U256" i="73"/>
  <c r="Z425" i="73"/>
  <c r="Z150" i="73"/>
  <c r="Z256" i="73"/>
  <c r="Z323" i="73"/>
  <c r="CF52" i="73" l="1"/>
  <c r="CF323" i="73"/>
  <c r="CF256" i="73"/>
  <c r="CF150" i="73"/>
  <c r="CF425" i="73"/>
  <c r="BU669" i="73"/>
  <c r="BP669" i="73"/>
  <c r="BK669" i="73"/>
  <c r="BF669" i="73"/>
  <c r="AY669" i="73"/>
  <c r="AT669" i="73"/>
  <c r="AO669" i="73"/>
  <c r="AH669" i="73"/>
  <c r="AD669" i="73"/>
  <c r="AD670" i="73" s="1"/>
  <c r="AC669" i="73"/>
  <c r="AC670" i="73" s="1"/>
  <c r="AB669" i="73"/>
  <c r="AB670" i="73" s="1"/>
  <c r="AA669" i="73"/>
  <c r="AA670" i="73" s="1"/>
  <c r="Y669" i="73"/>
  <c r="Y670" i="73" s="1"/>
  <c r="X669" i="73"/>
  <c r="X670" i="73" s="1"/>
  <c r="W669" i="73"/>
  <c r="W670" i="73" s="1"/>
  <c r="V669" i="73"/>
  <c r="V670" i="73" s="1"/>
  <c r="BU635" i="73"/>
  <c r="BP635" i="73"/>
  <c r="BK635" i="73"/>
  <c r="BF635" i="73"/>
  <c r="AY635" i="73"/>
  <c r="AT635" i="73"/>
  <c r="AO635" i="73"/>
  <c r="AH635" i="73"/>
  <c r="AD635" i="73"/>
  <c r="AD636" i="73" s="1"/>
  <c r="AC635" i="73"/>
  <c r="AC636" i="73" s="1"/>
  <c r="AB635" i="73"/>
  <c r="AB636" i="73" s="1"/>
  <c r="AA635" i="73"/>
  <c r="AA636" i="73" s="1"/>
  <c r="Y635" i="73"/>
  <c r="Y636" i="73" s="1"/>
  <c r="X635" i="73"/>
  <c r="X636" i="73" s="1"/>
  <c r="W635" i="73"/>
  <c r="W636" i="73" s="1"/>
  <c r="V635" i="73"/>
  <c r="V636" i="73" s="1"/>
  <c r="BU445" i="73"/>
  <c r="BP445" i="73"/>
  <c r="BK445" i="73"/>
  <c r="BF445" i="73"/>
  <c r="AT445" i="73"/>
  <c r="AO445" i="73"/>
  <c r="AH445" i="73"/>
  <c r="AD445" i="73"/>
  <c r="AC445" i="73"/>
  <c r="AB445" i="73"/>
  <c r="AA445" i="73"/>
  <c r="Y445" i="73"/>
  <c r="X445" i="73"/>
  <c r="W445" i="73"/>
  <c r="V445" i="73"/>
  <c r="BU660" i="73"/>
  <c r="BP660" i="73"/>
  <c r="BK660" i="73"/>
  <c r="BF660" i="73"/>
  <c r="AY660" i="73"/>
  <c r="AT660" i="73"/>
  <c r="AO660" i="73"/>
  <c r="AH660" i="73"/>
  <c r="AD660" i="73"/>
  <c r="AD661" i="73" s="1"/>
  <c r="AC660" i="73"/>
  <c r="AC661" i="73" s="1"/>
  <c r="AB660" i="73"/>
  <c r="AB661" i="73" s="1"/>
  <c r="AA660" i="73"/>
  <c r="AA661" i="73" s="1"/>
  <c r="Y660" i="73"/>
  <c r="Y661" i="73" s="1"/>
  <c r="X660" i="73"/>
  <c r="X661" i="73" s="1"/>
  <c r="W660" i="73"/>
  <c r="W661" i="73" s="1"/>
  <c r="V660" i="73"/>
  <c r="V661" i="73" s="1"/>
  <c r="BU638" i="73"/>
  <c r="BP638" i="73"/>
  <c r="BK638" i="73"/>
  <c r="BF638" i="73"/>
  <c r="AY638" i="73"/>
  <c r="AT638" i="73"/>
  <c r="AO638" i="73"/>
  <c r="AH638" i="73"/>
  <c r="AD638" i="73"/>
  <c r="AC638" i="73"/>
  <c r="AB638" i="73"/>
  <c r="AA638" i="73"/>
  <c r="Y638" i="73"/>
  <c r="X638" i="73"/>
  <c r="W638" i="73"/>
  <c r="V638" i="73"/>
  <c r="BU130" i="73"/>
  <c r="BP130" i="73"/>
  <c r="BK130" i="73"/>
  <c r="BF130" i="73"/>
  <c r="AT130" i="73"/>
  <c r="AO130" i="73"/>
  <c r="AH130" i="73"/>
  <c r="AD130" i="73"/>
  <c r="AC130" i="73"/>
  <c r="AB130" i="73"/>
  <c r="AA130" i="73"/>
  <c r="Y130" i="73"/>
  <c r="X130" i="73"/>
  <c r="W130" i="73"/>
  <c r="V130" i="73"/>
  <c r="BU322" i="73"/>
  <c r="BP322" i="73"/>
  <c r="BK322" i="73"/>
  <c r="BF322" i="73"/>
  <c r="AY322" i="73"/>
  <c r="AT322" i="73"/>
  <c r="AO322" i="73"/>
  <c r="AH322" i="73"/>
  <c r="AD322" i="73"/>
  <c r="AC322" i="73"/>
  <c r="AB322" i="73"/>
  <c r="AA322" i="73"/>
  <c r="Y322" i="73"/>
  <c r="X322" i="73"/>
  <c r="W322" i="73"/>
  <c r="V322" i="73"/>
  <c r="BU502" i="73"/>
  <c r="BP502" i="73"/>
  <c r="BK502" i="73"/>
  <c r="BF502" i="73"/>
  <c r="AY502" i="73"/>
  <c r="AT502" i="73"/>
  <c r="AO502" i="73"/>
  <c r="AH502" i="73"/>
  <c r="AD502" i="73"/>
  <c r="AC502" i="73"/>
  <c r="AB502" i="73"/>
  <c r="AA502" i="73"/>
  <c r="Y502" i="73"/>
  <c r="X502" i="73"/>
  <c r="W502" i="73"/>
  <c r="V502" i="73"/>
  <c r="BU129" i="73"/>
  <c r="BP129" i="73"/>
  <c r="BK129" i="73"/>
  <c r="BF129" i="73"/>
  <c r="AY129" i="73"/>
  <c r="AT129" i="73"/>
  <c r="AO129" i="73"/>
  <c r="AH129" i="73"/>
  <c r="AD129" i="73"/>
  <c r="AC129" i="73"/>
  <c r="AB129" i="73"/>
  <c r="AA129" i="73"/>
  <c r="Y129" i="73"/>
  <c r="X129" i="73"/>
  <c r="W129" i="73"/>
  <c r="V129" i="73"/>
  <c r="BU128" i="73"/>
  <c r="BP128" i="73"/>
  <c r="BK128" i="73"/>
  <c r="BF128" i="73"/>
  <c r="AT128" i="73"/>
  <c r="AO128" i="73"/>
  <c r="AH128" i="73"/>
  <c r="AD128" i="73"/>
  <c r="AC128" i="73"/>
  <c r="AB128" i="73"/>
  <c r="AA128" i="73"/>
  <c r="Y128" i="73"/>
  <c r="X128" i="73"/>
  <c r="W128" i="73"/>
  <c r="V128" i="73"/>
  <c r="BU666" i="73"/>
  <c r="BP666" i="73"/>
  <c r="BK666" i="73"/>
  <c r="BF666" i="73"/>
  <c r="AY666" i="73"/>
  <c r="AT666" i="73"/>
  <c r="AO666" i="73"/>
  <c r="AH666" i="73"/>
  <c r="AD666" i="73"/>
  <c r="AC666" i="73"/>
  <c r="AB666" i="73"/>
  <c r="AA666" i="73"/>
  <c r="Y666" i="73"/>
  <c r="X666" i="73"/>
  <c r="W666" i="73"/>
  <c r="V666" i="73"/>
  <c r="BU637" i="73"/>
  <c r="BP637" i="73"/>
  <c r="BK637" i="73"/>
  <c r="BF637" i="73"/>
  <c r="AY637" i="73"/>
  <c r="AT637" i="73"/>
  <c r="AO637" i="73"/>
  <c r="AH637" i="73"/>
  <c r="AD637" i="73"/>
  <c r="AC637" i="73"/>
  <c r="AB637" i="73"/>
  <c r="AA637" i="73"/>
  <c r="Y637" i="73"/>
  <c r="X637" i="73"/>
  <c r="W637" i="73"/>
  <c r="V637" i="73"/>
  <c r="BU501" i="73"/>
  <c r="BP501" i="73"/>
  <c r="BK501" i="73"/>
  <c r="BF501" i="73"/>
  <c r="AY501" i="73"/>
  <c r="AT501" i="73"/>
  <c r="AO501" i="73"/>
  <c r="AH501" i="73"/>
  <c r="AD501" i="73"/>
  <c r="AC501" i="73"/>
  <c r="AB501" i="73"/>
  <c r="AA501" i="73"/>
  <c r="Y501" i="73"/>
  <c r="X501" i="73"/>
  <c r="W501" i="73"/>
  <c r="V501" i="73"/>
  <c r="BU1042" i="73"/>
  <c r="BP1042" i="73"/>
  <c r="BK1042" i="73"/>
  <c r="BF1042" i="73"/>
  <c r="AY1042" i="73"/>
  <c r="AT1042" i="73"/>
  <c r="AO1042" i="73"/>
  <c r="AH1042" i="73"/>
  <c r="AD1042" i="73"/>
  <c r="AD1043" i="73" s="1"/>
  <c r="AC1042" i="73"/>
  <c r="AC1043" i="73" s="1"/>
  <c r="AB1042" i="73"/>
  <c r="AB1043" i="73" s="1"/>
  <c r="AA1042" i="73"/>
  <c r="AA1043" i="73" s="1"/>
  <c r="Y1042" i="73"/>
  <c r="Y1043" i="73" s="1"/>
  <c r="X1042" i="73"/>
  <c r="X1043" i="73" s="1"/>
  <c r="W1042" i="73"/>
  <c r="W1043" i="73" s="1"/>
  <c r="V1042" i="73"/>
  <c r="V1043" i="73" s="1"/>
  <c r="BU664" i="73"/>
  <c r="BP664" i="73"/>
  <c r="BK664" i="73"/>
  <c r="BF664" i="73"/>
  <c r="AY664" i="73"/>
  <c r="AT664" i="73"/>
  <c r="AO664" i="73"/>
  <c r="AH664" i="73"/>
  <c r="AD664" i="73"/>
  <c r="AD665" i="73" s="1"/>
  <c r="AC664" i="73"/>
  <c r="AC665" i="73" s="1"/>
  <c r="AB664" i="73"/>
  <c r="AB665" i="73" s="1"/>
  <c r="AA664" i="73"/>
  <c r="AA665" i="73" s="1"/>
  <c r="Y664" i="73"/>
  <c r="Y665" i="73" s="1"/>
  <c r="X664" i="73"/>
  <c r="X665" i="73" s="1"/>
  <c r="W664" i="73"/>
  <c r="W665" i="73" s="1"/>
  <c r="V664" i="73"/>
  <c r="V665" i="73" s="1"/>
  <c r="BU658" i="73"/>
  <c r="BP658" i="73"/>
  <c r="BK658" i="73"/>
  <c r="BF658" i="73"/>
  <c r="AY658" i="73"/>
  <c r="AT658" i="73"/>
  <c r="AO658" i="73"/>
  <c r="AH658" i="73"/>
  <c r="AD658" i="73"/>
  <c r="AD659" i="73" s="1"/>
  <c r="AC658" i="73"/>
  <c r="AC659" i="73" s="1"/>
  <c r="AB658" i="73"/>
  <c r="AB659" i="73" s="1"/>
  <c r="AA658" i="73"/>
  <c r="AA659" i="73" s="1"/>
  <c r="Y658" i="73"/>
  <c r="Y659" i="73" s="1"/>
  <c r="X658" i="73"/>
  <c r="X659" i="73" s="1"/>
  <c r="W658" i="73"/>
  <c r="W659" i="73" s="1"/>
  <c r="V658" i="73"/>
  <c r="V659" i="73" s="1"/>
  <c r="BU656" i="73"/>
  <c r="BP656" i="73"/>
  <c r="BK656" i="73"/>
  <c r="BF656" i="73"/>
  <c r="AY656" i="73"/>
  <c r="AT656" i="73"/>
  <c r="AO656" i="73"/>
  <c r="AH656" i="73"/>
  <c r="AD656" i="73"/>
  <c r="AD657" i="73" s="1"/>
  <c r="AC656" i="73"/>
  <c r="AC657" i="73" s="1"/>
  <c r="AB656" i="73"/>
  <c r="AB657" i="73" s="1"/>
  <c r="AA656" i="73"/>
  <c r="AA657" i="73" s="1"/>
  <c r="Y656" i="73"/>
  <c r="Y657" i="73" s="1"/>
  <c r="X656" i="73"/>
  <c r="X657" i="73" s="1"/>
  <c r="W656" i="73"/>
  <c r="W657" i="73" s="1"/>
  <c r="V656" i="73"/>
  <c r="V657" i="73" s="1"/>
  <c r="BU654" i="73"/>
  <c r="BP654" i="73"/>
  <c r="BK654" i="73"/>
  <c r="BF654" i="73"/>
  <c r="AY654" i="73"/>
  <c r="AT654" i="73"/>
  <c r="AO654" i="73"/>
  <c r="AH654" i="73"/>
  <c r="AD654" i="73"/>
  <c r="AD655" i="73" s="1"/>
  <c r="AC654" i="73"/>
  <c r="AC655" i="73" s="1"/>
  <c r="AB654" i="73"/>
  <c r="AB655" i="73" s="1"/>
  <c r="AA654" i="73"/>
  <c r="AA655" i="73" s="1"/>
  <c r="Y654" i="73"/>
  <c r="Y655" i="73" s="1"/>
  <c r="X654" i="73"/>
  <c r="X655" i="73" s="1"/>
  <c r="W654" i="73"/>
  <c r="W655" i="73" s="1"/>
  <c r="V654" i="73"/>
  <c r="V655" i="73" s="1"/>
  <c r="BU652" i="73"/>
  <c r="BP652" i="73"/>
  <c r="BK652" i="73"/>
  <c r="BF652" i="73"/>
  <c r="AY652" i="73"/>
  <c r="AT652" i="73"/>
  <c r="AO652" i="73"/>
  <c r="AH652" i="73"/>
  <c r="AD652" i="73"/>
  <c r="AD653" i="73" s="1"/>
  <c r="AC652" i="73"/>
  <c r="AC653" i="73" s="1"/>
  <c r="AB652" i="73"/>
  <c r="AB653" i="73" s="1"/>
  <c r="AA652" i="73"/>
  <c r="AA653" i="73" s="1"/>
  <c r="Y652" i="73"/>
  <c r="Y653" i="73" s="1"/>
  <c r="X652" i="73"/>
  <c r="X653" i="73" s="1"/>
  <c r="W652" i="73"/>
  <c r="W653" i="73" s="1"/>
  <c r="V652" i="73"/>
  <c r="V653" i="73" s="1"/>
  <c r="BU650" i="73"/>
  <c r="BP650" i="73"/>
  <c r="BK650" i="73"/>
  <c r="BF650" i="73"/>
  <c r="AY650" i="73"/>
  <c r="AT650" i="73"/>
  <c r="AO650" i="73"/>
  <c r="AH650" i="73"/>
  <c r="AD650" i="73"/>
  <c r="AD651" i="73" s="1"/>
  <c r="AC650" i="73"/>
  <c r="AC651" i="73" s="1"/>
  <c r="AB650" i="73"/>
  <c r="AB651" i="73" s="1"/>
  <c r="AA650" i="73"/>
  <c r="AA651" i="73" s="1"/>
  <c r="Y650" i="73"/>
  <c r="Y651" i="73" s="1"/>
  <c r="X650" i="73"/>
  <c r="X651" i="73" s="1"/>
  <c r="W650" i="73"/>
  <c r="W651" i="73" s="1"/>
  <c r="V650" i="73"/>
  <c r="V651" i="73" s="1"/>
  <c r="BU645" i="73"/>
  <c r="BP645" i="73"/>
  <c r="BK645" i="73"/>
  <c r="BF645" i="73"/>
  <c r="AY645" i="73"/>
  <c r="AT645" i="73"/>
  <c r="AO645" i="73"/>
  <c r="AH645" i="73"/>
  <c r="AD645" i="73"/>
  <c r="AC645" i="73"/>
  <c r="AB645" i="73"/>
  <c r="AA645" i="73"/>
  <c r="Y645" i="73"/>
  <c r="X645" i="73"/>
  <c r="W645" i="73"/>
  <c r="V645" i="73"/>
  <c r="T645" i="73"/>
  <c r="BU644" i="73"/>
  <c r="BP644" i="73"/>
  <c r="BK644" i="73"/>
  <c r="BF644" i="73"/>
  <c r="AY644" i="73"/>
  <c r="AT644" i="73"/>
  <c r="AO644" i="73"/>
  <c r="AH644" i="73"/>
  <c r="AD644" i="73"/>
  <c r="AC644" i="73"/>
  <c r="AB644" i="73"/>
  <c r="AA644" i="73"/>
  <c r="Y644" i="73"/>
  <c r="X644" i="73"/>
  <c r="W644" i="73"/>
  <c r="V644" i="73"/>
  <c r="T644" i="73"/>
  <c r="BU643" i="73"/>
  <c r="BP643" i="73"/>
  <c r="BK643" i="73"/>
  <c r="BF643" i="73"/>
  <c r="AY643" i="73"/>
  <c r="AT643" i="73"/>
  <c r="AO643" i="73"/>
  <c r="AH643" i="73"/>
  <c r="AD643" i="73"/>
  <c r="AC643" i="73"/>
  <c r="AB643" i="73"/>
  <c r="AA643" i="73"/>
  <c r="Y643" i="73"/>
  <c r="X643" i="73"/>
  <c r="W643" i="73"/>
  <c r="V643" i="73"/>
  <c r="BU642" i="73"/>
  <c r="BP642" i="73"/>
  <c r="BK642" i="73"/>
  <c r="BF642" i="73"/>
  <c r="AY642" i="73"/>
  <c r="AT642" i="73"/>
  <c r="AO642" i="73"/>
  <c r="AH642" i="73"/>
  <c r="AD642" i="73"/>
  <c r="AC642" i="73"/>
  <c r="AB642" i="73"/>
  <c r="AA642" i="73"/>
  <c r="Y642" i="73"/>
  <c r="X642" i="73"/>
  <c r="W642" i="73"/>
  <c r="V642" i="73"/>
  <c r="BU641" i="73"/>
  <c r="BP641" i="73"/>
  <c r="BK641" i="73"/>
  <c r="BF641" i="73"/>
  <c r="AY641" i="73"/>
  <c r="AT641" i="73"/>
  <c r="AO641" i="73"/>
  <c r="AH641" i="73"/>
  <c r="AD641" i="73"/>
  <c r="AC641" i="73"/>
  <c r="AB641" i="73"/>
  <c r="AA641" i="73"/>
  <c r="Y641" i="73"/>
  <c r="X641" i="73"/>
  <c r="W641" i="73"/>
  <c r="V641" i="73"/>
  <c r="BU640" i="73"/>
  <c r="BP640" i="73"/>
  <c r="BK640" i="73"/>
  <c r="BF640" i="73"/>
  <c r="AY640" i="73"/>
  <c r="AT640" i="73"/>
  <c r="AO640" i="73"/>
  <c r="AH640" i="73"/>
  <c r="AD640" i="73"/>
  <c r="AC640" i="73"/>
  <c r="AB640" i="73"/>
  <c r="AA640" i="73"/>
  <c r="Y640" i="73"/>
  <c r="X640" i="73"/>
  <c r="W640" i="73"/>
  <c r="V640" i="73"/>
  <c r="BU639" i="73"/>
  <c r="BP639" i="73"/>
  <c r="BK639" i="73"/>
  <c r="BF639" i="73"/>
  <c r="AY639" i="73"/>
  <c r="AT639" i="73"/>
  <c r="AO639" i="73"/>
  <c r="AH639" i="73"/>
  <c r="AD639" i="73"/>
  <c r="AC639" i="73"/>
  <c r="AB639" i="73"/>
  <c r="AA639" i="73"/>
  <c r="Y639" i="73"/>
  <c r="X639" i="73"/>
  <c r="W639" i="73"/>
  <c r="V639" i="73"/>
  <c r="BU648" i="73"/>
  <c r="BP648" i="73"/>
  <c r="BK648" i="73"/>
  <c r="BF648" i="73"/>
  <c r="AY648" i="73"/>
  <c r="AT648" i="73"/>
  <c r="AO648" i="73"/>
  <c r="AH648" i="73"/>
  <c r="AD648" i="73"/>
  <c r="AD649" i="73" s="1"/>
  <c r="AC648" i="73"/>
  <c r="AC649" i="73" s="1"/>
  <c r="AB648" i="73"/>
  <c r="AB649" i="73" s="1"/>
  <c r="AA648" i="73"/>
  <c r="AA649" i="73" s="1"/>
  <c r="Y648" i="73"/>
  <c r="Y649" i="73" s="1"/>
  <c r="X648" i="73"/>
  <c r="X649" i="73" s="1"/>
  <c r="W648" i="73"/>
  <c r="W649" i="73" s="1"/>
  <c r="V648" i="73"/>
  <c r="V649" i="73" s="1"/>
  <c r="BU500" i="73"/>
  <c r="BP500" i="73"/>
  <c r="BK500" i="73"/>
  <c r="BF500" i="73"/>
  <c r="AY500" i="73"/>
  <c r="AT500" i="73"/>
  <c r="AO500" i="73"/>
  <c r="AH500" i="73"/>
  <c r="AD500" i="73"/>
  <c r="AC500" i="73"/>
  <c r="AB500" i="73"/>
  <c r="AA500" i="73"/>
  <c r="Y500" i="73"/>
  <c r="X500" i="73"/>
  <c r="W500" i="73"/>
  <c r="V500" i="73"/>
  <c r="BU499" i="73"/>
  <c r="BP499" i="73"/>
  <c r="BK499" i="73"/>
  <c r="BF499" i="73"/>
  <c r="AY499" i="73"/>
  <c r="AT499" i="73"/>
  <c r="AO499" i="73"/>
  <c r="AH499" i="73"/>
  <c r="AD499" i="73"/>
  <c r="AC499" i="73"/>
  <c r="AB499" i="73"/>
  <c r="AA499" i="73"/>
  <c r="Y499" i="73"/>
  <c r="X499" i="73"/>
  <c r="W499" i="73"/>
  <c r="V499" i="73"/>
  <c r="BU498" i="73"/>
  <c r="BP498" i="73"/>
  <c r="BK498" i="73"/>
  <c r="BF498" i="73"/>
  <c r="AY498" i="73"/>
  <c r="AT498" i="73"/>
  <c r="AO498" i="73"/>
  <c r="AH498" i="73"/>
  <c r="AD498" i="73"/>
  <c r="AC498" i="73"/>
  <c r="AB498" i="73"/>
  <c r="AA498" i="73"/>
  <c r="Y498" i="73"/>
  <c r="X498" i="73"/>
  <c r="W498" i="73"/>
  <c r="V498" i="73"/>
  <c r="BU497" i="73"/>
  <c r="BP497" i="73"/>
  <c r="BK497" i="73"/>
  <c r="BF497" i="73"/>
  <c r="AY497" i="73"/>
  <c r="AT497" i="73"/>
  <c r="AO497" i="73"/>
  <c r="AH497" i="73"/>
  <c r="AD497" i="73"/>
  <c r="AC497" i="73"/>
  <c r="AB497" i="73"/>
  <c r="AA497" i="73"/>
  <c r="Y497" i="73"/>
  <c r="X497" i="73"/>
  <c r="W497" i="73"/>
  <c r="V497" i="73"/>
  <c r="BU346" i="73"/>
  <c r="BP346" i="73"/>
  <c r="BK346" i="73"/>
  <c r="BF346" i="73"/>
  <c r="AO346" i="73"/>
  <c r="AH346" i="73"/>
  <c r="AD346" i="73"/>
  <c r="AC346" i="73"/>
  <c r="AB346" i="73"/>
  <c r="AA346" i="73"/>
  <c r="Y346" i="73"/>
  <c r="X346" i="73"/>
  <c r="W346" i="73"/>
  <c r="V346" i="73"/>
  <c r="BU321" i="73"/>
  <c r="BP321" i="73"/>
  <c r="BK321" i="73"/>
  <c r="BF321" i="73"/>
  <c r="AY321" i="73"/>
  <c r="AT321" i="73"/>
  <c r="AO321" i="73"/>
  <c r="AH321" i="73"/>
  <c r="AD321" i="73"/>
  <c r="AC321" i="73"/>
  <c r="AB321" i="73"/>
  <c r="AA321" i="73"/>
  <c r="Y321" i="73"/>
  <c r="X321" i="73"/>
  <c r="W321" i="73"/>
  <c r="V321" i="73"/>
  <c r="BU252" i="73"/>
  <c r="BP252" i="73"/>
  <c r="BK252" i="73"/>
  <c r="BF252" i="73"/>
  <c r="AY252" i="73"/>
  <c r="AT252" i="73"/>
  <c r="AO252" i="73"/>
  <c r="AH252" i="73"/>
  <c r="AD252" i="73"/>
  <c r="AC252" i="73"/>
  <c r="AB252" i="73"/>
  <c r="AA252" i="73"/>
  <c r="Y252" i="73"/>
  <c r="X252" i="73"/>
  <c r="W252" i="73"/>
  <c r="V252" i="73"/>
  <c r="BU251" i="73"/>
  <c r="BP251" i="73"/>
  <c r="BK251" i="73"/>
  <c r="BF251" i="73"/>
  <c r="AY251" i="73"/>
  <c r="AT251" i="73"/>
  <c r="AO251" i="73"/>
  <c r="AH251" i="73"/>
  <c r="AD251" i="73"/>
  <c r="AC251" i="73"/>
  <c r="AB251" i="73"/>
  <c r="AA251" i="73"/>
  <c r="Y251" i="73"/>
  <c r="X251" i="73"/>
  <c r="W251" i="73"/>
  <c r="V251" i="73"/>
  <c r="BU250" i="73"/>
  <c r="BP250" i="73"/>
  <c r="BK250" i="73"/>
  <c r="BF250" i="73"/>
  <c r="AY250" i="73"/>
  <c r="AT250" i="73"/>
  <c r="AO250" i="73"/>
  <c r="AH250" i="73"/>
  <c r="AD250" i="73"/>
  <c r="AC250" i="73"/>
  <c r="AB250" i="73"/>
  <c r="AA250" i="73"/>
  <c r="Y250" i="73"/>
  <c r="X250" i="73"/>
  <c r="W250" i="73"/>
  <c r="V250" i="73"/>
  <c r="BU249" i="73"/>
  <c r="BP249" i="73"/>
  <c r="BK249" i="73"/>
  <c r="BF249" i="73"/>
  <c r="AY249" i="73"/>
  <c r="AT249" i="73"/>
  <c r="AO249" i="73"/>
  <c r="AH249" i="73"/>
  <c r="AD249" i="73"/>
  <c r="AC249" i="73"/>
  <c r="AB249" i="73"/>
  <c r="AA249" i="73"/>
  <c r="Y249" i="73"/>
  <c r="X249" i="73"/>
  <c r="W249" i="73"/>
  <c r="V249" i="73"/>
  <c r="BU143" i="73"/>
  <c r="BP143" i="73"/>
  <c r="BK143" i="73"/>
  <c r="BF143" i="73"/>
  <c r="AY143" i="73"/>
  <c r="AT143" i="73"/>
  <c r="AO143" i="73"/>
  <c r="AH143" i="73"/>
  <c r="AD143" i="73"/>
  <c r="AC143" i="73"/>
  <c r="AB143" i="73"/>
  <c r="AA143" i="73"/>
  <c r="Y143" i="73"/>
  <c r="X143" i="73"/>
  <c r="W143" i="73"/>
  <c r="V143" i="73"/>
  <c r="BU142" i="73"/>
  <c r="BP142" i="73"/>
  <c r="BK142" i="73"/>
  <c r="BF142" i="73"/>
  <c r="AY142" i="73"/>
  <c r="AT142" i="73"/>
  <c r="AO142" i="73"/>
  <c r="AH142" i="73"/>
  <c r="AD142" i="73"/>
  <c r="AC142" i="73"/>
  <c r="AB142" i="73"/>
  <c r="AA142" i="73"/>
  <c r="Y142" i="73"/>
  <c r="X142" i="73"/>
  <c r="W142" i="73"/>
  <c r="V142" i="73"/>
  <c r="BU141" i="73"/>
  <c r="BP141" i="73"/>
  <c r="BK141" i="73"/>
  <c r="BF141" i="73"/>
  <c r="AY141" i="73"/>
  <c r="AT141" i="73"/>
  <c r="AO141" i="73"/>
  <c r="AH141" i="73"/>
  <c r="AD141" i="73"/>
  <c r="AC141" i="73"/>
  <c r="AB141" i="73"/>
  <c r="AA141" i="73"/>
  <c r="Y141" i="73"/>
  <c r="X141" i="73"/>
  <c r="W141" i="73"/>
  <c r="V141" i="73"/>
  <c r="BU140" i="73"/>
  <c r="BP140" i="73"/>
  <c r="BK140" i="73"/>
  <c r="BF140" i="73"/>
  <c r="AY140" i="73"/>
  <c r="AT140" i="73"/>
  <c r="AO140" i="73"/>
  <c r="AH140" i="73"/>
  <c r="AD140" i="73"/>
  <c r="AC140" i="73"/>
  <c r="AB140" i="73"/>
  <c r="AA140" i="73"/>
  <c r="Y140" i="73"/>
  <c r="X140" i="73"/>
  <c r="W140" i="73"/>
  <c r="V140" i="73"/>
  <c r="BU139" i="73"/>
  <c r="BP139" i="73"/>
  <c r="BK139" i="73"/>
  <c r="BF139" i="73"/>
  <c r="AY139" i="73"/>
  <c r="AT139" i="73"/>
  <c r="AO139" i="73"/>
  <c r="AH139" i="73"/>
  <c r="AD139" i="73"/>
  <c r="AC139" i="73"/>
  <c r="AB139" i="73"/>
  <c r="AA139" i="73"/>
  <c r="Y139" i="73"/>
  <c r="X139" i="73"/>
  <c r="W139" i="73"/>
  <c r="V139" i="73"/>
  <c r="BU138" i="73"/>
  <c r="BP138" i="73"/>
  <c r="BK138" i="73"/>
  <c r="BF138" i="73"/>
  <c r="AY138" i="73"/>
  <c r="AT138" i="73"/>
  <c r="AO138" i="73"/>
  <c r="AH138" i="73"/>
  <c r="AD138" i="73"/>
  <c r="AC138" i="73"/>
  <c r="AB138" i="73"/>
  <c r="AA138" i="73"/>
  <c r="Y138" i="73"/>
  <c r="X138" i="73"/>
  <c r="W138" i="73"/>
  <c r="V138" i="73"/>
  <c r="BU137" i="73"/>
  <c r="BP137" i="73"/>
  <c r="BK137" i="73"/>
  <c r="BF137" i="73"/>
  <c r="AY137" i="73"/>
  <c r="AT137" i="73"/>
  <c r="AO137" i="73"/>
  <c r="AH137" i="73"/>
  <c r="AD137" i="73"/>
  <c r="AC137" i="73"/>
  <c r="AB137" i="73"/>
  <c r="AA137" i="73"/>
  <c r="Y137" i="73"/>
  <c r="X137" i="73"/>
  <c r="W137" i="73"/>
  <c r="V137" i="73"/>
  <c r="BU136" i="73"/>
  <c r="BP136" i="73"/>
  <c r="BK136" i="73"/>
  <c r="BF136" i="73"/>
  <c r="AY136" i="73"/>
  <c r="AT136" i="73"/>
  <c r="AO136" i="73"/>
  <c r="AH136" i="73"/>
  <c r="AD136" i="73"/>
  <c r="AC136" i="73"/>
  <c r="AB136" i="73"/>
  <c r="AA136" i="73"/>
  <c r="Y136" i="73"/>
  <c r="X136" i="73"/>
  <c r="W136" i="73"/>
  <c r="V136" i="73"/>
  <c r="BU135" i="73"/>
  <c r="BP135" i="73"/>
  <c r="BK135" i="73"/>
  <c r="BF135" i="73"/>
  <c r="AY135" i="73"/>
  <c r="AT135" i="73"/>
  <c r="AO135" i="73"/>
  <c r="AH135" i="73"/>
  <c r="AD135" i="73"/>
  <c r="AC135" i="73"/>
  <c r="AB135" i="73"/>
  <c r="AA135" i="73"/>
  <c r="Y135" i="73"/>
  <c r="X135" i="73"/>
  <c r="W135" i="73"/>
  <c r="V135" i="73"/>
  <c r="BU134" i="73"/>
  <c r="BP134" i="73"/>
  <c r="BK134" i="73"/>
  <c r="BF134" i="73"/>
  <c r="AY134" i="73"/>
  <c r="AT134" i="73"/>
  <c r="AO134" i="73"/>
  <c r="AH134" i="73"/>
  <c r="AD134" i="73"/>
  <c r="AC134" i="73"/>
  <c r="AB134" i="73"/>
  <c r="AA134" i="73"/>
  <c r="Y134" i="73"/>
  <c r="X134" i="73"/>
  <c r="W134" i="73"/>
  <c r="V134" i="73"/>
  <c r="BU133" i="73"/>
  <c r="BP133" i="73"/>
  <c r="BK133" i="73"/>
  <c r="BF133" i="73"/>
  <c r="AY133" i="73"/>
  <c r="AT133" i="73"/>
  <c r="AO133" i="73"/>
  <c r="AH133" i="73"/>
  <c r="AD133" i="73"/>
  <c r="AC133" i="73"/>
  <c r="AB133" i="73"/>
  <c r="AA133" i="73"/>
  <c r="Y133" i="73"/>
  <c r="X133" i="73"/>
  <c r="W133" i="73"/>
  <c r="V133" i="73"/>
  <c r="BU132" i="73"/>
  <c r="BP132" i="73"/>
  <c r="BK132" i="73"/>
  <c r="BF132" i="73"/>
  <c r="AY132" i="73"/>
  <c r="AT132" i="73"/>
  <c r="AO132" i="73"/>
  <c r="AH132" i="73"/>
  <c r="AD132" i="73"/>
  <c r="AC132" i="73"/>
  <c r="AB132" i="73"/>
  <c r="AA132" i="73"/>
  <c r="Y132" i="73"/>
  <c r="X132" i="73"/>
  <c r="W132" i="73"/>
  <c r="V132" i="73"/>
  <c r="BU131" i="73"/>
  <c r="BP131" i="73"/>
  <c r="BK131" i="73"/>
  <c r="BF131" i="73"/>
  <c r="AY131" i="73"/>
  <c r="AT131" i="73"/>
  <c r="AO131" i="73"/>
  <c r="AH131" i="73"/>
  <c r="AD131" i="73"/>
  <c r="AC131" i="73"/>
  <c r="AB131" i="73"/>
  <c r="AA131" i="73"/>
  <c r="Y131" i="73"/>
  <c r="X131" i="73"/>
  <c r="W131" i="73"/>
  <c r="V131" i="73"/>
  <c r="BU127" i="73"/>
  <c r="BP127" i="73"/>
  <c r="BK127" i="73"/>
  <c r="BF127" i="73"/>
  <c r="AT127" i="73"/>
  <c r="AO127" i="73"/>
  <c r="AH127" i="73"/>
  <c r="AC127" i="73"/>
  <c r="AB127" i="73"/>
  <c r="AA127" i="73"/>
  <c r="Y127" i="73"/>
  <c r="X127" i="73"/>
  <c r="W127" i="73"/>
  <c r="V127" i="73"/>
  <c r="BU45" i="73"/>
  <c r="BP45" i="73"/>
  <c r="BK45" i="73"/>
  <c r="BF45" i="73"/>
  <c r="AY45" i="73"/>
  <c r="AT45" i="73"/>
  <c r="AO45" i="73"/>
  <c r="AH45" i="73"/>
  <c r="AD45" i="73"/>
  <c r="AC45" i="73"/>
  <c r="AB45" i="73"/>
  <c r="AA45" i="73"/>
  <c r="Y45" i="73"/>
  <c r="X45" i="73"/>
  <c r="W45" i="73"/>
  <c r="V45" i="73"/>
  <c r="BU44" i="73"/>
  <c r="BP44" i="73"/>
  <c r="BK44" i="73"/>
  <c r="BF44" i="73"/>
  <c r="AY44" i="73"/>
  <c r="AT44" i="73"/>
  <c r="AO44" i="73"/>
  <c r="AH44" i="73"/>
  <c r="AD44" i="73"/>
  <c r="AC44" i="73"/>
  <c r="AB44" i="73"/>
  <c r="AA44" i="73"/>
  <c r="Y44" i="73"/>
  <c r="X44" i="73"/>
  <c r="W44" i="73"/>
  <c r="V44" i="73"/>
  <c r="BU43" i="73"/>
  <c r="BP43" i="73"/>
  <c r="BK43" i="73"/>
  <c r="BF43" i="73"/>
  <c r="AY43" i="73"/>
  <c r="AT43" i="73"/>
  <c r="AO43" i="73"/>
  <c r="AH43" i="73"/>
  <c r="AD43" i="73"/>
  <c r="AC43" i="73"/>
  <c r="AB43" i="73"/>
  <c r="AA43" i="73"/>
  <c r="Y43" i="73"/>
  <c r="X43" i="73"/>
  <c r="W43" i="73"/>
  <c r="V43" i="73"/>
  <c r="T647" i="73" l="1"/>
  <c r="X647" i="73"/>
  <c r="AC647" i="73"/>
  <c r="Y647" i="73"/>
  <c r="AD647" i="73"/>
  <c r="V647" i="73"/>
  <c r="AA647" i="73"/>
  <c r="W647" i="73"/>
  <c r="AB647" i="73"/>
  <c r="U648" i="73"/>
  <c r="U643" i="73"/>
  <c r="U641" i="73"/>
  <c r="U500" i="73"/>
  <c r="U639" i="73"/>
  <c r="U654" i="73"/>
  <c r="U498" i="73"/>
  <c r="U134" i="73"/>
  <c r="U322" i="73"/>
  <c r="U127" i="73"/>
  <c r="U141" i="73"/>
  <c r="U250" i="73"/>
  <c r="Z666" i="73"/>
  <c r="U129" i="73"/>
  <c r="U45" i="73"/>
  <c r="U656" i="73"/>
  <c r="Z322" i="73"/>
  <c r="CF322" i="73" s="1"/>
  <c r="U44" i="73"/>
  <c r="U132" i="73"/>
  <c r="U252" i="73"/>
  <c r="Z650" i="73"/>
  <c r="Z656" i="73"/>
  <c r="U664" i="73"/>
  <c r="Z501" i="73"/>
  <c r="U502" i="73"/>
  <c r="U635" i="73"/>
  <c r="Z45" i="73"/>
  <c r="CF45" i="73" s="1"/>
  <c r="U131" i="73"/>
  <c r="U346" i="73"/>
  <c r="Z498" i="73"/>
  <c r="U499" i="73"/>
  <c r="Z652" i="73"/>
  <c r="Z654" i="73"/>
  <c r="Z658" i="73"/>
  <c r="Z637" i="73"/>
  <c r="Z645" i="73"/>
  <c r="Z664" i="73"/>
  <c r="Z129" i="73"/>
  <c r="CF129" i="73" s="1"/>
  <c r="U133" i="73"/>
  <c r="U136" i="73"/>
  <c r="U650" i="73"/>
  <c r="U658" i="73"/>
  <c r="U128" i="73"/>
  <c r="Z502" i="73"/>
  <c r="U669" i="73"/>
  <c r="Z133" i="73"/>
  <c r="Z252" i="73"/>
  <c r="U321" i="73"/>
  <c r="Z639" i="73"/>
  <c r="CF639" i="73" s="1"/>
  <c r="U640" i="73"/>
  <c r="Z128" i="73"/>
  <c r="CF128" i="73" s="1"/>
  <c r="Z635" i="73"/>
  <c r="U43" i="73"/>
  <c r="U135" i="73"/>
  <c r="U139" i="73"/>
  <c r="U143" i="73"/>
  <c r="U251" i="73"/>
  <c r="Z500" i="73"/>
  <c r="U645" i="73"/>
  <c r="U652" i="73"/>
  <c r="U1042" i="73"/>
  <c r="Z1042" i="73"/>
  <c r="U637" i="73"/>
  <c r="U445" i="73"/>
  <c r="U137" i="73"/>
  <c r="Z346" i="73"/>
  <c r="U497" i="73"/>
  <c r="U642" i="73"/>
  <c r="U501" i="73"/>
  <c r="U666" i="73"/>
  <c r="U130" i="73"/>
  <c r="Z130" i="73"/>
  <c r="U638" i="73"/>
  <c r="Z44" i="73"/>
  <c r="CF44" i="73" s="1"/>
  <c r="Z132" i="73"/>
  <c r="CF132" i="73" s="1"/>
  <c r="Z136" i="73"/>
  <c r="CF136" i="73" s="1"/>
  <c r="Z142" i="73"/>
  <c r="Z497" i="73"/>
  <c r="Z648" i="73"/>
  <c r="Z642" i="73"/>
  <c r="CF642" i="73" s="1"/>
  <c r="Z644" i="73"/>
  <c r="Z43" i="73"/>
  <c r="Z131" i="73"/>
  <c r="Z135" i="73"/>
  <c r="Z669" i="73"/>
  <c r="Z138" i="73"/>
  <c r="Z140" i="73"/>
  <c r="Z249" i="73"/>
  <c r="Z251" i="73"/>
  <c r="CF251" i="73" s="1"/>
  <c r="Z321" i="73"/>
  <c r="Z499" i="73"/>
  <c r="CF499" i="73" s="1"/>
  <c r="Z640" i="73"/>
  <c r="Z660" i="73"/>
  <c r="Z127" i="73"/>
  <c r="CF127" i="73" s="1"/>
  <c r="Z134" i="73"/>
  <c r="Z137" i="73"/>
  <c r="U138" i="73"/>
  <c r="Z139" i="73"/>
  <c r="U140" i="73"/>
  <c r="Z141" i="73"/>
  <c r="U142" i="73"/>
  <c r="Z143" i="73"/>
  <c r="U249" i="73"/>
  <c r="Z250" i="73"/>
  <c r="CF250" i="73" s="1"/>
  <c r="Z641" i="73"/>
  <c r="Z643" i="73"/>
  <c r="CF643" i="73" s="1"/>
  <c r="U644" i="73"/>
  <c r="Z638" i="73"/>
  <c r="U660" i="73"/>
  <c r="Z445" i="73"/>
  <c r="CF134" i="73" l="1"/>
  <c r="CF131" i="73"/>
  <c r="CF445" i="73"/>
  <c r="CF143" i="73"/>
  <c r="CF252" i="73"/>
  <c r="CF321" i="73"/>
  <c r="CF500" i="73"/>
  <c r="Z651" i="73"/>
  <c r="CF650" i="73"/>
  <c r="Z649" i="73"/>
  <c r="CF648" i="73"/>
  <c r="Z661" i="73"/>
  <c r="CF660" i="73"/>
  <c r="Z665" i="73"/>
  <c r="CF664" i="73"/>
  <c r="CF138" i="73"/>
  <c r="CF43" i="73"/>
  <c r="CF346" i="73"/>
  <c r="Z1043" i="73"/>
  <c r="CF1042" i="73"/>
  <c r="Z659" i="73"/>
  <c r="CF658" i="73"/>
  <c r="Z657" i="73"/>
  <c r="CF656" i="73"/>
  <c r="Z670" i="73"/>
  <c r="CF669" i="73"/>
  <c r="Z655" i="73"/>
  <c r="CF654" i="73"/>
  <c r="CF638" i="73"/>
  <c r="CF137" i="73"/>
  <c r="Z636" i="73"/>
  <c r="CF635" i="73"/>
  <c r="CF502" i="73"/>
  <c r="Z653" i="73"/>
  <c r="CF652" i="73"/>
  <c r="CF140" i="73"/>
  <c r="CF133" i="73"/>
  <c r="CF498" i="73"/>
  <c r="CF641" i="73"/>
  <c r="CF644" i="73"/>
  <c r="CF142" i="73"/>
  <c r="CF666" i="73"/>
  <c r="CF637" i="73"/>
  <c r="CF139" i="73"/>
  <c r="CF497" i="73"/>
  <c r="CF141" i="73"/>
  <c r="CF640" i="73"/>
  <c r="CF249" i="73"/>
  <c r="CF135" i="73"/>
  <c r="CF130" i="73"/>
  <c r="CF645" i="73"/>
  <c r="CF501" i="73"/>
  <c r="U661" i="73"/>
  <c r="U1043" i="73"/>
  <c r="U670" i="73"/>
  <c r="U651" i="73"/>
  <c r="U649" i="73"/>
  <c r="U653" i="73"/>
  <c r="U657" i="73"/>
  <c r="U665" i="73"/>
  <c r="U659" i="73"/>
  <c r="U636" i="73"/>
  <c r="U655" i="73"/>
  <c r="U647" i="73"/>
  <c r="Z647" i="73"/>
  <c r="BU667" i="73"/>
  <c r="BP667" i="73"/>
  <c r="BK667" i="73"/>
  <c r="BF667" i="73"/>
  <c r="AY667" i="73"/>
  <c r="AT667" i="73"/>
  <c r="AO667" i="73"/>
  <c r="AH667" i="73"/>
  <c r="AD667" i="73"/>
  <c r="AD668" i="73" s="1"/>
  <c r="AC667" i="73"/>
  <c r="AC668" i="73" s="1"/>
  <c r="AB667" i="73"/>
  <c r="AB668" i="73" s="1"/>
  <c r="AA667" i="73"/>
  <c r="AA668" i="73" s="1"/>
  <c r="Y667" i="73"/>
  <c r="Y668" i="73" s="1"/>
  <c r="X667" i="73"/>
  <c r="X668" i="73" s="1"/>
  <c r="W667" i="73"/>
  <c r="W668" i="73" s="1"/>
  <c r="V667" i="73"/>
  <c r="V668" i="73" s="1"/>
  <c r="BU724" i="73"/>
  <c r="BP724" i="73"/>
  <c r="BK724" i="73"/>
  <c r="BF724" i="73"/>
  <c r="AT724" i="73"/>
  <c r="AO724" i="73"/>
  <c r="AH724" i="73"/>
  <c r="AD724" i="73"/>
  <c r="AD725" i="73" s="1"/>
  <c r="AC724" i="73"/>
  <c r="AC725" i="73" s="1"/>
  <c r="AB724" i="73"/>
  <c r="AB725" i="73" s="1"/>
  <c r="AA724" i="73"/>
  <c r="AA725" i="73" s="1"/>
  <c r="Y724" i="73"/>
  <c r="Y725" i="73" s="1"/>
  <c r="X724" i="73"/>
  <c r="X725" i="73" s="1"/>
  <c r="W724" i="73"/>
  <c r="W725" i="73" s="1"/>
  <c r="V724" i="73"/>
  <c r="V725" i="73" s="1"/>
  <c r="BU728" i="73"/>
  <c r="BP728" i="73"/>
  <c r="BK728" i="73"/>
  <c r="BF728" i="73"/>
  <c r="AT728" i="73"/>
  <c r="AO728" i="73"/>
  <c r="AH728" i="73"/>
  <c r="AD728" i="73"/>
  <c r="AD729" i="73" s="1"/>
  <c r="AC728" i="73"/>
  <c r="AC729" i="73" s="1"/>
  <c r="AB728" i="73"/>
  <c r="AB729" i="73" s="1"/>
  <c r="AA728" i="73"/>
  <c r="AA729" i="73" s="1"/>
  <c r="Y728" i="73"/>
  <c r="Y729" i="73" s="1"/>
  <c r="X728" i="73"/>
  <c r="X729" i="73" s="1"/>
  <c r="W728" i="73"/>
  <c r="W729" i="73" s="1"/>
  <c r="V728" i="73"/>
  <c r="V729" i="73" s="1"/>
  <c r="BU726" i="73"/>
  <c r="BP726" i="73"/>
  <c r="BK726" i="73"/>
  <c r="BF726" i="73"/>
  <c r="AT726" i="73"/>
  <c r="AO726" i="73"/>
  <c r="AH726" i="73"/>
  <c r="AD726" i="73"/>
  <c r="AD727" i="73" s="1"/>
  <c r="AC726" i="73"/>
  <c r="AC727" i="73" s="1"/>
  <c r="AB726" i="73"/>
  <c r="AB727" i="73" s="1"/>
  <c r="AA726" i="73"/>
  <c r="AA727" i="73" s="1"/>
  <c r="Y726" i="73"/>
  <c r="Y727" i="73" s="1"/>
  <c r="X726" i="73"/>
  <c r="X727" i="73" s="1"/>
  <c r="W726" i="73"/>
  <c r="W727" i="73" s="1"/>
  <c r="V726" i="73"/>
  <c r="V727" i="73" s="1"/>
  <c r="BU722" i="73"/>
  <c r="BP722" i="73"/>
  <c r="BK722" i="73"/>
  <c r="BF722" i="73"/>
  <c r="AT722" i="73"/>
  <c r="AO722" i="73"/>
  <c r="AH722" i="73"/>
  <c r="AD722" i="73"/>
  <c r="AD723" i="73" s="1"/>
  <c r="AC722" i="73"/>
  <c r="AC723" i="73" s="1"/>
  <c r="AB722" i="73"/>
  <c r="AB723" i="73" s="1"/>
  <c r="AA722" i="73"/>
  <c r="AA723" i="73" s="1"/>
  <c r="Y722" i="73"/>
  <c r="Y723" i="73" s="1"/>
  <c r="X722" i="73"/>
  <c r="X723" i="73" s="1"/>
  <c r="W722" i="73"/>
  <c r="W723" i="73" s="1"/>
  <c r="V722" i="73"/>
  <c r="V723" i="73" s="1"/>
  <c r="BU720" i="73"/>
  <c r="BP720" i="73"/>
  <c r="BK720" i="73"/>
  <c r="BF720" i="73"/>
  <c r="AT720" i="73"/>
  <c r="AO720" i="73"/>
  <c r="AH720" i="73"/>
  <c r="AD720" i="73"/>
  <c r="AD721" i="73" s="1"/>
  <c r="AC720" i="73"/>
  <c r="AC721" i="73" s="1"/>
  <c r="AB720" i="73"/>
  <c r="AB721" i="73" s="1"/>
  <c r="AA720" i="73"/>
  <c r="AA721" i="73" s="1"/>
  <c r="Y720" i="73"/>
  <c r="Y721" i="73" s="1"/>
  <c r="X720" i="73"/>
  <c r="X721" i="73" s="1"/>
  <c r="W720" i="73"/>
  <c r="W721" i="73" s="1"/>
  <c r="V720" i="73"/>
  <c r="V721" i="73" s="1"/>
  <c r="BU718" i="73"/>
  <c r="BP718" i="73"/>
  <c r="BK718" i="73"/>
  <c r="BF718" i="73"/>
  <c r="AY718" i="73"/>
  <c r="AT718" i="73"/>
  <c r="AO718" i="73"/>
  <c r="AH718" i="73"/>
  <c r="AD718" i="73"/>
  <c r="AD719" i="73" s="1"/>
  <c r="AC718" i="73"/>
  <c r="AC719" i="73" s="1"/>
  <c r="AB718" i="73"/>
  <c r="AB719" i="73" s="1"/>
  <c r="AA718" i="73"/>
  <c r="AA719" i="73" s="1"/>
  <c r="Y718" i="73"/>
  <c r="Y719" i="73" s="1"/>
  <c r="X718" i="73"/>
  <c r="X719" i="73" s="1"/>
  <c r="W718" i="73"/>
  <c r="W719" i="73" s="1"/>
  <c r="V718" i="73"/>
  <c r="V719" i="73" s="1"/>
  <c r="BU424" i="73"/>
  <c r="BP424" i="73"/>
  <c r="BK424" i="73"/>
  <c r="BF424" i="73"/>
  <c r="AY424" i="73"/>
  <c r="AT424" i="73"/>
  <c r="AO424" i="73"/>
  <c r="AH424" i="73"/>
  <c r="AD424" i="73"/>
  <c r="AC424" i="73"/>
  <c r="AB424" i="73"/>
  <c r="AA424" i="73"/>
  <c r="Y424" i="73"/>
  <c r="X424" i="73"/>
  <c r="W424" i="73"/>
  <c r="V424" i="73"/>
  <c r="BU51" i="73"/>
  <c r="BP51" i="73"/>
  <c r="BK51" i="73"/>
  <c r="BF51" i="73"/>
  <c r="AY51" i="73"/>
  <c r="AT51" i="73"/>
  <c r="AO51" i="73"/>
  <c r="AH51" i="73"/>
  <c r="AD51" i="73"/>
  <c r="AC51" i="73"/>
  <c r="AB51" i="73"/>
  <c r="AA51" i="73"/>
  <c r="Y51" i="73"/>
  <c r="X51" i="73"/>
  <c r="W51" i="73"/>
  <c r="V51" i="73"/>
  <c r="BU29" i="73"/>
  <c r="BP29" i="73"/>
  <c r="BK29" i="73"/>
  <c r="BF29" i="73"/>
  <c r="AY29" i="73"/>
  <c r="AT29" i="73"/>
  <c r="AO29" i="73"/>
  <c r="AH29" i="73"/>
  <c r="AD29" i="73"/>
  <c r="AC29" i="73"/>
  <c r="AB29" i="73"/>
  <c r="AA29" i="73"/>
  <c r="Y29" i="73"/>
  <c r="X29" i="73"/>
  <c r="W29" i="73"/>
  <c r="V29" i="73"/>
  <c r="CF1043" i="73" l="1"/>
  <c r="CF647" i="73"/>
  <c r="CF670" i="73"/>
  <c r="CF636" i="73"/>
  <c r="CF655" i="73"/>
  <c r="CF657" i="73"/>
  <c r="CF653" i="73"/>
  <c r="CF665" i="73"/>
  <c r="CF649" i="73"/>
  <c r="CF659" i="73"/>
  <c r="CF661" i="73"/>
  <c r="CF651" i="73"/>
  <c r="Z726" i="73"/>
  <c r="Z728" i="73"/>
  <c r="Z724" i="73"/>
  <c r="U424" i="73"/>
  <c r="U726" i="73"/>
  <c r="U29" i="73"/>
  <c r="U720" i="73"/>
  <c r="U724" i="73"/>
  <c r="Z718" i="73"/>
  <c r="Z29" i="73"/>
  <c r="U51" i="73"/>
  <c r="Z720" i="73"/>
  <c r="U722" i="73"/>
  <c r="U667" i="73"/>
  <c r="Z51" i="73"/>
  <c r="Z722" i="73"/>
  <c r="Z667" i="73"/>
  <c r="Z424" i="73"/>
  <c r="U718" i="73"/>
  <c r="U728" i="73"/>
  <c r="BK738" i="73"/>
  <c r="BF738" i="73"/>
  <c r="AO738" i="73"/>
  <c r="AH738" i="73"/>
  <c r="AD738" i="73"/>
  <c r="AC738" i="73"/>
  <c r="AB738" i="73"/>
  <c r="AA738" i="73"/>
  <c r="Y738" i="73"/>
  <c r="X738" i="73"/>
  <c r="W738" i="73"/>
  <c r="V738" i="73"/>
  <c r="BK737" i="73"/>
  <c r="BF737" i="73"/>
  <c r="AO737" i="73"/>
  <c r="AH737" i="73"/>
  <c r="AD737" i="73"/>
  <c r="AC737" i="73"/>
  <c r="AB737" i="73"/>
  <c r="AA737" i="73"/>
  <c r="Y737" i="73"/>
  <c r="X737" i="73"/>
  <c r="W737" i="73"/>
  <c r="V737" i="73"/>
  <c r="BU736" i="73"/>
  <c r="BK736" i="73"/>
  <c r="BF736" i="73"/>
  <c r="AT736" i="73"/>
  <c r="AO736" i="73"/>
  <c r="AH736" i="73"/>
  <c r="AD736" i="73"/>
  <c r="AC736" i="73"/>
  <c r="AB736" i="73"/>
  <c r="AA736" i="73"/>
  <c r="Y736" i="73"/>
  <c r="X736" i="73"/>
  <c r="W736" i="73"/>
  <c r="V736" i="73"/>
  <c r="BU735" i="73"/>
  <c r="BP735" i="73"/>
  <c r="BK735" i="73"/>
  <c r="BF735" i="73"/>
  <c r="AT735" i="73"/>
  <c r="AO735" i="73"/>
  <c r="AH735" i="73"/>
  <c r="AD735" i="73"/>
  <c r="AC735" i="73"/>
  <c r="AB735" i="73"/>
  <c r="AA735" i="73"/>
  <c r="Y735" i="73"/>
  <c r="X735" i="73"/>
  <c r="W735" i="73"/>
  <c r="V735" i="73"/>
  <c r="BU734" i="73"/>
  <c r="BP734" i="73"/>
  <c r="BK734" i="73"/>
  <c r="BF734" i="73"/>
  <c r="AT734" i="73"/>
  <c r="AO734" i="73"/>
  <c r="AH734" i="73"/>
  <c r="AD734" i="73"/>
  <c r="AC734" i="73"/>
  <c r="AB734" i="73"/>
  <c r="AA734" i="73"/>
  <c r="Y734" i="73"/>
  <c r="X734" i="73"/>
  <c r="W734" i="73"/>
  <c r="V734" i="73"/>
  <c r="BU733" i="73"/>
  <c r="BP733" i="73"/>
  <c r="BK733" i="73"/>
  <c r="BF733" i="73"/>
  <c r="AT733" i="73"/>
  <c r="AO733" i="73"/>
  <c r="AH733" i="73"/>
  <c r="AD733" i="73"/>
  <c r="AC733" i="73"/>
  <c r="AB733" i="73"/>
  <c r="AA733" i="73"/>
  <c r="Y733" i="73"/>
  <c r="X733" i="73"/>
  <c r="W733" i="73"/>
  <c r="V733" i="73"/>
  <c r="BU732" i="73"/>
  <c r="BP732" i="73"/>
  <c r="BK732" i="73"/>
  <c r="BF732" i="73"/>
  <c r="AT732" i="73"/>
  <c r="AO732" i="73"/>
  <c r="AH732" i="73"/>
  <c r="AD732" i="73"/>
  <c r="AC732" i="73"/>
  <c r="AB732" i="73"/>
  <c r="AA732" i="73"/>
  <c r="Y732" i="73"/>
  <c r="X732" i="73"/>
  <c r="W732" i="73"/>
  <c r="V732" i="73"/>
  <c r="BU731" i="73"/>
  <c r="BP731" i="73"/>
  <c r="BK731" i="73"/>
  <c r="BF731" i="73"/>
  <c r="AT731" i="73"/>
  <c r="AO731" i="73"/>
  <c r="AH731" i="73"/>
  <c r="AD731" i="73"/>
  <c r="AC731" i="73"/>
  <c r="AB731" i="73"/>
  <c r="AA731" i="73"/>
  <c r="Y731" i="73"/>
  <c r="X731" i="73"/>
  <c r="W731" i="73"/>
  <c r="V731" i="73"/>
  <c r="BU730" i="73"/>
  <c r="BP730" i="73"/>
  <c r="BK730" i="73"/>
  <c r="BF730" i="73"/>
  <c r="AT730" i="73"/>
  <c r="AO730" i="73"/>
  <c r="AH730" i="73"/>
  <c r="AD730" i="73"/>
  <c r="AC730" i="73"/>
  <c r="AB730" i="73"/>
  <c r="AA730" i="73"/>
  <c r="Y730" i="73"/>
  <c r="X730" i="73"/>
  <c r="W730" i="73"/>
  <c r="V730" i="73"/>
  <c r="BY633" i="73"/>
  <c r="BU633" i="73" s="1"/>
  <c r="BP633" i="73"/>
  <c r="BK633" i="73"/>
  <c r="BF633" i="73"/>
  <c r="AY633" i="73"/>
  <c r="AT633" i="73"/>
  <c r="AO633" i="73"/>
  <c r="AH633" i="73"/>
  <c r="AC633" i="73"/>
  <c r="AC634" i="73" s="1"/>
  <c r="AB633" i="73"/>
  <c r="AB634" i="73" s="1"/>
  <c r="AA633" i="73"/>
  <c r="AA634" i="73" s="1"/>
  <c r="Y633" i="73"/>
  <c r="Y634" i="73" s="1"/>
  <c r="X633" i="73"/>
  <c r="X634" i="73" s="1"/>
  <c r="W633" i="73"/>
  <c r="W634" i="73" s="1"/>
  <c r="V633" i="73"/>
  <c r="V634" i="73" s="1"/>
  <c r="BU630" i="73"/>
  <c r="BP630" i="73"/>
  <c r="BK630" i="73"/>
  <c r="BF630" i="73"/>
  <c r="AY630" i="73"/>
  <c r="AT630" i="73"/>
  <c r="AO630" i="73"/>
  <c r="AH630" i="73"/>
  <c r="AD630" i="73"/>
  <c r="AC630" i="73"/>
  <c r="AB630" i="73"/>
  <c r="AA630" i="73"/>
  <c r="Y630" i="73"/>
  <c r="X630" i="73"/>
  <c r="W630" i="73"/>
  <c r="V630" i="73"/>
  <c r="BU629" i="73"/>
  <c r="BP629" i="73"/>
  <c r="BK629" i="73"/>
  <c r="BF629" i="73"/>
  <c r="AY629" i="73"/>
  <c r="AT629" i="73"/>
  <c r="AO629" i="73"/>
  <c r="AH629" i="73"/>
  <c r="AD629" i="73"/>
  <c r="AC629" i="73"/>
  <c r="AB629" i="73"/>
  <c r="AA629" i="73"/>
  <c r="Y629" i="73"/>
  <c r="X629" i="73"/>
  <c r="W629" i="73"/>
  <c r="V629" i="73"/>
  <c r="BU628" i="73"/>
  <c r="BP628" i="73"/>
  <c r="BK628" i="73"/>
  <c r="BF628" i="73"/>
  <c r="AY628" i="73"/>
  <c r="AT628" i="73"/>
  <c r="AO628" i="73"/>
  <c r="AH628" i="73"/>
  <c r="AD628" i="73"/>
  <c r="AD632" i="73" s="1"/>
  <c r="AC628" i="73"/>
  <c r="AC632" i="73" s="1"/>
  <c r="AB628" i="73"/>
  <c r="AB632" i="73" s="1"/>
  <c r="AA628" i="73"/>
  <c r="AA632" i="73" s="1"/>
  <c r="Y628" i="73"/>
  <c r="X628" i="73"/>
  <c r="X632" i="73" s="1"/>
  <c r="W628" i="73"/>
  <c r="V628" i="73"/>
  <c r="BU626" i="73"/>
  <c r="BP626" i="73"/>
  <c r="BK626" i="73"/>
  <c r="BF626" i="73"/>
  <c r="AY626" i="73"/>
  <c r="AT626" i="73"/>
  <c r="AO626" i="73"/>
  <c r="AH626" i="73"/>
  <c r="AD626" i="73"/>
  <c r="AD627" i="73" s="1"/>
  <c r="AC626" i="73"/>
  <c r="AC627" i="73" s="1"/>
  <c r="AB626" i="73"/>
  <c r="AB627" i="73" s="1"/>
  <c r="AA626" i="73"/>
  <c r="AA627" i="73" s="1"/>
  <c r="Y626" i="73"/>
  <c r="Y627" i="73" s="1"/>
  <c r="X626" i="73"/>
  <c r="X627" i="73" s="1"/>
  <c r="W626" i="73"/>
  <c r="W627" i="73" s="1"/>
  <c r="V626" i="73"/>
  <c r="V627" i="73" s="1"/>
  <c r="BU624" i="73"/>
  <c r="BP624" i="73"/>
  <c r="BK624" i="73"/>
  <c r="BF624" i="73"/>
  <c r="AY624" i="73"/>
  <c r="AT624" i="73"/>
  <c r="AO624" i="73"/>
  <c r="AH624" i="73"/>
  <c r="AD624" i="73"/>
  <c r="AD625" i="73" s="1"/>
  <c r="AC624" i="73"/>
  <c r="AC625" i="73" s="1"/>
  <c r="AB624" i="73"/>
  <c r="AB625" i="73" s="1"/>
  <c r="AA624" i="73"/>
  <c r="AA625" i="73" s="1"/>
  <c r="Y624" i="73"/>
  <c r="Y625" i="73" s="1"/>
  <c r="X624" i="73"/>
  <c r="X625" i="73" s="1"/>
  <c r="W624" i="73"/>
  <c r="W625" i="73" s="1"/>
  <c r="V624" i="73"/>
  <c r="V625" i="73" s="1"/>
  <c r="BU621" i="73"/>
  <c r="BP621" i="73"/>
  <c r="BK621" i="73"/>
  <c r="BF621" i="73"/>
  <c r="AY621" i="73"/>
  <c r="AT621" i="73"/>
  <c r="AO621" i="73"/>
  <c r="AH621" i="73"/>
  <c r="AD621" i="73"/>
  <c r="AD623" i="73" s="1"/>
  <c r="AC621" i="73"/>
  <c r="AC623" i="73" s="1"/>
  <c r="AB621" i="73"/>
  <c r="AB623" i="73" s="1"/>
  <c r="AA621" i="73"/>
  <c r="AA623" i="73" s="1"/>
  <c r="Y621" i="73"/>
  <c r="Y623" i="73" s="1"/>
  <c r="X621" i="73"/>
  <c r="X623" i="73" s="1"/>
  <c r="W621" i="73"/>
  <c r="W623" i="73" s="1"/>
  <c r="V621" i="73"/>
  <c r="V623" i="73" s="1"/>
  <c r="BU618" i="73"/>
  <c r="BP618" i="73"/>
  <c r="BK618" i="73"/>
  <c r="BF618" i="73"/>
  <c r="AY618" i="73"/>
  <c r="AT618" i="73"/>
  <c r="AO618" i="73"/>
  <c r="AH618" i="73"/>
  <c r="AD618" i="73"/>
  <c r="AC618" i="73"/>
  <c r="AB618" i="73"/>
  <c r="AA618" i="73"/>
  <c r="Y618" i="73"/>
  <c r="X618" i="73"/>
  <c r="W618" i="73"/>
  <c r="V618" i="73"/>
  <c r="BU617" i="73"/>
  <c r="BP617" i="73"/>
  <c r="BK617" i="73"/>
  <c r="BF617" i="73"/>
  <c r="AY617" i="73"/>
  <c r="AT617" i="73"/>
  <c r="AO617" i="73"/>
  <c r="AH617" i="73"/>
  <c r="AD617" i="73"/>
  <c r="AC617" i="73"/>
  <c r="AB617" i="73"/>
  <c r="AA617" i="73"/>
  <c r="Y617" i="73"/>
  <c r="X617" i="73"/>
  <c r="W617" i="73"/>
  <c r="V617" i="73"/>
  <c r="BU616" i="73"/>
  <c r="BP616" i="73"/>
  <c r="BK616" i="73"/>
  <c r="BF616" i="73"/>
  <c r="AY616" i="73"/>
  <c r="AT616" i="73"/>
  <c r="AO616" i="73"/>
  <c r="AH616" i="73"/>
  <c r="AD616" i="73"/>
  <c r="AD620" i="73" s="1"/>
  <c r="AC616" i="73"/>
  <c r="AC620" i="73" s="1"/>
  <c r="AB616" i="73"/>
  <c r="AB620" i="73" s="1"/>
  <c r="AA616" i="73"/>
  <c r="AA620" i="73" s="1"/>
  <c r="Y616" i="73"/>
  <c r="Y620" i="73" s="1"/>
  <c r="X616" i="73"/>
  <c r="X620" i="73" s="1"/>
  <c r="W616" i="73"/>
  <c r="W620" i="73" s="1"/>
  <c r="V616" i="73"/>
  <c r="BU320" i="73"/>
  <c r="BP320" i="73"/>
  <c r="BK320" i="73"/>
  <c r="BF320" i="73"/>
  <c r="AY320" i="73"/>
  <c r="AT320" i="73"/>
  <c r="AO320" i="73"/>
  <c r="AH320" i="73"/>
  <c r="AD320" i="73"/>
  <c r="AC320" i="73"/>
  <c r="AB320" i="73"/>
  <c r="AA320" i="73"/>
  <c r="Y320" i="73"/>
  <c r="X320" i="73"/>
  <c r="W320" i="73"/>
  <c r="V320" i="73"/>
  <c r="BU248" i="73"/>
  <c r="BP248" i="73"/>
  <c r="BK248" i="73"/>
  <c r="BF248" i="73"/>
  <c r="AY248" i="73"/>
  <c r="AT248" i="73"/>
  <c r="AO248" i="73"/>
  <c r="AH248" i="73"/>
  <c r="AD248" i="73"/>
  <c r="AC248" i="73"/>
  <c r="AB248" i="73"/>
  <c r="AA248" i="73"/>
  <c r="Y248" i="73"/>
  <c r="X248" i="73"/>
  <c r="W248" i="73"/>
  <c r="V248" i="73"/>
  <c r="Y632" i="73" l="1"/>
  <c r="V620" i="73"/>
  <c r="V632" i="73"/>
  <c r="CF29" i="73"/>
  <c r="CF51" i="73"/>
  <c r="W739" i="73"/>
  <c r="AB739" i="73"/>
  <c r="Y739" i="73"/>
  <c r="AD739" i="73"/>
  <c r="V739" i="73"/>
  <c r="AA739" i="73"/>
  <c r="Z719" i="73"/>
  <c r="CF718" i="73"/>
  <c r="CF424" i="73"/>
  <c r="X739" i="73"/>
  <c r="AC739" i="73"/>
  <c r="Z668" i="73"/>
  <c r="CF667" i="73"/>
  <c r="Z723" i="73"/>
  <c r="CF722" i="73"/>
  <c r="Z721" i="73"/>
  <c r="CF720" i="73"/>
  <c r="Z725" i="73"/>
  <c r="CF724" i="73"/>
  <c r="Z729" i="73"/>
  <c r="CF728" i="73"/>
  <c r="Z727" i="73"/>
  <c r="CF726" i="73"/>
  <c r="W632" i="73"/>
  <c r="U729" i="73"/>
  <c r="U725" i="73"/>
  <c r="U719" i="73"/>
  <c r="CF719" i="73" s="1"/>
  <c r="U721" i="73"/>
  <c r="U668" i="73"/>
  <c r="U723" i="73"/>
  <c r="U727" i="73"/>
  <c r="Z730" i="73"/>
  <c r="AD633" i="73"/>
  <c r="AD634" i="73" s="1"/>
  <c r="U624" i="73"/>
  <c r="U630" i="73"/>
  <c r="U617" i="73"/>
  <c r="U626" i="73"/>
  <c r="U633" i="73"/>
  <c r="U732" i="73"/>
  <c r="U736" i="73"/>
  <c r="U248" i="73"/>
  <c r="U618" i="73"/>
  <c r="U628" i="73"/>
  <c r="U320" i="73"/>
  <c r="U616" i="73"/>
  <c r="U621" i="73"/>
  <c r="U629" i="73"/>
  <c r="Z617" i="73"/>
  <c r="CF617" i="73" s="1"/>
  <c r="Z626" i="73"/>
  <c r="Z633" i="73"/>
  <c r="Z732" i="73"/>
  <c r="U733" i="73"/>
  <c r="Z736" i="73"/>
  <c r="U737" i="73"/>
  <c r="Z320" i="73"/>
  <c r="Z621" i="73"/>
  <c r="Z629" i="73"/>
  <c r="U730" i="73"/>
  <c r="Z733" i="73"/>
  <c r="U734" i="73"/>
  <c r="Z737" i="73"/>
  <c r="U738" i="73"/>
  <c r="Z248" i="73"/>
  <c r="Z616" i="73"/>
  <c r="Z618" i="73"/>
  <c r="Z624" i="73"/>
  <c r="Z628" i="73"/>
  <c r="CF628" i="73" s="1"/>
  <c r="Z630" i="73"/>
  <c r="U731" i="73"/>
  <c r="Z734" i="73"/>
  <c r="U735" i="73"/>
  <c r="Z738" i="73"/>
  <c r="Z731" i="73"/>
  <c r="Z735" i="73"/>
  <c r="BU603" i="73"/>
  <c r="Z603" i="73" s="1"/>
  <c r="CF603" i="73" s="1"/>
  <c r="BU387" i="73"/>
  <c r="BP387" i="73"/>
  <c r="BK387" i="73"/>
  <c r="BF387" i="73"/>
  <c r="AY387" i="73"/>
  <c r="AT387" i="73"/>
  <c r="AO387" i="73"/>
  <c r="AH387" i="73"/>
  <c r="AD387" i="73"/>
  <c r="AC387" i="73"/>
  <c r="AB387" i="73"/>
  <c r="AA387" i="73"/>
  <c r="Y387" i="73"/>
  <c r="X387" i="73"/>
  <c r="W387" i="73"/>
  <c r="V387" i="73"/>
  <c r="BU593" i="73"/>
  <c r="BP593" i="73"/>
  <c r="BK593" i="73"/>
  <c r="BF593" i="73"/>
  <c r="AY593" i="73"/>
  <c r="AT593" i="73"/>
  <c r="AO593" i="73"/>
  <c r="AH593" i="73"/>
  <c r="AD593" i="73"/>
  <c r="AD594" i="73" s="1"/>
  <c r="AC593" i="73"/>
  <c r="AC594" i="73" s="1"/>
  <c r="AB593" i="73"/>
  <c r="AB594" i="73" s="1"/>
  <c r="AA593" i="73"/>
  <c r="AA594" i="73" s="1"/>
  <c r="Y593" i="73"/>
  <c r="Y594" i="73" s="1"/>
  <c r="X593" i="73"/>
  <c r="X594" i="73" s="1"/>
  <c r="W593" i="73"/>
  <c r="W594" i="73" s="1"/>
  <c r="V593" i="73"/>
  <c r="V594" i="73" s="1"/>
  <c r="BU605" i="73"/>
  <c r="BP605" i="73"/>
  <c r="BK605" i="73"/>
  <c r="BF605" i="73"/>
  <c r="AY605" i="73"/>
  <c r="AT605" i="73"/>
  <c r="AO605" i="73"/>
  <c r="AH605" i="73"/>
  <c r="AD605" i="73"/>
  <c r="AD609" i="73" s="1"/>
  <c r="AC605" i="73"/>
  <c r="AC609" i="73" s="1"/>
  <c r="AB605" i="73"/>
  <c r="AB609" i="73" s="1"/>
  <c r="AA605" i="73"/>
  <c r="AA609" i="73" s="1"/>
  <c r="Y605" i="73"/>
  <c r="Y609" i="73" s="1"/>
  <c r="X605" i="73"/>
  <c r="X609" i="73" s="1"/>
  <c r="W605" i="73"/>
  <c r="W609" i="73" s="1"/>
  <c r="V605" i="73"/>
  <c r="V609" i="73" s="1"/>
  <c r="BU601" i="73"/>
  <c r="BP601" i="73"/>
  <c r="BK601" i="73"/>
  <c r="BF601" i="73"/>
  <c r="AY601" i="73"/>
  <c r="AT601" i="73"/>
  <c r="AO601" i="73"/>
  <c r="AH601" i="73"/>
  <c r="AD601" i="73"/>
  <c r="AD602" i="73" s="1"/>
  <c r="AC601" i="73"/>
  <c r="AC602" i="73" s="1"/>
  <c r="AB601" i="73"/>
  <c r="AB602" i="73" s="1"/>
  <c r="AA601" i="73"/>
  <c r="AA602" i="73" s="1"/>
  <c r="Y601" i="73"/>
  <c r="Y602" i="73" s="1"/>
  <c r="X601" i="73"/>
  <c r="X602" i="73" s="1"/>
  <c r="W601" i="73"/>
  <c r="W602" i="73" s="1"/>
  <c r="V601" i="73"/>
  <c r="V602" i="73" s="1"/>
  <c r="BU599" i="73"/>
  <c r="BP599" i="73"/>
  <c r="BK599" i="73"/>
  <c r="BF599" i="73"/>
  <c r="AY599" i="73"/>
  <c r="AT599" i="73"/>
  <c r="AO599" i="73"/>
  <c r="AH599" i="73"/>
  <c r="AD599" i="73"/>
  <c r="AD600" i="73" s="1"/>
  <c r="AC599" i="73"/>
  <c r="AC600" i="73" s="1"/>
  <c r="AB599" i="73"/>
  <c r="AB600" i="73" s="1"/>
  <c r="AA599" i="73"/>
  <c r="AA600" i="73" s="1"/>
  <c r="Y599" i="73"/>
  <c r="Y600" i="73" s="1"/>
  <c r="X599" i="73"/>
  <c r="X600" i="73" s="1"/>
  <c r="W599" i="73"/>
  <c r="W600" i="73" s="1"/>
  <c r="V599" i="73"/>
  <c r="V600" i="73" s="1"/>
  <c r="BU597" i="73"/>
  <c r="BP597" i="73"/>
  <c r="BK597" i="73"/>
  <c r="BF597" i="73"/>
  <c r="AY597" i="73"/>
  <c r="AT597" i="73"/>
  <c r="AO597" i="73"/>
  <c r="AH597" i="73"/>
  <c r="AD597" i="73"/>
  <c r="AD598" i="73" s="1"/>
  <c r="AC597" i="73"/>
  <c r="AC598" i="73" s="1"/>
  <c r="AB597" i="73"/>
  <c r="AB598" i="73" s="1"/>
  <c r="AA597" i="73"/>
  <c r="AA598" i="73" s="1"/>
  <c r="Y597" i="73"/>
  <c r="Y598" i="73" s="1"/>
  <c r="X597" i="73"/>
  <c r="X598" i="73" s="1"/>
  <c r="W597" i="73"/>
  <c r="W598" i="73" s="1"/>
  <c r="V597" i="73"/>
  <c r="V598" i="73" s="1"/>
  <c r="BU595" i="73"/>
  <c r="BP595" i="73"/>
  <c r="BK595" i="73"/>
  <c r="BF595" i="73"/>
  <c r="AY595" i="73"/>
  <c r="AT595" i="73"/>
  <c r="AO595" i="73"/>
  <c r="AH595" i="73"/>
  <c r="AD595" i="73"/>
  <c r="AD596" i="73" s="1"/>
  <c r="AC595" i="73"/>
  <c r="AC596" i="73" s="1"/>
  <c r="AB595" i="73"/>
  <c r="AB596" i="73" s="1"/>
  <c r="AA595" i="73"/>
  <c r="AA596" i="73" s="1"/>
  <c r="Y595" i="73"/>
  <c r="Y596" i="73" s="1"/>
  <c r="X595" i="73"/>
  <c r="X596" i="73" s="1"/>
  <c r="W595" i="73"/>
  <c r="W596" i="73" s="1"/>
  <c r="V595" i="73"/>
  <c r="V596" i="73" s="1"/>
  <c r="BU40" i="73"/>
  <c r="BP40" i="73"/>
  <c r="BK40" i="73"/>
  <c r="BF40" i="73"/>
  <c r="AY40" i="73"/>
  <c r="AT40" i="73"/>
  <c r="AO40" i="73"/>
  <c r="AH40" i="73"/>
  <c r="AD40" i="73"/>
  <c r="AC40" i="73"/>
  <c r="AB40" i="73"/>
  <c r="AA40" i="73"/>
  <c r="Y40" i="73"/>
  <c r="X40" i="73"/>
  <c r="W40" i="73"/>
  <c r="V40" i="73"/>
  <c r="CF732" i="73" l="1"/>
  <c r="CF731" i="73"/>
  <c r="CF668" i="73"/>
  <c r="CF248" i="73"/>
  <c r="CF735" i="73"/>
  <c r="CF734" i="73"/>
  <c r="Z625" i="73"/>
  <c r="CF624" i="73"/>
  <c r="Z634" i="73"/>
  <c r="CF633" i="73"/>
  <c r="CF727" i="73"/>
  <c r="CF736" i="73"/>
  <c r="Z627" i="73"/>
  <c r="CF626" i="73"/>
  <c r="CF733" i="73"/>
  <c r="CF320" i="73"/>
  <c r="CF725" i="73"/>
  <c r="CF723" i="73"/>
  <c r="CF629" i="73"/>
  <c r="CF618" i="73"/>
  <c r="CF737" i="73"/>
  <c r="CF738" i="73"/>
  <c r="CF630" i="73"/>
  <c r="CF616" i="73"/>
  <c r="Z623" i="73"/>
  <c r="CF621" i="73"/>
  <c r="CF730" i="73"/>
  <c r="CF729" i="73"/>
  <c r="CF721" i="73"/>
  <c r="Z604" i="73"/>
  <c r="CF604" i="73" s="1"/>
  <c r="U623" i="73"/>
  <c r="U634" i="73"/>
  <c r="U625" i="73"/>
  <c r="U627" i="73"/>
  <c r="U739" i="73"/>
  <c r="U620" i="73"/>
  <c r="Z620" i="73"/>
  <c r="Z739" i="73"/>
  <c r="Z632" i="73"/>
  <c r="U632" i="73"/>
  <c r="Z599" i="73"/>
  <c r="Z40" i="73"/>
  <c r="Z595" i="73"/>
  <c r="Z601" i="73"/>
  <c r="Z597" i="73"/>
  <c r="U387" i="73"/>
  <c r="U40" i="73"/>
  <c r="U597" i="73"/>
  <c r="U601" i="73"/>
  <c r="Z605" i="73"/>
  <c r="Z593" i="73"/>
  <c r="U595" i="73"/>
  <c r="U599" i="73"/>
  <c r="Z387" i="73"/>
  <c r="CF387" i="73" s="1"/>
  <c r="U605" i="73"/>
  <c r="U593" i="73"/>
  <c r="BU557" i="73"/>
  <c r="BP557" i="73"/>
  <c r="BK557" i="73"/>
  <c r="BF557" i="73"/>
  <c r="AY557" i="73"/>
  <c r="AT557" i="73"/>
  <c r="AO557" i="73"/>
  <c r="AH557" i="73"/>
  <c r="AD557" i="73"/>
  <c r="AD558" i="73" s="1"/>
  <c r="AC557" i="73"/>
  <c r="AC558" i="73" s="1"/>
  <c r="AB557" i="73"/>
  <c r="AB558" i="73" s="1"/>
  <c r="AA557" i="73"/>
  <c r="AA558" i="73" s="1"/>
  <c r="Y557" i="73"/>
  <c r="Y558" i="73" s="1"/>
  <c r="X557" i="73"/>
  <c r="X558" i="73" s="1"/>
  <c r="W557" i="73"/>
  <c r="W558" i="73" s="1"/>
  <c r="V557" i="73"/>
  <c r="V558" i="73" s="1"/>
  <c r="BU565" i="73"/>
  <c r="BP565" i="73"/>
  <c r="BK565" i="73"/>
  <c r="BF565" i="73"/>
  <c r="AY565" i="73"/>
  <c r="AT565" i="73"/>
  <c r="AO565" i="73"/>
  <c r="AH565" i="73"/>
  <c r="AD565" i="73"/>
  <c r="AD566" i="73" s="1"/>
  <c r="AC565" i="73"/>
  <c r="AC566" i="73" s="1"/>
  <c r="AB565" i="73"/>
  <c r="AB566" i="73" s="1"/>
  <c r="AA565" i="73"/>
  <c r="AA566" i="73" s="1"/>
  <c r="Y565" i="73"/>
  <c r="Y566" i="73" s="1"/>
  <c r="X565" i="73"/>
  <c r="X566" i="73" s="1"/>
  <c r="W565" i="73"/>
  <c r="W566" i="73" s="1"/>
  <c r="V565" i="73"/>
  <c r="V566" i="73" s="1"/>
  <c r="BU555" i="73"/>
  <c r="BP555" i="73"/>
  <c r="BK555" i="73"/>
  <c r="BF555" i="73"/>
  <c r="AY555" i="73"/>
  <c r="AT555" i="73"/>
  <c r="AO555" i="73"/>
  <c r="AH555" i="73"/>
  <c r="AD555" i="73"/>
  <c r="AD556" i="73" s="1"/>
  <c r="AC555" i="73"/>
  <c r="AC556" i="73" s="1"/>
  <c r="AB555" i="73"/>
  <c r="AB556" i="73" s="1"/>
  <c r="AA555" i="73"/>
  <c r="AA556" i="73" s="1"/>
  <c r="Y555" i="73"/>
  <c r="Y556" i="73" s="1"/>
  <c r="X555" i="73"/>
  <c r="X556" i="73" s="1"/>
  <c r="W555" i="73"/>
  <c r="W556" i="73" s="1"/>
  <c r="V555" i="73"/>
  <c r="V556" i="73" s="1"/>
  <c r="BU993" i="73"/>
  <c r="BP993" i="73"/>
  <c r="BK993" i="73"/>
  <c r="BF993" i="73"/>
  <c r="AY993" i="73"/>
  <c r="AT993" i="73"/>
  <c r="AO993" i="73"/>
  <c r="AH993" i="73"/>
  <c r="AD993" i="73"/>
  <c r="AC993" i="73"/>
  <c r="AB993" i="73"/>
  <c r="AA993" i="73"/>
  <c r="Y993" i="73"/>
  <c r="X993" i="73"/>
  <c r="W993" i="73"/>
  <c r="V993" i="73"/>
  <c r="BU992" i="73"/>
  <c r="BP992" i="73"/>
  <c r="BK992" i="73"/>
  <c r="BF992" i="73"/>
  <c r="AY992" i="73"/>
  <c r="AT992" i="73"/>
  <c r="AO992" i="73"/>
  <c r="AH992" i="73"/>
  <c r="AD992" i="73"/>
  <c r="AC992" i="73"/>
  <c r="AB992" i="73"/>
  <c r="AB994" i="73" s="1"/>
  <c r="AA992" i="73"/>
  <c r="AA994" i="73" s="1"/>
  <c r="Y992" i="73"/>
  <c r="Y994" i="73" s="1"/>
  <c r="X992" i="73"/>
  <c r="X994" i="73" s="1"/>
  <c r="W992" i="73"/>
  <c r="W994" i="73" s="1"/>
  <c r="V992" i="73"/>
  <c r="V994" i="73" s="1"/>
  <c r="BU559" i="73"/>
  <c r="BP559" i="73"/>
  <c r="BK559" i="73"/>
  <c r="BF559" i="73"/>
  <c r="AY559" i="73"/>
  <c r="AT559" i="73"/>
  <c r="AO559" i="73"/>
  <c r="AH559" i="73"/>
  <c r="AD559" i="73"/>
  <c r="AD560" i="73" s="1"/>
  <c r="AC559" i="73"/>
  <c r="AC560" i="73" s="1"/>
  <c r="AB559" i="73"/>
  <c r="AB560" i="73" s="1"/>
  <c r="AA559" i="73"/>
  <c r="AA560" i="73" s="1"/>
  <c r="Y559" i="73"/>
  <c r="Y560" i="73" s="1"/>
  <c r="X559" i="73"/>
  <c r="X560" i="73" s="1"/>
  <c r="W559" i="73"/>
  <c r="W560" i="73" s="1"/>
  <c r="V559" i="73"/>
  <c r="V560" i="73" s="1"/>
  <c r="BU567" i="73"/>
  <c r="BP567" i="73"/>
  <c r="BK567" i="73"/>
  <c r="BF567" i="73"/>
  <c r="AY567" i="73"/>
  <c r="AT567" i="73"/>
  <c r="AO567" i="73"/>
  <c r="AH567" i="73"/>
  <c r="AD567" i="73"/>
  <c r="AD568" i="73" s="1"/>
  <c r="AC567" i="73"/>
  <c r="AC568" i="73" s="1"/>
  <c r="AB567" i="73"/>
  <c r="AB568" i="73" s="1"/>
  <c r="AA567" i="73"/>
  <c r="AA568" i="73" s="1"/>
  <c r="Y567" i="73"/>
  <c r="Y568" i="73" s="1"/>
  <c r="X567" i="73"/>
  <c r="X568" i="73" s="1"/>
  <c r="W567" i="73"/>
  <c r="W568" i="73" s="1"/>
  <c r="V567" i="73"/>
  <c r="V568" i="73" s="1"/>
  <c r="BU563" i="73"/>
  <c r="BP563" i="73"/>
  <c r="BK563" i="73"/>
  <c r="BF563" i="73"/>
  <c r="AY563" i="73"/>
  <c r="AT563" i="73"/>
  <c r="AO563" i="73"/>
  <c r="U563" i="73" s="1"/>
  <c r="AD563" i="73"/>
  <c r="AD564" i="73" s="1"/>
  <c r="AC563" i="73"/>
  <c r="AC564" i="73" s="1"/>
  <c r="AB563" i="73"/>
  <c r="AB564" i="73" s="1"/>
  <c r="AA563" i="73"/>
  <c r="AA564" i="73" s="1"/>
  <c r="Y563" i="73"/>
  <c r="Y564" i="73" s="1"/>
  <c r="X563" i="73"/>
  <c r="X564" i="73" s="1"/>
  <c r="W563" i="73"/>
  <c r="W564" i="73" s="1"/>
  <c r="V563" i="73"/>
  <c r="V564" i="73" s="1"/>
  <c r="BU561" i="73"/>
  <c r="BP561" i="73"/>
  <c r="BK561" i="73"/>
  <c r="BF561" i="73"/>
  <c r="AY561" i="73"/>
  <c r="AT561" i="73"/>
  <c r="AO561" i="73"/>
  <c r="AH561" i="73"/>
  <c r="AD561" i="73"/>
  <c r="AD562" i="73" s="1"/>
  <c r="AC561" i="73"/>
  <c r="AC562" i="73" s="1"/>
  <c r="AB561" i="73"/>
  <c r="AB562" i="73" s="1"/>
  <c r="AA561" i="73"/>
  <c r="AA562" i="73" s="1"/>
  <c r="Y561" i="73"/>
  <c r="Y562" i="73" s="1"/>
  <c r="X561" i="73"/>
  <c r="X562" i="73" s="1"/>
  <c r="W561" i="73"/>
  <c r="W562" i="73" s="1"/>
  <c r="V561" i="73"/>
  <c r="V562" i="73" s="1"/>
  <c r="BU551" i="73"/>
  <c r="BP551" i="73"/>
  <c r="BK551" i="73"/>
  <c r="BF551" i="73"/>
  <c r="AY551" i="73"/>
  <c r="AO551" i="73"/>
  <c r="AH551" i="73"/>
  <c r="AC551" i="73"/>
  <c r="AC552" i="73" s="1"/>
  <c r="AB551" i="73"/>
  <c r="AB552" i="73" s="1"/>
  <c r="AA551" i="73"/>
  <c r="AA552" i="73" s="1"/>
  <c r="Y551" i="73"/>
  <c r="Y552" i="73" s="1"/>
  <c r="Y553" i="73" s="1"/>
  <c r="Y554" i="73" s="1"/>
  <c r="X551" i="73"/>
  <c r="X552" i="73" s="1"/>
  <c r="X553" i="73" s="1"/>
  <c r="X554" i="73" s="1"/>
  <c r="W551" i="73"/>
  <c r="W552" i="73" s="1"/>
  <c r="W553" i="73" s="1"/>
  <c r="W554" i="73" s="1"/>
  <c r="V551" i="73"/>
  <c r="V552" i="73" s="1"/>
  <c r="V553" i="73" s="1"/>
  <c r="V554" i="73" s="1"/>
  <c r="BU549" i="73"/>
  <c r="BP549" i="73"/>
  <c r="BK549" i="73"/>
  <c r="BF549" i="73"/>
  <c r="AY549" i="73"/>
  <c r="AT549" i="73"/>
  <c r="AO549" i="73"/>
  <c r="AH549" i="73"/>
  <c r="AD549" i="73"/>
  <c r="AD550" i="73" s="1"/>
  <c r="AC549" i="73"/>
  <c r="AC550" i="73" s="1"/>
  <c r="AB549" i="73"/>
  <c r="AB550" i="73" s="1"/>
  <c r="AA549" i="73"/>
  <c r="AA550" i="73" s="1"/>
  <c r="Y549" i="73"/>
  <c r="Y550" i="73" s="1"/>
  <c r="X549" i="73"/>
  <c r="X550" i="73" s="1"/>
  <c r="W549" i="73"/>
  <c r="W550" i="73" s="1"/>
  <c r="V549" i="73"/>
  <c r="V550" i="73" s="1"/>
  <c r="BU547" i="73"/>
  <c r="BP547" i="73"/>
  <c r="BK547" i="73"/>
  <c r="BF547" i="73"/>
  <c r="AY547" i="73"/>
  <c r="AT547" i="73"/>
  <c r="AO547" i="73"/>
  <c r="AH547" i="73"/>
  <c r="AD547" i="73"/>
  <c r="AD548" i="73" s="1"/>
  <c r="AC547" i="73"/>
  <c r="AC548" i="73" s="1"/>
  <c r="AB547" i="73"/>
  <c r="AB548" i="73" s="1"/>
  <c r="AA547" i="73"/>
  <c r="AA548" i="73" s="1"/>
  <c r="Y547" i="73"/>
  <c r="Y548" i="73" s="1"/>
  <c r="X547" i="73"/>
  <c r="X548" i="73" s="1"/>
  <c r="W547" i="73"/>
  <c r="W548" i="73" s="1"/>
  <c r="V547" i="73"/>
  <c r="V548" i="73" s="1"/>
  <c r="BU545" i="73"/>
  <c r="BP545" i="73"/>
  <c r="BK545" i="73"/>
  <c r="AY545" i="73"/>
  <c r="AO545" i="73"/>
  <c r="AH545" i="73"/>
  <c r="AC545" i="73"/>
  <c r="AC546" i="73" s="1"/>
  <c r="AB545" i="73"/>
  <c r="AB546" i="73" s="1"/>
  <c r="AA545" i="73"/>
  <c r="AA546" i="73" s="1"/>
  <c r="Y545" i="73"/>
  <c r="Y546" i="73" s="1"/>
  <c r="X545" i="73"/>
  <c r="X546" i="73" s="1"/>
  <c r="W545" i="73"/>
  <c r="W546" i="73" s="1"/>
  <c r="V545" i="73"/>
  <c r="V546" i="73" s="1"/>
  <c r="BU543" i="73"/>
  <c r="BP543" i="73"/>
  <c r="BK543" i="73"/>
  <c r="BF543" i="73"/>
  <c r="AY543" i="73"/>
  <c r="AT543" i="73"/>
  <c r="AO543" i="73"/>
  <c r="AH543" i="73"/>
  <c r="AD543" i="73"/>
  <c r="AD544" i="73" s="1"/>
  <c r="AC543" i="73"/>
  <c r="AC544" i="73" s="1"/>
  <c r="AB543" i="73"/>
  <c r="AB544" i="73" s="1"/>
  <c r="AA543" i="73"/>
  <c r="AA544" i="73" s="1"/>
  <c r="Y543" i="73"/>
  <c r="Y544" i="73" s="1"/>
  <c r="X543" i="73"/>
  <c r="X544" i="73" s="1"/>
  <c r="W543" i="73"/>
  <c r="W544" i="73" s="1"/>
  <c r="V543" i="73"/>
  <c r="V544" i="73" s="1"/>
  <c r="BU244" i="73"/>
  <c r="BP244" i="73"/>
  <c r="BK244" i="73"/>
  <c r="BF244" i="73"/>
  <c r="AY244" i="73"/>
  <c r="AT244" i="73"/>
  <c r="AO244" i="73"/>
  <c r="AH244" i="73"/>
  <c r="AD244" i="73"/>
  <c r="AC244" i="73"/>
  <c r="AB244" i="73"/>
  <c r="AA244" i="73"/>
  <c r="Y244" i="73"/>
  <c r="X244" i="73"/>
  <c r="W244" i="73"/>
  <c r="V244" i="73"/>
  <c r="BU243" i="73"/>
  <c r="BP243" i="73"/>
  <c r="BK243" i="73"/>
  <c r="BF243" i="73"/>
  <c r="AY243" i="73"/>
  <c r="AT243" i="73"/>
  <c r="AO243" i="73"/>
  <c r="AH243" i="73"/>
  <c r="AD243" i="73"/>
  <c r="AC243" i="73"/>
  <c r="AB243" i="73"/>
  <c r="AA243" i="73"/>
  <c r="Y243" i="73"/>
  <c r="X243" i="73"/>
  <c r="W243" i="73"/>
  <c r="V243" i="73"/>
  <c r="BU242" i="73"/>
  <c r="BP242" i="73"/>
  <c r="BK242" i="73"/>
  <c r="BF242" i="73"/>
  <c r="AY242" i="73"/>
  <c r="AT242" i="73"/>
  <c r="AO242" i="73"/>
  <c r="AH242" i="73"/>
  <c r="AD242" i="73"/>
  <c r="AC242" i="73"/>
  <c r="AB242" i="73"/>
  <c r="AA242" i="73"/>
  <c r="Y242" i="73"/>
  <c r="X242" i="73"/>
  <c r="W242" i="73"/>
  <c r="V242" i="73"/>
  <c r="BU121" i="73"/>
  <c r="BP121" i="73"/>
  <c r="BK121" i="73"/>
  <c r="BF121" i="73"/>
  <c r="AY121" i="73"/>
  <c r="AT121" i="73"/>
  <c r="AO121" i="73"/>
  <c r="AH121" i="73"/>
  <c r="AD121" i="73"/>
  <c r="AC121" i="73"/>
  <c r="AB121" i="73"/>
  <c r="AA121" i="73"/>
  <c r="Y121" i="73"/>
  <c r="X121" i="73"/>
  <c r="W121" i="73"/>
  <c r="V121" i="73"/>
  <c r="BU120" i="73"/>
  <c r="BP120" i="73"/>
  <c r="BK120" i="73"/>
  <c r="BF120" i="73"/>
  <c r="AT120" i="73"/>
  <c r="AO120" i="73"/>
  <c r="AH120" i="73"/>
  <c r="AC120" i="73"/>
  <c r="AB120" i="73"/>
  <c r="AA120" i="73"/>
  <c r="Y120" i="73"/>
  <c r="X120" i="73"/>
  <c r="W120" i="73"/>
  <c r="V120" i="73"/>
  <c r="BU119" i="73"/>
  <c r="BP119" i="73"/>
  <c r="BK119" i="73"/>
  <c r="BF119" i="73"/>
  <c r="AY119" i="73"/>
  <c r="AT119" i="73"/>
  <c r="AO119" i="73"/>
  <c r="AH119" i="73"/>
  <c r="AD119" i="73"/>
  <c r="AC119" i="73"/>
  <c r="AB119" i="73"/>
  <c r="AA119" i="73"/>
  <c r="Y119" i="73"/>
  <c r="X119" i="73"/>
  <c r="W119" i="73"/>
  <c r="V119" i="73"/>
  <c r="BU118" i="73"/>
  <c r="BP118" i="73"/>
  <c r="BK118" i="73"/>
  <c r="BF118" i="73"/>
  <c r="AY118" i="73"/>
  <c r="AT118" i="73"/>
  <c r="AO118" i="73"/>
  <c r="AH118" i="73"/>
  <c r="AD118" i="73"/>
  <c r="AC118" i="73"/>
  <c r="AB118" i="73"/>
  <c r="AA118" i="73"/>
  <c r="Y118" i="73"/>
  <c r="X118" i="73"/>
  <c r="W118" i="73"/>
  <c r="V118" i="73"/>
  <c r="BU117" i="73"/>
  <c r="BP117" i="73"/>
  <c r="BK117" i="73"/>
  <c r="BF117" i="73"/>
  <c r="AY117" i="73"/>
  <c r="AT117" i="73"/>
  <c r="AO117" i="73"/>
  <c r="AH117" i="73"/>
  <c r="AD117" i="73"/>
  <c r="AC117" i="73"/>
  <c r="AB117" i="73"/>
  <c r="AA117" i="73"/>
  <c r="Y117" i="73"/>
  <c r="X117" i="73"/>
  <c r="W117" i="73"/>
  <c r="V117" i="73"/>
  <c r="BU39" i="73"/>
  <c r="BP39" i="73"/>
  <c r="BK39" i="73"/>
  <c r="BF39" i="73"/>
  <c r="AY39" i="73"/>
  <c r="AT39" i="73"/>
  <c r="AO39" i="73"/>
  <c r="AH39" i="73"/>
  <c r="AD39" i="73"/>
  <c r="AC39" i="73"/>
  <c r="AB39" i="73"/>
  <c r="AA39" i="73"/>
  <c r="Y39" i="73"/>
  <c r="X39" i="73"/>
  <c r="W39" i="73"/>
  <c r="V39" i="73"/>
  <c r="BU38" i="73"/>
  <c r="BP38" i="73"/>
  <c r="BK38" i="73"/>
  <c r="BF38" i="73"/>
  <c r="AY38" i="73"/>
  <c r="AT38" i="73"/>
  <c r="AO38" i="73"/>
  <c r="AH38" i="73"/>
  <c r="AD38" i="73"/>
  <c r="AC38" i="73"/>
  <c r="AB38" i="73"/>
  <c r="AA38" i="73"/>
  <c r="Y38" i="73"/>
  <c r="X38" i="73"/>
  <c r="W38" i="73"/>
  <c r="V38" i="73"/>
  <c r="BU1106" i="73"/>
  <c r="BP1106" i="73"/>
  <c r="BK1106" i="73"/>
  <c r="BF1106" i="73"/>
  <c r="AY1106" i="73"/>
  <c r="AT1106" i="73"/>
  <c r="AO1106" i="73"/>
  <c r="AH1106" i="73"/>
  <c r="AD1106" i="73"/>
  <c r="AD1109" i="73" s="1"/>
  <c r="AC1106" i="73"/>
  <c r="AC1109" i="73" s="1"/>
  <c r="AB1106" i="73"/>
  <c r="AB1109" i="73" s="1"/>
  <c r="AA1106" i="73"/>
  <c r="AA1109" i="73" s="1"/>
  <c r="Y1106" i="73"/>
  <c r="Y1109" i="73" s="1"/>
  <c r="X1106" i="73"/>
  <c r="X1109" i="73" s="1"/>
  <c r="W1106" i="73"/>
  <c r="W1109" i="73" s="1"/>
  <c r="V1106" i="73"/>
  <c r="V1109" i="73" s="1"/>
  <c r="BY541" i="73"/>
  <c r="BU541" i="73" s="1"/>
  <c r="BT541" i="73"/>
  <c r="BP541" i="73" s="1"/>
  <c r="BO541" i="73"/>
  <c r="BK541" i="73" s="1"/>
  <c r="BF541" i="73"/>
  <c r="AY541" i="73"/>
  <c r="AT541" i="73"/>
  <c r="AO541" i="73"/>
  <c r="AH541" i="73"/>
  <c r="AC541" i="73"/>
  <c r="AC542" i="73" s="1"/>
  <c r="AB541" i="73"/>
  <c r="AB542" i="73" s="1"/>
  <c r="AA541" i="73"/>
  <c r="AA542" i="73" s="1"/>
  <c r="Y541" i="73"/>
  <c r="Y542" i="73" s="1"/>
  <c r="X541" i="73"/>
  <c r="X542" i="73" s="1"/>
  <c r="W541" i="73"/>
  <c r="W542" i="73" s="1"/>
  <c r="V541" i="73"/>
  <c r="V542" i="73" s="1"/>
  <c r="BP403" i="73"/>
  <c r="BK403" i="73"/>
  <c r="BF403" i="73"/>
  <c r="AY403" i="73"/>
  <c r="AT403" i="73"/>
  <c r="AO403" i="73"/>
  <c r="AH403" i="73"/>
  <c r="AD403" i="73"/>
  <c r="AD405" i="73" s="1"/>
  <c r="AC403" i="73"/>
  <c r="AC405" i="73" s="1"/>
  <c r="AB403" i="73"/>
  <c r="AB405" i="73" s="1"/>
  <c r="AA403" i="73"/>
  <c r="AA405" i="73" s="1"/>
  <c r="Y403" i="73"/>
  <c r="Y405" i="73" s="1"/>
  <c r="X403" i="73"/>
  <c r="X405" i="73" s="1"/>
  <c r="W403" i="73"/>
  <c r="W405" i="73" s="1"/>
  <c r="V403" i="73"/>
  <c r="V405" i="73" s="1"/>
  <c r="BU496" i="73"/>
  <c r="BP496" i="73"/>
  <c r="BK496" i="73"/>
  <c r="BF496" i="73"/>
  <c r="AY496" i="73"/>
  <c r="AT496" i="73"/>
  <c r="AO496" i="73"/>
  <c r="AH496" i="73"/>
  <c r="AD496" i="73"/>
  <c r="AC496" i="73"/>
  <c r="AB496" i="73"/>
  <c r="AA496" i="73"/>
  <c r="Y496" i="73"/>
  <c r="X496" i="73"/>
  <c r="W496" i="73"/>
  <c r="V496" i="73"/>
  <c r="BU37" i="73"/>
  <c r="BP37" i="73"/>
  <c r="BK37" i="73"/>
  <c r="BF37" i="73"/>
  <c r="AY37" i="73"/>
  <c r="AT37" i="73"/>
  <c r="AO37" i="73"/>
  <c r="AH37" i="73"/>
  <c r="AD37" i="73"/>
  <c r="AC37" i="73"/>
  <c r="AB37" i="73"/>
  <c r="AA37" i="73"/>
  <c r="Y37" i="73"/>
  <c r="X37" i="73"/>
  <c r="W37" i="73"/>
  <c r="V37" i="73"/>
  <c r="BU193" i="73"/>
  <c r="BP193" i="73"/>
  <c r="BK193" i="73"/>
  <c r="BF193" i="73"/>
  <c r="AY193" i="73"/>
  <c r="AT193" i="73"/>
  <c r="AO193" i="73"/>
  <c r="AH193" i="73"/>
  <c r="AD193" i="73"/>
  <c r="AD195" i="73" s="1"/>
  <c r="AC193" i="73"/>
  <c r="AC195" i="73" s="1"/>
  <c r="AB193" i="73"/>
  <c r="AB195" i="73" s="1"/>
  <c r="AA193" i="73"/>
  <c r="AA195" i="73" s="1"/>
  <c r="Y193" i="73"/>
  <c r="Y195" i="73" s="1"/>
  <c r="X193" i="73"/>
  <c r="X195" i="73" s="1"/>
  <c r="W193" i="73"/>
  <c r="W195" i="73" s="1"/>
  <c r="V193" i="73"/>
  <c r="V195" i="73" s="1"/>
  <c r="BU84" i="73"/>
  <c r="BP84" i="73"/>
  <c r="BK84" i="73"/>
  <c r="BF84" i="73"/>
  <c r="AY84" i="73"/>
  <c r="AT84" i="73"/>
  <c r="AO84" i="73"/>
  <c r="AH84" i="73"/>
  <c r="AD84" i="73"/>
  <c r="AC84" i="73"/>
  <c r="AB84" i="73"/>
  <c r="AA84" i="73"/>
  <c r="Y84" i="73"/>
  <c r="X84" i="73"/>
  <c r="W84" i="73"/>
  <c r="V84" i="73"/>
  <c r="BU83" i="73"/>
  <c r="BP83" i="73"/>
  <c r="BK83" i="73"/>
  <c r="BF83" i="73"/>
  <c r="AY83" i="73"/>
  <c r="AT83" i="73"/>
  <c r="AO83" i="73"/>
  <c r="AH83" i="73"/>
  <c r="AD83" i="73"/>
  <c r="AD86" i="73" s="1"/>
  <c r="AC83" i="73"/>
  <c r="AC86" i="73" s="1"/>
  <c r="AB83" i="73"/>
  <c r="AB86" i="73" s="1"/>
  <c r="AA83" i="73"/>
  <c r="AA86" i="73" s="1"/>
  <c r="Y83" i="73"/>
  <c r="Y86" i="73" s="1"/>
  <c r="X83" i="73"/>
  <c r="X86" i="73" s="1"/>
  <c r="W83" i="73"/>
  <c r="W86" i="73" s="1"/>
  <c r="V83" i="73"/>
  <c r="V86" i="73" s="1"/>
  <c r="BU539" i="73"/>
  <c r="BP539" i="73"/>
  <c r="BK539" i="73"/>
  <c r="BF539" i="73"/>
  <c r="AY539" i="73"/>
  <c r="AT539" i="73"/>
  <c r="AO539" i="73"/>
  <c r="AH539" i="73"/>
  <c r="AD539" i="73"/>
  <c r="AD540" i="73" s="1"/>
  <c r="AC539" i="73"/>
  <c r="AC540" i="73" s="1"/>
  <c r="AB539" i="73"/>
  <c r="AB540" i="73" s="1"/>
  <c r="AA539" i="73"/>
  <c r="AA540" i="73" s="1"/>
  <c r="Y539" i="73"/>
  <c r="Y540" i="73" s="1"/>
  <c r="X539" i="73"/>
  <c r="X540" i="73" s="1"/>
  <c r="W539" i="73"/>
  <c r="W540" i="73" s="1"/>
  <c r="V539" i="73"/>
  <c r="V540" i="73" s="1"/>
  <c r="BU537" i="73"/>
  <c r="BP537" i="73"/>
  <c r="BK537" i="73"/>
  <c r="BF537" i="73"/>
  <c r="AY537" i="73"/>
  <c r="AT537" i="73"/>
  <c r="AO537" i="73"/>
  <c r="AH537" i="73"/>
  <c r="AD537" i="73"/>
  <c r="AC537" i="73"/>
  <c r="AB537" i="73"/>
  <c r="AA537" i="73"/>
  <c r="Y537" i="73"/>
  <c r="X537" i="73"/>
  <c r="W537" i="73"/>
  <c r="V537" i="73"/>
  <c r="BU536" i="73"/>
  <c r="BP536" i="73"/>
  <c r="BK536" i="73"/>
  <c r="BF536" i="73"/>
  <c r="AY536" i="73"/>
  <c r="AT536" i="73"/>
  <c r="AO536" i="73"/>
  <c r="AH536" i="73"/>
  <c r="AD536" i="73"/>
  <c r="AD538" i="73" s="1"/>
  <c r="AC536" i="73"/>
  <c r="AB536" i="73"/>
  <c r="AB538" i="73" s="1"/>
  <c r="AA536" i="73"/>
  <c r="AA538" i="73" s="1"/>
  <c r="Y536" i="73"/>
  <c r="Y538" i="73" s="1"/>
  <c r="X536" i="73"/>
  <c r="X538" i="73" s="1"/>
  <c r="W536" i="73"/>
  <c r="W538" i="73" s="1"/>
  <c r="V536" i="73"/>
  <c r="BU533" i="73"/>
  <c r="BP533" i="73"/>
  <c r="BK533" i="73"/>
  <c r="BF533" i="73"/>
  <c r="AY533" i="73"/>
  <c r="AT533" i="73"/>
  <c r="AO533" i="73"/>
  <c r="AH533" i="73"/>
  <c r="AD533" i="73"/>
  <c r="AD534" i="73" s="1"/>
  <c r="AC533" i="73"/>
  <c r="AC534" i="73" s="1"/>
  <c r="AB533" i="73"/>
  <c r="AB534" i="73" s="1"/>
  <c r="AA533" i="73"/>
  <c r="AA534" i="73" s="1"/>
  <c r="Y533" i="73"/>
  <c r="Y534" i="73" s="1"/>
  <c r="X533" i="73"/>
  <c r="X534" i="73" s="1"/>
  <c r="W533" i="73"/>
  <c r="W534" i="73" s="1"/>
  <c r="V533" i="73"/>
  <c r="V534" i="73" s="1"/>
  <c r="BU531" i="73"/>
  <c r="BP531" i="73"/>
  <c r="BK531" i="73"/>
  <c r="BF531" i="73"/>
  <c r="AY531" i="73"/>
  <c r="AT531" i="73"/>
  <c r="AO531" i="73"/>
  <c r="AH531" i="73"/>
  <c r="AD531" i="73"/>
  <c r="AD532" i="73" s="1"/>
  <c r="AC531" i="73"/>
  <c r="AC532" i="73" s="1"/>
  <c r="AB531" i="73"/>
  <c r="AB532" i="73" s="1"/>
  <c r="AA531" i="73"/>
  <c r="AA532" i="73" s="1"/>
  <c r="Y531" i="73"/>
  <c r="Y532" i="73" s="1"/>
  <c r="X531" i="73"/>
  <c r="X532" i="73" s="1"/>
  <c r="W531" i="73"/>
  <c r="W532" i="73" s="1"/>
  <c r="V531" i="73"/>
  <c r="V532" i="73" s="1"/>
  <c r="BU529" i="73"/>
  <c r="BP529" i="73"/>
  <c r="BK529" i="73"/>
  <c r="BF529" i="73"/>
  <c r="AY529" i="73"/>
  <c r="AT529" i="73"/>
  <c r="AO529" i="73"/>
  <c r="AH529" i="73"/>
  <c r="AD529" i="73"/>
  <c r="AD530" i="73" s="1"/>
  <c r="AC529" i="73"/>
  <c r="AC530" i="73" s="1"/>
  <c r="AB529" i="73"/>
  <c r="AB530" i="73" s="1"/>
  <c r="AA529" i="73"/>
  <c r="AA530" i="73" s="1"/>
  <c r="Y529" i="73"/>
  <c r="Y530" i="73" s="1"/>
  <c r="X529" i="73"/>
  <c r="X530" i="73" s="1"/>
  <c r="W529" i="73"/>
  <c r="W530" i="73" s="1"/>
  <c r="V529" i="73"/>
  <c r="V530" i="73" s="1"/>
  <c r="BU523" i="73"/>
  <c r="BP523" i="73"/>
  <c r="BK523" i="73"/>
  <c r="BF523" i="73"/>
  <c r="AY523" i="73"/>
  <c r="AT523" i="73"/>
  <c r="AO523" i="73"/>
  <c r="AH523" i="73"/>
  <c r="AD523" i="73"/>
  <c r="AD524" i="73" s="1"/>
  <c r="AC523" i="73"/>
  <c r="AC524" i="73" s="1"/>
  <c r="AB523" i="73"/>
  <c r="AB524" i="73" s="1"/>
  <c r="AA523" i="73"/>
  <c r="AA524" i="73" s="1"/>
  <c r="Y523" i="73"/>
  <c r="Y524" i="73" s="1"/>
  <c r="X523" i="73"/>
  <c r="X524" i="73" s="1"/>
  <c r="W523" i="73"/>
  <c r="W524" i="73" s="1"/>
  <c r="V523" i="73"/>
  <c r="V524" i="73" s="1"/>
  <c r="BU521" i="73"/>
  <c r="BP521" i="73"/>
  <c r="BK521" i="73"/>
  <c r="BF521" i="73"/>
  <c r="AY521" i="73"/>
  <c r="AT521" i="73"/>
  <c r="AO521" i="73"/>
  <c r="AH521" i="73"/>
  <c r="AD521" i="73"/>
  <c r="AD522" i="73" s="1"/>
  <c r="AC521" i="73"/>
  <c r="AC522" i="73" s="1"/>
  <c r="AB521" i="73"/>
  <c r="AB522" i="73" s="1"/>
  <c r="AA521" i="73"/>
  <c r="AA522" i="73" s="1"/>
  <c r="Y521" i="73"/>
  <c r="Y522" i="73" s="1"/>
  <c r="X521" i="73"/>
  <c r="X522" i="73" s="1"/>
  <c r="W521" i="73"/>
  <c r="W522" i="73" s="1"/>
  <c r="V521" i="73"/>
  <c r="V522" i="73" s="1"/>
  <c r="BU519" i="73"/>
  <c r="BP519" i="73"/>
  <c r="BK519" i="73"/>
  <c r="BF519" i="73"/>
  <c r="AY519" i="73"/>
  <c r="AT519" i="73"/>
  <c r="AO519" i="73"/>
  <c r="AH519" i="73"/>
  <c r="AD519" i="73"/>
  <c r="AD520" i="73" s="1"/>
  <c r="AC519" i="73"/>
  <c r="AC520" i="73" s="1"/>
  <c r="AB519" i="73"/>
  <c r="AB520" i="73" s="1"/>
  <c r="AA519" i="73"/>
  <c r="AA520" i="73" s="1"/>
  <c r="Y519" i="73"/>
  <c r="Y520" i="73" s="1"/>
  <c r="X519" i="73"/>
  <c r="X520" i="73" s="1"/>
  <c r="W519" i="73"/>
  <c r="W520" i="73" s="1"/>
  <c r="V519" i="73"/>
  <c r="V520" i="73" s="1"/>
  <c r="BU517" i="73"/>
  <c r="BP517" i="73"/>
  <c r="BK517" i="73"/>
  <c r="BF517" i="73"/>
  <c r="AY517" i="73"/>
  <c r="AT517" i="73"/>
  <c r="AO517" i="73"/>
  <c r="AH517" i="73"/>
  <c r="AD517" i="73"/>
  <c r="AD518" i="73" s="1"/>
  <c r="AC517" i="73"/>
  <c r="AC518" i="73" s="1"/>
  <c r="AB517" i="73"/>
  <c r="AB518" i="73" s="1"/>
  <c r="AA517" i="73"/>
  <c r="AA518" i="73" s="1"/>
  <c r="Y517" i="73"/>
  <c r="Y518" i="73" s="1"/>
  <c r="X517" i="73"/>
  <c r="X518" i="73" s="1"/>
  <c r="W517" i="73"/>
  <c r="W518" i="73" s="1"/>
  <c r="V517" i="73"/>
  <c r="V518" i="73" s="1"/>
  <c r="BU515" i="73"/>
  <c r="BP515" i="73"/>
  <c r="BK515" i="73"/>
  <c r="BF515" i="73"/>
  <c r="AY515" i="73"/>
  <c r="AT515" i="73"/>
  <c r="AO515" i="73"/>
  <c r="AH515" i="73"/>
  <c r="AD515" i="73"/>
  <c r="AD516" i="73" s="1"/>
  <c r="AC515" i="73"/>
  <c r="AC516" i="73" s="1"/>
  <c r="AB515" i="73"/>
  <c r="AB516" i="73" s="1"/>
  <c r="AA515" i="73"/>
  <c r="AA516" i="73" s="1"/>
  <c r="Y515" i="73"/>
  <c r="Y516" i="73" s="1"/>
  <c r="X515" i="73"/>
  <c r="X516" i="73" s="1"/>
  <c r="W515" i="73"/>
  <c r="W516" i="73" s="1"/>
  <c r="V515" i="73"/>
  <c r="V516" i="73" s="1"/>
  <c r="BU513" i="73"/>
  <c r="BP513" i="73"/>
  <c r="BK513" i="73"/>
  <c r="BF513" i="73"/>
  <c r="AY513" i="73"/>
  <c r="AT513" i="73"/>
  <c r="AO513" i="73"/>
  <c r="AH513" i="73"/>
  <c r="AD513" i="73"/>
  <c r="AD514" i="73" s="1"/>
  <c r="AC513" i="73"/>
  <c r="AC514" i="73" s="1"/>
  <c r="AB513" i="73"/>
  <c r="AB514" i="73" s="1"/>
  <c r="AA513" i="73"/>
  <c r="AA514" i="73" s="1"/>
  <c r="Y513" i="73"/>
  <c r="Y514" i="73" s="1"/>
  <c r="X513" i="73"/>
  <c r="X514" i="73" s="1"/>
  <c r="W513" i="73"/>
  <c r="W514" i="73" s="1"/>
  <c r="V513" i="73"/>
  <c r="V514" i="73" s="1"/>
  <c r="BU511" i="73"/>
  <c r="BP511" i="73"/>
  <c r="BK511" i="73"/>
  <c r="BF511" i="73"/>
  <c r="AY511" i="73"/>
  <c r="AT511" i="73"/>
  <c r="AO511" i="73"/>
  <c r="AH511" i="73"/>
  <c r="AD511" i="73"/>
  <c r="AD512" i="73" s="1"/>
  <c r="AC511" i="73"/>
  <c r="AC512" i="73" s="1"/>
  <c r="AB511" i="73"/>
  <c r="AB512" i="73" s="1"/>
  <c r="AA511" i="73"/>
  <c r="AA512" i="73" s="1"/>
  <c r="Y511" i="73"/>
  <c r="Y512" i="73" s="1"/>
  <c r="X511" i="73"/>
  <c r="X512" i="73" s="1"/>
  <c r="W511" i="73"/>
  <c r="W512" i="73" s="1"/>
  <c r="V511" i="73"/>
  <c r="V512" i="73" s="1"/>
  <c r="BU495" i="73"/>
  <c r="BP495" i="73"/>
  <c r="BK495" i="73"/>
  <c r="BF495" i="73"/>
  <c r="AY495" i="73"/>
  <c r="AT495" i="73"/>
  <c r="AO495" i="73"/>
  <c r="AH495" i="73"/>
  <c r="AD495" i="73"/>
  <c r="AD510" i="73" s="1"/>
  <c r="AC495" i="73"/>
  <c r="AB495" i="73"/>
  <c r="AB510" i="73" s="1"/>
  <c r="AA495" i="73"/>
  <c r="AA510" i="73" s="1"/>
  <c r="Y495" i="73"/>
  <c r="Y510" i="73" s="1"/>
  <c r="X495" i="73"/>
  <c r="X510" i="73" s="1"/>
  <c r="W495" i="73"/>
  <c r="W510" i="73" s="1"/>
  <c r="V495" i="73"/>
  <c r="V510" i="73" s="1"/>
  <c r="BU386" i="73"/>
  <c r="BP386" i="73"/>
  <c r="BK386" i="73"/>
  <c r="BF386" i="73"/>
  <c r="AY386" i="73"/>
  <c r="AT386" i="73"/>
  <c r="AO386" i="73"/>
  <c r="AH386" i="73"/>
  <c r="AD386" i="73"/>
  <c r="AC386" i="73"/>
  <c r="AB386" i="73"/>
  <c r="AA386" i="73"/>
  <c r="Y386" i="73"/>
  <c r="X386" i="73"/>
  <c r="W386" i="73"/>
  <c r="V386" i="73"/>
  <c r="BU385" i="73"/>
  <c r="BP385" i="73"/>
  <c r="BK385" i="73"/>
  <c r="BF385" i="73"/>
  <c r="AY385" i="73"/>
  <c r="AT385" i="73"/>
  <c r="AO385" i="73"/>
  <c r="AH385" i="73"/>
  <c r="AD385" i="73"/>
  <c r="AC385" i="73"/>
  <c r="AB385" i="73"/>
  <c r="AA385" i="73"/>
  <c r="Y385" i="73"/>
  <c r="X385" i="73"/>
  <c r="W385" i="73"/>
  <c r="V385" i="73"/>
  <c r="BU368" i="73"/>
  <c r="BP368" i="73"/>
  <c r="BK368" i="73"/>
  <c r="BF368" i="73"/>
  <c r="AH368" i="73"/>
  <c r="AD368" i="73"/>
  <c r="AD369" i="73" s="1"/>
  <c r="AC368" i="73"/>
  <c r="AC369" i="73" s="1"/>
  <c r="AB368" i="73"/>
  <c r="AB369" i="73" s="1"/>
  <c r="AA368" i="73"/>
  <c r="AA369" i="73" s="1"/>
  <c r="Y368" i="73"/>
  <c r="Y369" i="73" s="1"/>
  <c r="X368" i="73"/>
  <c r="X369" i="73" s="1"/>
  <c r="W368" i="73"/>
  <c r="W369" i="73" s="1"/>
  <c r="V368" i="73"/>
  <c r="V369" i="73" s="1"/>
  <c r="BU319" i="73"/>
  <c r="BP319" i="73"/>
  <c r="BK319" i="73"/>
  <c r="BF319" i="73"/>
  <c r="AY319" i="73"/>
  <c r="AT319" i="73"/>
  <c r="AO319" i="73"/>
  <c r="AH319" i="73"/>
  <c r="AD319" i="73"/>
  <c r="AC319" i="73"/>
  <c r="AB319" i="73"/>
  <c r="AA319" i="73"/>
  <c r="Y319" i="73"/>
  <c r="X319" i="73"/>
  <c r="W319" i="73"/>
  <c r="V319" i="73"/>
  <c r="BU241" i="73"/>
  <c r="BP241" i="73"/>
  <c r="BK241" i="73"/>
  <c r="BF241" i="73"/>
  <c r="AY241" i="73"/>
  <c r="AT241" i="73"/>
  <c r="AO241" i="73"/>
  <c r="AH241" i="73"/>
  <c r="AD241" i="73"/>
  <c r="AC241" i="73"/>
  <c r="AB241" i="73"/>
  <c r="AA241" i="73"/>
  <c r="Y241" i="73"/>
  <c r="X241" i="73"/>
  <c r="W241" i="73"/>
  <c r="V241" i="73"/>
  <c r="BU116" i="73"/>
  <c r="BP116" i="73"/>
  <c r="BK116" i="73"/>
  <c r="BF116" i="73"/>
  <c r="AY116" i="73"/>
  <c r="AT116" i="73"/>
  <c r="AO116" i="73"/>
  <c r="AH116" i="73"/>
  <c r="AD116" i="73"/>
  <c r="AC116" i="73"/>
  <c r="AB116" i="73"/>
  <c r="AA116" i="73"/>
  <c r="Y116" i="73"/>
  <c r="X116" i="73"/>
  <c r="W116" i="73"/>
  <c r="V116" i="73"/>
  <c r="BU36" i="73"/>
  <c r="BP36" i="73"/>
  <c r="BK36" i="73"/>
  <c r="BF36" i="73"/>
  <c r="AY36" i="73"/>
  <c r="AT36" i="73"/>
  <c r="AO36" i="73"/>
  <c r="AH36" i="73"/>
  <c r="AD36" i="73"/>
  <c r="AC36" i="73"/>
  <c r="AB36" i="73"/>
  <c r="AA36" i="73"/>
  <c r="Y36" i="73"/>
  <c r="X36" i="73"/>
  <c r="W36" i="73"/>
  <c r="V36" i="73"/>
  <c r="BU27" i="73"/>
  <c r="BP27" i="73"/>
  <c r="BK27" i="73"/>
  <c r="BF27" i="73"/>
  <c r="AY27" i="73"/>
  <c r="AT27" i="73"/>
  <c r="AO27" i="73"/>
  <c r="AH27" i="73"/>
  <c r="AD27" i="73"/>
  <c r="AD30" i="73" s="1"/>
  <c r="AC27" i="73"/>
  <c r="AC30" i="73" s="1"/>
  <c r="AB27" i="73"/>
  <c r="AB30" i="73" s="1"/>
  <c r="AA27" i="73"/>
  <c r="AA30" i="73" s="1"/>
  <c r="Y27" i="73"/>
  <c r="Y30" i="73" s="1"/>
  <c r="X27" i="73"/>
  <c r="X30" i="73" s="1"/>
  <c r="W27" i="73"/>
  <c r="W30" i="73" s="1"/>
  <c r="V27" i="73"/>
  <c r="V30" i="73" s="1"/>
  <c r="BU450" i="73"/>
  <c r="BP450" i="73"/>
  <c r="BK450" i="73"/>
  <c r="BF450" i="73"/>
  <c r="AY450" i="73"/>
  <c r="AT450" i="73"/>
  <c r="AO450" i="73"/>
  <c r="AH450" i="73"/>
  <c r="AD450" i="73"/>
  <c r="AD451" i="73" s="1"/>
  <c r="AC450" i="73"/>
  <c r="AC451" i="73" s="1"/>
  <c r="AB450" i="73"/>
  <c r="AB451" i="73" s="1"/>
  <c r="AA450" i="73"/>
  <c r="AA451" i="73" s="1"/>
  <c r="Y450" i="73"/>
  <c r="Y451" i="73" s="1"/>
  <c r="X450" i="73"/>
  <c r="X451" i="73" s="1"/>
  <c r="W450" i="73"/>
  <c r="W451" i="73" s="1"/>
  <c r="V450" i="73"/>
  <c r="V451" i="73" s="1"/>
  <c r="AC994" i="73" l="1"/>
  <c r="AC538" i="73"/>
  <c r="AD994" i="73"/>
  <c r="AC510" i="73"/>
  <c r="V538" i="73"/>
  <c r="Z602" i="73"/>
  <c r="CF601" i="73"/>
  <c r="Z594" i="73"/>
  <c r="CF593" i="73"/>
  <c r="Z596" i="73"/>
  <c r="CF595" i="73"/>
  <c r="CF625" i="73"/>
  <c r="Z598" i="73"/>
  <c r="CF597" i="73"/>
  <c r="Z600" i="73"/>
  <c r="CF599" i="73"/>
  <c r="CF627" i="73"/>
  <c r="CF634" i="73"/>
  <c r="CF632" i="73"/>
  <c r="Z609" i="73"/>
  <c r="CF605" i="73"/>
  <c r="CF40" i="73"/>
  <c r="CF739" i="73"/>
  <c r="CF620" i="73"/>
  <c r="CF623" i="73"/>
  <c r="U564" i="73"/>
  <c r="U609" i="73"/>
  <c r="U600" i="73"/>
  <c r="U602" i="73"/>
  <c r="U594" i="73"/>
  <c r="U596" i="73"/>
  <c r="U598" i="73"/>
  <c r="U551" i="73"/>
  <c r="CF551" i="73" s="1"/>
  <c r="U567" i="73"/>
  <c r="U555" i="73"/>
  <c r="U450" i="73"/>
  <c r="U451" i="73" s="1"/>
  <c r="U241" i="73"/>
  <c r="U386" i="73"/>
  <c r="U116" i="73"/>
  <c r="U403" i="73"/>
  <c r="U541" i="73"/>
  <c r="U545" i="73"/>
  <c r="CF545" i="73" s="1"/>
  <c r="Z385" i="73"/>
  <c r="Z513" i="73"/>
  <c r="U565" i="73"/>
  <c r="U993" i="73"/>
  <c r="Z116" i="73"/>
  <c r="U515" i="73"/>
  <c r="Z521" i="73"/>
  <c r="U523" i="73"/>
  <c r="Z529" i="73"/>
  <c r="U531" i="73"/>
  <c r="Z536" i="73"/>
  <c r="U537" i="73"/>
  <c r="U193" i="73"/>
  <c r="U195" i="73" s="1"/>
  <c r="Z403" i="73"/>
  <c r="U1106" i="73"/>
  <c r="U1109" i="73" s="1"/>
  <c r="U992" i="73"/>
  <c r="U120" i="73"/>
  <c r="CF120" i="73" s="1"/>
  <c r="U559" i="73"/>
  <c r="Z38" i="73"/>
  <c r="U39" i="73"/>
  <c r="Z119" i="73"/>
  <c r="U242" i="73"/>
  <c r="Z242" i="73"/>
  <c r="Z244" i="73"/>
  <c r="U543" i="73"/>
  <c r="Z561" i="73"/>
  <c r="Z84" i="73"/>
  <c r="U27" i="73"/>
  <c r="U30" i="73" s="1"/>
  <c r="Z36" i="73"/>
  <c r="Z368" i="73"/>
  <c r="U385" i="73"/>
  <c r="Z511" i="73"/>
  <c r="U513" i="73"/>
  <c r="Z519" i="73"/>
  <c r="U521" i="73"/>
  <c r="U529" i="73"/>
  <c r="U536" i="73"/>
  <c r="Z83" i="73"/>
  <c r="U84" i="73"/>
  <c r="Z496" i="73"/>
  <c r="U38" i="73"/>
  <c r="Z118" i="73"/>
  <c r="U119" i="73"/>
  <c r="U121" i="73"/>
  <c r="Z121" i="73"/>
  <c r="Z243" i="73"/>
  <c r="U244" i="73"/>
  <c r="Z549" i="73"/>
  <c r="U561" i="73"/>
  <c r="Z567" i="73"/>
  <c r="Z992" i="73"/>
  <c r="Z555" i="73"/>
  <c r="Z241" i="73"/>
  <c r="U319" i="73"/>
  <c r="Z386" i="73"/>
  <c r="U495" i="73"/>
  <c r="Z515" i="73"/>
  <c r="U517" i="73"/>
  <c r="Z523" i="73"/>
  <c r="Z531" i="73"/>
  <c r="U533" i="73"/>
  <c r="Z537" i="73"/>
  <c r="U539" i="73"/>
  <c r="Z193" i="73"/>
  <c r="U37" i="73"/>
  <c r="Z1106" i="73"/>
  <c r="Z39" i="73"/>
  <c r="U117" i="73"/>
  <c r="Z543" i="73"/>
  <c r="U547" i="73"/>
  <c r="Z563" i="73"/>
  <c r="Z559" i="73"/>
  <c r="Z993" i="73"/>
  <c r="Z565" i="73"/>
  <c r="U557" i="73"/>
  <c r="Z450" i="73"/>
  <c r="Z27" i="73"/>
  <c r="U36" i="73"/>
  <c r="Z319" i="73"/>
  <c r="U368" i="73"/>
  <c r="Z495" i="73"/>
  <c r="U511" i="73"/>
  <c r="Z517" i="73"/>
  <c r="U519" i="73"/>
  <c r="Z533" i="73"/>
  <c r="Z539" i="73"/>
  <c r="U83" i="73"/>
  <c r="U86" i="73" s="1"/>
  <c r="Z37" i="73"/>
  <c r="U496" i="73"/>
  <c r="Z117" i="73"/>
  <c r="U118" i="73"/>
  <c r="U243" i="73"/>
  <c r="Z547" i="73"/>
  <c r="U549" i="73"/>
  <c r="Z557" i="73"/>
  <c r="Z541" i="73"/>
  <c r="AD541" i="73"/>
  <c r="AD542" i="73" s="1"/>
  <c r="CF319" i="73" l="1"/>
  <c r="CF241" i="73"/>
  <c r="CF116" i="73"/>
  <c r="CF600" i="73"/>
  <c r="CF244" i="73"/>
  <c r="Z544" i="73"/>
  <c r="CF543" i="73"/>
  <c r="Z516" i="73"/>
  <c r="CF515" i="73"/>
  <c r="Z530" i="73"/>
  <c r="CF529" i="73"/>
  <c r="Z518" i="73"/>
  <c r="CF517" i="73"/>
  <c r="Z564" i="73"/>
  <c r="CF564" i="73" s="1"/>
  <c r="CF563" i="73"/>
  <c r="Z524" i="73"/>
  <c r="CF523" i="73"/>
  <c r="CF242" i="73"/>
  <c r="CF38" i="73"/>
  <c r="CF536" i="73"/>
  <c r="Z522" i="73"/>
  <c r="CF521" i="73"/>
  <c r="CF598" i="73"/>
  <c r="Z542" i="73"/>
  <c r="CF541" i="73"/>
  <c r="Z451" i="73"/>
  <c r="CF451" i="73" s="1"/>
  <c r="CF450" i="73"/>
  <c r="Z540" i="73"/>
  <c r="CF539" i="73"/>
  <c r="Z566" i="73"/>
  <c r="CF565" i="73"/>
  <c r="Z568" i="73"/>
  <c r="CF567" i="73"/>
  <c r="Z520" i="73"/>
  <c r="CF519" i="73"/>
  <c r="Z369" i="73"/>
  <c r="CF368" i="73"/>
  <c r="Z562" i="73"/>
  <c r="CF561" i="73"/>
  <c r="Z405" i="73"/>
  <c r="CF403" i="73"/>
  <c r="Z514" i="73"/>
  <c r="CF513" i="73"/>
  <c r="CF609" i="73"/>
  <c r="CF594" i="73"/>
  <c r="Z548" i="73"/>
  <c r="CF547" i="73"/>
  <c r="Z534" i="73"/>
  <c r="CF533" i="73"/>
  <c r="CF37" i="73"/>
  <c r="Z195" i="73"/>
  <c r="CF195" i="73" s="1"/>
  <c r="CF193" i="73"/>
  <c r="Z532" i="73"/>
  <c r="CF531" i="73"/>
  <c r="Z556" i="73"/>
  <c r="CF555" i="73"/>
  <c r="Z550" i="73"/>
  <c r="CF549" i="73"/>
  <c r="CF496" i="73"/>
  <c r="Z512" i="73"/>
  <c r="CF511" i="73"/>
  <c r="CF596" i="73"/>
  <c r="CF602" i="73"/>
  <c r="CF39" i="73"/>
  <c r="Z560" i="73"/>
  <c r="CF559" i="73"/>
  <c r="Z558" i="73"/>
  <c r="CF557" i="73"/>
  <c r="CF992" i="73"/>
  <c r="CF84" i="73"/>
  <c r="CF117" i="73"/>
  <c r="Z1109" i="73"/>
  <c r="CF1109" i="73" s="1"/>
  <c r="CF1106" i="73"/>
  <c r="CF537" i="73"/>
  <c r="CF243" i="73"/>
  <c r="CF118" i="73"/>
  <c r="CF83" i="73"/>
  <c r="CF386" i="73"/>
  <c r="CF495" i="73"/>
  <c r="Z30" i="73"/>
  <c r="CF30" i="73" s="1"/>
  <c r="CF27" i="73"/>
  <c r="CF993" i="73"/>
  <c r="CF121" i="73"/>
  <c r="CF36" i="73"/>
  <c r="CF119" i="73"/>
  <c r="CF385" i="73"/>
  <c r="Z510" i="73"/>
  <c r="U534" i="73"/>
  <c r="U562" i="73"/>
  <c r="U538" i="73"/>
  <c r="U514" i="73"/>
  <c r="U544" i="73"/>
  <c r="U556" i="73"/>
  <c r="U520" i="73"/>
  <c r="U369" i="73"/>
  <c r="U530" i="73"/>
  <c r="U994" i="73"/>
  <c r="U524" i="73"/>
  <c r="U546" i="73"/>
  <c r="CF546" i="73" s="1"/>
  <c r="U568" i="73"/>
  <c r="U558" i="73"/>
  <c r="U540" i="73"/>
  <c r="U522" i="73"/>
  <c r="U566" i="73"/>
  <c r="U542" i="73"/>
  <c r="U552" i="73"/>
  <c r="U550" i="73"/>
  <c r="U512" i="73"/>
  <c r="U548" i="73"/>
  <c r="U518" i="73"/>
  <c r="U560" i="73"/>
  <c r="U532" i="73"/>
  <c r="U516" i="73"/>
  <c r="U405" i="73"/>
  <c r="U510" i="73"/>
  <c r="Z994" i="73"/>
  <c r="Z538" i="73"/>
  <c r="Z86" i="73"/>
  <c r="CF86" i="73" s="1"/>
  <c r="A1172" i="73"/>
  <c r="A1171" i="73"/>
  <c r="A1170" i="73"/>
  <c r="A1169" i="73"/>
  <c r="A1168" i="73"/>
  <c r="A1167" i="73"/>
  <c r="A1166" i="73"/>
  <c r="A1165" i="73"/>
  <c r="A1164" i="73"/>
  <c r="A1163" i="73"/>
  <c r="A1162" i="73"/>
  <c r="A1161" i="73"/>
  <c r="A1160" i="73"/>
  <c r="A1159" i="73"/>
  <c r="A1158" i="73"/>
  <c r="A1157" i="73"/>
  <c r="BU989" i="73"/>
  <c r="BP989" i="73"/>
  <c r="BK989" i="73"/>
  <c r="BF989" i="73"/>
  <c r="AY989" i="73"/>
  <c r="AT989" i="73"/>
  <c r="AO989" i="73"/>
  <c r="AH989" i="73"/>
  <c r="AC989" i="73"/>
  <c r="AC990" i="73" s="1"/>
  <c r="AB989" i="73"/>
  <c r="AB990" i="73" s="1"/>
  <c r="AA989" i="73"/>
  <c r="AA990" i="73" s="1"/>
  <c r="Y989" i="73"/>
  <c r="Y990" i="73" s="1"/>
  <c r="X989" i="73"/>
  <c r="X990" i="73" s="1"/>
  <c r="W989" i="73"/>
  <c r="W990" i="73" s="1"/>
  <c r="V989" i="73"/>
  <c r="V990" i="73" s="1"/>
  <c r="BU264" i="73"/>
  <c r="BP264" i="73"/>
  <c r="BK264" i="73"/>
  <c r="BF264" i="73"/>
  <c r="AY264" i="73"/>
  <c r="AT264" i="73"/>
  <c r="AO264" i="73"/>
  <c r="AH264" i="73"/>
  <c r="AD264" i="73"/>
  <c r="AC264" i="73"/>
  <c r="AB264" i="73"/>
  <c r="AA264" i="73"/>
  <c r="Y264" i="73"/>
  <c r="X264" i="73"/>
  <c r="W264" i="73"/>
  <c r="V264" i="73"/>
  <c r="BU58" i="73"/>
  <c r="BP58" i="73"/>
  <c r="BK58" i="73"/>
  <c r="BF58" i="73"/>
  <c r="AY58" i="73"/>
  <c r="AT58" i="73"/>
  <c r="AO58" i="73"/>
  <c r="AH58" i="73"/>
  <c r="AD58" i="73"/>
  <c r="AC58" i="73"/>
  <c r="AB58" i="73"/>
  <c r="AA58" i="73"/>
  <c r="Y58" i="73"/>
  <c r="X58" i="73"/>
  <c r="W58" i="73"/>
  <c r="V58" i="73"/>
  <c r="BU57" i="73"/>
  <c r="BP57" i="73"/>
  <c r="BK57" i="73"/>
  <c r="BF57" i="73"/>
  <c r="AY57" i="73"/>
  <c r="AT57" i="73"/>
  <c r="AO57" i="73"/>
  <c r="AH57" i="73"/>
  <c r="AD57" i="73"/>
  <c r="AC57" i="73"/>
  <c r="AB57" i="73"/>
  <c r="AA57" i="73"/>
  <c r="Y57" i="73"/>
  <c r="X57" i="73"/>
  <c r="W57" i="73"/>
  <c r="V57" i="73"/>
  <c r="BU56" i="73"/>
  <c r="BP56" i="73"/>
  <c r="BK56" i="73"/>
  <c r="BF56" i="73"/>
  <c r="AY56" i="73"/>
  <c r="AT56" i="73"/>
  <c r="AO56" i="73"/>
  <c r="AH56" i="73"/>
  <c r="AD56" i="73"/>
  <c r="AC56" i="73"/>
  <c r="AB56" i="73"/>
  <c r="AA56" i="73"/>
  <c r="Y56" i="73"/>
  <c r="X56" i="73"/>
  <c r="W56" i="73"/>
  <c r="V56" i="73"/>
  <c r="BU392" i="73"/>
  <c r="BP392" i="73"/>
  <c r="BK392" i="73"/>
  <c r="BF392" i="73"/>
  <c r="AT392" i="73"/>
  <c r="AO392" i="73"/>
  <c r="AH392" i="73"/>
  <c r="AD392" i="73"/>
  <c r="AC392" i="73"/>
  <c r="AB392" i="73"/>
  <c r="AA392" i="73"/>
  <c r="Y392" i="73"/>
  <c r="X392" i="73"/>
  <c r="W392" i="73"/>
  <c r="V392" i="73"/>
  <c r="BU265" i="73"/>
  <c r="BP265" i="73"/>
  <c r="BK265" i="73"/>
  <c r="BF265" i="73"/>
  <c r="AY265" i="73"/>
  <c r="AT265" i="73"/>
  <c r="AO265" i="73"/>
  <c r="AH265" i="73"/>
  <c r="AD265" i="73"/>
  <c r="AC265" i="73"/>
  <c r="AB265" i="73"/>
  <c r="AA265" i="73"/>
  <c r="Y265" i="73"/>
  <c r="X265" i="73"/>
  <c r="W265" i="73"/>
  <c r="V265" i="73"/>
  <c r="BU987" i="73"/>
  <c r="BP987" i="73"/>
  <c r="BK987" i="73"/>
  <c r="BF987" i="73"/>
  <c r="AY987" i="73"/>
  <c r="AT987" i="73"/>
  <c r="AO987" i="73"/>
  <c r="AH987" i="73"/>
  <c r="AD987" i="73"/>
  <c r="AD988" i="73" s="1"/>
  <c r="AC987" i="73"/>
  <c r="AC988" i="73" s="1"/>
  <c r="AB987" i="73"/>
  <c r="AB988" i="73" s="1"/>
  <c r="AA987" i="73"/>
  <c r="AA988" i="73" s="1"/>
  <c r="Y987" i="73"/>
  <c r="Y988" i="73" s="1"/>
  <c r="X987" i="73"/>
  <c r="X988" i="73" s="1"/>
  <c r="W987" i="73"/>
  <c r="W988" i="73" s="1"/>
  <c r="V987" i="73"/>
  <c r="V988" i="73" s="1"/>
  <c r="BU985" i="73"/>
  <c r="BP985" i="73"/>
  <c r="BK985" i="73"/>
  <c r="BF985" i="73"/>
  <c r="AY985" i="73"/>
  <c r="AT985" i="73"/>
  <c r="AO985" i="73"/>
  <c r="AH985" i="73"/>
  <c r="AD985" i="73"/>
  <c r="AD986" i="73" s="1"/>
  <c r="AC985" i="73"/>
  <c r="AC986" i="73" s="1"/>
  <c r="AB985" i="73"/>
  <c r="AB986" i="73" s="1"/>
  <c r="AA985" i="73"/>
  <c r="AA986" i="73" s="1"/>
  <c r="Y985" i="73"/>
  <c r="Y986" i="73" s="1"/>
  <c r="X985" i="73"/>
  <c r="X986" i="73" s="1"/>
  <c r="W985" i="73"/>
  <c r="W986" i="73" s="1"/>
  <c r="V985" i="73"/>
  <c r="V986" i="73" s="1"/>
  <c r="BU263" i="73"/>
  <c r="BP263" i="73"/>
  <c r="BK263" i="73"/>
  <c r="BF263" i="73"/>
  <c r="AY263" i="73"/>
  <c r="AT263" i="73"/>
  <c r="AO263" i="73"/>
  <c r="AH263" i="73"/>
  <c r="AD263" i="73"/>
  <c r="AC263" i="73"/>
  <c r="AB263" i="73"/>
  <c r="AA263" i="73"/>
  <c r="Y263" i="73"/>
  <c r="X263" i="73"/>
  <c r="W263" i="73"/>
  <c r="V263" i="73"/>
  <c r="BU229" i="73"/>
  <c r="BP229" i="73"/>
  <c r="BK229" i="73"/>
  <c r="BF229" i="73"/>
  <c r="AY229" i="73"/>
  <c r="AT229" i="73"/>
  <c r="AO229" i="73"/>
  <c r="BU228" i="73"/>
  <c r="BP228" i="73"/>
  <c r="BK228" i="73"/>
  <c r="BF228" i="73"/>
  <c r="AY228" i="73"/>
  <c r="AT228" i="73"/>
  <c r="AO228" i="73"/>
  <c r="BU227" i="73"/>
  <c r="BP227" i="73"/>
  <c r="BK227" i="73"/>
  <c r="BF227" i="73"/>
  <c r="AY227" i="73"/>
  <c r="AT227" i="73"/>
  <c r="AO227" i="73"/>
  <c r="AH227" i="73"/>
  <c r="AD227" i="73"/>
  <c r="AC227" i="73"/>
  <c r="AB227" i="73"/>
  <c r="AA227" i="73"/>
  <c r="Y227" i="73"/>
  <c r="X227" i="73"/>
  <c r="W227" i="73"/>
  <c r="V227" i="73"/>
  <c r="BU108" i="73"/>
  <c r="BP108" i="73"/>
  <c r="BK108" i="73"/>
  <c r="BF108" i="73"/>
  <c r="AY108" i="73"/>
  <c r="AT108" i="73"/>
  <c r="AO108" i="73"/>
  <c r="AH108" i="73"/>
  <c r="AD108" i="73"/>
  <c r="AC108" i="73"/>
  <c r="AB108" i="73"/>
  <c r="AA108" i="73"/>
  <c r="Y108" i="73"/>
  <c r="X108" i="73"/>
  <c r="W108" i="73"/>
  <c r="V108" i="73"/>
  <c r="CF552" i="73" l="1"/>
  <c r="U553" i="73"/>
  <c r="U554" i="73" s="1"/>
  <c r="CF548" i="73"/>
  <c r="CF514" i="73"/>
  <c r="CF562" i="73"/>
  <c r="CF566" i="73"/>
  <c r="CF530" i="73"/>
  <c r="CF544" i="73"/>
  <c r="CF550" i="73"/>
  <c r="CF532" i="73"/>
  <c r="CF522" i="73"/>
  <c r="CF512" i="73"/>
  <c r="CF534" i="73"/>
  <c r="CF405" i="73"/>
  <c r="CF369" i="73"/>
  <c r="CF568" i="73"/>
  <c r="CF540" i="73"/>
  <c r="CF542" i="73"/>
  <c r="CF524" i="73"/>
  <c r="CF518" i="73"/>
  <c r="CF516" i="73"/>
  <c r="CF510" i="73"/>
  <c r="CF558" i="73"/>
  <c r="CF556" i="73"/>
  <c r="CF520" i="73"/>
  <c r="CF538" i="73"/>
  <c r="CF560" i="73"/>
  <c r="CF994" i="73"/>
  <c r="U58" i="73"/>
  <c r="U264" i="73"/>
  <c r="U989" i="73"/>
  <c r="U227" i="73"/>
  <c r="U56" i="73"/>
  <c r="U57" i="73"/>
  <c r="U263" i="73"/>
  <c r="U265" i="73"/>
  <c r="Z989" i="73"/>
  <c r="Z56" i="73"/>
  <c r="Z265" i="73"/>
  <c r="Z227" i="73"/>
  <c r="CF227" i="73" s="1"/>
  <c r="U108" i="73"/>
  <c r="U985" i="73"/>
  <c r="U987" i="73"/>
  <c r="Z58" i="73"/>
  <c r="Z985" i="73"/>
  <c r="Z987" i="73"/>
  <c r="Z57" i="73"/>
  <c r="Z264" i="73"/>
  <c r="Z108" i="73"/>
  <c r="CF108" i="73" s="1"/>
  <c r="Z263" i="73"/>
  <c r="U392" i="73"/>
  <c r="Z392" i="73"/>
  <c r="BU240" i="73"/>
  <c r="BP240" i="73"/>
  <c r="BK240" i="73"/>
  <c r="BF240" i="73"/>
  <c r="AY240" i="73"/>
  <c r="AT240" i="73"/>
  <c r="AO240" i="73"/>
  <c r="AH240" i="73"/>
  <c r="AD240" i="73"/>
  <c r="AC240" i="73"/>
  <c r="AB240" i="73"/>
  <c r="AA240" i="73"/>
  <c r="Y240" i="73"/>
  <c r="X240" i="73"/>
  <c r="W240" i="73"/>
  <c r="V240" i="73"/>
  <c r="BU115" i="73"/>
  <c r="BP115" i="73"/>
  <c r="BK115" i="73"/>
  <c r="BF115" i="73"/>
  <c r="AY115" i="73"/>
  <c r="AT115" i="73"/>
  <c r="AO115" i="73"/>
  <c r="AH115" i="73"/>
  <c r="AD115" i="73"/>
  <c r="AC115" i="73"/>
  <c r="AB115" i="73"/>
  <c r="AA115" i="73"/>
  <c r="Y115" i="73"/>
  <c r="X115" i="73"/>
  <c r="W115" i="73"/>
  <c r="V115" i="73"/>
  <c r="BU114" i="73"/>
  <c r="BP114" i="73"/>
  <c r="BK114" i="73"/>
  <c r="BF114" i="73"/>
  <c r="AY114" i="73"/>
  <c r="AT114" i="73"/>
  <c r="AO114" i="73"/>
  <c r="AH114" i="73"/>
  <c r="AD114" i="73"/>
  <c r="AC114" i="73"/>
  <c r="AB114" i="73"/>
  <c r="AA114" i="73"/>
  <c r="Y114" i="73"/>
  <c r="X114" i="73"/>
  <c r="W114" i="73"/>
  <c r="V114" i="73"/>
  <c r="CF392" i="73" l="1"/>
  <c r="CF264" i="73"/>
  <c r="Z988" i="73"/>
  <c r="CF987" i="73"/>
  <c r="Z990" i="73"/>
  <c r="CF989" i="73"/>
  <c r="CF57" i="73"/>
  <c r="Z986" i="73"/>
  <c r="CF985" i="73"/>
  <c r="CF265" i="73"/>
  <c r="CF58" i="73"/>
  <c r="CF263" i="73"/>
  <c r="CF56" i="73"/>
  <c r="U986" i="73"/>
  <c r="U988" i="73"/>
  <c r="U990" i="73"/>
  <c r="U114" i="73"/>
  <c r="U115" i="73"/>
  <c r="U240" i="73"/>
  <c r="Z114" i="73"/>
  <c r="Z115" i="73"/>
  <c r="Z240" i="73"/>
  <c r="BU383" i="73"/>
  <c r="BP383" i="73"/>
  <c r="BK383" i="73"/>
  <c r="BF383" i="73"/>
  <c r="BU238" i="73"/>
  <c r="BP238" i="73"/>
  <c r="BK238" i="73"/>
  <c r="BF238" i="73"/>
  <c r="BU112" i="73"/>
  <c r="BP112" i="73"/>
  <c r="BK112" i="73"/>
  <c r="BF112" i="73"/>
  <c r="BU237" i="73"/>
  <c r="BP237" i="73"/>
  <c r="BK237" i="73"/>
  <c r="BF237" i="73"/>
  <c r="AY237" i="73"/>
  <c r="AT237" i="73"/>
  <c r="AO237" i="73"/>
  <c r="AH237" i="73"/>
  <c r="AD237" i="73"/>
  <c r="AC237" i="73"/>
  <c r="AB237" i="73"/>
  <c r="AA237" i="73"/>
  <c r="Y237" i="73"/>
  <c r="X237" i="73"/>
  <c r="W237" i="73"/>
  <c r="V237" i="73"/>
  <c r="BU236" i="73"/>
  <c r="BP236" i="73"/>
  <c r="BK236" i="73"/>
  <c r="BF236" i="73"/>
  <c r="AY236" i="73"/>
  <c r="AT236" i="73"/>
  <c r="AO236" i="73"/>
  <c r="AH236" i="73"/>
  <c r="AD236" i="73"/>
  <c r="AC236" i="73"/>
  <c r="AB236" i="73"/>
  <c r="AA236" i="73"/>
  <c r="Y236" i="73"/>
  <c r="X236" i="73"/>
  <c r="W236" i="73"/>
  <c r="V236" i="73"/>
  <c r="BU235" i="73"/>
  <c r="BP235" i="73"/>
  <c r="BK235" i="73"/>
  <c r="BF235" i="73"/>
  <c r="AY235" i="73"/>
  <c r="AT235" i="73"/>
  <c r="AO235" i="73"/>
  <c r="AH235" i="73"/>
  <c r="AD235" i="73"/>
  <c r="AC235" i="73"/>
  <c r="AB235" i="73"/>
  <c r="AA235" i="73"/>
  <c r="Y235" i="73"/>
  <c r="X235" i="73"/>
  <c r="W235" i="73"/>
  <c r="V235" i="73"/>
  <c r="BU111" i="73"/>
  <c r="BP111" i="73"/>
  <c r="BK111" i="73"/>
  <c r="BF111" i="73"/>
  <c r="AY111" i="73"/>
  <c r="AT111" i="73"/>
  <c r="AO111" i="73"/>
  <c r="AH111" i="73"/>
  <c r="AD111" i="73"/>
  <c r="AC111" i="73"/>
  <c r="AB111" i="73"/>
  <c r="AA111" i="73"/>
  <c r="Y111" i="73"/>
  <c r="X111" i="73"/>
  <c r="W111" i="73"/>
  <c r="V111" i="73"/>
  <c r="BU110" i="73"/>
  <c r="BP110" i="73"/>
  <c r="BK110" i="73"/>
  <c r="BF110" i="73"/>
  <c r="AY110" i="73"/>
  <c r="AT110" i="73"/>
  <c r="AO110" i="73"/>
  <c r="AH110" i="73"/>
  <c r="AD110" i="73"/>
  <c r="AC110" i="73"/>
  <c r="AB110" i="73"/>
  <c r="AA110" i="73"/>
  <c r="Y110" i="73"/>
  <c r="X110" i="73"/>
  <c r="W110" i="73"/>
  <c r="V110" i="73"/>
  <c r="BU489" i="73"/>
  <c r="BP489" i="73"/>
  <c r="BK489" i="73"/>
  <c r="BF489" i="73"/>
  <c r="AY489" i="73"/>
  <c r="AT489" i="73"/>
  <c r="AO489" i="73"/>
  <c r="AH489" i="73"/>
  <c r="AD489" i="73"/>
  <c r="AD492" i="73" s="1"/>
  <c r="AC489" i="73"/>
  <c r="AC492" i="73" s="1"/>
  <c r="AB489" i="73"/>
  <c r="AB492" i="73" s="1"/>
  <c r="AA489" i="73"/>
  <c r="AA492" i="73" s="1"/>
  <c r="Y489" i="73"/>
  <c r="Y492" i="73" s="1"/>
  <c r="X489" i="73"/>
  <c r="X492" i="73" s="1"/>
  <c r="W489" i="73"/>
  <c r="W492" i="73" s="1"/>
  <c r="V489" i="73"/>
  <c r="V492" i="73" s="1"/>
  <c r="BF614" i="73"/>
  <c r="BF612" i="73"/>
  <c r="BF610" i="73"/>
  <c r="BF490" i="73"/>
  <c r="BF423" i="73"/>
  <c r="BF422" i="73"/>
  <c r="BF388" i="73"/>
  <c r="BF353" i="73"/>
  <c r="Z353" i="73" s="1"/>
  <c r="BF318" i="73"/>
  <c r="BF296" i="73"/>
  <c r="BF246" i="73"/>
  <c r="BF245" i="73"/>
  <c r="BF125" i="73"/>
  <c r="BF42" i="73"/>
  <c r="BF41" i="73"/>
  <c r="BU1134" i="73"/>
  <c r="BP1134" i="73"/>
  <c r="BK1134" i="73"/>
  <c r="BF1134" i="73"/>
  <c r="AY1134" i="73"/>
  <c r="AT1134" i="73"/>
  <c r="AO1134" i="73"/>
  <c r="AH1134" i="73"/>
  <c r="AD1134" i="73"/>
  <c r="AC1134" i="73"/>
  <c r="AB1134" i="73"/>
  <c r="AA1134" i="73"/>
  <c r="Y1134" i="73"/>
  <c r="X1134" i="73"/>
  <c r="W1134" i="73"/>
  <c r="V1134" i="73"/>
  <c r="BU1132" i="73"/>
  <c r="BP1132" i="73"/>
  <c r="BK1132" i="73"/>
  <c r="BF1132" i="73"/>
  <c r="AY1132" i="73"/>
  <c r="AT1132" i="73"/>
  <c r="AO1132" i="73"/>
  <c r="AH1132" i="73"/>
  <c r="AD1132" i="73"/>
  <c r="AC1132" i="73"/>
  <c r="AB1132" i="73"/>
  <c r="AA1132" i="73"/>
  <c r="Y1132" i="73"/>
  <c r="X1132" i="73"/>
  <c r="W1132" i="73"/>
  <c r="V1132" i="73"/>
  <c r="BU1130" i="73"/>
  <c r="BP1130" i="73"/>
  <c r="BK1130" i="73"/>
  <c r="BF1130" i="73"/>
  <c r="AY1130" i="73"/>
  <c r="AT1130" i="73"/>
  <c r="AO1130" i="73"/>
  <c r="AH1130" i="73"/>
  <c r="AD1130" i="73"/>
  <c r="AC1130" i="73"/>
  <c r="AB1130" i="73"/>
  <c r="AA1130" i="73"/>
  <c r="Y1130" i="73"/>
  <c r="X1130" i="73"/>
  <c r="W1130" i="73"/>
  <c r="V1130" i="73"/>
  <c r="BU1128" i="73"/>
  <c r="BP1128" i="73"/>
  <c r="BK1128" i="73"/>
  <c r="BF1128" i="73"/>
  <c r="AY1128" i="73"/>
  <c r="AT1128" i="73"/>
  <c r="AO1128" i="73"/>
  <c r="AH1128" i="73"/>
  <c r="AD1128" i="73"/>
  <c r="AC1128" i="73"/>
  <c r="AB1128" i="73"/>
  <c r="AA1128" i="73"/>
  <c r="Y1128" i="73"/>
  <c r="X1128" i="73"/>
  <c r="W1128" i="73"/>
  <c r="V1128" i="73"/>
  <c r="BU1126" i="73"/>
  <c r="BP1126" i="73"/>
  <c r="BK1126" i="73"/>
  <c r="BF1126" i="73"/>
  <c r="AY1126" i="73"/>
  <c r="AT1126" i="73"/>
  <c r="AO1126" i="73"/>
  <c r="AH1126" i="73"/>
  <c r="AD1126" i="73"/>
  <c r="AC1126" i="73"/>
  <c r="AB1126" i="73"/>
  <c r="AA1126" i="73"/>
  <c r="Y1126" i="73"/>
  <c r="X1126" i="73"/>
  <c r="W1126" i="73"/>
  <c r="V1126" i="73"/>
  <c r="BU1124" i="73"/>
  <c r="BP1124" i="73"/>
  <c r="BK1124" i="73"/>
  <c r="BF1124" i="73"/>
  <c r="AY1124" i="73"/>
  <c r="AT1124" i="73"/>
  <c r="AO1124" i="73"/>
  <c r="AH1124" i="73"/>
  <c r="AD1124" i="73"/>
  <c r="AC1124" i="73"/>
  <c r="AB1124" i="73"/>
  <c r="AA1124" i="73"/>
  <c r="Y1124" i="73"/>
  <c r="X1124" i="73"/>
  <c r="W1124" i="73"/>
  <c r="V1124" i="73"/>
  <c r="BU1122" i="73"/>
  <c r="BP1122" i="73"/>
  <c r="BK1122" i="73"/>
  <c r="BF1122" i="73"/>
  <c r="AY1122" i="73"/>
  <c r="AT1122" i="73"/>
  <c r="AO1122" i="73"/>
  <c r="AH1122" i="73"/>
  <c r="AD1122" i="73"/>
  <c r="AC1122" i="73"/>
  <c r="AB1122" i="73"/>
  <c r="AA1122" i="73"/>
  <c r="Y1122" i="73"/>
  <c r="X1122" i="73"/>
  <c r="W1122" i="73"/>
  <c r="V1122" i="73"/>
  <c r="BU1120" i="73"/>
  <c r="BP1120" i="73"/>
  <c r="BK1120" i="73"/>
  <c r="BF1120" i="73"/>
  <c r="AY1120" i="73"/>
  <c r="AT1120" i="73"/>
  <c r="AO1120" i="73"/>
  <c r="AH1120" i="73"/>
  <c r="AD1120" i="73"/>
  <c r="AC1120" i="73"/>
  <c r="AB1120" i="73"/>
  <c r="AA1120" i="73"/>
  <c r="Y1120" i="73"/>
  <c r="X1120" i="73"/>
  <c r="W1120" i="73"/>
  <c r="V1120" i="73"/>
  <c r="BU1118" i="73"/>
  <c r="BP1118" i="73"/>
  <c r="BK1118" i="73"/>
  <c r="BF1118" i="73"/>
  <c r="AY1118" i="73"/>
  <c r="AT1118" i="73"/>
  <c r="AO1118" i="73"/>
  <c r="AH1118" i="73"/>
  <c r="AD1118" i="73"/>
  <c r="AC1118" i="73"/>
  <c r="AB1118" i="73"/>
  <c r="AA1118" i="73"/>
  <c r="Y1118" i="73"/>
  <c r="X1118" i="73"/>
  <c r="W1118" i="73"/>
  <c r="V1118" i="73"/>
  <c r="BU1116" i="73"/>
  <c r="BP1116" i="73"/>
  <c r="BK1116" i="73"/>
  <c r="BF1116" i="73"/>
  <c r="AY1116" i="73"/>
  <c r="AT1116" i="73"/>
  <c r="AO1116" i="73"/>
  <c r="AH1116" i="73"/>
  <c r="AD1116" i="73"/>
  <c r="AC1116" i="73"/>
  <c r="AB1116" i="73"/>
  <c r="AA1116" i="73"/>
  <c r="Y1116" i="73"/>
  <c r="X1116" i="73"/>
  <c r="W1116" i="73"/>
  <c r="V1116" i="73"/>
  <c r="BU1114" i="73"/>
  <c r="BP1114" i="73"/>
  <c r="BK1114" i="73"/>
  <c r="BF1114" i="73"/>
  <c r="AY1114" i="73"/>
  <c r="AT1114" i="73"/>
  <c r="AO1114" i="73"/>
  <c r="AH1114" i="73"/>
  <c r="AD1114" i="73"/>
  <c r="AD1115" i="73" s="1"/>
  <c r="AC1114" i="73"/>
  <c r="AC1115" i="73" s="1"/>
  <c r="AB1114" i="73"/>
  <c r="AB1115" i="73" s="1"/>
  <c r="AA1114" i="73"/>
  <c r="AA1115" i="73" s="1"/>
  <c r="Y1114" i="73"/>
  <c r="Y1115" i="73" s="1"/>
  <c r="X1114" i="73"/>
  <c r="X1115" i="73" s="1"/>
  <c r="W1114" i="73"/>
  <c r="W1115" i="73" s="1"/>
  <c r="V1114" i="73"/>
  <c r="V1115" i="73" s="1"/>
  <c r="BU478" i="73"/>
  <c r="BP478" i="73"/>
  <c r="BK478" i="73"/>
  <c r="BF478" i="73"/>
  <c r="AY478" i="73"/>
  <c r="AT478" i="73"/>
  <c r="AO478" i="73"/>
  <c r="AH478" i="73"/>
  <c r="AD478" i="73"/>
  <c r="AD479" i="73" s="1"/>
  <c r="AC478" i="73"/>
  <c r="AC479" i="73" s="1"/>
  <c r="AB478" i="73"/>
  <c r="AB479" i="73" s="1"/>
  <c r="AA478" i="73"/>
  <c r="AA479" i="73" s="1"/>
  <c r="Y478" i="73"/>
  <c r="Y479" i="73" s="1"/>
  <c r="X478" i="73"/>
  <c r="X479" i="73" s="1"/>
  <c r="W478" i="73"/>
  <c r="W479" i="73" s="1"/>
  <c r="V478" i="73"/>
  <c r="V479" i="73" s="1"/>
  <c r="BU233" i="73"/>
  <c r="BP233" i="73"/>
  <c r="BK233" i="73"/>
  <c r="BF233" i="73"/>
  <c r="AY233" i="73"/>
  <c r="AT233" i="73"/>
  <c r="AO233" i="73"/>
  <c r="AH233" i="73"/>
  <c r="AD233" i="73"/>
  <c r="AC233" i="73"/>
  <c r="AB233" i="73"/>
  <c r="AA233" i="73"/>
  <c r="Y233" i="73"/>
  <c r="X233" i="73"/>
  <c r="W233" i="73"/>
  <c r="V233" i="73"/>
  <c r="BU232" i="73"/>
  <c r="BP232" i="73"/>
  <c r="BK232" i="73"/>
  <c r="BF232" i="73"/>
  <c r="AY232" i="73"/>
  <c r="AT232" i="73"/>
  <c r="AO232" i="73"/>
  <c r="AH232" i="73"/>
  <c r="AD232" i="73"/>
  <c r="AC232" i="73"/>
  <c r="AB232" i="73"/>
  <c r="AA232" i="73"/>
  <c r="Y232" i="73"/>
  <c r="X232" i="73"/>
  <c r="W232" i="73"/>
  <c r="V232" i="73"/>
  <c r="BU109" i="73"/>
  <c r="BP109" i="73"/>
  <c r="BK109" i="73"/>
  <c r="BF109" i="73"/>
  <c r="AY109" i="73"/>
  <c r="AT109" i="73"/>
  <c r="AO109" i="73"/>
  <c r="AH109" i="73"/>
  <c r="AD109" i="73"/>
  <c r="AC109" i="73"/>
  <c r="AB109" i="73"/>
  <c r="AA109" i="73"/>
  <c r="Y109" i="73"/>
  <c r="X109" i="73"/>
  <c r="W109" i="73"/>
  <c r="V109" i="73"/>
  <c r="CF353" i="73" l="1"/>
  <c r="Z354" i="73"/>
  <c r="CF354" i="73" s="1"/>
  <c r="CF240" i="73"/>
  <c r="CF990" i="73"/>
  <c r="CF988" i="73"/>
  <c r="CF986" i="73"/>
  <c r="CF114" i="73"/>
  <c r="CF115" i="73"/>
  <c r="U109" i="73"/>
  <c r="U478" i="73"/>
  <c r="U1114" i="73"/>
  <c r="U1115" i="73" s="1"/>
  <c r="U1118" i="73"/>
  <c r="U1122" i="73"/>
  <c r="U1128" i="73"/>
  <c r="U1134" i="73"/>
  <c r="U1130" i="73"/>
  <c r="U1120" i="73"/>
  <c r="Z109" i="73"/>
  <c r="U1124" i="73"/>
  <c r="Z1122" i="73"/>
  <c r="Z111" i="73"/>
  <c r="U232" i="73"/>
  <c r="U489" i="73"/>
  <c r="Z489" i="73"/>
  <c r="U111" i="73"/>
  <c r="U236" i="73"/>
  <c r="U1116" i="73"/>
  <c r="U1132" i="73"/>
  <c r="U233" i="73"/>
  <c r="U1126" i="73"/>
  <c r="U235" i="73"/>
  <c r="Z236" i="73"/>
  <c r="U237" i="73"/>
  <c r="U110" i="73"/>
  <c r="Z235" i="73"/>
  <c r="Z237" i="73"/>
  <c r="Z1114" i="73"/>
  <c r="Z1130" i="73"/>
  <c r="Z110" i="73"/>
  <c r="Z232" i="73"/>
  <c r="Z1116" i="73"/>
  <c r="Z1124" i="73"/>
  <c r="Z1132" i="73"/>
  <c r="Z233" i="73"/>
  <c r="Z1118" i="73"/>
  <c r="Z1126" i="73"/>
  <c r="CF1126" i="73" s="1"/>
  <c r="Z1134" i="73"/>
  <c r="Z478" i="73"/>
  <c r="Z1120" i="73"/>
  <c r="CF1120" i="73" s="1"/>
  <c r="Z1128" i="73"/>
  <c r="BU113" i="73"/>
  <c r="BP113" i="73"/>
  <c r="BK113" i="73"/>
  <c r="BF113" i="73"/>
  <c r="AT113" i="73"/>
  <c r="AO113" i="73"/>
  <c r="AH113" i="73"/>
  <c r="AD113" i="73"/>
  <c r="AC113" i="73"/>
  <c r="AB113" i="73"/>
  <c r="AA113" i="73"/>
  <c r="Y113" i="73"/>
  <c r="X113" i="73"/>
  <c r="W113" i="73"/>
  <c r="V113" i="73"/>
  <c r="BU417" i="73"/>
  <c r="BP417" i="73"/>
  <c r="BK417" i="73"/>
  <c r="BF417" i="73"/>
  <c r="AY417" i="73"/>
  <c r="AT417" i="73"/>
  <c r="AO417" i="73"/>
  <c r="AH417" i="73"/>
  <c r="AD417" i="73"/>
  <c r="AC417" i="73"/>
  <c r="AB417" i="73"/>
  <c r="AA417" i="73"/>
  <c r="Y417" i="73"/>
  <c r="X417" i="73"/>
  <c r="W417" i="73"/>
  <c r="V417" i="73"/>
  <c r="BU376" i="73"/>
  <c r="BP376" i="73"/>
  <c r="BK376" i="73"/>
  <c r="BF376" i="73"/>
  <c r="AY376" i="73"/>
  <c r="AT376" i="73"/>
  <c r="AO376" i="73"/>
  <c r="AH376" i="73"/>
  <c r="AD376" i="73"/>
  <c r="AC376" i="73"/>
  <c r="AB376" i="73"/>
  <c r="AA376" i="73"/>
  <c r="Y376" i="73"/>
  <c r="X376" i="73"/>
  <c r="W376" i="73"/>
  <c r="V376" i="73"/>
  <c r="BU213" i="73"/>
  <c r="BP213" i="73"/>
  <c r="BK213" i="73"/>
  <c r="BF213" i="73"/>
  <c r="AY213" i="73"/>
  <c r="AT213" i="73"/>
  <c r="AO213" i="73"/>
  <c r="AH213" i="73"/>
  <c r="AD213" i="73"/>
  <c r="AC213" i="73"/>
  <c r="AB213" i="73"/>
  <c r="AA213" i="73"/>
  <c r="Y213" i="73"/>
  <c r="X213" i="73"/>
  <c r="W213" i="73"/>
  <c r="V213" i="73"/>
  <c r="BU97" i="73"/>
  <c r="BP97" i="73"/>
  <c r="BK97" i="73"/>
  <c r="BF97" i="73"/>
  <c r="AY97" i="73"/>
  <c r="AT97" i="73"/>
  <c r="AO97" i="73"/>
  <c r="AH97" i="73"/>
  <c r="AD97" i="73"/>
  <c r="AC97" i="73"/>
  <c r="AB97" i="73"/>
  <c r="AA97" i="73"/>
  <c r="Y97" i="73"/>
  <c r="X97" i="73"/>
  <c r="W97" i="73"/>
  <c r="V97" i="73"/>
  <c r="BU34" i="73"/>
  <c r="BP34" i="73"/>
  <c r="BK34" i="73"/>
  <c r="BF34" i="73"/>
  <c r="AY34" i="73"/>
  <c r="AT34" i="73"/>
  <c r="AO34" i="73"/>
  <c r="AH34" i="73"/>
  <c r="AD34" i="73"/>
  <c r="AC34" i="73"/>
  <c r="AB34" i="73"/>
  <c r="AA34" i="73"/>
  <c r="Y34" i="73"/>
  <c r="X34" i="73"/>
  <c r="W34" i="73"/>
  <c r="V34" i="73"/>
  <c r="BU234" i="73"/>
  <c r="BP234" i="73"/>
  <c r="BK234" i="73"/>
  <c r="BF234" i="73"/>
  <c r="AY234" i="73"/>
  <c r="AT234" i="73"/>
  <c r="AO234" i="73"/>
  <c r="AH234" i="73"/>
  <c r="AD234" i="73"/>
  <c r="AC234" i="73"/>
  <c r="AB234" i="73"/>
  <c r="AA234" i="73"/>
  <c r="Y234" i="73"/>
  <c r="X234" i="73"/>
  <c r="W234" i="73"/>
  <c r="V234" i="73"/>
  <c r="BU421" i="73"/>
  <c r="BP421" i="73"/>
  <c r="BK421" i="73"/>
  <c r="BF421" i="73"/>
  <c r="AO421" i="73"/>
  <c r="AH421" i="73"/>
  <c r="AD421" i="73"/>
  <c r="AC421" i="73"/>
  <c r="AB421" i="73"/>
  <c r="AA421" i="73"/>
  <c r="Y421" i="73"/>
  <c r="X421" i="73"/>
  <c r="W421" i="73"/>
  <c r="V421" i="73"/>
  <c r="BU382" i="73"/>
  <c r="BP382" i="73"/>
  <c r="BK382" i="73"/>
  <c r="BF382" i="73"/>
  <c r="AY382" i="73"/>
  <c r="AT382" i="73"/>
  <c r="AO382" i="73"/>
  <c r="AH382" i="73"/>
  <c r="AD382" i="73"/>
  <c r="AC382" i="73"/>
  <c r="AB382" i="73"/>
  <c r="AA382" i="73"/>
  <c r="Y382" i="73"/>
  <c r="X382" i="73"/>
  <c r="W382" i="73"/>
  <c r="V382" i="73"/>
  <c r="BU476" i="73"/>
  <c r="BP476" i="73"/>
  <c r="BK476" i="73"/>
  <c r="BF476" i="73"/>
  <c r="AY476" i="73"/>
  <c r="AT476" i="73"/>
  <c r="AO476" i="73"/>
  <c r="AH476" i="73"/>
  <c r="AD476" i="73"/>
  <c r="AD477" i="73" s="1"/>
  <c r="AC476" i="73"/>
  <c r="AC477" i="73" s="1"/>
  <c r="AB476" i="73"/>
  <c r="AB477" i="73" s="1"/>
  <c r="AA476" i="73"/>
  <c r="AA477" i="73" s="1"/>
  <c r="Y476" i="73"/>
  <c r="Y477" i="73" s="1"/>
  <c r="X476" i="73"/>
  <c r="X477" i="73" s="1"/>
  <c r="W476" i="73"/>
  <c r="W477" i="73" s="1"/>
  <c r="V476" i="73"/>
  <c r="V477" i="73" s="1"/>
  <c r="BU474" i="73"/>
  <c r="BP474" i="73"/>
  <c r="BK474" i="73"/>
  <c r="BF474" i="73"/>
  <c r="AY474" i="73"/>
  <c r="AT474" i="73"/>
  <c r="AO474" i="73"/>
  <c r="AH474" i="73"/>
  <c r="AD474" i="73"/>
  <c r="AD475" i="73" s="1"/>
  <c r="AC474" i="73"/>
  <c r="AC475" i="73" s="1"/>
  <c r="AB474" i="73"/>
  <c r="AB475" i="73" s="1"/>
  <c r="AA474" i="73"/>
  <c r="AA475" i="73" s="1"/>
  <c r="Y474" i="73"/>
  <c r="Y475" i="73" s="1"/>
  <c r="X474" i="73"/>
  <c r="X475" i="73" s="1"/>
  <c r="W474" i="73"/>
  <c r="W475" i="73" s="1"/>
  <c r="V474" i="73"/>
  <c r="V475" i="73" s="1"/>
  <c r="BU472" i="73"/>
  <c r="BP472" i="73"/>
  <c r="BK472" i="73"/>
  <c r="BF472" i="73"/>
  <c r="AY472" i="73"/>
  <c r="AT472" i="73"/>
  <c r="AO472" i="73"/>
  <c r="AH472" i="73"/>
  <c r="AD472" i="73"/>
  <c r="AD473" i="73" s="1"/>
  <c r="AC472" i="73"/>
  <c r="AC473" i="73" s="1"/>
  <c r="AB472" i="73"/>
  <c r="AB473" i="73" s="1"/>
  <c r="AA472" i="73"/>
  <c r="AA473" i="73" s="1"/>
  <c r="Y472" i="73"/>
  <c r="Y473" i="73" s="1"/>
  <c r="X472" i="73"/>
  <c r="X473" i="73" s="1"/>
  <c r="W472" i="73"/>
  <c r="W473" i="73" s="1"/>
  <c r="V472" i="73"/>
  <c r="V473" i="73" s="1"/>
  <c r="BU470" i="73"/>
  <c r="BP470" i="73"/>
  <c r="BK470" i="73"/>
  <c r="BF470" i="73"/>
  <c r="AY470" i="73"/>
  <c r="AT470" i="73"/>
  <c r="AO470" i="73"/>
  <c r="AH470" i="73"/>
  <c r="AD470" i="73"/>
  <c r="AD471" i="73" s="1"/>
  <c r="AC470" i="73"/>
  <c r="AC471" i="73" s="1"/>
  <c r="AB470" i="73"/>
  <c r="AB471" i="73" s="1"/>
  <c r="AA470" i="73"/>
  <c r="AA471" i="73" s="1"/>
  <c r="Y470" i="73"/>
  <c r="Y471" i="73" s="1"/>
  <c r="X470" i="73"/>
  <c r="X471" i="73" s="1"/>
  <c r="W470" i="73"/>
  <c r="W471" i="73" s="1"/>
  <c r="V470" i="73"/>
  <c r="V471" i="73" s="1"/>
  <c r="BU468" i="73"/>
  <c r="BP468" i="73"/>
  <c r="BK468" i="73"/>
  <c r="BF468" i="73"/>
  <c r="AY468" i="73"/>
  <c r="AT468" i="73"/>
  <c r="AO468" i="73"/>
  <c r="AH468" i="73"/>
  <c r="AD468" i="73"/>
  <c r="AD469" i="73" s="1"/>
  <c r="AC468" i="73"/>
  <c r="AC469" i="73" s="1"/>
  <c r="AB468" i="73"/>
  <c r="AB469" i="73" s="1"/>
  <c r="AA468" i="73"/>
  <c r="AA469" i="73" s="1"/>
  <c r="Y468" i="73"/>
  <c r="Y469" i="73" s="1"/>
  <c r="X468" i="73"/>
  <c r="X469" i="73" s="1"/>
  <c r="W468" i="73"/>
  <c r="W469" i="73" s="1"/>
  <c r="V468" i="73"/>
  <c r="V469" i="73" s="1"/>
  <c r="BU466" i="73"/>
  <c r="BP466" i="73"/>
  <c r="BK466" i="73"/>
  <c r="BF466" i="73"/>
  <c r="AY466" i="73"/>
  <c r="AT466" i="73"/>
  <c r="AO466" i="73"/>
  <c r="AH466" i="73"/>
  <c r="AD466" i="73"/>
  <c r="AD467" i="73" s="1"/>
  <c r="AC466" i="73"/>
  <c r="AC467" i="73" s="1"/>
  <c r="AB466" i="73"/>
  <c r="AB467" i="73" s="1"/>
  <c r="AA466" i="73"/>
  <c r="AA467" i="73" s="1"/>
  <c r="Y466" i="73"/>
  <c r="Y467" i="73" s="1"/>
  <c r="X466" i="73"/>
  <c r="X467" i="73" s="1"/>
  <c r="W466" i="73"/>
  <c r="W467" i="73" s="1"/>
  <c r="V466" i="73"/>
  <c r="V467" i="73" s="1"/>
  <c r="BU206" i="73"/>
  <c r="BP206" i="73"/>
  <c r="BK206" i="73"/>
  <c r="BF206" i="73"/>
  <c r="AY206" i="73"/>
  <c r="AT206" i="73"/>
  <c r="AO206" i="73"/>
  <c r="AH206" i="73"/>
  <c r="AD206" i="73"/>
  <c r="AC206" i="73"/>
  <c r="AB206" i="73"/>
  <c r="AA206" i="73"/>
  <c r="Y206" i="73"/>
  <c r="X206" i="73"/>
  <c r="W206" i="73"/>
  <c r="V206" i="73"/>
  <c r="BU205" i="73"/>
  <c r="BP205" i="73"/>
  <c r="BK205" i="73"/>
  <c r="BF205" i="73"/>
  <c r="AY205" i="73"/>
  <c r="AT205" i="73"/>
  <c r="AO205" i="73"/>
  <c r="AH205" i="73"/>
  <c r="AD205" i="73"/>
  <c r="AC205" i="73"/>
  <c r="AC208" i="73" s="1"/>
  <c r="AB205" i="73"/>
  <c r="AA205" i="73"/>
  <c r="AA208" i="73" s="1"/>
  <c r="Y205" i="73"/>
  <c r="X205" i="73"/>
  <c r="X208" i="73" s="1"/>
  <c r="W205" i="73"/>
  <c r="V205" i="73"/>
  <c r="V208" i="73" s="1"/>
  <c r="BU202" i="73"/>
  <c r="BP202" i="73"/>
  <c r="BK202" i="73"/>
  <c r="BF202" i="73"/>
  <c r="AY202" i="73"/>
  <c r="AT202" i="73"/>
  <c r="AO202" i="73"/>
  <c r="AH202" i="73"/>
  <c r="AD202" i="73"/>
  <c r="AC202" i="73"/>
  <c r="AB202" i="73"/>
  <c r="AA202" i="73"/>
  <c r="Y202" i="73"/>
  <c r="X202" i="73"/>
  <c r="W202" i="73"/>
  <c r="V202" i="73"/>
  <c r="BU201" i="73"/>
  <c r="BP201" i="73"/>
  <c r="BK201" i="73"/>
  <c r="BF201" i="73"/>
  <c r="AY201" i="73"/>
  <c r="AT201" i="73"/>
  <c r="AO201" i="73"/>
  <c r="AH201" i="73"/>
  <c r="AD201" i="73"/>
  <c r="AC201" i="73"/>
  <c r="AB201" i="73"/>
  <c r="AA201" i="73"/>
  <c r="Y201" i="73"/>
  <c r="X201" i="73"/>
  <c r="W201" i="73"/>
  <c r="V201" i="73"/>
  <c r="BU200" i="73"/>
  <c r="BP200" i="73"/>
  <c r="BK200" i="73"/>
  <c r="BF200" i="73"/>
  <c r="AY200" i="73"/>
  <c r="AT200" i="73"/>
  <c r="AO200" i="73"/>
  <c r="AH200" i="73"/>
  <c r="AD200" i="73"/>
  <c r="AD204" i="73" s="1"/>
  <c r="AC200" i="73"/>
  <c r="AC204" i="73" s="1"/>
  <c r="AB200" i="73"/>
  <c r="AA200" i="73"/>
  <c r="AA204" i="73" s="1"/>
  <c r="Y200" i="73"/>
  <c r="Y204" i="73" s="1"/>
  <c r="X200" i="73"/>
  <c r="X204" i="73" s="1"/>
  <c r="W200" i="73"/>
  <c r="W204" i="73" s="1"/>
  <c r="V200" i="73"/>
  <c r="V204" i="73" s="1"/>
  <c r="BU231" i="73"/>
  <c r="BP231" i="73"/>
  <c r="BK231" i="73"/>
  <c r="BF231" i="73"/>
  <c r="AY231" i="73"/>
  <c r="AT231" i="73"/>
  <c r="AO231" i="73"/>
  <c r="AH231" i="73"/>
  <c r="AD231" i="73"/>
  <c r="AC231" i="73"/>
  <c r="AB231" i="73"/>
  <c r="AA231" i="73"/>
  <c r="Y231" i="73"/>
  <c r="X231" i="73"/>
  <c r="W231" i="73"/>
  <c r="V231" i="73"/>
  <c r="BU230" i="73"/>
  <c r="BP230" i="73"/>
  <c r="BK230" i="73"/>
  <c r="BF230" i="73"/>
  <c r="AY230" i="73"/>
  <c r="AT230" i="73"/>
  <c r="AO230" i="73"/>
  <c r="AH230" i="73"/>
  <c r="AD230" i="73"/>
  <c r="AC230" i="73"/>
  <c r="AB230" i="73"/>
  <c r="AA230" i="73"/>
  <c r="Y230" i="73"/>
  <c r="X230" i="73"/>
  <c r="W230" i="73"/>
  <c r="V230" i="73"/>
  <c r="BU197" i="73"/>
  <c r="BP197" i="73"/>
  <c r="BK197" i="73"/>
  <c r="BF197" i="73"/>
  <c r="AY197" i="73"/>
  <c r="AT197" i="73"/>
  <c r="AO197" i="73"/>
  <c r="AH197" i="73"/>
  <c r="AD197" i="73"/>
  <c r="AC197" i="73"/>
  <c r="AB197" i="73"/>
  <c r="AA197" i="73"/>
  <c r="Y197" i="73"/>
  <c r="X197" i="73"/>
  <c r="W197" i="73"/>
  <c r="V197" i="73"/>
  <c r="BU196" i="73"/>
  <c r="BP196" i="73"/>
  <c r="BK196" i="73"/>
  <c r="BF196" i="73"/>
  <c r="AY196" i="73"/>
  <c r="AT196" i="73"/>
  <c r="AO196" i="73"/>
  <c r="AH196" i="73"/>
  <c r="AD196" i="73"/>
  <c r="AD199" i="73" s="1"/>
  <c r="AC196" i="73"/>
  <c r="AC199" i="73" s="1"/>
  <c r="AB196" i="73"/>
  <c r="AA196" i="73"/>
  <c r="AA199" i="73" s="1"/>
  <c r="Y196" i="73"/>
  <c r="Y199" i="73" s="1"/>
  <c r="X196" i="73"/>
  <c r="X199" i="73" s="1"/>
  <c r="W196" i="73"/>
  <c r="W199" i="73" s="1"/>
  <c r="V196" i="73"/>
  <c r="V199" i="73" s="1"/>
  <c r="BU35" i="73"/>
  <c r="BP35" i="73"/>
  <c r="BK35" i="73"/>
  <c r="BF35" i="73"/>
  <c r="AY35" i="73"/>
  <c r="AT35" i="73"/>
  <c r="AO35" i="73"/>
  <c r="AH35" i="73"/>
  <c r="AD35" i="73"/>
  <c r="AC35" i="73"/>
  <c r="AB35" i="73"/>
  <c r="AA35" i="73"/>
  <c r="Y35" i="73"/>
  <c r="X35" i="73"/>
  <c r="W35" i="73"/>
  <c r="V35" i="73"/>
  <c r="BU217" i="73"/>
  <c r="BP217" i="73"/>
  <c r="BK217" i="73"/>
  <c r="BF217" i="73"/>
  <c r="AY217" i="73"/>
  <c r="AT217" i="73"/>
  <c r="AO217" i="73"/>
  <c r="AH217" i="73"/>
  <c r="AD217" i="73"/>
  <c r="AC217" i="73"/>
  <c r="AB217" i="73"/>
  <c r="AA217" i="73"/>
  <c r="Y217" i="73"/>
  <c r="X217" i="73"/>
  <c r="W217" i="73"/>
  <c r="V217" i="73"/>
  <c r="BU216" i="73"/>
  <c r="BP216" i="73"/>
  <c r="BK216" i="73"/>
  <c r="BF216" i="73"/>
  <c r="AY216" i="73"/>
  <c r="AT216" i="73"/>
  <c r="AO216" i="73"/>
  <c r="AH216" i="73"/>
  <c r="AD216" i="73"/>
  <c r="AC216" i="73"/>
  <c r="AB216" i="73"/>
  <c r="AA216" i="73"/>
  <c r="Y216" i="73"/>
  <c r="X216" i="73"/>
  <c r="W216" i="73"/>
  <c r="V216" i="73"/>
  <c r="BU434" i="73"/>
  <c r="BP434" i="73"/>
  <c r="AO434" i="73"/>
  <c r="AD434" i="73"/>
  <c r="AD436" i="73" s="1"/>
  <c r="AC434" i="73"/>
  <c r="AC436" i="73" s="1"/>
  <c r="AB434" i="73"/>
  <c r="AB436" i="73" s="1"/>
  <c r="AA434" i="73"/>
  <c r="AA436" i="73" s="1"/>
  <c r="Y434" i="73"/>
  <c r="Y436" i="73" s="1"/>
  <c r="X434" i="73"/>
  <c r="X436" i="73" s="1"/>
  <c r="W434" i="73"/>
  <c r="W436" i="73" s="1"/>
  <c r="V434" i="73"/>
  <c r="V436" i="73" s="1"/>
  <c r="BU437" i="73"/>
  <c r="BP437" i="73"/>
  <c r="AO437" i="73"/>
  <c r="AH437" i="73"/>
  <c r="AD437" i="73"/>
  <c r="AD439" i="73" s="1"/>
  <c r="AC437" i="73"/>
  <c r="AC439" i="73" s="1"/>
  <c r="AB437" i="73"/>
  <c r="AB439" i="73" s="1"/>
  <c r="AA437" i="73"/>
  <c r="AA439" i="73" s="1"/>
  <c r="Y437" i="73"/>
  <c r="Y439" i="73" s="1"/>
  <c r="X437" i="73"/>
  <c r="X439" i="73" s="1"/>
  <c r="W437" i="73"/>
  <c r="W439" i="73" s="1"/>
  <c r="V437" i="73"/>
  <c r="V439" i="73" s="1"/>
  <c r="BU420" i="73"/>
  <c r="BP420" i="73"/>
  <c r="BK420" i="73"/>
  <c r="BF420" i="73"/>
  <c r="AT420" i="73"/>
  <c r="AO420" i="73"/>
  <c r="AH420" i="73"/>
  <c r="AD420" i="73"/>
  <c r="AC420" i="73"/>
  <c r="AB420" i="73"/>
  <c r="AA420" i="73"/>
  <c r="Y420" i="73"/>
  <c r="X420" i="73"/>
  <c r="W420" i="73"/>
  <c r="V420" i="73"/>
  <c r="BU419" i="73"/>
  <c r="BP419" i="73"/>
  <c r="BK419" i="73"/>
  <c r="BF419" i="73"/>
  <c r="AY419" i="73"/>
  <c r="AT419" i="73"/>
  <c r="AO419" i="73"/>
  <c r="AH419" i="73"/>
  <c r="AD419" i="73"/>
  <c r="AC419" i="73"/>
  <c r="AB419" i="73"/>
  <c r="AA419" i="73"/>
  <c r="Y419" i="73"/>
  <c r="X419" i="73"/>
  <c r="W419" i="73"/>
  <c r="V419" i="73"/>
  <c r="BP413" i="73"/>
  <c r="BK413" i="73"/>
  <c r="BF413" i="73"/>
  <c r="AY413" i="73"/>
  <c r="AT413" i="73"/>
  <c r="AO413" i="73"/>
  <c r="AH413" i="73"/>
  <c r="AD413" i="73"/>
  <c r="AD416" i="73" s="1"/>
  <c r="AC413" i="73"/>
  <c r="AC416" i="73" s="1"/>
  <c r="AB413" i="73"/>
  <c r="AB416" i="73" s="1"/>
  <c r="AA413" i="73"/>
  <c r="AA416" i="73" s="1"/>
  <c r="Y413" i="73"/>
  <c r="Y416" i="73" s="1"/>
  <c r="X413" i="73"/>
  <c r="X416" i="73" s="1"/>
  <c r="W413" i="73"/>
  <c r="W416" i="73" s="1"/>
  <c r="V413" i="73"/>
  <c r="V416" i="73" s="1"/>
  <c r="BU375" i="73"/>
  <c r="BP375" i="73"/>
  <c r="BK375" i="73"/>
  <c r="BF375" i="73"/>
  <c r="AY375" i="73"/>
  <c r="AT375" i="73"/>
  <c r="AO375" i="73"/>
  <c r="AH375" i="73"/>
  <c r="AD375" i="73"/>
  <c r="AC375" i="73"/>
  <c r="AB375" i="73"/>
  <c r="AA375" i="73"/>
  <c r="Y375" i="73"/>
  <c r="X375" i="73"/>
  <c r="W375" i="73"/>
  <c r="V375" i="73"/>
  <c r="BU384" i="73"/>
  <c r="BP384" i="73"/>
  <c r="BK384" i="73"/>
  <c r="BF384" i="73"/>
  <c r="AY384" i="73"/>
  <c r="AT384" i="73"/>
  <c r="AO384" i="73"/>
  <c r="AH384" i="73"/>
  <c r="AD384" i="73"/>
  <c r="AC384" i="73"/>
  <c r="AB384" i="73"/>
  <c r="AA384" i="73"/>
  <c r="Y384" i="73"/>
  <c r="X384" i="73"/>
  <c r="W384" i="73"/>
  <c r="V384" i="73"/>
  <c r="BU219" i="73"/>
  <c r="BP219" i="73"/>
  <c r="BK219" i="73"/>
  <c r="BF219" i="73"/>
  <c r="AY219" i="73"/>
  <c r="AT219" i="73"/>
  <c r="AO219" i="73"/>
  <c r="AH219" i="73"/>
  <c r="AD219" i="73"/>
  <c r="AC219" i="73"/>
  <c r="AB219" i="73"/>
  <c r="AA219" i="73"/>
  <c r="Y219" i="73"/>
  <c r="X219" i="73"/>
  <c r="W219" i="73"/>
  <c r="V219" i="73"/>
  <c r="BU218" i="73"/>
  <c r="BP218" i="73"/>
  <c r="BK218" i="73"/>
  <c r="BF218" i="73"/>
  <c r="AY218" i="73"/>
  <c r="AT218" i="73"/>
  <c r="AO218" i="73"/>
  <c r="AH218" i="73"/>
  <c r="AD218" i="73"/>
  <c r="AC218" i="73"/>
  <c r="AB218" i="73"/>
  <c r="AA218" i="73"/>
  <c r="Y218" i="73"/>
  <c r="X218" i="73"/>
  <c r="W218" i="73"/>
  <c r="V218" i="73"/>
  <c r="BU215" i="73"/>
  <c r="BP215" i="73"/>
  <c r="BK215" i="73"/>
  <c r="BF215" i="73"/>
  <c r="AY215" i="73"/>
  <c r="AT215" i="73"/>
  <c r="AO215" i="73"/>
  <c r="AH215" i="73"/>
  <c r="AD215" i="73"/>
  <c r="AC215" i="73"/>
  <c r="AB215" i="73"/>
  <c r="AA215" i="73"/>
  <c r="Y215" i="73"/>
  <c r="X215" i="73"/>
  <c r="W215" i="73"/>
  <c r="V215" i="73"/>
  <c r="BU214" i="73"/>
  <c r="BP214" i="73"/>
  <c r="BK214" i="73"/>
  <c r="BF214" i="73"/>
  <c r="BC214" i="73"/>
  <c r="AY214" i="73" s="1"/>
  <c r="AT214" i="73"/>
  <c r="AO214" i="73"/>
  <c r="AH214" i="73"/>
  <c r="AC214" i="73"/>
  <c r="AB214" i="73"/>
  <c r="AA214" i="73"/>
  <c r="Y214" i="73"/>
  <c r="X214" i="73"/>
  <c r="W214" i="73"/>
  <c r="V214" i="73"/>
  <c r="BU100" i="73"/>
  <c r="BP100" i="73"/>
  <c r="BK100" i="73"/>
  <c r="BF100" i="73"/>
  <c r="AY100" i="73"/>
  <c r="AT100" i="73"/>
  <c r="AO100" i="73"/>
  <c r="AH100" i="73"/>
  <c r="AD100" i="73"/>
  <c r="AC100" i="73"/>
  <c r="AB100" i="73"/>
  <c r="AA100" i="73"/>
  <c r="Y100" i="73"/>
  <c r="X100" i="73"/>
  <c r="W100" i="73"/>
  <c r="V100" i="73"/>
  <c r="BU99" i="73"/>
  <c r="BP99" i="73"/>
  <c r="BK99" i="73"/>
  <c r="BF99" i="73"/>
  <c r="AY99" i="73"/>
  <c r="AT99" i="73"/>
  <c r="AO99" i="73"/>
  <c r="AH99" i="73"/>
  <c r="AD99" i="73"/>
  <c r="AC99" i="73"/>
  <c r="AB99" i="73"/>
  <c r="AA99" i="73"/>
  <c r="Y99" i="73"/>
  <c r="X99" i="73"/>
  <c r="W99" i="73"/>
  <c r="V99" i="73"/>
  <c r="BU98" i="73"/>
  <c r="BP98" i="73"/>
  <c r="BK98" i="73"/>
  <c r="BF98" i="73"/>
  <c r="AY98" i="73"/>
  <c r="AT98" i="73"/>
  <c r="AO98" i="73"/>
  <c r="AH98" i="73"/>
  <c r="AD98" i="73"/>
  <c r="AC98" i="73"/>
  <c r="AB98" i="73"/>
  <c r="AA98" i="73"/>
  <c r="Y98" i="73"/>
  <c r="X98" i="73"/>
  <c r="W98" i="73"/>
  <c r="V98" i="73"/>
  <c r="BU370" i="73"/>
  <c r="BP370" i="73"/>
  <c r="BK370" i="73"/>
  <c r="BF370" i="73"/>
  <c r="AH370" i="73"/>
  <c r="AD370" i="73"/>
  <c r="AD373" i="73" s="1"/>
  <c r="AC370" i="73"/>
  <c r="AC373" i="73" s="1"/>
  <c r="AB370" i="73"/>
  <c r="AB373" i="73" s="1"/>
  <c r="AA370" i="73"/>
  <c r="AA373" i="73" s="1"/>
  <c r="Y370" i="73"/>
  <c r="Y373" i="73" s="1"/>
  <c r="X370" i="73"/>
  <c r="X373" i="73" s="1"/>
  <c r="W370" i="73"/>
  <c r="W373" i="73" s="1"/>
  <c r="V370" i="73"/>
  <c r="V373" i="73" s="1"/>
  <c r="BU317" i="73"/>
  <c r="BP317" i="73"/>
  <c r="BK317" i="73"/>
  <c r="BF317" i="73"/>
  <c r="AY317" i="73"/>
  <c r="AT317" i="73"/>
  <c r="AO317" i="73"/>
  <c r="AH317" i="73"/>
  <c r="AD317" i="73"/>
  <c r="AC317" i="73"/>
  <c r="AB317" i="73"/>
  <c r="AA317" i="73"/>
  <c r="Y317" i="73"/>
  <c r="X317" i="73"/>
  <c r="W317" i="73"/>
  <c r="V317" i="73"/>
  <c r="BU104" i="73"/>
  <c r="BP104" i="73"/>
  <c r="BK104" i="73"/>
  <c r="BF104" i="73"/>
  <c r="AY104" i="73"/>
  <c r="AT104" i="73"/>
  <c r="AO104" i="73"/>
  <c r="AH104" i="73"/>
  <c r="AD104" i="73"/>
  <c r="AC104" i="73"/>
  <c r="AB104" i="73"/>
  <c r="AA104" i="73"/>
  <c r="Y104" i="73"/>
  <c r="X104" i="73"/>
  <c r="W104" i="73"/>
  <c r="V104" i="73"/>
  <c r="BU105" i="73"/>
  <c r="BP105" i="73"/>
  <c r="BK105" i="73"/>
  <c r="BF105" i="73"/>
  <c r="AY105" i="73"/>
  <c r="AT105" i="73"/>
  <c r="AO105" i="73"/>
  <c r="AH105" i="73"/>
  <c r="AD105" i="73"/>
  <c r="AC105" i="73"/>
  <c r="AB105" i="73"/>
  <c r="AA105" i="73"/>
  <c r="Y105" i="73"/>
  <c r="X105" i="73"/>
  <c r="W105" i="73"/>
  <c r="V105" i="73"/>
  <c r="BU316" i="73"/>
  <c r="BP316" i="73"/>
  <c r="BK316" i="73"/>
  <c r="BF316" i="73"/>
  <c r="AY316" i="73"/>
  <c r="AT316" i="73"/>
  <c r="AO316" i="73"/>
  <c r="AH316" i="73"/>
  <c r="AD316" i="73"/>
  <c r="AC316" i="73"/>
  <c r="AB316" i="73"/>
  <c r="AA316" i="73"/>
  <c r="Y316" i="73"/>
  <c r="X316" i="73"/>
  <c r="W316" i="73"/>
  <c r="V316" i="73"/>
  <c r="BU103" i="73"/>
  <c r="BP103" i="73"/>
  <c r="BK103" i="73"/>
  <c r="BF103" i="73"/>
  <c r="AY103" i="73"/>
  <c r="AT103" i="73"/>
  <c r="AO103" i="73"/>
  <c r="AH103" i="73"/>
  <c r="AD103" i="73"/>
  <c r="AC103" i="73"/>
  <c r="AB103" i="73"/>
  <c r="AA103" i="73"/>
  <c r="Y103" i="73"/>
  <c r="X103" i="73"/>
  <c r="W103" i="73"/>
  <c r="V103" i="73"/>
  <c r="BU221" i="73"/>
  <c r="BP221" i="73"/>
  <c r="BK221" i="73"/>
  <c r="BF221" i="73"/>
  <c r="AY221" i="73"/>
  <c r="AT221" i="73"/>
  <c r="AO221" i="73"/>
  <c r="AH221" i="73"/>
  <c r="AD221" i="73"/>
  <c r="AC221" i="73"/>
  <c r="AB221" i="73"/>
  <c r="AA221" i="73"/>
  <c r="Y221" i="73"/>
  <c r="X221" i="73"/>
  <c r="W221" i="73"/>
  <c r="V221" i="73"/>
  <c r="BU102" i="73"/>
  <c r="BP102" i="73"/>
  <c r="BK102" i="73"/>
  <c r="BF102" i="73"/>
  <c r="AY102" i="73"/>
  <c r="AT102" i="73"/>
  <c r="AO102" i="73"/>
  <c r="AH102" i="73"/>
  <c r="AD102" i="73"/>
  <c r="AC102" i="73"/>
  <c r="AB102" i="73"/>
  <c r="AA102" i="73"/>
  <c r="Y102" i="73"/>
  <c r="X102" i="73"/>
  <c r="W102" i="73"/>
  <c r="V102" i="73"/>
  <c r="BU381" i="73"/>
  <c r="BP381" i="73"/>
  <c r="BK381" i="73"/>
  <c r="BF381" i="73"/>
  <c r="AY381" i="73"/>
  <c r="AT381" i="73"/>
  <c r="AO381" i="73"/>
  <c r="AH381" i="73"/>
  <c r="AD381" i="73"/>
  <c r="AC381" i="73"/>
  <c r="AB381" i="73"/>
  <c r="AA381" i="73"/>
  <c r="Y381" i="73"/>
  <c r="X381" i="73"/>
  <c r="W381" i="73"/>
  <c r="V381" i="73"/>
  <c r="BU456" i="73"/>
  <c r="BP456" i="73"/>
  <c r="BK456" i="73"/>
  <c r="BF456" i="73"/>
  <c r="AY456" i="73"/>
  <c r="AT456" i="73"/>
  <c r="AO456" i="73"/>
  <c r="AH456" i="73"/>
  <c r="AD456" i="73"/>
  <c r="AD457" i="73" s="1"/>
  <c r="AC456" i="73"/>
  <c r="AC457" i="73" s="1"/>
  <c r="AB456" i="73"/>
  <c r="AB457" i="73" s="1"/>
  <c r="AA456" i="73"/>
  <c r="AA457" i="73" s="1"/>
  <c r="Y456" i="73"/>
  <c r="Y457" i="73" s="1"/>
  <c r="X456" i="73"/>
  <c r="X457" i="73" s="1"/>
  <c r="W456" i="73"/>
  <c r="W457" i="73" s="1"/>
  <c r="V456" i="73"/>
  <c r="V457" i="73" s="1"/>
  <c r="BU454" i="73"/>
  <c r="BP454" i="73"/>
  <c r="BK454" i="73"/>
  <c r="BF454" i="73"/>
  <c r="AY454" i="73"/>
  <c r="AT454" i="73"/>
  <c r="AO454" i="73"/>
  <c r="AH454" i="73"/>
  <c r="AD454" i="73"/>
  <c r="AD455" i="73" s="1"/>
  <c r="AC454" i="73"/>
  <c r="AC455" i="73" s="1"/>
  <c r="AB454" i="73"/>
  <c r="AB455" i="73" s="1"/>
  <c r="AA454" i="73"/>
  <c r="AA455" i="73" s="1"/>
  <c r="Y454" i="73"/>
  <c r="Y455" i="73" s="1"/>
  <c r="X454" i="73"/>
  <c r="X455" i="73" s="1"/>
  <c r="W454" i="73"/>
  <c r="W455" i="73" s="1"/>
  <c r="V454" i="73"/>
  <c r="V455" i="73" s="1"/>
  <c r="BU418" i="73"/>
  <c r="BP418" i="73"/>
  <c r="BK418" i="73"/>
  <c r="BF418" i="73"/>
  <c r="AY418" i="73"/>
  <c r="AT418" i="73"/>
  <c r="AO418" i="73"/>
  <c r="AH418" i="73"/>
  <c r="AD418" i="73"/>
  <c r="AC418" i="73"/>
  <c r="AB418" i="73"/>
  <c r="AA418" i="73"/>
  <c r="Y418" i="73"/>
  <c r="X418" i="73"/>
  <c r="W418" i="73"/>
  <c r="V418" i="73"/>
  <c r="BU380" i="73"/>
  <c r="BP380" i="73"/>
  <c r="BK380" i="73"/>
  <c r="BF380" i="73"/>
  <c r="AY380" i="73"/>
  <c r="AT380" i="73"/>
  <c r="AO380" i="73"/>
  <c r="AH380" i="73"/>
  <c r="AD380" i="73"/>
  <c r="AC380" i="73"/>
  <c r="AB380" i="73"/>
  <c r="AA380" i="73"/>
  <c r="Y380" i="73"/>
  <c r="X380" i="73"/>
  <c r="W380" i="73"/>
  <c r="V380" i="73"/>
  <c r="BU226" i="73"/>
  <c r="BP226" i="73"/>
  <c r="BK226" i="73"/>
  <c r="BF226" i="73"/>
  <c r="AY226" i="73"/>
  <c r="AT226" i="73"/>
  <c r="AO226" i="73"/>
  <c r="AH226" i="73"/>
  <c r="AD226" i="73"/>
  <c r="AC226" i="73"/>
  <c r="AB226" i="73"/>
  <c r="AA226" i="73"/>
  <c r="Y226" i="73"/>
  <c r="X226" i="73"/>
  <c r="W226" i="73"/>
  <c r="V226" i="73"/>
  <c r="BU452" i="73"/>
  <c r="BP452" i="73"/>
  <c r="BK452" i="73"/>
  <c r="BF452" i="73"/>
  <c r="AY452" i="73"/>
  <c r="AT452" i="73"/>
  <c r="AO452" i="73"/>
  <c r="AH452" i="73"/>
  <c r="AD452" i="73"/>
  <c r="AD453" i="73" s="1"/>
  <c r="AC452" i="73"/>
  <c r="AC453" i="73" s="1"/>
  <c r="AB452" i="73"/>
  <c r="AB453" i="73" s="1"/>
  <c r="AA452" i="73"/>
  <c r="AA453" i="73" s="1"/>
  <c r="Y452" i="73"/>
  <c r="Y453" i="73" s="1"/>
  <c r="X452" i="73"/>
  <c r="X453" i="73" s="1"/>
  <c r="W452" i="73"/>
  <c r="W453" i="73" s="1"/>
  <c r="V452" i="73"/>
  <c r="V453" i="73" s="1"/>
  <c r="BP444" i="73"/>
  <c r="BK444" i="73"/>
  <c r="BF444" i="73"/>
  <c r="AY444" i="73"/>
  <c r="AT444" i="73"/>
  <c r="AO444" i="73"/>
  <c r="AH444" i="73"/>
  <c r="AD444" i="73"/>
  <c r="AC444" i="73"/>
  <c r="AB444" i="73"/>
  <c r="AA444" i="73"/>
  <c r="Y444" i="73"/>
  <c r="X444" i="73"/>
  <c r="W444" i="73"/>
  <c r="V444" i="73"/>
  <c r="BU443" i="73"/>
  <c r="BP443" i="73"/>
  <c r="BK443" i="73"/>
  <c r="BF443" i="73"/>
  <c r="AY443" i="73"/>
  <c r="AT443" i="73"/>
  <c r="AO443" i="73"/>
  <c r="AH443" i="73"/>
  <c r="AD443" i="73"/>
  <c r="AC443" i="73"/>
  <c r="AB443" i="73"/>
  <c r="AA443" i="73"/>
  <c r="Y443" i="73"/>
  <c r="X443" i="73"/>
  <c r="W443" i="73"/>
  <c r="V443" i="73"/>
  <c r="BU442" i="73"/>
  <c r="BP442" i="73"/>
  <c r="BK442" i="73"/>
  <c r="BF442" i="73"/>
  <c r="AY442" i="73"/>
  <c r="AT442" i="73"/>
  <c r="AO442" i="73"/>
  <c r="AH442" i="73"/>
  <c r="AD442" i="73"/>
  <c r="AC442" i="73"/>
  <c r="AB442" i="73"/>
  <c r="AA442" i="73"/>
  <c r="Y442" i="73"/>
  <c r="X442" i="73"/>
  <c r="W442" i="73"/>
  <c r="V442" i="73"/>
  <c r="BU441" i="73"/>
  <c r="BP441" i="73"/>
  <c r="BK441" i="73"/>
  <c r="BF441" i="73"/>
  <c r="AY441" i="73"/>
  <c r="AT441" i="73"/>
  <c r="AO441" i="73"/>
  <c r="AH441" i="73"/>
  <c r="AD441" i="73"/>
  <c r="AC441" i="73"/>
  <c r="AB441" i="73"/>
  <c r="AA441" i="73"/>
  <c r="Y441" i="73"/>
  <c r="X441" i="73"/>
  <c r="W441" i="73"/>
  <c r="V441" i="73"/>
  <c r="BU440" i="73"/>
  <c r="BP440" i="73"/>
  <c r="BK440" i="73"/>
  <c r="BF440" i="73"/>
  <c r="AY440" i="73"/>
  <c r="AT440" i="73"/>
  <c r="AO440" i="73"/>
  <c r="AH440" i="73"/>
  <c r="AD440" i="73"/>
  <c r="AC440" i="73"/>
  <c r="AB440" i="73"/>
  <c r="AA440" i="73"/>
  <c r="Y440" i="73"/>
  <c r="X440" i="73"/>
  <c r="W440" i="73"/>
  <c r="V440" i="73"/>
  <c r="BU379" i="73"/>
  <c r="BP379" i="73"/>
  <c r="BK379" i="73"/>
  <c r="BF379" i="73"/>
  <c r="AY379" i="73"/>
  <c r="AT379" i="73"/>
  <c r="AO379" i="73"/>
  <c r="AH379" i="73"/>
  <c r="AD379" i="73"/>
  <c r="AC379" i="73"/>
  <c r="AB379" i="73"/>
  <c r="AA379" i="73"/>
  <c r="Y379" i="73"/>
  <c r="X379" i="73"/>
  <c r="W379" i="73"/>
  <c r="V379" i="73"/>
  <c r="BU378" i="73"/>
  <c r="BP378" i="73"/>
  <c r="BK378" i="73"/>
  <c r="BF378" i="73"/>
  <c r="AY378" i="73"/>
  <c r="AT378" i="73"/>
  <c r="AO378" i="73"/>
  <c r="AH378" i="73"/>
  <c r="AD378" i="73"/>
  <c r="AC378" i="73"/>
  <c r="AB378" i="73"/>
  <c r="AA378" i="73"/>
  <c r="Y378" i="73"/>
  <c r="X378" i="73"/>
  <c r="W378" i="73"/>
  <c r="V378" i="73"/>
  <c r="BU377" i="73"/>
  <c r="BP377" i="73"/>
  <c r="BK377" i="73"/>
  <c r="BF377" i="73"/>
  <c r="AY377" i="73"/>
  <c r="AT377" i="73"/>
  <c r="AO377" i="73"/>
  <c r="AH377" i="73"/>
  <c r="AD377" i="73"/>
  <c r="AC377" i="73"/>
  <c r="AB377" i="73"/>
  <c r="AA377" i="73"/>
  <c r="Y377" i="73"/>
  <c r="X377" i="73"/>
  <c r="W377" i="73"/>
  <c r="V377" i="73"/>
  <c r="BU349" i="73"/>
  <c r="BP349" i="73"/>
  <c r="BK349" i="73"/>
  <c r="BF349" i="73"/>
  <c r="AH349" i="73"/>
  <c r="AD349" i="73"/>
  <c r="AD350" i="73" s="1"/>
  <c r="AC349" i="73"/>
  <c r="AC350" i="73" s="1"/>
  <c r="AB349" i="73"/>
  <c r="AB350" i="73" s="1"/>
  <c r="AA349" i="73"/>
  <c r="AA350" i="73" s="1"/>
  <c r="Y349" i="73"/>
  <c r="Y350" i="73" s="1"/>
  <c r="X349" i="73"/>
  <c r="X350" i="73" s="1"/>
  <c r="W349" i="73"/>
  <c r="W350" i="73" s="1"/>
  <c r="V349" i="73"/>
  <c r="V350" i="73" s="1"/>
  <c r="BU343" i="73"/>
  <c r="BP343" i="73"/>
  <c r="BK343" i="73"/>
  <c r="BF343" i="73"/>
  <c r="AO343" i="73"/>
  <c r="AH343" i="73"/>
  <c r="AD343" i="73"/>
  <c r="AC343" i="73"/>
  <c r="AB343" i="73"/>
  <c r="AA343" i="73"/>
  <c r="Y343" i="73"/>
  <c r="X343" i="73"/>
  <c r="W343" i="73"/>
  <c r="V343" i="73"/>
  <c r="BU344" i="73"/>
  <c r="BP344" i="73"/>
  <c r="BK344" i="73"/>
  <c r="BF344" i="73"/>
  <c r="AO344" i="73"/>
  <c r="AH344" i="73"/>
  <c r="AD344" i="73"/>
  <c r="AC344" i="73"/>
  <c r="AB344" i="73"/>
  <c r="AA344" i="73"/>
  <c r="Y344" i="73"/>
  <c r="X344" i="73"/>
  <c r="W344" i="73"/>
  <c r="V344" i="73"/>
  <c r="BU313" i="73"/>
  <c r="BP313" i="73"/>
  <c r="BK313" i="73"/>
  <c r="BF313" i="73"/>
  <c r="AY313" i="73"/>
  <c r="AT313" i="73"/>
  <c r="AO313" i="73"/>
  <c r="AH313" i="73"/>
  <c r="AD313" i="73"/>
  <c r="AD314" i="73" s="1"/>
  <c r="AC313" i="73"/>
  <c r="AC314" i="73" s="1"/>
  <c r="AB313" i="73"/>
  <c r="AB314" i="73" s="1"/>
  <c r="AA313" i="73"/>
  <c r="AA314" i="73" s="1"/>
  <c r="Y313" i="73"/>
  <c r="Y314" i="73" s="1"/>
  <c r="X313" i="73"/>
  <c r="X314" i="73" s="1"/>
  <c r="W313" i="73"/>
  <c r="W314" i="73" s="1"/>
  <c r="V313" i="73"/>
  <c r="V314" i="73" s="1"/>
  <c r="BU294" i="73"/>
  <c r="BP294" i="73"/>
  <c r="BK294" i="73"/>
  <c r="BF294" i="73"/>
  <c r="AY294" i="73"/>
  <c r="AT294" i="73"/>
  <c r="AO294" i="73"/>
  <c r="AH294" i="73"/>
  <c r="AD294" i="73"/>
  <c r="AC294" i="73"/>
  <c r="AB294" i="73"/>
  <c r="AA294" i="73"/>
  <c r="Y294" i="73"/>
  <c r="X294" i="73"/>
  <c r="W294" i="73"/>
  <c r="V294" i="73"/>
  <c r="BU225" i="73"/>
  <c r="BP225" i="73"/>
  <c r="BK225" i="73"/>
  <c r="BF225" i="73"/>
  <c r="AY225" i="73"/>
  <c r="AT225" i="73"/>
  <c r="AO225" i="73"/>
  <c r="AH225" i="73"/>
  <c r="AD225" i="73"/>
  <c r="AC225" i="73"/>
  <c r="AB225" i="73"/>
  <c r="AA225" i="73"/>
  <c r="Y225" i="73"/>
  <c r="X225" i="73"/>
  <c r="W225" i="73"/>
  <c r="V225" i="73"/>
  <c r="BU224" i="73"/>
  <c r="BP224" i="73"/>
  <c r="BK224" i="73"/>
  <c r="BF224" i="73"/>
  <c r="AY224" i="73"/>
  <c r="AT224" i="73"/>
  <c r="AO224" i="73"/>
  <c r="AH224" i="73"/>
  <c r="AD224" i="73"/>
  <c r="AC224" i="73"/>
  <c r="AB224" i="73"/>
  <c r="AA224" i="73"/>
  <c r="Y224" i="73"/>
  <c r="X224" i="73"/>
  <c r="W224" i="73"/>
  <c r="V224" i="73"/>
  <c r="BU223" i="73"/>
  <c r="BP223" i="73"/>
  <c r="BK223" i="73"/>
  <c r="BF223" i="73"/>
  <c r="AY223" i="73"/>
  <c r="AT223" i="73"/>
  <c r="AO223" i="73"/>
  <c r="AH223" i="73"/>
  <c r="AD223" i="73"/>
  <c r="AC223" i="73"/>
  <c r="AB223" i="73"/>
  <c r="AA223" i="73"/>
  <c r="Y223" i="73"/>
  <c r="X223" i="73"/>
  <c r="W223" i="73"/>
  <c r="V223" i="73"/>
  <c r="BU222" i="73"/>
  <c r="BP222" i="73"/>
  <c r="BK222" i="73"/>
  <c r="BF222" i="73"/>
  <c r="AY222" i="73"/>
  <c r="AT222" i="73"/>
  <c r="AO222" i="73"/>
  <c r="AH222" i="73"/>
  <c r="AD222" i="73"/>
  <c r="AC222" i="73"/>
  <c r="AB222" i="73"/>
  <c r="AA222" i="73"/>
  <c r="Y222" i="73"/>
  <c r="X222" i="73"/>
  <c r="W222" i="73"/>
  <c r="V222" i="73"/>
  <c r="BU106" i="73"/>
  <c r="BP106" i="73"/>
  <c r="BK106" i="73"/>
  <c r="BF106" i="73"/>
  <c r="AY106" i="73"/>
  <c r="AT106" i="73"/>
  <c r="AO106" i="73"/>
  <c r="AH106" i="73"/>
  <c r="AD106" i="73"/>
  <c r="AC106" i="73"/>
  <c r="AB106" i="73"/>
  <c r="AA106" i="73"/>
  <c r="Y106" i="73"/>
  <c r="X106" i="73"/>
  <c r="W106" i="73"/>
  <c r="V106" i="73"/>
  <c r="BU448" i="73"/>
  <c r="BP448" i="73"/>
  <c r="BK448" i="73"/>
  <c r="BF448" i="73"/>
  <c r="AY448" i="73"/>
  <c r="AO448" i="73"/>
  <c r="AH448" i="73"/>
  <c r="AD448" i="73"/>
  <c r="AD449" i="73" s="1"/>
  <c r="AC448" i="73"/>
  <c r="AC449" i="73" s="1"/>
  <c r="AB448" i="73"/>
  <c r="AB449" i="73" s="1"/>
  <c r="AA448" i="73"/>
  <c r="AA449" i="73" s="1"/>
  <c r="Y448" i="73"/>
  <c r="Y449" i="73" s="1"/>
  <c r="X448" i="73"/>
  <c r="X449" i="73" s="1"/>
  <c r="W448" i="73"/>
  <c r="W449" i="73" s="1"/>
  <c r="V448" i="73"/>
  <c r="V449" i="73" s="1"/>
  <c r="BU458" i="73"/>
  <c r="BP458" i="73"/>
  <c r="BK458" i="73"/>
  <c r="BF458" i="73"/>
  <c r="AY458" i="73"/>
  <c r="AT458" i="73"/>
  <c r="AO458" i="73"/>
  <c r="AH458" i="73"/>
  <c r="AD458" i="73"/>
  <c r="AD459" i="73" s="1"/>
  <c r="AC458" i="73"/>
  <c r="AC459" i="73" s="1"/>
  <c r="AB458" i="73"/>
  <c r="AB459" i="73" s="1"/>
  <c r="AA458" i="73"/>
  <c r="AA459" i="73" s="1"/>
  <c r="Y458" i="73"/>
  <c r="Y459" i="73" s="1"/>
  <c r="X458" i="73"/>
  <c r="X459" i="73" s="1"/>
  <c r="W458" i="73"/>
  <c r="W459" i="73" s="1"/>
  <c r="V458" i="73"/>
  <c r="V459" i="73" s="1"/>
  <c r="BU295" i="73"/>
  <c r="BP295" i="73"/>
  <c r="BK295" i="73"/>
  <c r="BF295" i="73"/>
  <c r="AY295" i="73"/>
  <c r="AT295" i="73"/>
  <c r="AO295" i="73"/>
  <c r="AH295" i="73"/>
  <c r="AD295" i="73"/>
  <c r="AC295" i="73"/>
  <c r="AB295" i="73"/>
  <c r="AA295" i="73"/>
  <c r="Y295" i="73"/>
  <c r="X295" i="73"/>
  <c r="W295" i="73"/>
  <c r="V295" i="73"/>
  <c r="BU464" i="73"/>
  <c r="BP464" i="73"/>
  <c r="BK464" i="73"/>
  <c r="BF464" i="73"/>
  <c r="AT464" i="73"/>
  <c r="AO464" i="73"/>
  <c r="AH464" i="73"/>
  <c r="AD464" i="73"/>
  <c r="AD465" i="73" s="1"/>
  <c r="AC464" i="73"/>
  <c r="AC465" i="73" s="1"/>
  <c r="AB464" i="73"/>
  <c r="AB465" i="73" s="1"/>
  <c r="AA464" i="73"/>
  <c r="AA465" i="73" s="1"/>
  <c r="Y464" i="73"/>
  <c r="Y465" i="73" s="1"/>
  <c r="X464" i="73"/>
  <c r="X465" i="73" s="1"/>
  <c r="W464" i="73"/>
  <c r="W465" i="73" s="1"/>
  <c r="V464" i="73"/>
  <c r="V465" i="73" s="1"/>
  <c r="BU462" i="73"/>
  <c r="BP462" i="73"/>
  <c r="AT462" i="73"/>
  <c r="AO462" i="73"/>
  <c r="AH462" i="73"/>
  <c r="AD462" i="73"/>
  <c r="AD463" i="73" s="1"/>
  <c r="AC462" i="73"/>
  <c r="AC463" i="73" s="1"/>
  <c r="AB462" i="73"/>
  <c r="AB463" i="73" s="1"/>
  <c r="AA462" i="73"/>
  <c r="AA463" i="73" s="1"/>
  <c r="Y462" i="73"/>
  <c r="Y463" i="73" s="1"/>
  <c r="X462" i="73"/>
  <c r="X463" i="73" s="1"/>
  <c r="W462" i="73"/>
  <c r="W463" i="73" s="1"/>
  <c r="V462" i="73"/>
  <c r="V463" i="73" s="1"/>
  <c r="BU460" i="73"/>
  <c r="BP460" i="73"/>
  <c r="AO460" i="73"/>
  <c r="AH460" i="73"/>
  <c r="AD460" i="73"/>
  <c r="AD461" i="73" s="1"/>
  <c r="AC460" i="73"/>
  <c r="AC461" i="73" s="1"/>
  <c r="AB460" i="73"/>
  <c r="AB461" i="73" s="1"/>
  <c r="AA460" i="73"/>
  <c r="AA461" i="73" s="1"/>
  <c r="Y460" i="73"/>
  <c r="Y461" i="73" s="1"/>
  <c r="X460" i="73"/>
  <c r="X461" i="73" s="1"/>
  <c r="W460" i="73"/>
  <c r="W461" i="73" s="1"/>
  <c r="V460" i="73"/>
  <c r="V461" i="73" s="1"/>
  <c r="BU107" i="73"/>
  <c r="BP107" i="73"/>
  <c r="BK107" i="73"/>
  <c r="BF107" i="73"/>
  <c r="AY107" i="73"/>
  <c r="AT107" i="73"/>
  <c r="AO107" i="73"/>
  <c r="AH107" i="73"/>
  <c r="AD107" i="73"/>
  <c r="AC107" i="73"/>
  <c r="AB107" i="73"/>
  <c r="AA107" i="73"/>
  <c r="Y107" i="73"/>
  <c r="X107" i="73"/>
  <c r="W107" i="73"/>
  <c r="V107" i="73"/>
  <c r="BU220" i="73"/>
  <c r="BP220" i="73"/>
  <c r="BK220" i="73"/>
  <c r="BF220" i="73"/>
  <c r="AY220" i="73"/>
  <c r="AT220" i="73"/>
  <c r="AO220" i="73"/>
  <c r="AH220" i="73"/>
  <c r="AD220" i="73"/>
  <c r="AC220" i="73"/>
  <c r="AB220" i="73"/>
  <c r="AA220" i="73"/>
  <c r="Y220" i="73"/>
  <c r="X220" i="73"/>
  <c r="W220" i="73"/>
  <c r="V220" i="73"/>
  <c r="BU101" i="73"/>
  <c r="BP101" i="73"/>
  <c r="BK101" i="73"/>
  <c r="BF101" i="73"/>
  <c r="AY101" i="73"/>
  <c r="AT101" i="73"/>
  <c r="AO101" i="73"/>
  <c r="AH101" i="73"/>
  <c r="AD101" i="73"/>
  <c r="AC101" i="73"/>
  <c r="AB101" i="73"/>
  <c r="AA101" i="73"/>
  <c r="Y101" i="73"/>
  <c r="X101" i="73"/>
  <c r="W101" i="73"/>
  <c r="V101" i="73"/>
  <c r="BU374" i="73"/>
  <c r="BP374" i="73"/>
  <c r="BK374" i="73"/>
  <c r="BF374" i="73"/>
  <c r="AY374" i="73"/>
  <c r="AT374" i="73"/>
  <c r="AH374" i="73"/>
  <c r="AD374" i="73"/>
  <c r="AC374" i="73"/>
  <c r="AB374" i="73"/>
  <c r="AA374" i="73"/>
  <c r="Y374" i="73"/>
  <c r="X374" i="73"/>
  <c r="W374" i="73"/>
  <c r="V374" i="73"/>
  <c r="BU342" i="73"/>
  <c r="BP342" i="73"/>
  <c r="BK342" i="73"/>
  <c r="BF342" i="73"/>
  <c r="AO342" i="73"/>
  <c r="AH342" i="73"/>
  <c r="AD342" i="73"/>
  <c r="AC342" i="73"/>
  <c r="AB342" i="73"/>
  <c r="AA342" i="73"/>
  <c r="Y342" i="73"/>
  <c r="X342" i="73"/>
  <c r="W342" i="73"/>
  <c r="V342" i="73"/>
  <c r="BU340" i="73"/>
  <c r="BP340" i="73"/>
  <c r="BK340" i="73"/>
  <c r="BF340" i="73"/>
  <c r="AO340" i="73"/>
  <c r="AH340" i="73"/>
  <c r="AD340" i="73"/>
  <c r="AD341" i="73" s="1"/>
  <c r="AC340" i="73"/>
  <c r="AC341" i="73" s="1"/>
  <c r="AB340" i="73"/>
  <c r="AB341" i="73" s="1"/>
  <c r="AA340" i="73"/>
  <c r="AA341" i="73" s="1"/>
  <c r="Y340" i="73"/>
  <c r="Y341" i="73" s="1"/>
  <c r="X340" i="73"/>
  <c r="X341" i="73" s="1"/>
  <c r="W340" i="73"/>
  <c r="W341" i="73" s="1"/>
  <c r="V340" i="73"/>
  <c r="V341" i="73" s="1"/>
  <c r="BU338" i="73"/>
  <c r="BP338" i="73"/>
  <c r="BK338" i="73"/>
  <c r="BF338" i="73"/>
  <c r="AO338" i="73"/>
  <c r="AH338" i="73"/>
  <c r="AD338" i="73"/>
  <c r="AD339" i="73" s="1"/>
  <c r="AC338" i="73"/>
  <c r="AC339" i="73" s="1"/>
  <c r="AB338" i="73"/>
  <c r="AB339" i="73" s="1"/>
  <c r="AA338" i="73"/>
  <c r="AA339" i="73" s="1"/>
  <c r="Y338" i="73"/>
  <c r="Y339" i="73" s="1"/>
  <c r="X338" i="73"/>
  <c r="X339" i="73" s="1"/>
  <c r="W338" i="73"/>
  <c r="W339" i="73" s="1"/>
  <c r="V338" i="73"/>
  <c r="V339" i="73" s="1"/>
  <c r="BU315" i="73"/>
  <c r="BP315" i="73"/>
  <c r="BK315" i="73"/>
  <c r="BF315" i="73"/>
  <c r="BC315" i="73"/>
  <c r="AY315" i="73" s="1"/>
  <c r="AT315" i="73"/>
  <c r="AO315" i="73"/>
  <c r="AH315" i="73"/>
  <c r="AC315" i="73"/>
  <c r="AB315" i="73"/>
  <c r="AA315" i="73"/>
  <c r="Y315" i="73"/>
  <c r="X315" i="73"/>
  <c r="W315" i="73"/>
  <c r="V315" i="73"/>
  <c r="T315" i="73"/>
  <c r="T337" i="73" s="1"/>
  <c r="BU293" i="73"/>
  <c r="BP293" i="73"/>
  <c r="BK293" i="73"/>
  <c r="BF293" i="73"/>
  <c r="AY293" i="73"/>
  <c r="AT293" i="73"/>
  <c r="AO293" i="73"/>
  <c r="AH293" i="73"/>
  <c r="AD293" i="73"/>
  <c r="AC293" i="73"/>
  <c r="AB293" i="73"/>
  <c r="AA293" i="73"/>
  <c r="Y293" i="73"/>
  <c r="X293" i="73"/>
  <c r="W293" i="73"/>
  <c r="V293" i="73"/>
  <c r="BU292" i="73"/>
  <c r="BP292" i="73"/>
  <c r="BK292" i="73"/>
  <c r="BF292" i="73"/>
  <c r="AY292" i="73"/>
  <c r="AT292" i="73"/>
  <c r="AO292" i="73"/>
  <c r="AH292" i="73"/>
  <c r="AD292" i="73"/>
  <c r="AC292" i="73"/>
  <c r="AB292" i="73"/>
  <c r="AA292" i="73"/>
  <c r="Y292" i="73"/>
  <c r="X292" i="73"/>
  <c r="W292" i="73"/>
  <c r="V292" i="73"/>
  <c r="BU291" i="73"/>
  <c r="BP291" i="73"/>
  <c r="BK291" i="73"/>
  <c r="BF291" i="73"/>
  <c r="AY291" i="73"/>
  <c r="AT291" i="73"/>
  <c r="AO291" i="73"/>
  <c r="AH291" i="73"/>
  <c r="AD291" i="73"/>
  <c r="AC291" i="73"/>
  <c r="AB291" i="73"/>
  <c r="AA291" i="73"/>
  <c r="Y291" i="73"/>
  <c r="X291" i="73"/>
  <c r="W291" i="73"/>
  <c r="V291" i="73"/>
  <c r="BU287" i="73"/>
  <c r="BP287" i="73"/>
  <c r="BK287" i="73"/>
  <c r="BF287" i="73"/>
  <c r="AY287" i="73"/>
  <c r="AT287" i="73"/>
  <c r="AO287" i="73"/>
  <c r="AH287" i="73"/>
  <c r="AD287" i="73"/>
  <c r="AD288" i="73" s="1"/>
  <c r="AC287" i="73"/>
  <c r="AC288" i="73" s="1"/>
  <c r="AB287" i="73"/>
  <c r="AB288" i="73" s="1"/>
  <c r="AA287" i="73"/>
  <c r="AA288" i="73" s="1"/>
  <c r="Y287" i="73"/>
  <c r="Y288" i="73" s="1"/>
  <c r="X287" i="73"/>
  <c r="X288" i="73" s="1"/>
  <c r="W287" i="73"/>
  <c r="W288" i="73" s="1"/>
  <c r="V287" i="73"/>
  <c r="V288" i="73" s="1"/>
  <c r="BU212" i="73"/>
  <c r="BP212" i="73"/>
  <c r="BK212" i="73"/>
  <c r="BF212" i="73"/>
  <c r="AY212" i="73"/>
  <c r="AT212" i="73"/>
  <c r="AO212" i="73"/>
  <c r="AH212" i="73"/>
  <c r="AD212" i="73"/>
  <c r="AC212" i="73"/>
  <c r="AB212" i="73"/>
  <c r="AA212" i="73"/>
  <c r="Y212" i="73"/>
  <c r="X212" i="73"/>
  <c r="W212" i="73"/>
  <c r="V212" i="73"/>
  <c r="BU211" i="73"/>
  <c r="BP211" i="73"/>
  <c r="BK211" i="73"/>
  <c r="BF211" i="73"/>
  <c r="AY211" i="73"/>
  <c r="AT211" i="73"/>
  <c r="AO211" i="73"/>
  <c r="AH211" i="73"/>
  <c r="AD211" i="73"/>
  <c r="AC211" i="73"/>
  <c r="AB211" i="73"/>
  <c r="AA211" i="73"/>
  <c r="Y211" i="73"/>
  <c r="X211" i="73"/>
  <c r="W211" i="73"/>
  <c r="V211" i="73"/>
  <c r="BU210" i="73"/>
  <c r="BP210" i="73"/>
  <c r="BK210" i="73"/>
  <c r="BF210" i="73"/>
  <c r="AY210" i="73"/>
  <c r="AT210" i="73"/>
  <c r="AO210" i="73"/>
  <c r="AH210" i="73"/>
  <c r="AD210" i="73"/>
  <c r="AC210" i="73"/>
  <c r="AB210" i="73"/>
  <c r="AA210" i="73"/>
  <c r="Y210" i="73"/>
  <c r="X210" i="73"/>
  <c r="W210" i="73"/>
  <c r="V210" i="73"/>
  <c r="BU96" i="73"/>
  <c r="BP96" i="73"/>
  <c r="BK96" i="73"/>
  <c r="BF96" i="73"/>
  <c r="AY96" i="73"/>
  <c r="AT96" i="73"/>
  <c r="AO96" i="73"/>
  <c r="AH96" i="73"/>
  <c r="AD96" i="73"/>
  <c r="AC96" i="73"/>
  <c r="AB96" i="73"/>
  <c r="AA96" i="73"/>
  <c r="Y96" i="73"/>
  <c r="X96" i="73"/>
  <c r="W96" i="73"/>
  <c r="V96" i="73"/>
  <c r="BU95" i="73"/>
  <c r="BP95" i="73"/>
  <c r="BK95" i="73"/>
  <c r="BF95" i="73"/>
  <c r="AY95" i="73"/>
  <c r="AT95" i="73"/>
  <c r="AO95" i="73"/>
  <c r="AH95" i="73"/>
  <c r="AD95" i="73"/>
  <c r="AC95" i="73"/>
  <c r="AB95" i="73"/>
  <c r="AA95" i="73"/>
  <c r="Y95" i="73"/>
  <c r="X95" i="73"/>
  <c r="W95" i="73"/>
  <c r="V95" i="73"/>
  <c r="BU94" i="73"/>
  <c r="BP94" i="73"/>
  <c r="BK94" i="73"/>
  <c r="BF94" i="73"/>
  <c r="AY94" i="73"/>
  <c r="AT94" i="73"/>
  <c r="AO94" i="73"/>
  <c r="AH94" i="73"/>
  <c r="AD94" i="73"/>
  <c r="AC94" i="73"/>
  <c r="AB94" i="73"/>
  <c r="AA94" i="73"/>
  <c r="Y94" i="73"/>
  <c r="X94" i="73"/>
  <c r="W94" i="73"/>
  <c r="V94" i="73"/>
  <c r="BU93" i="73"/>
  <c r="BP93" i="73"/>
  <c r="BK93" i="73"/>
  <c r="BF93" i="73"/>
  <c r="AY93" i="73"/>
  <c r="AT93" i="73"/>
  <c r="AO93" i="73"/>
  <c r="AH93" i="73"/>
  <c r="AD93" i="73"/>
  <c r="AC93" i="73"/>
  <c r="AB93" i="73"/>
  <c r="AA93" i="73"/>
  <c r="Y93" i="73"/>
  <c r="X93" i="73"/>
  <c r="W93" i="73"/>
  <c r="V93" i="73"/>
  <c r="BU92" i="73"/>
  <c r="BP92" i="73"/>
  <c r="BK92" i="73"/>
  <c r="BF92" i="73"/>
  <c r="AY92" i="73"/>
  <c r="AT92" i="73"/>
  <c r="AO92" i="73"/>
  <c r="AH92" i="73"/>
  <c r="AD92" i="73"/>
  <c r="AC92" i="73"/>
  <c r="AB92" i="73"/>
  <c r="AA92" i="73"/>
  <c r="Y92" i="73"/>
  <c r="X92" i="73"/>
  <c r="W92" i="73"/>
  <c r="V92" i="73"/>
  <c r="BU91" i="73"/>
  <c r="BP91" i="73"/>
  <c r="BK91" i="73"/>
  <c r="BF91" i="73"/>
  <c r="AY91" i="73"/>
  <c r="AT91" i="73"/>
  <c r="AO91" i="73"/>
  <c r="AH91" i="73"/>
  <c r="AD91" i="73"/>
  <c r="AC91" i="73"/>
  <c r="AB91" i="73"/>
  <c r="AA91" i="73"/>
  <c r="Y91" i="73"/>
  <c r="X91" i="73"/>
  <c r="W91" i="73"/>
  <c r="V91" i="73"/>
  <c r="BU90" i="73"/>
  <c r="BP90" i="73"/>
  <c r="BK90" i="73"/>
  <c r="BF90" i="73"/>
  <c r="BC90" i="73"/>
  <c r="AY90" i="73" s="1"/>
  <c r="AT90" i="73"/>
  <c r="AO90" i="73"/>
  <c r="AH90" i="73"/>
  <c r="AC90" i="73"/>
  <c r="AB90" i="73"/>
  <c r="AA90" i="73"/>
  <c r="Y90" i="73"/>
  <c r="X90" i="73"/>
  <c r="W90" i="73"/>
  <c r="V90" i="73"/>
  <c r="T90" i="73"/>
  <c r="T192" i="73" s="1"/>
  <c r="BU33" i="73"/>
  <c r="BP33" i="73"/>
  <c r="BK33" i="73"/>
  <c r="BF33" i="73"/>
  <c r="AY33" i="73"/>
  <c r="AT33" i="73"/>
  <c r="AO33" i="73"/>
  <c r="AH33" i="73"/>
  <c r="AD33" i="73"/>
  <c r="AC33" i="73"/>
  <c r="AB33" i="73"/>
  <c r="AA33" i="73"/>
  <c r="Y33" i="73"/>
  <c r="X33" i="73"/>
  <c r="W33" i="73"/>
  <c r="V33" i="73"/>
  <c r="BU32" i="73"/>
  <c r="BP32" i="73"/>
  <c r="BK32" i="73"/>
  <c r="BF32" i="73"/>
  <c r="AY32" i="73"/>
  <c r="AT32" i="73"/>
  <c r="AO32" i="73"/>
  <c r="AH32" i="73"/>
  <c r="AD32" i="73"/>
  <c r="AC32" i="73"/>
  <c r="AB32" i="73"/>
  <c r="AA32" i="73"/>
  <c r="Y32" i="73"/>
  <c r="X32" i="73"/>
  <c r="W32" i="73"/>
  <c r="V32" i="73"/>
  <c r="BU31" i="73"/>
  <c r="BP31" i="73"/>
  <c r="BK31" i="73"/>
  <c r="BF31" i="73"/>
  <c r="AY31" i="73"/>
  <c r="AT31" i="73"/>
  <c r="AO31" i="73"/>
  <c r="AH31" i="73"/>
  <c r="AD31" i="73"/>
  <c r="AC31" i="73"/>
  <c r="AB31" i="73"/>
  <c r="AA31" i="73"/>
  <c r="Y31" i="73"/>
  <c r="X31" i="73"/>
  <c r="W31" i="73"/>
  <c r="V31" i="73"/>
  <c r="CF1134" i="73" l="1"/>
  <c r="Y208" i="73"/>
  <c r="CF235" i="73"/>
  <c r="AD208" i="73"/>
  <c r="W208" i="73"/>
  <c r="CF1128" i="73"/>
  <c r="AB204" i="73"/>
  <c r="AA80" i="73"/>
  <c r="V80" i="73"/>
  <c r="Y337" i="73"/>
  <c r="X80" i="73"/>
  <c r="AC80" i="73"/>
  <c r="CF109" i="73"/>
  <c r="W80" i="73"/>
  <c r="AB80" i="73"/>
  <c r="AB208" i="73"/>
  <c r="Y80" i="73"/>
  <c r="AD80" i="73"/>
  <c r="CF1130" i="73"/>
  <c r="CF1118" i="73"/>
  <c r="CF1132" i="73"/>
  <c r="CF110" i="73"/>
  <c r="CF1122" i="73"/>
  <c r="CF1124" i="73"/>
  <c r="CF1116" i="73"/>
  <c r="Z1115" i="73"/>
  <c r="CF1115" i="73" s="1"/>
  <c r="CF1114" i="73"/>
  <c r="Z479" i="73"/>
  <c r="CF478" i="73"/>
  <c r="Z492" i="73"/>
  <c r="CF489" i="73"/>
  <c r="CF111" i="73"/>
  <c r="CF233" i="73"/>
  <c r="CF232" i="73"/>
  <c r="CF237" i="73"/>
  <c r="CF236" i="73"/>
  <c r="V447" i="73"/>
  <c r="AA447" i="73"/>
  <c r="W447" i="73"/>
  <c r="AB447" i="73"/>
  <c r="X447" i="73"/>
  <c r="AC447" i="73"/>
  <c r="Y447" i="73"/>
  <c r="AD447" i="73"/>
  <c r="V337" i="73"/>
  <c r="AA337" i="73"/>
  <c r="Y312" i="73"/>
  <c r="AD312" i="73"/>
  <c r="Y348" i="73"/>
  <c r="AD348" i="73"/>
  <c r="X312" i="73"/>
  <c r="AC312" i="73"/>
  <c r="X348" i="73"/>
  <c r="AC348" i="73"/>
  <c r="U492" i="73"/>
  <c r="Y192" i="73"/>
  <c r="V286" i="73"/>
  <c r="AA286" i="73"/>
  <c r="V312" i="73"/>
  <c r="AA312" i="73"/>
  <c r="V348" i="73"/>
  <c r="AA348" i="73"/>
  <c r="V398" i="73"/>
  <c r="AA398" i="73"/>
  <c r="U479" i="73"/>
  <c r="W337" i="73"/>
  <c r="AB337" i="73"/>
  <c r="X430" i="73"/>
  <c r="AC430" i="73"/>
  <c r="Y430" i="73"/>
  <c r="AD430" i="73"/>
  <c r="V430" i="73"/>
  <c r="AA430" i="73"/>
  <c r="W430" i="73"/>
  <c r="AB430" i="73"/>
  <c r="X192" i="73"/>
  <c r="AC192" i="73"/>
  <c r="Y286" i="73"/>
  <c r="X337" i="73"/>
  <c r="AC337" i="73"/>
  <c r="Y398" i="73"/>
  <c r="AD398" i="73"/>
  <c r="AB199" i="73"/>
  <c r="V192" i="73"/>
  <c r="AA192" i="73"/>
  <c r="W286" i="73"/>
  <c r="AB286" i="73"/>
  <c r="W312" i="73"/>
  <c r="AB312" i="73"/>
  <c r="W348" i="73"/>
  <c r="AB348" i="73"/>
  <c r="W398" i="73"/>
  <c r="AB398" i="73"/>
  <c r="W192" i="73"/>
  <c r="AB192" i="73"/>
  <c r="X286" i="73"/>
  <c r="AC286" i="73"/>
  <c r="X398" i="73"/>
  <c r="AC398" i="73"/>
  <c r="Z1135" i="73"/>
  <c r="CF1135" i="73" s="1"/>
  <c r="Z1133" i="73"/>
  <c r="CF1133" i="73" s="1"/>
  <c r="Z1129" i="73"/>
  <c r="CF1129" i="73" s="1"/>
  <c r="Z1127" i="73"/>
  <c r="CF1127" i="73" s="1"/>
  <c r="Z1125" i="73"/>
  <c r="CF1125" i="73" s="1"/>
  <c r="Z1131" i="73"/>
  <c r="CF1131" i="73" s="1"/>
  <c r="Z1121" i="73"/>
  <c r="CF1121" i="73" s="1"/>
  <c r="Z1119" i="73"/>
  <c r="CF1119" i="73" s="1"/>
  <c r="Z1117" i="73"/>
  <c r="CF1117" i="73" s="1"/>
  <c r="Z1123" i="73"/>
  <c r="CF1123" i="73" s="1"/>
  <c r="Z315" i="73"/>
  <c r="Z313" i="73"/>
  <c r="U226" i="73"/>
  <c r="U418" i="73"/>
  <c r="U454" i="73"/>
  <c r="U456" i="73"/>
  <c r="U381" i="73"/>
  <c r="U102" i="73"/>
  <c r="U221" i="73"/>
  <c r="U103" i="73"/>
  <c r="U316" i="73"/>
  <c r="U105" i="73"/>
  <c r="U104" i="73"/>
  <c r="U317" i="73"/>
  <c r="U370" i="73"/>
  <c r="U98" i="73"/>
  <c r="U99" i="73"/>
  <c r="U100" i="73"/>
  <c r="U215" i="73"/>
  <c r="U218" i="73"/>
  <c r="U219" i="73"/>
  <c r="U384" i="73"/>
  <c r="U437" i="73"/>
  <c r="U216" i="73"/>
  <c r="U217" i="73"/>
  <c r="U35" i="73"/>
  <c r="U196" i="73"/>
  <c r="U197" i="73"/>
  <c r="U230" i="73"/>
  <c r="U231" i="73"/>
  <c r="U200" i="73"/>
  <c r="U201" i="73"/>
  <c r="U202" i="73"/>
  <c r="U205" i="73"/>
  <c r="U206" i="73"/>
  <c r="U466" i="73"/>
  <c r="U468" i="73"/>
  <c r="U470" i="73"/>
  <c r="U472" i="73"/>
  <c r="U474" i="73"/>
  <c r="U476" i="73"/>
  <c r="U382" i="73"/>
  <c r="U421" i="73"/>
  <c r="U234" i="73"/>
  <c r="U34" i="73"/>
  <c r="U97" i="73"/>
  <c r="U213" i="73"/>
  <c r="U417" i="73"/>
  <c r="U113" i="73"/>
  <c r="U376" i="73"/>
  <c r="U211" i="73"/>
  <c r="U291" i="73"/>
  <c r="U292" i="73"/>
  <c r="U293" i="73"/>
  <c r="U338" i="73"/>
  <c r="U339" i="73" s="1"/>
  <c r="U340" i="73"/>
  <c r="U341" i="73" s="1"/>
  <c r="U342" i="73"/>
  <c r="U374" i="73"/>
  <c r="U101" i="73"/>
  <c r="U220" i="73"/>
  <c r="U107" i="73"/>
  <c r="U460" i="73"/>
  <c r="U462" i="73"/>
  <c r="U464" i="73"/>
  <c r="U295" i="73"/>
  <c r="U458" i="73"/>
  <c r="U448" i="73"/>
  <c r="U449" i="73" s="1"/>
  <c r="U106" i="73"/>
  <c r="U222" i="73"/>
  <c r="Z440" i="73"/>
  <c r="U96" i="73"/>
  <c r="Z226" i="73"/>
  <c r="Z380" i="73"/>
  <c r="Z444" i="73"/>
  <c r="Z94" i="73"/>
  <c r="U287" i="73"/>
  <c r="U288" i="73" s="1"/>
  <c r="Z338" i="73"/>
  <c r="Z340" i="73"/>
  <c r="Z342" i="73"/>
  <c r="Z374" i="73"/>
  <c r="Z101" i="73"/>
  <c r="Z220" i="73"/>
  <c r="Z107" i="73"/>
  <c r="Z460" i="73"/>
  <c r="Z462" i="73"/>
  <c r="Z464" i="73"/>
  <c r="Z295" i="73"/>
  <c r="Z458" i="73"/>
  <c r="Z448" i="73"/>
  <c r="Z106" i="73"/>
  <c r="Z222" i="73"/>
  <c r="U223" i="73"/>
  <c r="Z223" i="73"/>
  <c r="U224" i="73"/>
  <c r="Z224" i="73"/>
  <c r="U225" i="73"/>
  <c r="Z225" i="73"/>
  <c r="U294" i="73"/>
  <c r="Z294" i="73"/>
  <c r="U313" i="73"/>
  <c r="U314" i="73" s="1"/>
  <c r="U344" i="73"/>
  <c r="Z344" i="73"/>
  <c r="U343" i="73"/>
  <c r="Z343" i="73"/>
  <c r="U349" i="73"/>
  <c r="Z349" i="73"/>
  <c r="U377" i="73"/>
  <c r="Z377" i="73"/>
  <c r="U378" i="73"/>
  <c r="Z378" i="73"/>
  <c r="U379" i="73"/>
  <c r="Z379" i="73"/>
  <c r="U375" i="73"/>
  <c r="U413" i="73"/>
  <c r="U419" i="73"/>
  <c r="U420" i="73"/>
  <c r="U434" i="73"/>
  <c r="Z90" i="73"/>
  <c r="Z211" i="73"/>
  <c r="CF211" i="73" s="1"/>
  <c r="U440" i="73"/>
  <c r="U441" i="73"/>
  <c r="U442" i="73"/>
  <c r="U443" i="73"/>
  <c r="U444" i="73"/>
  <c r="U31" i="73"/>
  <c r="U32" i="73"/>
  <c r="U33" i="73"/>
  <c r="U91" i="73"/>
  <c r="U92" i="73"/>
  <c r="U93" i="73"/>
  <c r="U95" i="73"/>
  <c r="U210" i="73"/>
  <c r="Z113" i="73"/>
  <c r="CF113" i="73" s="1"/>
  <c r="Z91" i="73"/>
  <c r="Z96" i="73"/>
  <c r="CF96" i="73" s="1"/>
  <c r="Z441" i="73"/>
  <c r="Z443" i="73"/>
  <c r="Z418" i="73"/>
  <c r="Z454" i="73"/>
  <c r="Z102" i="73"/>
  <c r="CF102" i="73" s="1"/>
  <c r="Z316" i="73"/>
  <c r="Z291" i="73"/>
  <c r="U452" i="73"/>
  <c r="Z215" i="73"/>
  <c r="Z218" i="73"/>
  <c r="Z219" i="73"/>
  <c r="Z384" i="73"/>
  <c r="Z375" i="73"/>
  <c r="Z413" i="73"/>
  <c r="Z419" i="73"/>
  <c r="Z420" i="73"/>
  <c r="Z437" i="73"/>
  <c r="Z434" i="73"/>
  <c r="Z216" i="73"/>
  <c r="Z217" i="73"/>
  <c r="Z35" i="73"/>
  <c r="Z196" i="73"/>
  <c r="Z197" i="73"/>
  <c r="Z230" i="73"/>
  <c r="Z231" i="73"/>
  <c r="Z200" i="73"/>
  <c r="Z201" i="73"/>
  <c r="Z202" i="73"/>
  <c r="Z205" i="73"/>
  <c r="Z206" i="73"/>
  <c r="Z466" i="73"/>
  <c r="Z468" i="73"/>
  <c r="Z470" i="73"/>
  <c r="Z472" i="73"/>
  <c r="Z474" i="73"/>
  <c r="Z476" i="73"/>
  <c r="Z382" i="73"/>
  <c r="Z421" i="73"/>
  <c r="Z234" i="73"/>
  <c r="Z34" i="73"/>
  <c r="Z97" i="73"/>
  <c r="Z213" i="73"/>
  <c r="Z376" i="73"/>
  <c r="CF376" i="73" s="1"/>
  <c r="Z417" i="73"/>
  <c r="Z92" i="73"/>
  <c r="Z93" i="73"/>
  <c r="Z287" i="73"/>
  <c r="Z442" i="73"/>
  <c r="Z381" i="73"/>
  <c r="Z221" i="73"/>
  <c r="CF221" i="73" s="1"/>
  <c r="Z105" i="73"/>
  <c r="Z104" i="73"/>
  <c r="Z370" i="73"/>
  <c r="Z98" i="73"/>
  <c r="Z99" i="73"/>
  <c r="Z33" i="73"/>
  <c r="Z210" i="73"/>
  <c r="CF210" i="73" s="1"/>
  <c r="U212" i="73"/>
  <c r="Z212" i="73"/>
  <c r="Z452" i="73"/>
  <c r="U380" i="73"/>
  <c r="U214" i="73"/>
  <c r="Z32" i="73"/>
  <c r="CF32" i="73" s="1"/>
  <c r="AD90" i="73"/>
  <c r="AD192" i="73" s="1"/>
  <c r="U94" i="73"/>
  <c r="Z95" i="73"/>
  <c r="Z293" i="73"/>
  <c r="CF293" i="73" s="1"/>
  <c r="Z456" i="73"/>
  <c r="Z103" i="73"/>
  <c r="Z317" i="73"/>
  <c r="Z100" i="73"/>
  <c r="CF100" i="73" s="1"/>
  <c r="Z214" i="73"/>
  <c r="Z31" i="73"/>
  <c r="U90" i="73"/>
  <c r="Z292" i="73"/>
  <c r="AD315" i="73"/>
  <c r="AD337" i="73" s="1"/>
  <c r="U315" i="73"/>
  <c r="AD214" i="73"/>
  <c r="AD286" i="73" s="1"/>
  <c r="CF33" i="73" l="1"/>
  <c r="CF381" i="73"/>
  <c r="CF31" i="73"/>
  <c r="CF375" i="73"/>
  <c r="CF441" i="73"/>
  <c r="CF92" i="73"/>
  <c r="CF214" i="73"/>
  <c r="CF34" i="73"/>
  <c r="CF202" i="73"/>
  <c r="CF217" i="73"/>
  <c r="CF222" i="73"/>
  <c r="CF295" i="73"/>
  <c r="CF107" i="73"/>
  <c r="CF342" i="73"/>
  <c r="CF104" i="73"/>
  <c r="CF230" i="73"/>
  <c r="CF292" i="73"/>
  <c r="CF99" i="73"/>
  <c r="CF219" i="73"/>
  <c r="CF103" i="73"/>
  <c r="CF97" i="73"/>
  <c r="CF382" i="73"/>
  <c r="CF205" i="73"/>
  <c r="CF231" i="73"/>
  <c r="CF35" i="73"/>
  <c r="CF212" i="73"/>
  <c r="CF378" i="73"/>
  <c r="CF344" i="73"/>
  <c r="CF442" i="73"/>
  <c r="CF384" i="73"/>
  <c r="CF294" i="73"/>
  <c r="CF224" i="73"/>
  <c r="CF479" i="73"/>
  <c r="Z457" i="73"/>
  <c r="CF456" i="73"/>
  <c r="Z477" i="73"/>
  <c r="CF476" i="73"/>
  <c r="Z455" i="73"/>
  <c r="CF454" i="73"/>
  <c r="Z475" i="73"/>
  <c r="CF474" i="73"/>
  <c r="Z467" i="73"/>
  <c r="CF466" i="73"/>
  <c r="Z350" i="73"/>
  <c r="CF349" i="73"/>
  <c r="CF317" i="73"/>
  <c r="CF95" i="73"/>
  <c r="CF93" i="73"/>
  <c r="CF213" i="73"/>
  <c r="CF421" i="73"/>
  <c r="Z473" i="73"/>
  <c r="CF472" i="73"/>
  <c r="CF206" i="73"/>
  <c r="CF200" i="73"/>
  <c r="CF196" i="73"/>
  <c r="Z436" i="73"/>
  <c r="CF434" i="73"/>
  <c r="CF316" i="73"/>
  <c r="CF448" i="73"/>
  <c r="Z463" i="73"/>
  <c r="CF462" i="73"/>
  <c r="Z339" i="73"/>
  <c r="CF339" i="73" s="1"/>
  <c r="CF338" i="73"/>
  <c r="Z453" i="73"/>
  <c r="CF452" i="73"/>
  <c r="Z469" i="73"/>
  <c r="CF468" i="73"/>
  <c r="Z471" i="73"/>
  <c r="CF470" i="73"/>
  <c r="Z439" i="73"/>
  <c r="CF437" i="73"/>
  <c r="CF215" i="73"/>
  <c r="CF379" i="73"/>
  <c r="CF377" i="73"/>
  <c r="CF343" i="73"/>
  <c r="Z459" i="73"/>
  <c r="CF458" i="73"/>
  <c r="Z461" i="73"/>
  <c r="CF460" i="73"/>
  <c r="CF374" i="73"/>
  <c r="CF226" i="73"/>
  <c r="CF492" i="73"/>
  <c r="Z288" i="73"/>
  <c r="CF288" i="73" s="1"/>
  <c r="CF287" i="73"/>
  <c r="CF419" i="73"/>
  <c r="Z465" i="73"/>
  <c r="CF464" i="73"/>
  <c r="Z341" i="73"/>
  <c r="CF341" i="73" s="1"/>
  <c r="CF340" i="73"/>
  <c r="Z314" i="73"/>
  <c r="CF314" i="73" s="1"/>
  <c r="CF313" i="73"/>
  <c r="CF417" i="73"/>
  <c r="CF420" i="73"/>
  <c r="CF94" i="73"/>
  <c r="CF105" i="73"/>
  <c r="CF234" i="73"/>
  <c r="CF201" i="73"/>
  <c r="CF197" i="73"/>
  <c r="CF216" i="73"/>
  <c r="CF291" i="73"/>
  <c r="CF418" i="73"/>
  <c r="CF91" i="73"/>
  <c r="CF90" i="73"/>
  <c r="CF106" i="73"/>
  <c r="CF220" i="73"/>
  <c r="CF444" i="73"/>
  <c r="CF440" i="73"/>
  <c r="Z373" i="73"/>
  <c r="CF370" i="73"/>
  <c r="CF98" i="73"/>
  <c r="Z416" i="73"/>
  <c r="CF413" i="73"/>
  <c r="CF218" i="73"/>
  <c r="CF443" i="73"/>
  <c r="CF225" i="73"/>
  <c r="CF223" i="73"/>
  <c r="CF101" i="73"/>
  <c r="CF380" i="73"/>
  <c r="CF315" i="73"/>
  <c r="Z449" i="73"/>
  <c r="CF449" i="73" s="1"/>
  <c r="U80" i="73"/>
  <c r="Z80" i="73"/>
  <c r="U465" i="73"/>
  <c r="U467" i="73"/>
  <c r="Z348" i="73"/>
  <c r="U199" i="73"/>
  <c r="U373" i="73"/>
  <c r="U463" i="73"/>
  <c r="U473" i="73"/>
  <c r="U439" i="73"/>
  <c r="U416" i="73"/>
  <c r="U459" i="73"/>
  <c r="U461" i="73"/>
  <c r="U471" i="73"/>
  <c r="U457" i="73"/>
  <c r="U475" i="73"/>
  <c r="U453" i="73"/>
  <c r="U436" i="73"/>
  <c r="U350" i="73"/>
  <c r="U477" i="73"/>
  <c r="U469" i="73"/>
  <c r="U455" i="73"/>
  <c r="Z430" i="73"/>
  <c r="U447" i="73"/>
  <c r="U430" i="73"/>
  <c r="U204" i="73"/>
  <c r="Z447" i="73"/>
  <c r="U192" i="73"/>
  <c r="Z204" i="73"/>
  <c r="U337" i="73"/>
  <c r="Z286" i="73"/>
  <c r="Z208" i="73"/>
  <c r="U348" i="73"/>
  <c r="Z337" i="73"/>
  <c r="U286" i="73"/>
  <c r="Z398" i="73"/>
  <c r="U312" i="73"/>
  <c r="Z199" i="73"/>
  <c r="CF199" i="73" s="1"/>
  <c r="Z312" i="73"/>
  <c r="Z192" i="73"/>
  <c r="U398" i="73"/>
  <c r="U208" i="73"/>
  <c r="V1136" i="73"/>
  <c r="W1136" i="73"/>
  <c r="X1136" i="73"/>
  <c r="Y1136" i="73"/>
  <c r="AA1136" i="73"/>
  <c r="AB1136" i="73"/>
  <c r="AC1136" i="73"/>
  <c r="AD1136" i="73"/>
  <c r="AH1136" i="73"/>
  <c r="AO1136" i="73"/>
  <c r="AT1136" i="73"/>
  <c r="AY1136" i="73"/>
  <c r="BF1136" i="73"/>
  <c r="BK1136" i="73"/>
  <c r="BP1136" i="73"/>
  <c r="BU1136" i="73"/>
  <c r="V1137" i="73"/>
  <c r="W1137" i="73"/>
  <c r="X1137" i="73"/>
  <c r="Y1137" i="73"/>
  <c r="AA1137" i="73"/>
  <c r="AB1137" i="73"/>
  <c r="AC1137" i="73"/>
  <c r="AD1137" i="73"/>
  <c r="AH1137" i="73"/>
  <c r="AO1137" i="73"/>
  <c r="AT1137" i="73"/>
  <c r="AY1137" i="73"/>
  <c r="BF1137" i="73"/>
  <c r="BK1137" i="73"/>
  <c r="BP1137" i="73"/>
  <c r="BU1137" i="73"/>
  <c r="CF337" i="73" l="1"/>
  <c r="CF80" i="73"/>
  <c r="CF192" i="73"/>
  <c r="CF312" i="73"/>
  <c r="CF286" i="73"/>
  <c r="CF430" i="73"/>
  <c r="CF473" i="73"/>
  <c r="CF447" i="73"/>
  <c r="CF204" i="73"/>
  <c r="CF459" i="73"/>
  <c r="CF471" i="73"/>
  <c r="CF453" i="73"/>
  <c r="CF463" i="73"/>
  <c r="CF436" i="73"/>
  <c r="CF350" i="73"/>
  <c r="CF475" i="73"/>
  <c r="CF477" i="73"/>
  <c r="CF465" i="73"/>
  <c r="CF461" i="73"/>
  <c r="CF439" i="73"/>
  <c r="CF469" i="73"/>
  <c r="CF467" i="73"/>
  <c r="CF455" i="73"/>
  <c r="CF457" i="73"/>
  <c r="CF416" i="73"/>
  <c r="CF348" i="73"/>
  <c r="CF398" i="73"/>
  <c r="CF208" i="73"/>
  <c r="CF373" i="73"/>
  <c r="U1136" i="73"/>
  <c r="Z1137" i="73"/>
  <c r="CF1137" i="73" s="1"/>
  <c r="Z1136" i="73"/>
  <c r="CF1136" i="73" s="1"/>
  <c r="U1137" i="73"/>
  <c r="V1138" i="73" l="1"/>
  <c r="W1138" i="73"/>
  <c r="X1138" i="73"/>
  <c r="Y1138" i="73"/>
  <c r="AA1138" i="73"/>
  <c r="AB1138" i="73"/>
  <c r="AC1138" i="73"/>
  <c r="AD1138" i="73"/>
  <c r="AH1138" i="73"/>
  <c r="AO1138" i="73"/>
  <c r="AT1138" i="73"/>
  <c r="AY1138" i="73"/>
  <c r="BF1138" i="73"/>
  <c r="BK1138" i="73"/>
  <c r="BP1138" i="73"/>
  <c r="V1139" i="73"/>
  <c r="W1139" i="73"/>
  <c r="X1139" i="73"/>
  <c r="Y1139" i="73"/>
  <c r="AA1139" i="73"/>
  <c r="AB1139" i="73"/>
  <c r="AC1139" i="73"/>
  <c r="AD1139" i="73"/>
  <c r="AH1139" i="73"/>
  <c r="AO1139" i="73"/>
  <c r="AT1139" i="73"/>
  <c r="AY1139" i="73"/>
  <c r="BF1139" i="73"/>
  <c r="BK1139" i="73"/>
  <c r="BP1139" i="73"/>
  <c r="V1140" i="73"/>
  <c r="W1140" i="73"/>
  <c r="X1140" i="73"/>
  <c r="Y1140" i="73"/>
  <c r="AA1140" i="73"/>
  <c r="AB1140" i="73"/>
  <c r="AC1140" i="73"/>
  <c r="AD1140" i="73"/>
  <c r="AH1140" i="73"/>
  <c r="AO1140" i="73"/>
  <c r="AT1140" i="73"/>
  <c r="AY1140" i="73"/>
  <c r="BF1140" i="73"/>
  <c r="BK1140" i="73"/>
  <c r="BP1140" i="73"/>
  <c r="V1141" i="73"/>
  <c r="W1141" i="73"/>
  <c r="X1141" i="73"/>
  <c r="Y1141" i="73"/>
  <c r="AA1141" i="73"/>
  <c r="AB1141" i="73"/>
  <c r="AC1141" i="73"/>
  <c r="AD1141" i="73"/>
  <c r="AH1141" i="73"/>
  <c r="AO1141" i="73"/>
  <c r="AT1141" i="73"/>
  <c r="AY1141" i="73"/>
  <c r="BF1141" i="73"/>
  <c r="BK1141" i="73"/>
  <c r="BP1141" i="73"/>
  <c r="V1142" i="73"/>
  <c r="W1142" i="73"/>
  <c r="X1142" i="73"/>
  <c r="Y1142" i="73"/>
  <c r="AA1142" i="73"/>
  <c r="AB1142" i="73"/>
  <c r="AC1142" i="73"/>
  <c r="AD1142" i="73"/>
  <c r="AH1142" i="73"/>
  <c r="AO1142" i="73"/>
  <c r="AT1142" i="73"/>
  <c r="AY1142" i="73"/>
  <c r="BF1142" i="73"/>
  <c r="BK1142" i="73"/>
  <c r="BP1142" i="73"/>
  <c r="V1143" i="73"/>
  <c r="W1143" i="73"/>
  <c r="X1143" i="73"/>
  <c r="Y1143" i="73"/>
  <c r="AA1143" i="73"/>
  <c r="AB1143" i="73"/>
  <c r="AC1143" i="73"/>
  <c r="AD1143" i="73"/>
  <c r="AH1143" i="73"/>
  <c r="AO1143" i="73"/>
  <c r="AT1143" i="73"/>
  <c r="AY1143" i="73"/>
  <c r="BF1143" i="73"/>
  <c r="BK1143" i="73"/>
  <c r="BP1143" i="73"/>
  <c r="V1144" i="73"/>
  <c r="W1144" i="73"/>
  <c r="X1144" i="73"/>
  <c r="Y1144" i="73"/>
  <c r="AA1144" i="73"/>
  <c r="AB1144" i="73"/>
  <c r="AC1144" i="73"/>
  <c r="AD1144" i="73"/>
  <c r="AH1144" i="73"/>
  <c r="AO1144" i="73"/>
  <c r="AT1144" i="73"/>
  <c r="AY1144" i="73"/>
  <c r="BF1144" i="73"/>
  <c r="BK1144" i="73"/>
  <c r="BP1144" i="73"/>
  <c r="V1145" i="73"/>
  <c r="W1145" i="73"/>
  <c r="X1145" i="73"/>
  <c r="Y1145" i="73"/>
  <c r="AA1145" i="73"/>
  <c r="AB1145" i="73"/>
  <c r="AC1145" i="73"/>
  <c r="AD1145" i="73"/>
  <c r="AH1145" i="73"/>
  <c r="AO1145" i="73"/>
  <c r="AT1145" i="73"/>
  <c r="AY1145" i="73"/>
  <c r="BF1145" i="73"/>
  <c r="BK1145" i="73"/>
  <c r="BP1145" i="73"/>
  <c r="V1146" i="73"/>
  <c r="W1146" i="73"/>
  <c r="X1146" i="73"/>
  <c r="Y1146" i="73"/>
  <c r="AA1146" i="73"/>
  <c r="AB1146" i="73"/>
  <c r="AC1146" i="73"/>
  <c r="AD1146" i="73"/>
  <c r="AH1146" i="73"/>
  <c r="AO1146" i="73"/>
  <c r="AT1146" i="73"/>
  <c r="AY1146" i="73"/>
  <c r="BF1146" i="73"/>
  <c r="BK1146" i="73"/>
  <c r="BP1146" i="73"/>
  <c r="V1147" i="73"/>
  <c r="W1147" i="73"/>
  <c r="X1147" i="73"/>
  <c r="Y1147" i="73"/>
  <c r="AA1147" i="73"/>
  <c r="AB1147" i="73"/>
  <c r="AC1147" i="73"/>
  <c r="AD1147" i="73"/>
  <c r="AH1147" i="73"/>
  <c r="AO1147" i="73"/>
  <c r="AT1147" i="73"/>
  <c r="AY1147" i="73"/>
  <c r="BF1147" i="73"/>
  <c r="BK1147" i="73"/>
  <c r="BP1147" i="73"/>
  <c r="V1148" i="73"/>
  <c r="W1148" i="73"/>
  <c r="X1148" i="73"/>
  <c r="Y1148" i="73"/>
  <c r="AA1148" i="73"/>
  <c r="AB1148" i="73"/>
  <c r="AC1148" i="73"/>
  <c r="AD1148" i="73"/>
  <c r="AH1148" i="73"/>
  <c r="AO1148" i="73"/>
  <c r="AT1148" i="73"/>
  <c r="AY1148" i="73"/>
  <c r="BF1148" i="73"/>
  <c r="BK1148" i="73"/>
  <c r="BP1148" i="73"/>
  <c r="V1149" i="73"/>
  <c r="W1149" i="73"/>
  <c r="X1149" i="73"/>
  <c r="Y1149" i="73"/>
  <c r="AA1149" i="73"/>
  <c r="AB1149" i="73"/>
  <c r="AC1149" i="73"/>
  <c r="AD1149" i="73"/>
  <c r="AH1149" i="73"/>
  <c r="AO1149" i="73"/>
  <c r="AT1149" i="73"/>
  <c r="AY1149" i="73"/>
  <c r="BF1149" i="73"/>
  <c r="BK1149" i="73"/>
  <c r="BP1149" i="73"/>
  <c r="V1150" i="73"/>
  <c r="W1150" i="73"/>
  <c r="X1150" i="73"/>
  <c r="Y1150" i="73"/>
  <c r="AA1150" i="73"/>
  <c r="AB1150" i="73"/>
  <c r="AC1150" i="73"/>
  <c r="AD1150" i="73"/>
  <c r="AH1150" i="73"/>
  <c r="AO1150" i="73"/>
  <c r="AT1150" i="73"/>
  <c r="AY1150" i="73"/>
  <c r="BF1150" i="73"/>
  <c r="BK1150" i="73"/>
  <c r="BP1150" i="73"/>
  <c r="V1151" i="73"/>
  <c r="W1151" i="73"/>
  <c r="X1151" i="73"/>
  <c r="Y1151" i="73"/>
  <c r="AA1151" i="73"/>
  <c r="AB1151" i="73"/>
  <c r="AC1151" i="73"/>
  <c r="AD1151" i="73"/>
  <c r="AH1151" i="73"/>
  <c r="AO1151" i="73"/>
  <c r="AT1151" i="73"/>
  <c r="AY1151" i="73"/>
  <c r="BF1151" i="73"/>
  <c r="BK1151" i="73"/>
  <c r="BP1151" i="73"/>
  <c r="V1152" i="73"/>
  <c r="W1152" i="73"/>
  <c r="X1152" i="73"/>
  <c r="Y1152" i="73"/>
  <c r="AA1152" i="73"/>
  <c r="AB1152" i="73"/>
  <c r="AC1152" i="73"/>
  <c r="AD1152" i="73"/>
  <c r="AH1152" i="73"/>
  <c r="AO1152" i="73"/>
  <c r="AT1152" i="73"/>
  <c r="AY1152" i="73"/>
  <c r="BF1152" i="73"/>
  <c r="BK1152" i="73"/>
  <c r="BP1152" i="73"/>
  <c r="V1153" i="73"/>
  <c r="W1153" i="73"/>
  <c r="X1153" i="73"/>
  <c r="Y1153" i="73"/>
  <c r="AA1153" i="73"/>
  <c r="AB1153" i="73"/>
  <c r="AC1153" i="73"/>
  <c r="AD1153" i="73"/>
  <c r="AH1153" i="73"/>
  <c r="AO1153" i="73"/>
  <c r="AT1153" i="73"/>
  <c r="AY1153" i="73"/>
  <c r="BF1153" i="73"/>
  <c r="BK1153" i="73"/>
  <c r="BP1153" i="73"/>
  <c r="U1139" i="73" l="1"/>
  <c r="U1151" i="73"/>
  <c r="U1146" i="73"/>
  <c r="U1142" i="73"/>
  <c r="U1152" i="73"/>
  <c r="U1148" i="73"/>
  <c r="U1153" i="73"/>
  <c r="U1149" i="73"/>
  <c r="U1144" i="73"/>
  <c r="U1140" i="73"/>
  <c r="U1143" i="73"/>
  <c r="U1138" i="73"/>
  <c r="U1150" i="73"/>
  <c r="U1145" i="73"/>
  <c r="U1147" i="73"/>
  <c r="U1141" i="73"/>
  <c r="BU1150" i="73" l="1"/>
  <c r="Z1150" i="73" s="1"/>
  <c r="CF1150" i="73" l="1"/>
  <c r="BU10" i="73" l="1"/>
  <c r="BP10" i="73"/>
  <c r="BK10" i="73"/>
  <c r="BF10" i="73"/>
  <c r="AY10" i="73"/>
  <c r="AT10" i="73"/>
  <c r="AO10" i="73"/>
  <c r="AH10" i="73"/>
  <c r="AD10" i="73"/>
  <c r="AC10" i="73"/>
  <c r="AB10" i="73"/>
  <c r="AA10" i="73"/>
  <c r="Y10" i="73"/>
  <c r="X10" i="73"/>
  <c r="W10" i="73"/>
  <c r="V10" i="73"/>
  <c r="BU9" i="73"/>
  <c r="BP9" i="73"/>
  <c r="BK9" i="73"/>
  <c r="BF9" i="73"/>
  <c r="AY9" i="73"/>
  <c r="AT9" i="73"/>
  <c r="AO9" i="73"/>
  <c r="AH9" i="73"/>
  <c r="AD9" i="73"/>
  <c r="AC9" i="73"/>
  <c r="AB9" i="73"/>
  <c r="AA9" i="73"/>
  <c r="Y9" i="73"/>
  <c r="X9" i="73"/>
  <c r="W9" i="73"/>
  <c r="V9" i="73"/>
  <c r="BU8" i="73"/>
  <c r="BP8" i="73"/>
  <c r="BK8" i="73"/>
  <c r="BF8" i="73"/>
  <c r="AY8" i="73"/>
  <c r="AT8" i="73"/>
  <c r="AO8" i="73"/>
  <c r="AH8" i="73"/>
  <c r="AD8" i="73"/>
  <c r="AC8" i="73"/>
  <c r="AB8" i="73"/>
  <c r="AA8" i="73"/>
  <c r="Y8" i="73"/>
  <c r="X8" i="73"/>
  <c r="W8" i="73"/>
  <c r="V8" i="73"/>
  <c r="BU7" i="73"/>
  <c r="BP7" i="73"/>
  <c r="BK7" i="73"/>
  <c r="BF7" i="73"/>
  <c r="AY7" i="73"/>
  <c r="AT7" i="73"/>
  <c r="AO7" i="73"/>
  <c r="AH7" i="73"/>
  <c r="AD7" i="73"/>
  <c r="AC7" i="73"/>
  <c r="AB7" i="73"/>
  <c r="AA7" i="73"/>
  <c r="Y7" i="73"/>
  <c r="X7" i="73"/>
  <c r="W7" i="73"/>
  <c r="V7" i="73"/>
  <c r="BU6" i="73"/>
  <c r="BP6" i="73"/>
  <c r="BK6" i="73"/>
  <c r="BF6" i="73"/>
  <c r="AY6" i="73"/>
  <c r="AT6" i="73"/>
  <c r="AO6" i="73"/>
  <c r="AH6" i="73"/>
  <c r="AD6" i="73"/>
  <c r="AC6" i="73"/>
  <c r="AB6" i="73"/>
  <c r="AA6" i="73"/>
  <c r="Y6" i="73"/>
  <c r="X6" i="73"/>
  <c r="W6" i="73"/>
  <c r="V6" i="73"/>
  <c r="BU5" i="73"/>
  <c r="BP5" i="73"/>
  <c r="BK5" i="73"/>
  <c r="BF5" i="73"/>
  <c r="AY5" i="73"/>
  <c r="AT5" i="73"/>
  <c r="AO5" i="73"/>
  <c r="AH5" i="73"/>
  <c r="AD5" i="73"/>
  <c r="AC5" i="73"/>
  <c r="AB5" i="73"/>
  <c r="AA5" i="73"/>
  <c r="Y5" i="73"/>
  <c r="X5" i="73"/>
  <c r="W5" i="73"/>
  <c r="V5" i="73"/>
  <c r="A5" i="73"/>
  <c r="A6" i="73"/>
  <c r="A7" i="73"/>
  <c r="A8" i="73"/>
  <c r="A9" i="73"/>
  <c r="A10" i="73"/>
  <c r="U7" i="73" l="1"/>
  <c r="U8" i="73"/>
  <c r="U9" i="73"/>
  <c r="U10" i="73"/>
  <c r="U5" i="73"/>
  <c r="Z5" i="73"/>
  <c r="CF5" i="73" s="1"/>
  <c r="Z10" i="73"/>
  <c r="CF10" i="73" s="1"/>
  <c r="Z7" i="73"/>
  <c r="CF7" i="73" s="1"/>
  <c r="U6" i="73"/>
  <c r="Z6" i="73"/>
  <c r="CF6" i="73" s="1"/>
  <c r="Z9" i="73"/>
  <c r="CF9" i="73" s="1"/>
  <c r="Z8" i="73"/>
  <c r="CF8" i="73" s="1"/>
  <c r="BU1138" i="73" l="1"/>
  <c r="Z1138" i="73" s="1"/>
  <c r="BU1139" i="73"/>
  <c r="Z1139" i="73" s="1"/>
  <c r="BU1140" i="73"/>
  <c r="Z1140" i="73" s="1"/>
  <c r="BU1141" i="73"/>
  <c r="Z1141" i="73" s="1"/>
  <c r="BU1142" i="73"/>
  <c r="Z1142" i="73" s="1"/>
  <c r="BU1143" i="73"/>
  <c r="Z1143" i="73" s="1"/>
  <c r="BU1144" i="73"/>
  <c r="Z1144" i="73" s="1"/>
  <c r="BU1145" i="73"/>
  <c r="Z1145" i="73" s="1"/>
  <c r="BU1146" i="73"/>
  <c r="Z1146" i="73" s="1"/>
  <c r="BU1147" i="73"/>
  <c r="Z1147" i="73" s="1"/>
  <c r="BU1148" i="73"/>
  <c r="Z1148" i="73" s="1"/>
  <c r="BU1149" i="73"/>
  <c r="Z1149" i="73" s="1"/>
  <c r="BU1151" i="73"/>
  <c r="Z1151" i="73" s="1"/>
  <c r="BU1152" i="73"/>
  <c r="Z1152" i="73" s="1"/>
  <c r="BU1153" i="73"/>
  <c r="Z1153" i="73" s="1"/>
  <c r="V1154" i="73"/>
  <c r="W1154" i="73"/>
  <c r="X1154" i="73"/>
  <c r="Y1154" i="73"/>
  <c r="AA1154" i="73"/>
  <c r="AB1154" i="73"/>
  <c r="AC1154" i="73"/>
  <c r="AD1154" i="73"/>
  <c r="AH1154" i="73"/>
  <c r="AO1154" i="73"/>
  <c r="AT1154" i="73"/>
  <c r="AY1154" i="73"/>
  <c r="BF1154" i="73"/>
  <c r="BK1154" i="73"/>
  <c r="BP1154" i="73"/>
  <c r="BU1154" i="73"/>
  <c r="V1155" i="73"/>
  <c r="W1155" i="73"/>
  <c r="X1155" i="73"/>
  <c r="Y1155" i="73"/>
  <c r="AA1155" i="73"/>
  <c r="AB1155" i="73"/>
  <c r="AC1155" i="73"/>
  <c r="AD1155" i="73"/>
  <c r="AH1155" i="73"/>
  <c r="AO1155" i="73"/>
  <c r="AT1155" i="73"/>
  <c r="AY1155" i="73"/>
  <c r="BF1155" i="73"/>
  <c r="BK1155" i="73"/>
  <c r="BP1155" i="73"/>
  <c r="BU1155" i="73"/>
  <c r="V1156" i="73"/>
  <c r="W1156" i="73"/>
  <c r="X1156" i="73"/>
  <c r="Y1156" i="73"/>
  <c r="AA1156" i="73"/>
  <c r="AB1156" i="73"/>
  <c r="AC1156" i="73"/>
  <c r="AD1156" i="73"/>
  <c r="AH1156" i="73"/>
  <c r="AO1156" i="73"/>
  <c r="AT1156" i="73"/>
  <c r="AY1156" i="73"/>
  <c r="BF1156" i="73"/>
  <c r="BK1156" i="73"/>
  <c r="BP1156" i="73"/>
  <c r="BU1156" i="73"/>
  <c r="V1157" i="73"/>
  <c r="W1157" i="73"/>
  <c r="X1157" i="73"/>
  <c r="Y1157" i="73"/>
  <c r="AA1157" i="73"/>
  <c r="AB1157" i="73"/>
  <c r="AC1157" i="73"/>
  <c r="AD1157" i="73"/>
  <c r="AH1157" i="73"/>
  <c r="AO1157" i="73"/>
  <c r="AT1157" i="73"/>
  <c r="AY1157" i="73"/>
  <c r="BF1157" i="73"/>
  <c r="BK1157" i="73"/>
  <c r="BP1157" i="73"/>
  <c r="BU1157" i="73"/>
  <c r="V1158" i="73"/>
  <c r="W1158" i="73"/>
  <c r="X1158" i="73"/>
  <c r="Y1158" i="73"/>
  <c r="AA1158" i="73"/>
  <c r="AB1158" i="73"/>
  <c r="AC1158" i="73"/>
  <c r="AD1158" i="73"/>
  <c r="AH1158" i="73"/>
  <c r="AO1158" i="73"/>
  <c r="AT1158" i="73"/>
  <c r="AY1158" i="73"/>
  <c r="BF1158" i="73"/>
  <c r="BK1158" i="73"/>
  <c r="BP1158" i="73"/>
  <c r="BU1158" i="73"/>
  <c r="V1159" i="73"/>
  <c r="W1159" i="73"/>
  <c r="X1159" i="73"/>
  <c r="Y1159" i="73"/>
  <c r="AA1159" i="73"/>
  <c r="AB1159" i="73"/>
  <c r="AC1159" i="73"/>
  <c r="AD1159" i="73"/>
  <c r="AH1159" i="73"/>
  <c r="AO1159" i="73"/>
  <c r="AT1159" i="73"/>
  <c r="AY1159" i="73"/>
  <c r="BF1159" i="73"/>
  <c r="BK1159" i="73"/>
  <c r="BP1159" i="73"/>
  <c r="BU1159" i="73"/>
  <c r="V1160" i="73"/>
  <c r="W1160" i="73"/>
  <c r="X1160" i="73"/>
  <c r="Y1160" i="73"/>
  <c r="AA1160" i="73"/>
  <c r="AB1160" i="73"/>
  <c r="AC1160" i="73"/>
  <c r="AD1160" i="73"/>
  <c r="AH1160" i="73"/>
  <c r="AO1160" i="73"/>
  <c r="AT1160" i="73"/>
  <c r="AY1160" i="73"/>
  <c r="BF1160" i="73"/>
  <c r="BK1160" i="73"/>
  <c r="BP1160" i="73"/>
  <c r="BU1160" i="73"/>
  <c r="V1161" i="73"/>
  <c r="W1161" i="73"/>
  <c r="X1161" i="73"/>
  <c r="Y1161" i="73"/>
  <c r="AA1161" i="73"/>
  <c r="AB1161" i="73"/>
  <c r="AC1161" i="73"/>
  <c r="AD1161" i="73"/>
  <c r="AH1161" i="73"/>
  <c r="AO1161" i="73"/>
  <c r="AT1161" i="73"/>
  <c r="AY1161" i="73"/>
  <c r="BF1161" i="73"/>
  <c r="BK1161" i="73"/>
  <c r="BP1161" i="73"/>
  <c r="BU1161" i="73"/>
  <c r="V1162" i="73"/>
  <c r="W1162" i="73"/>
  <c r="X1162" i="73"/>
  <c r="Y1162" i="73"/>
  <c r="AA1162" i="73"/>
  <c r="AB1162" i="73"/>
  <c r="AC1162" i="73"/>
  <c r="AD1162" i="73"/>
  <c r="AH1162" i="73"/>
  <c r="AO1162" i="73"/>
  <c r="AT1162" i="73"/>
  <c r="AY1162" i="73"/>
  <c r="BF1162" i="73"/>
  <c r="BK1162" i="73"/>
  <c r="BP1162" i="73"/>
  <c r="BU1162" i="73"/>
  <c r="V1163" i="73"/>
  <c r="W1163" i="73"/>
  <c r="X1163" i="73"/>
  <c r="Y1163" i="73"/>
  <c r="AA1163" i="73"/>
  <c r="AB1163" i="73"/>
  <c r="AC1163" i="73"/>
  <c r="AD1163" i="73"/>
  <c r="AH1163" i="73"/>
  <c r="AO1163" i="73"/>
  <c r="AT1163" i="73"/>
  <c r="AY1163" i="73"/>
  <c r="BF1163" i="73"/>
  <c r="BK1163" i="73"/>
  <c r="BP1163" i="73"/>
  <c r="BU1163" i="73"/>
  <c r="V1164" i="73"/>
  <c r="W1164" i="73"/>
  <c r="X1164" i="73"/>
  <c r="Y1164" i="73"/>
  <c r="AA1164" i="73"/>
  <c r="AB1164" i="73"/>
  <c r="AC1164" i="73"/>
  <c r="AD1164" i="73"/>
  <c r="AH1164" i="73"/>
  <c r="AO1164" i="73"/>
  <c r="AT1164" i="73"/>
  <c r="AY1164" i="73"/>
  <c r="BF1164" i="73"/>
  <c r="BK1164" i="73"/>
  <c r="BP1164" i="73"/>
  <c r="BU1164" i="73"/>
  <c r="V1165" i="73"/>
  <c r="W1165" i="73"/>
  <c r="X1165" i="73"/>
  <c r="Y1165" i="73"/>
  <c r="AA1165" i="73"/>
  <c r="AB1165" i="73"/>
  <c r="AC1165" i="73"/>
  <c r="AD1165" i="73"/>
  <c r="AH1165" i="73"/>
  <c r="AO1165" i="73"/>
  <c r="AT1165" i="73"/>
  <c r="AY1165" i="73"/>
  <c r="BF1165" i="73"/>
  <c r="BK1165" i="73"/>
  <c r="BP1165" i="73"/>
  <c r="BU1165" i="73"/>
  <c r="V1166" i="73"/>
  <c r="W1166" i="73"/>
  <c r="X1166" i="73"/>
  <c r="Y1166" i="73"/>
  <c r="AA1166" i="73"/>
  <c r="AB1166" i="73"/>
  <c r="AC1166" i="73"/>
  <c r="AD1166" i="73"/>
  <c r="AH1166" i="73"/>
  <c r="AO1166" i="73"/>
  <c r="AT1166" i="73"/>
  <c r="AY1166" i="73"/>
  <c r="BF1166" i="73"/>
  <c r="BK1166" i="73"/>
  <c r="BP1166" i="73"/>
  <c r="BU1166" i="73"/>
  <c r="V1167" i="73"/>
  <c r="W1167" i="73"/>
  <c r="X1167" i="73"/>
  <c r="Y1167" i="73"/>
  <c r="AA1167" i="73"/>
  <c r="AB1167" i="73"/>
  <c r="AC1167" i="73"/>
  <c r="AD1167" i="73"/>
  <c r="AH1167" i="73"/>
  <c r="AO1167" i="73"/>
  <c r="AT1167" i="73"/>
  <c r="AY1167" i="73"/>
  <c r="BF1167" i="73"/>
  <c r="BK1167" i="73"/>
  <c r="BP1167" i="73"/>
  <c r="BU1167" i="73"/>
  <c r="V1168" i="73"/>
  <c r="W1168" i="73"/>
  <c r="X1168" i="73"/>
  <c r="Y1168" i="73"/>
  <c r="AA1168" i="73"/>
  <c r="AB1168" i="73"/>
  <c r="AC1168" i="73"/>
  <c r="AD1168" i="73"/>
  <c r="AH1168" i="73"/>
  <c r="AO1168" i="73"/>
  <c r="AT1168" i="73"/>
  <c r="AY1168" i="73"/>
  <c r="BF1168" i="73"/>
  <c r="BK1168" i="73"/>
  <c r="BP1168" i="73"/>
  <c r="BU1168" i="73"/>
  <c r="V1169" i="73"/>
  <c r="W1169" i="73"/>
  <c r="X1169" i="73"/>
  <c r="Y1169" i="73"/>
  <c r="AA1169" i="73"/>
  <c r="AB1169" i="73"/>
  <c r="AC1169" i="73"/>
  <c r="AD1169" i="73"/>
  <c r="AH1169" i="73"/>
  <c r="AO1169" i="73"/>
  <c r="AT1169" i="73"/>
  <c r="AY1169" i="73"/>
  <c r="BF1169" i="73"/>
  <c r="BK1169" i="73"/>
  <c r="BP1169" i="73"/>
  <c r="BU1169" i="73"/>
  <c r="V1170" i="73"/>
  <c r="W1170" i="73"/>
  <c r="X1170" i="73"/>
  <c r="Y1170" i="73"/>
  <c r="AA1170" i="73"/>
  <c r="AB1170" i="73"/>
  <c r="AC1170" i="73"/>
  <c r="AD1170" i="73"/>
  <c r="AH1170" i="73"/>
  <c r="AO1170" i="73"/>
  <c r="AT1170" i="73"/>
  <c r="AY1170" i="73"/>
  <c r="BF1170" i="73"/>
  <c r="BK1170" i="73"/>
  <c r="BP1170" i="73"/>
  <c r="BU1170" i="73"/>
  <c r="V1171" i="73"/>
  <c r="W1171" i="73"/>
  <c r="X1171" i="73"/>
  <c r="Y1171" i="73"/>
  <c r="AA1171" i="73"/>
  <c r="AB1171" i="73"/>
  <c r="AC1171" i="73"/>
  <c r="AD1171" i="73"/>
  <c r="AH1171" i="73"/>
  <c r="AO1171" i="73"/>
  <c r="AT1171" i="73"/>
  <c r="AY1171" i="73"/>
  <c r="BF1171" i="73"/>
  <c r="BK1171" i="73"/>
  <c r="BP1171" i="73"/>
  <c r="BU1171" i="73"/>
  <c r="V1172" i="73"/>
  <c r="W1172" i="73"/>
  <c r="X1172" i="73"/>
  <c r="Y1172" i="73"/>
  <c r="AA1172" i="73"/>
  <c r="AB1172" i="73"/>
  <c r="AC1172" i="73"/>
  <c r="AD1172" i="73"/>
  <c r="AH1172" i="73"/>
  <c r="AO1172" i="73"/>
  <c r="AT1172" i="73"/>
  <c r="AY1172" i="73"/>
  <c r="BF1172" i="73"/>
  <c r="BK1172" i="73"/>
  <c r="BP1172" i="73"/>
  <c r="BU1172" i="73"/>
  <c r="A1173" i="73"/>
  <c r="V1173" i="73"/>
  <c r="W1173" i="73"/>
  <c r="X1173" i="73"/>
  <c r="Y1173" i="73"/>
  <c r="AA1173" i="73"/>
  <c r="AB1173" i="73"/>
  <c r="AC1173" i="73"/>
  <c r="AD1173" i="73"/>
  <c r="AH1173" i="73"/>
  <c r="AO1173" i="73"/>
  <c r="AT1173" i="73"/>
  <c r="AY1173" i="73"/>
  <c r="BF1173" i="73"/>
  <c r="BK1173" i="73"/>
  <c r="BP1173" i="73"/>
  <c r="BU1173" i="73"/>
  <c r="U1173" i="73" l="1"/>
  <c r="U1169" i="73"/>
  <c r="U1165" i="73"/>
  <c r="U1162" i="73"/>
  <c r="U1158" i="73"/>
  <c r="U1159" i="73"/>
  <c r="U1155" i="73"/>
  <c r="CF1147" i="73"/>
  <c r="U1172" i="73"/>
  <c r="Z1170" i="73"/>
  <c r="CF1170" i="73" s="1"/>
  <c r="U1168" i="73"/>
  <c r="Z1163" i="73"/>
  <c r="CF1163" i="73" s="1"/>
  <c r="U1161" i="73"/>
  <c r="U1157" i="73"/>
  <c r="U1171" i="73"/>
  <c r="U1167" i="73"/>
  <c r="U1154" i="73"/>
  <c r="Z1172" i="73"/>
  <c r="CF1172" i="73" s="1"/>
  <c r="U1170" i="73"/>
  <c r="Z1168" i="73"/>
  <c r="CF1168" i="73" s="1"/>
  <c r="U1166" i="73"/>
  <c r="U1163" i="73"/>
  <c r="Z1158" i="73"/>
  <c r="CF1158" i="73" s="1"/>
  <c r="Z1155" i="73"/>
  <c r="CF1155" i="73" s="1"/>
  <c r="CF1142" i="73"/>
  <c r="CF1139" i="73"/>
  <c r="Z1166" i="73"/>
  <c r="CF1166" i="73" s="1"/>
  <c r="Z1165" i="73"/>
  <c r="CF1165" i="73" s="1"/>
  <c r="U1164" i="73"/>
  <c r="Z1160" i="73"/>
  <c r="CF1160" i="73" s="1"/>
  <c r="Z1157" i="73"/>
  <c r="CF1157" i="73" s="1"/>
  <c r="U1156" i="73"/>
  <c r="CF1152" i="73"/>
  <c r="CF1149" i="73"/>
  <c r="CF1144" i="73"/>
  <c r="CF1141" i="73"/>
  <c r="Z1173" i="73"/>
  <c r="CF1173" i="73" s="1"/>
  <c r="CF1146" i="73"/>
  <c r="CF1138" i="73"/>
  <c r="Z1171" i="73"/>
  <c r="CF1171" i="73" s="1"/>
  <c r="Z1169" i="73"/>
  <c r="CF1169" i="73" s="1"/>
  <c r="Z1167" i="73"/>
  <c r="CF1167" i="73" s="1"/>
  <c r="Z1162" i="73"/>
  <c r="CF1162" i="73" s="1"/>
  <c r="Z1159" i="73"/>
  <c r="CF1159" i="73" s="1"/>
  <c r="Z1154" i="73"/>
  <c r="CF1154" i="73" s="1"/>
  <c r="CF1151" i="73"/>
  <c r="CF1143" i="73"/>
  <c r="Z1164" i="73"/>
  <c r="CF1164" i="73" s="1"/>
  <c r="Z1161" i="73"/>
  <c r="CF1161" i="73" s="1"/>
  <c r="U1160" i="73"/>
  <c r="Z1156" i="73"/>
  <c r="CF1156" i="73" s="1"/>
  <c r="CF1153" i="73"/>
  <c r="CF1148" i="73"/>
  <c r="CF1145" i="73"/>
  <c r="CF1140" i="73"/>
  <c r="BU1179" i="73" l="1"/>
  <c r="BP1179" i="73"/>
  <c r="BK1179" i="73"/>
  <c r="BF1179" i="73"/>
  <c r="AY1179" i="73"/>
  <c r="AT1179" i="73"/>
  <c r="AO1179" i="73"/>
  <c r="AH1179" i="73"/>
  <c r="AD1179" i="73"/>
  <c r="AC1179" i="73"/>
  <c r="AB1179" i="73"/>
  <c r="AA1179" i="73"/>
  <c r="Y1179" i="73"/>
  <c r="X1179" i="73"/>
  <c r="W1179" i="73"/>
  <c r="V1179" i="73"/>
  <c r="BU1178" i="73"/>
  <c r="BP1178" i="73"/>
  <c r="BK1178" i="73"/>
  <c r="BF1178" i="73"/>
  <c r="AY1178" i="73"/>
  <c r="AT1178" i="73"/>
  <c r="AO1178" i="73"/>
  <c r="AH1178" i="73"/>
  <c r="AD1178" i="73"/>
  <c r="AC1178" i="73"/>
  <c r="AB1178" i="73"/>
  <c r="AA1178" i="73"/>
  <c r="Y1178" i="73"/>
  <c r="X1178" i="73"/>
  <c r="W1178" i="73"/>
  <c r="V1178" i="73"/>
  <c r="BU1177" i="73"/>
  <c r="BP1177" i="73"/>
  <c r="BK1177" i="73"/>
  <c r="BF1177" i="73"/>
  <c r="AY1177" i="73"/>
  <c r="AT1177" i="73"/>
  <c r="AO1177" i="73"/>
  <c r="AH1177" i="73"/>
  <c r="AD1177" i="73"/>
  <c r="AC1177" i="73"/>
  <c r="AB1177" i="73"/>
  <c r="AA1177" i="73"/>
  <c r="Y1177" i="73"/>
  <c r="X1177" i="73"/>
  <c r="W1177" i="73"/>
  <c r="V1177" i="73"/>
  <c r="BU1176" i="73"/>
  <c r="BP1176" i="73"/>
  <c r="BK1176" i="73"/>
  <c r="BF1176" i="73"/>
  <c r="AY1176" i="73"/>
  <c r="AT1176" i="73"/>
  <c r="AO1176" i="73"/>
  <c r="AH1176" i="73"/>
  <c r="AD1176" i="73"/>
  <c r="AC1176" i="73"/>
  <c r="AB1176" i="73"/>
  <c r="AA1176" i="73"/>
  <c r="Y1176" i="73"/>
  <c r="X1176" i="73"/>
  <c r="W1176" i="73"/>
  <c r="V1176" i="73"/>
  <c r="BU1175" i="73"/>
  <c r="BP1175" i="73"/>
  <c r="BK1175" i="73"/>
  <c r="BF1175" i="73"/>
  <c r="AY1175" i="73"/>
  <c r="AT1175" i="73"/>
  <c r="AO1175" i="73"/>
  <c r="AH1175" i="73"/>
  <c r="AD1175" i="73"/>
  <c r="AC1175" i="73"/>
  <c r="AB1175" i="73"/>
  <c r="AA1175" i="73"/>
  <c r="Y1175" i="73"/>
  <c r="X1175" i="73"/>
  <c r="W1175" i="73"/>
  <c r="V1175" i="73"/>
  <c r="BU1174" i="73"/>
  <c r="BP1174" i="73"/>
  <c r="BK1174" i="73"/>
  <c r="BF1174" i="73"/>
  <c r="AY1174" i="73"/>
  <c r="AT1174" i="73"/>
  <c r="AO1174" i="73"/>
  <c r="AH1174" i="73"/>
  <c r="AD1174" i="73"/>
  <c r="AC1174" i="73"/>
  <c r="AB1174" i="73"/>
  <c r="AA1174" i="73"/>
  <c r="Y1174" i="73"/>
  <c r="X1174" i="73"/>
  <c r="W1174" i="73"/>
  <c r="V1174" i="73"/>
  <c r="U1176" i="73" l="1"/>
  <c r="Z1179" i="73"/>
  <c r="CF1179" i="73" s="1"/>
  <c r="U1174" i="73"/>
  <c r="U1177" i="73"/>
  <c r="U1178" i="73"/>
  <c r="Z1177" i="73"/>
  <c r="CF1177" i="73" s="1"/>
  <c r="U1175" i="73"/>
  <c r="Z1175" i="73"/>
  <c r="CF1175" i="73" s="1"/>
  <c r="Z1174" i="73"/>
  <c r="CF1174" i="73" s="1"/>
  <c r="Z1176" i="73"/>
  <c r="CF1176" i="73" s="1"/>
  <c r="Z1178" i="73"/>
  <c r="CF1178" i="73" s="1"/>
  <c r="U1179" i="73"/>
</calcChain>
</file>

<file path=xl/sharedStrings.xml><?xml version="1.0" encoding="utf-8"?>
<sst xmlns="http://schemas.openxmlformats.org/spreadsheetml/2006/main" count="6087" uniqueCount="2183">
  <si>
    <t>部名</t>
    <rPh sb="0" eb="1">
      <t>ブ</t>
    </rPh>
    <rPh sb="1" eb="2">
      <t>ナ</t>
    </rPh>
    <phoneticPr fontId="4"/>
  </si>
  <si>
    <t>左の財源内訳</t>
    <rPh sb="0" eb="1">
      <t>ヒダリ</t>
    </rPh>
    <rPh sb="2" eb="4">
      <t>ザイゲン</t>
    </rPh>
    <rPh sb="4" eb="6">
      <t>ウチワケ</t>
    </rPh>
    <phoneticPr fontId="4"/>
  </si>
  <si>
    <t>国・道</t>
    <rPh sb="0" eb="1">
      <t>クニ</t>
    </rPh>
    <rPh sb="2" eb="3">
      <t>ドウ</t>
    </rPh>
    <phoneticPr fontId="4"/>
  </si>
  <si>
    <t>市債</t>
    <rPh sb="0" eb="2">
      <t>シサイ</t>
    </rPh>
    <phoneticPr fontId="4"/>
  </si>
  <si>
    <t>その他</t>
    <rPh sb="2" eb="3">
      <t>タ</t>
    </rPh>
    <phoneticPr fontId="4"/>
  </si>
  <si>
    <t>一般財源</t>
    <rPh sb="0" eb="2">
      <t>イッパン</t>
    </rPh>
    <rPh sb="2" eb="4">
      <t>ザイゲン</t>
    </rPh>
    <phoneticPr fontId="4"/>
  </si>
  <si>
    <t>№</t>
    <phoneticPr fontId="4"/>
  </si>
  <si>
    <t>①</t>
    <phoneticPr fontId="4"/>
  </si>
  <si>
    <t>物品等リース等</t>
    <rPh sb="0" eb="2">
      <t>ブッピン</t>
    </rPh>
    <rPh sb="2" eb="3">
      <t>トウ</t>
    </rPh>
    <rPh sb="6" eb="7">
      <t>トウ</t>
    </rPh>
    <phoneticPr fontId="4"/>
  </si>
  <si>
    <t>設定年度</t>
    <rPh sb="0" eb="2">
      <t>セッテイ</t>
    </rPh>
    <rPh sb="2" eb="4">
      <t>ネンド</t>
    </rPh>
    <phoneticPr fontId="4"/>
  </si>
  <si>
    <t>庁舎等清掃・警備等</t>
  </si>
  <si>
    <t>予算説明書上の項目</t>
    <rPh sb="0" eb="2">
      <t>ヨサン</t>
    </rPh>
    <rPh sb="2" eb="5">
      <t>セツメイショ</t>
    </rPh>
    <rPh sb="5" eb="6">
      <t>ジョウ</t>
    </rPh>
    <rPh sb="7" eb="9">
      <t>コウモク</t>
    </rPh>
    <phoneticPr fontId="4"/>
  </si>
  <si>
    <t>要求時の項目</t>
    <rPh sb="0" eb="2">
      <t>ヨウキュウ</t>
    </rPh>
    <rPh sb="2" eb="3">
      <t>ジ</t>
    </rPh>
    <rPh sb="4" eb="6">
      <t>コウモク</t>
    </rPh>
    <phoneticPr fontId="4"/>
  </si>
  <si>
    <t>システム・サーバ等保守</t>
  </si>
  <si>
    <t>款</t>
    <rPh sb="0" eb="1">
      <t>カン</t>
    </rPh>
    <phoneticPr fontId="7"/>
  </si>
  <si>
    <t>項</t>
    <rPh sb="0" eb="1">
      <t>コウ</t>
    </rPh>
    <phoneticPr fontId="7"/>
  </si>
  <si>
    <t>目</t>
    <rPh sb="0" eb="1">
      <t>モク</t>
    </rPh>
    <phoneticPr fontId="7"/>
  </si>
  <si>
    <t>大</t>
    <rPh sb="0" eb="1">
      <t>ダイ</t>
    </rPh>
    <phoneticPr fontId="7"/>
  </si>
  <si>
    <t>中</t>
    <rPh sb="0" eb="1">
      <t>チュウ</t>
    </rPh>
    <phoneticPr fontId="7"/>
  </si>
  <si>
    <t>小</t>
    <rPh sb="0" eb="1">
      <t>ショウ</t>
    </rPh>
    <phoneticPr fontId="7"/>
  </si>
  <si>
    <t>チェック</t>
  </si>
  <si>
    <t>施設等まとめ</t>
    <rPh sb="0" eb="2">
      <t>シセツ</t>
    </rPh>
    <rPh sb="2" eb="3">
      <t>トウ</t>
    </rPh>
    <phoneticPr fontId="7"/>
  </si>
  <si>
    <t>分類</t>
    <rPh sb="0" eb="2">
      <t>ブンルイ</t>
    </rPh>
    <phoneticPr fontId="7"/>
  </si>
  <si>
    <t>担当</t>
    <rPh sb="0" eb="2">
      <t>タントウ</t>
    </rPh>
    <phoneticPr fontId="7"/>
  </si>
  <si>
    <t>会計</t>
    <rPh sb="0" eb="2">
      <t>カイケイ</t>
    </rPh>
    <phoneticPr fontId="7"/>
  </si>
  <si>
    <t>新規/継続</t>
    <rPh sb="0" eb="2">
      <t>シンキ</t>
    </rPh>
    <rPh sb="3" eb="5">
      <t>ケイゾク</t>
    </rPh>
    <phoneticPr fontId="4"/>
  </si>
  <si>
    <t>新規</t>
  </si>
  <si>
    <t>新規</t>
    <rPh sb="0" eb="2">
      <t>シンキ</t>
    </rPh>
    <phoneticPr fontId="4"/>
  </si>
  <si>
    <t>継続</t>
    <rPh sb="0" eb="2">
      <t>ケイゾク</t>
    </rPh>
    <phoneticPr fontId="4"/>
  </si>
  <si>
    <t>局名</t>
    <rPh sb="0" eb="1">
      <t>キョク</t>
    </rPh>
    <rPh sb="1" eb="2">
      <t>メイ</t>
    </rPh>
    <phoneticPr fontId="4"/>
  </si>
  <si>
    <t>整理用</t>
    <rPh sb="0" eb="3">
      <t>セイリヨウ</t>
    </rPh>
    <phoneticPr fontId="4"/>
  </si>
  <si>
    <t>事業の概要</t>
    <rPh sb="0" eb="2">
      <t>ジギョウ</t>
    </rPh>
    <rPh sb="3" eb="5">
      <t>ガイヨウ</t>
    </rPh>
    <phoneticPr fontId="4"/>
  </si>
  <si>
    <t>執行計画</t>
    <rPh sb="0" eb="2">
      <t>シッコウ</t>
    </rPh>
    <rPh sb="2" eb="4">
      <t>ケイカク</t>
    </rPh>
    <phoneticPr fontId="7"/>
  </si>
  <si>
    <t>契約予定年月日</t>
    <rPh sb="0" eb="2">
      <t>ケイヤク</t>
    </rPh>
    <rPh sb="2" eb="4">
      <t>ヨテイ</t>
    </rPh>
    <rPh sb="4" eb="7">
      <t>ネンガッピ</t>
    </rPh>
    <phoneticPr fontId="4"/>
  </si>
  <si>
    <t>履行予定年月日</t>
    <rPh sb="0" eb="2">
      <t>リコウ</t>
    </rPh>
    <rPh sb="2" eb="4">
      <t>ヨテイ</t>
    </rPh>
    <rPh sb="4" eb="7">
      <t>ネンガッピ</t>
    </rPh>
    <phoneticPr fontId="4"/>
  </si>
  <si>
    <t>●支出額の内訳</t>
    <rPh sb="1" eb="3">
      <t>シシュツ</t>
    </rPh>
    <rPh sb="3" eb="4">
      <t>ガク</t>
    </rPh>
    <rPh sb="5" eb="7">
      <t>ウチワケ</t>
    </rPh>
    <phoneticPr fontId="4"/>
  </si>
  <si>
    <t>【記載例】</t>
    <rPh sb="1" eb="3">
      <t>キサイ</t>
    </rPh>
    <rPh sb="3" eb="4">
      <t>レイ</t>
    </rPh>
    <phoneticPr fontId="4"/>
  </si>
  <si>
    <t>財政課　整理用使用欄</t>
    <rPh sb="0" eb="2">
      <t>ザイセイ</t>
    </rPh>
    <rPh sb="2" eb="3">
      <t>カ</t>
    </rPh>
    <rPh sb="4" eb="6">
      <t>セイリ</t>
    </rPh>
    <rPh sb="6" eb="7">
      <t>ヨウ</t>
    </rPh>
    <rPh sb="7" eb="9">
      <t>シヨウ</t>
    </rPh>
    <rPh sb="9" eb="10">
      <t>ラン</t>
    </rPh>
    <phoneticPr fontId="4"/>
  </si>
  <si>
    <t>限度額チェック</t>
    <rPh sb="0" eb="2">
      <t>ゲンド</t>
    </rPh>
    <rPh sb="2" eb="3">
      <t>ガク</t>
    </rPh>
    <phoneticPr fontId="4"/>
  </si>
  <si>
    <t>事業の概要（設定の必要性）</t>
    <rPh sb="0" eb="2">
      <t>ジギョウ</t>
    </rPh>
    <rPh sb="3" eb="5">
      <t>ガイヨウ</t>
    </rPh>
    <rPh sb="6" eb="8">
      <t>セッテイ</t>
    </rPh>
    <rPh sb="9" eb="12">
      <t>ヒツヨウセイ</t>
    </rPh>
    <phoneticPr fontId="4"/>
  </si>
  <si>
    <t>○○総合管理システム運用保守（ｼｽﾃﾑｻｰﾊﾞ等保守）</t>
    <phoneticPr fontId="4"/>
  </si>
  <si>
    <t>○○住宅運営管理</t>
    <phoneticPr fontId="4"/>
  </si>
  <si>
    <t>○○住宅運営管理（指定管関係）</t>
    <rPh sb="9" eb="11">
      <t>シテイ</t>
    </rPh>
    <rPh sb="11" eb="12">
      <t>カン</t>
    </rPh>
    <rPh sb="12" eb="14">
      <t>カンケイ</t>
    </rPh>
    <phoneticPr fontId="4"/>
  </si>
  <si>
    <t>○○推進事業</t>
    <phoneticPr fontId="4"/>
  </si>
  <si>
    <t>庁舎等清掃・警備等</t>
    <rPh sb="0" eb="2">
      <t>チョウシャ</t>
    </rPh>
    <rPh sb="2" eb="3">
      <t>トウ</t>
    </rPh>
    <rPh sb="3" eb="5">
      <t>セイソウ</t>
    </rPh>
    <rPh sb="6" eb="8">
      <t>ケイビ</t>
    </rPh>
    <rPh sb="8" eb="9">
      <t>トウ</t>
    </rPh>
    <phoneticPr fontId="4"/>
  </si>
  <si>
    <t>○○局</t>
    <rPh sb="2" eb="3">
      <t>キョク</t>
    </rPh>
    <phoneticPr fontId="4"/>
  </si>
  <si>
    <t>○○部</t>
    <rPh sb="2" eb="3">
      <t>ブ</t>
    </rPh>
    <phoneticPr fontId="4"/>
  </si>
  <si>
    <t>××部</t>
    <phoneticPr fontId="4"/>
  </si>
  <si>
    <t>××部</t>
    <rPh sb="2" eb="3">
      <t>ブ</t>
    </rPh>
    <phoneticPr fontId="4"/>
  </si>
  <si>
    <t>▲▲部</t>
    <phoneticPr fontId="4"/>
  </si>
  <si>
    <t>○○システム用機器賃貸借</t>
    <rPh sb="6" eb="7">
      <t>ヨウ</t>
    </rPh>
    <rPh sb="7" eb="9">
      <t>キキ</t>
    </rPh>
    <rPh sb="9" eb="12">
      <t>チンタイシャク</t>
    </rPh>
    <phoneticPr fontId="4"/>
  </si>
  <si>
    <t>○○住宅の管理等において、４月１日から業務を実施するため。</t>
    <rPh sb="2" eb="4">
      <t>ジュウタク</t>
    </rPh>
    <rPh sb="5" eb="7">
      <t>カンリ</t>
    </rPh>
    <rPh sb="7" eb="8">
      <t>トウ</t>
    </rPh>
    <rPh sb="14" eb="15">
      <t>ガツ</t>
    </rPh>
    <rPh sb="16" eb="17">
      <t>ニチ</t>
    </rPh>
    <rPh sb="19" eb="21">
      <t>ギョウム</t>
    </rPh>
    <rPh sb="22" eb="24">
      <t>ジッシ</t>
    </rPh>
    <phoneticPr fontId="4"/>
  </si>
  <si>
    <t>○○住宅の管理のうち、指定管理者に委託をする部分において、複数年度にわたり業務を実施するため。</t>
    <rPh sb="2" eb="4">
      <t>ジュウタク</t>
    </rPh>
    <rPh sb="5" eb="7">
      <t>カンリ</t>
    </rPh>
    <rPh sb="11" eb="13">
      <t>シテイ</t>
    </rPh>
    <rPh sb="13" eb="16">
      <t>カンリシャ</t>
    </rPh>
    <rPh sb="17" eb="19">
      <t>イタク</t>
    </rPh>
    <rPh sb="22" eb="24">
      <t>ブブン</t>
    </rPh>
    <rPh sb="29" eb="31">
      <t>フクスウ</t>
    </rPh>
    <rPh sb="31" eb="33">
      <t>ネンド</t>
    </rPh>
    <rPh sb="37" eb="39">
      <t>ギョウム</t>
    </rPh>
    <rPh sb="40" eb="42">
      <t>ジッシ</t>
    </rPh>
    <phoneticPr fontId="4"/>
  </si>
  <si>
    <t>○○推進事業のうち、●●と△△の保全工事が単年度では終了しない工程となっており、当該工事において複数年度にわたり契約を締結したいため。</t>
    <rPh sb="4" eb="6">
      <t>ジギョウ</t>
    </rPh>
    <rPh sb="16" eb="18">
      <t>ホゼン</t>
    </rPh>
    <rPh sb="18" eb="20">
      <t>コウジ</t>
    </rPh>
    <rPh sb="21" eb="24">
      <t>タンネンド</t>
    </rPh>
    <rPh sb="26" eb="28">
      <t>シュウリョウ</t>
    </rPh>
    <rPh sb="31" eb="33">
      <t>コウテイ</t>
    </rPh>
    <rPh sb="40" eb="42">
      <t>トウガイ</t>
    </rPh>
    <rPh sb="42" eb="44">
      <t>コウジ</t>
    </rPh>
    <rPh sb="56" eb="58">
      <t>ケイヤク</t>
    </rPh>
    <rPh sb="59" eb="61">
      <t>テイケツ</t>
    </rPh>
    <phoneticPr fontId="4"/>
  </si>
  <si>
    <t>○○庁舎の警備について、複数年契約を締結する必要があるため。</t>
    <rPh sb="2" eb="4">
      <t>チョウシャ</t>
    </rPh>
    <rPh sb="5" eb="7">
      <t>ケイビ</t>
    </rPh>
    <rPh sb="12" eb="14">
      <t>フクスウ</t>
    </rPh>
    <rPh sb="14" eb="15">
      <t>ネン</t>
    </rPh>
    <rPh sb="15" eb="17">
      <t>ケイヤク</t>
    </rPh>
    <rPh sb="18" eb="20">
      <t>テイケツ</t>
    </rPh>
    <rPh sb="22" eb="24">
      <t>ヒツヨウ</t>
    </rPh>
    <phoneticPr fontId="4"/>
  </si>
  <si>
    <t>○○システムの運用に使用するサーバをリースするため。</t>
    <rPh sb="7" eb="9">
      <t>ウンヨウ</t>
    </rPh>
    <rPh sb="10" eb="12">
      <t>シヨウ</t>
    </rPh>
    <phoneticPr fontId="4"/>
  </si>
  <si>
    <t>○○総合管理システムのサーバ等の保守管理契約について、４月１日から契約を開始するため。</t>
    <rPh sb="2" eb="4">
      <t>ソウゴウ</t>
    </rPh>
    <rPh sb="4" eb="6">
      <t>カンリ</t>
    </rPh>
    <rPh sb="14" eb="15">
      <t>トウ</t>
    </rPh>
    <rPh sb="16" eb="18">
      <t>ホシュ</t>
    </rPh>
    <rPh sb="18" eb="20">
      <t>カンリ</t>
    </rPh>
    <rPh sb="20" eb="22">
      <t>ケイヤク</t>
    </rPh>
    <rPh sb="28" eb="29">
      <t>ガツ</t>
    </rPh>
    <rPh sb="30" eb="31">
      <t>ニチ</t>
    </rPh>
    <rPh sb="33" eb="35">
      <t>ケイヤク</t>
    </rPh>
    <rPh sb="36" eb="38">
      <t>カイシ</t>
    </rPh>
    <phoneticPr fontId="4"/>
  </si>
  <si>
    <t>○○全推進事業</t>
    <phoneticPr fontId="4"/>
  </si>
  <si>
    <t>R１末までの支出(見込)額</t>
    <rPh sb="2" eb="3">
      <t>マツ</t>
    </rPh>
    <rPh sb="6" eb="8">
      <t>シシュツ</t>
    </rPh>
    <rPh sb="9" eb="11">
      <t>ミコミ</t>
    </rPh>
    <rPh sb="12" eb="13">
      <t>ガク</t>
    </rPh>
    <phoneticPr fontId="4"/>
  </si>
  <si>
    <t>R２以降
限度額</t>
    <rPh sb="2" eb="4">
      <t>イコウ</t>
    </rPh>
    <rPh sb="5" eb="7">
      <t>ゲンド</t>
    </rPh>
    <rPh sb="7" eb="8">
      <t>ガク</t>
    </rPh>
    <phoneticPr fontId="4"/>
  </si>
  <si>
    <t>R２の支出予定額</t>
    <rPh sb="3" eb="5">
      <t>シシュツ</t>
    </rPh>
    <rPh sb="5" eb="7">
      <t>ヨテイ</t>
    </rPh>
    <rPh sb="7" eb="8">
      <t>ガク</t>
    </rPh>
    <phoneticPr fontId="4"/>
  </si>
  <si>
    <t>R３の支出予定額</t>
    <rPh sb="3" eb="5">
      <t>シシュツ</t>
    </rPh>
    <rPh sb="5" eb="7">
      <t>ヨテイ</t>
    </rPh>
    <rPh sb="7" eb="8">
      <t>ガク</t>
    </rPh>
    <phoneticPr fontId="4"/>
  </si>
  <si>
    <t>R１の支出見込額</t>
    <rPh sb="3" eb="5">
      <t>シシュツ</t>
    </rPh>
    <rPh sb="5" eb="7">
      <t>ミコ</t>
    </rPh>
    <rPh sb="7" eb="8">
      <t>ガク</t>
    </rPh>
    <phoneticPr fontId="4"/>
  </si>
  <si>
    <t>30までの支出額</t>
    <rPh sb="5" eb="7">
      <t>シシュツ</t>
    </rPh>
    <rPh sb="7" eb="8">
      <t>ガク</t>
    </rPh>
    <phoneticPr fontId="4"/>
  </si>
  <si>
    <t>R4の支出予定額</t>
    <rPh sb="3" eb="5">
      <t>シシュツ</t>
    </rPh>
    <rPh sb="5" eb="7">
      <t>ヨテイ</t>
    </rPh>
    <rPh sb="7" eb="8">
      <t>ガク</t>
    </rPh>
    <phoneticPr fontId="4"/>
  </si>
  <si>
    <t>R５の支出予定額</t>
    <rPh sb="3" eb="5">
      <t>シシュツ</t>
    </rPh>
    <rPh sb="5" eb="7">
      <t>ヨテイ</t>
    </rPh>
    <rPh sb="7" eb="8">
      <t>ガク</t>
    </rPh>
    <phoneticPr fontId="4"/>
  </si>
  <si>
    <t>R6以降の支出予定額</t>
    <rPh sb="2" eb="4">
      <t>イコウ</t>
    </rPh>
    <rPh sb="5" eb="7">
      <t>シシュツ</t>
    </rPh>
    <rPh sb="7" eb="9">
      <t>ヨテイ</t>
    </rPh>
    <rPh sb="9" eb="10">
      <t>ガク</t>
    </rPh>
    <phoneticPr fontId="4"/>
  </si>
  <si>
    <t>R6の支出予定額</t>
    <rPh sb="3" eb="5">
      <t>シシュツ</t>
    </rPh>
    <rPh sb="5" eb="7">
      <t>ヨテイ</t>
    </rPh>
    <rPh sb="7" eb="8">
      <t>ガク</t>
    </rPh>
    <phoneticPr fontId="4"/>
  </si>
  <si>
    <t>R7以降の支出予定額</t>
    <rPh sb="2" eb="4">
      <t>イコウ</t>
    </rPh>
    <phoneticPr fontId="4"/>
  </si>
  <si>
    <t>R７以降の支出予定額</t>
    <rPh sb="2" eb="4">
      <t>イコウ</t>
    </rPh>
    <phoneticPr fontId="4"/>
  </si>
  <si>
    <t>R5以降の支出予定額</t>
    <rPh sb="2" eb="4">
      <t>イコウ</t>
    </rPh>
    <rPh sb="5" eb="7">
      <t>シシュツ</t>
    </rPh>
    <rPh sb="7" eb="9">
      <t>ヨテイ</t>
    </rPh>
    <rPh sb="9" eb="10">
      <t>ガク</t>
    </rPh>
    <phoneticPr fontId="4"/>
  </si>
  <si>
    <t>２～６</t>
    <phoneticPr fontId="4"/>
  </si>
  <si>
    <t>３～５</t>
    <phoneticPr fontId="4"/>
  </si>
  <si>
    <t>３～６</t>
    <phoneticPr fontId="4"/>
  </si>
  <si>
    <t>継続</t>
  </si>
  <si>
    <t>30～34</t>
  </si>
  <si>
    <t>32～34</t>
  </si>
  <si>
    <t>データ等処理</t>
  </si>
  <si>
    <t>32～35</t>
  </si>
  <si>
    <t>文書巡回集配業務</t>
  </si>
  <si>
    <t>複写サービス</t>
  </si>
  <si>
    <t>設備・機器等保守点検等</t>
  </si>
  <si>
    <t>広報番組等制作等</t>
  </si>
  <si>
    <t>広報ラジオ・テレビ番組制作放送業務</t>
  </si>
  <si>
    <t>総務局</t>
  </si>
  <si>
    <t>広報部</t>
  </si>
  <si>
    <t>31～33</t>
  </si>
  <si>
    <t>文書保存センター管理運営業務</t>
  </si>
  <si>
    <t>行政部</t>
  </si>
  <si>
    <t>４月１日から業務を実施するため。</t>
  </si>
  <si>
    <t>本庁舎の清掃業務契約（８～１９階）を締結する必要があるため。</t>
  </si>
  <si>
    <t>本庁舎維持管理業務</t>
  </si>
  <si>
    <t>本庁舎各種設備の維持管理に係る業務委託契約を締結する必要があるため。</t>
  </si>
  <si>
    <t>清掃業務委託</t>
  </si>
  <si>
    <t>東京事務所</t>
  </si>
  <si>
    <t>情報システム部</t>
  </si>
  <si>
    <t>菊水分庁舎施設・設備保守管理等（庁舎等清掃・警備等）</t>
  </si>
  <si>
    <t>複合複写機保守</t>
  </si>
  <si>
    <t>カラーレーザープリンタ保守業務</t>
  </si>
  <si>
    <t>ペーパーレス会議システム保守点検</t>
  </si>
  <si>
    <t>ペーパーレス会議システムの保守委託業務</t>
  </si>
  <si>
    <t>プリンタ複合機保守点検業務</t>
  </si>
  <si>
    <t>プリンタ複合機保守点検業務は4月1日から日常的に業務が発生するため。</t>
  </si>
  <si>
    <t>OA機器保守業務</t>
  </si>
  <si>
    <t>リース契約しているＯＡ機器の保守において、4月1日から業務を実施する必要があるため。</t>
  </si>
  <si>
    <t>旧豊水小学校複合施設自家用電気工作物保安管理</t>
  </si>
  <si>
    <t>旧豊水小学校複合施設自家用電気工作物保守管理について、4月1日から業務を実施する必要があるため。</t>
  </si>
  <si>
    <t>旧豊水小学校複合施設小荷物専用昇降機保守点検業務</t>
  </si>
  <si>
    <t>旧豊水小学校複合施設小荷物専用昇降機保守点検について、4月1日から業務を実施する必要があるため。</t>
  </si>
  <si>
    <t>複合機保守業務（設備・機器等保守点検等）</t>
  </si>
  <si>
    <t>職員部</t>
  </si>
  <si>
    <t>複合機の安定的な稼働を確保するために、対象機種の保守及び消耗品の供給を行う</t>
  </si>
  <si>
    <t>リフレサッポロエレベーター保守業務（設備・機器等保守点検等）</t>
  </si>
  <si>
    <t>リフレサッポロに設置されているエレベーターの保守業務</t>
  </si>
  <si>
    <t>自治研カラー複合機保守業務（新規）（設備・機器等保守点検等）</t>
  </si>
  <si>
    <t>カラー複合機の保守業務。</t>
  </si>
  <si>
    <t>デジタルカラー複合機保守点検</t>
  </si>
  <si>
    <t>秘書部</t>
  </si>
  <si>
    <t>部で使用する複合機保守について、平成32年4月1日から平成33年3月31日までを履行期間とするため</t>
  </si>
  <si>
    <t>デジタル複合機保守業務</t>
  </si>
  <si>
    <t>中）総務企画課広聴係にて使用する複合機の保守契約について、4月1日から業務を実施するため。</t>
  </si>
  <si>
    <t>西区広聴係複合機保守業務</t>
  </si>
  <si>
    <t>西区広聴係で借り受けしている複合機の複写サービス業務について、4月1日から契約を開始するため。</t>
  </si>
  <si>
    <t>デジタルフルカラー複合機保守管理及び消耗品等供給業務</t>
  </si>
  <si>
    <t>国際部</t>
  </si>
  <si>
    <t>複合機保守業務</t>
  </si>
  <si>
    <t>オンブズマン事務局</t>
  </si>
  <si>
    <t>オンブズマン事務局内の複合機保守管理契約について、４月１日から契約を開始するため。</t>
  </si>
  <si>
    <t>税系システム運用保守業務</t>
  </si>
  <si>
    <t>システム・サーバ等保守31～33</t>
  </si>
  <si>
    <t>税系システムの運用保守について、複数年契約を締結する必要があるため。</t>
  </si>
  <si>
    <t>H30.9</t>
  </si>
  <si>
    <t>情報化技術支援業務</t>
  </si>
  <si>
    <t>情報化承認手続きにおける評価支援業務</t>
  </si>
  <si>
    <t>H31.3</t>
  </si>
  <si>
    <t>マイクロリーダープリント保守業務</t>
  </si>
  <si>
    <t>マイクロリーダープリント保守業務については、４月１日から業務を実施するため</t>
  </si>
  <si>
    <t>共用車予約システム保守</t>
  </si>
  <si>
    <t>共用車の効率的な利用を図るための予約システム保守管理業務契約を締結する必要があるため</t>
  </si>
  <si>
    <t>公文書館資料検索
システム保守</t>
  </si>
  <si>
    <t>閲覧室及びホームページ上で公開している資料検索システムの不具合対応等を行う業務であり、4月1日から業務を実施する必要があるため。</t>
  </si>
  <si>
    <t>職員部サーバ保守業務（システム・サーバ等保守）</t>
  </si>
  <si>
    <t>職員部サーバの保守業務。4月1日から業務を実施するため。</t>
  </si>
  <si>
    <t>人事給与総合システム（会計年度任用職員制度創設に伴う対応）保守業務</t>
  </si>
  <si>
    <t>e-ラーニングシステム保守業務（システム・サーバ保守）</t>
  </si>
  <si>
    <t>ｅ－ラーニングユーザ自動登録システムの安定的な稼働を確保するために、システムの保守・管理を行う。</t>
  </si>
  <si>
    <t>ファイルサーバ保守点検</t>
  </si>
  <si>
    <t>部で使用するサーバーについて、平成32年4月1日から平成33年3月31日までを履行期間とするため</t>
  </si>
  <si>
    <t>北区写真閲覧システム管理業務</t>
  </si>
  <si>
    <t>北区写真閲覧システムの運用に係るサーバホスティング業務及び障害復旧、運用支援、ウイルス対策等保守管理を4月1日から行う必要があるため。</t>
  </si>
  <si>
    <t>札幌市公式ホームページ運用等業務</t>
  </si>
  <si>
    <t>広報システム保守業務</t>
  </si>
  <si>
    <t>ファイルサーバ保守業務</t>
  </si>
  <si>
    <t>「声」の集約システム保守業務</t>
  </si>
  <si>
    <t>クラウドストレージサービス</t>
  </si>
  <si>
    <t>外部業者等との安全かつ円滑なデータ交換のためのサービスであり、年度当初から24時間365日体制で履行を確保する必要がある。</t>
  </si>
  <si>
    <t>システム運用保守等（システム・サーバ等保守）</t>
  </si>
  <si>
    <t>データ標準レイアウト改版対応業務</t>
  </si>
  <si>
    <t>データ標準レイアウトの改版対応について、締結する必要があるため。</t>
  </si>
  <si>
    <t>運用保守　国保・介護後期・収滞納</t>
  </si>
  <si>
    <t>システム・サーバ等保守32～34</t>
  </si>
  <si>
    <t>運用保守　高齢障がい・児童福祉</t>
  </si>
  <si>
    <t>運用保守　住記・住記関連システム</t>
  </si>
  <si>
    <t>システム・サーバ等保守32～35</t>
  </si>
  <si>
    <t>住記等システムの運用保守について、複数年契約を締結する必要があるため。</t>
  </si>
  <si>
    <t>基幹系システム団宛等運用保守</t>
  </si>
  <si>
    <t>団宛等システムの運用保守について、複数年契約を締結する必要があるため。</t>
  </si>
  <si>
    <t>文書管理関係費システム再構築業務</t>
  </si>
  <si>
    <t>文書管理システム再構築</t>
  </si>
  <si>
    <t>文書管理システム再構築に係る一連業務の委託料</t>
  </si>
  <si>
    <t>32～33</t>
  </si>
  <si>
    <t>32～36</t>
  </si>
  <si>
    <t>メール便配達業務</t>
  </si>
  <si>
    <t>配送・運搬等</t>
  </si>
  <si>
    <t>メール便配達業務は4月1日から日常的に業務が発生するため。</t>
  </si>
  <si>
    <t>荷物配達業務</t>
  </si>
  <si>
    <t>荷物配達業務は4月1日から日常的に業務が発生するため。</t>
  </si>
  <si>
    <t>本業務はWTO案件に当たるため前年度中に入札を行う必要がある。</t>
  </si>
  <si>
    <t>広報誌配布・配送業務</t>
  </si>
  <si>
    <t>簡易な冊子配布配送業務</t>
  </si>
  <si>
    <t>複写サービスは4月1日から日常的に業務が発生するため。</t>
  </si>
  <si>
    <t>厚別区市民部複写サービス</t>
  </si>
  <si>
    <t>単価契約による複写サービス</t>
  </si>
  <si>
    <t>例規・法令検索システム等運用</t>
  </si>
  <si>
    <t>例規・法令検索システム等運用29～33</t>
  </si>
  <si>
    <t>例規システムの運用等業務について、複数年契約を締結する必要があるため。</t>
  </si>
  <si>
    <t>29～33</t>
  </si>
  <si>
    <t>例規・法令検索システム等運用30～34</t>
  </si>
  <si>
    <t>ホームページ等運営管理</t>
  </si>
  <si>
    <t>ホームページ上で公開する資料検索システムの運営管理において、4月1日から業務を実施する必要があるため。</t>
  </si>
  <si>
    <t>札幌市公式ホームページコンテンツデリバリーネットワーク業務</t>
  </si>
  <si>
    <t>サッポロスマイルＳＮＳ運営管理業務</t>
  </si>
  <si>
    <t>市政情報提供システム運用管理事業</t>
  </si>
  <si>
    <t>市政情報提供システム運用</t>
  </si>
  <si>
    <t>30～32</t>
  </si>
  <si>
    <t>物品等リース等</t>
  </si>
  <si>
    <t>31～34</t>
  </si>
  <si>
    <t>外勤職員用制服・保健師制服貸与業務（新規）</t>
  </si>
  <si>
    <t>玄関マットレンタル業務</t>
  </si>
  <si>
    <t>インターネット行財政情報サービス（iJAMP）</t>
  </si>
  <si>
    <t>インターネット行財政情報サービス（47行政ジャーナル）</t>
  </si>
  <si>
    <t>複写サービス用フィニッシャー使用料</t>
  </si>
  <si>
    <t>広報課で利用する複写サービス用フィニッシャー使用料であり、年度当初から24時間365日体制で履行を確保する必要がある。</t>
  </si>
  <si>
    <t>作業衣・盛夏上衣（特注サイズ分）貸与業務（新規）</t>
  </si>
  <si>
    <t>デジタル複合機の借受</t>
  </si>
  <si>
    <t>物品等リース等32～36</t>
  </si>
  <si>
    <t>中）総務企画課広聴係にて使用する複合機をリースするため。</t>
  </si>
  <si>
    <t>札幌市職員健康診断業務（健康診断）</t>
  </si>
  <si>
    <t>健康診断</t>
  </si>
  <si>
    <t>職員の健康診断及びこれに伴う健診日程の調整等の業務委託契約について、４月１日から契約を開始するため。</t>
  </si>
  <si>
    <t>人事給与情報入力業務（データ等処理）</t>
  </si>
  <si>
    <t>人事システム及び人事給与システムへのパンチデータ作成業務。4月1日から契約を開始するため。</t>
  </si>
  <si>
    <t>給与関係帳票印刷業務（データ等処理）</t>
  </si>
  <si>
    <t>給与関係帳票の印刷業務。4月1日から契約を開始するため。</t>
  </si>
  <si>
    <t>市政外相談データ集計業務</t>
  </si>
  <si>
    <t>人事管理業務委託</t>
  </si>
  <si>
    <t>新採用職員研修実施に係る業務委託費</t>
  </si>
  <si>
    <t>新採用職員研修</t>
  </si>
  <si>
    <t>国際交流施設運営管理費</t>
  </si>
  <si>
    <t>札幌国際交流館運営管理</t>
  </si>
  <si>
    <t>札幌国際交流館の指定管理費</t>
  </si>
  <si>
    <t>札幌留学生交流センター運営管理</t>
  </si>
  <si>
    <t>札幌留学生交流センター軽スポーツ室目的外開放業務及び使用料徴収業務</t>
  </si>
  <si>
    <t>札幌留学生交流センター軽スポーツ室目的外開放等</t>
  </si>
  <si>
    <t>指定管理期間中である平成34年度まで、4月1日から使用料金の徴収業務を開始する必要があるため。</t>
  </si>
  <si>
    <t>広報誌レイアウト制作業務</t>
  </si>
  <si>
    <t>広報誌等制作等</t>
  </si>
  <si>
    <t>広報誌・簡易な冊子印刷製本</t>
  </si>
  <si>
    <t>行催事等記録写真撮影業務</t>
  </si>
  <si>
    <t>市長記者会見記録作成業務</t>
  </si>
  <si>
    <t>パブリシティ研修指導業務</t>
  </si>
  <si>
    <t>パブリシティ研修指導</t>
  </si>
  <si>
    <t>コールセンター運営管理</t>
  </si>
  <si>
    <t>札幌市コールセンターの運営
・電話、ＦAX、Eメール、Webにより、年中無休8時～21時まで、市民等からの問い合わせ（市の制度や手続、施設、行事、公共交通案内など）への対応、行事・イベントの申込受付等の実施。
・コールセンターの対応記録を庁内担当課が閲覧できるよう公開。</t>
  </si>
  <si>
    <t>法律相談業務</t>
  </si>
  <si>
    <t>基幹系情報システムソフトウェア利用</t>
  </si>
  <si>
    <t>23～45</t>
  </si>
  <si>
    <t>27～45</t>
  </si>
  <si>
    <t>32～45</t>
  </si>
  <si>
    <t>基幹系情報システムソフトウェア開発費を札幌総合情報センター㈱が金融機関から借り入れることに伴う損失補償</t>
  </si>
  <si>
    <t>基幹系情報システムソフトウェア開発費を札幌総合情報センター(株)が金融機関から借り入れることに伴う損失補償</t>
  </si>
  <si>
    <t>25～45</t>
  </si>
  <si>
    <t>共通基盤システム再構築</t>
  </si>
  <si>
    <t>総合行政情報システム共通基盤再構築</t>
  </si>
  <si>
    <t>共通基盤システムの再構築費</t>
  </si>
  <si>
    <t>新規</t>
    <rPh sb="0" eb="2">
      <t>シンキ</t>
    </rPh>
    <phoneticPr fontId="4"/>
  </si>
  <si>
    <t>限度額</t>
    <phoneticPr fontId="4"/>
  </si>
  <si>
    <t>②</t>
    <phoneticPr fontId="4"/>
  </si>
  <si>
    <t>③</t>
    <phoneticPr fontId="4"/>
  </si>
  <si>
    <t>④</t>
    <phoneticPr fontId="4"/>
  </si>
  <si>
    <t>限度額</t>
    <phoneticPr fontId="4"/>
  </si>
  <si>
    <t>（千円）</t>
    <rPh sb="1" eb="3">
      <t>センエン</t>
    </rPh>
    <phoneticPr fontId="4"/>
  </si>
  <si>
    <t>平30～４</t>
  </si>
  <si>
    <t>平30～４</t>
    <rPh sb="0" eb="1">
      <t>ヘイ</t>
    </rPh>
    <phoneticPr fontId="4"/>
  </si>
  <si>
    <t>２～３</t>
  </si>
  <si>
    <t>２～４</t>
  </si>
  <si>
    <t>２～５</t>
  </si>
  <si>
    <t>２～６</t>
  </si>
  <si>
    <t>平27～15</t>
  </si>
  <si>
    <t>平29～３</t>
  </si>
  <si>
    <t>元～３</t>
  </si>
  <si>
    <t>元～４</t>
  </si>
  <si>
    <t>公文書館資料検索システムWeb公開運営管理</t>
    <phoneticPr fontId="4"/>
  </si>
  <si>
    <t>法令ＦＯＣＵＳ　ＬＩＴＥ</t>
    <rPh sb="0" eb="2">
      <t>ホウレイ</t>
    </rPh>
    <phoneticPr fontId="4"/>
  </si>
  <si>
    <t>法令ＦＯＣＵＳ　ＬＩＴＥ提供業務に係る契約について、４月１日から契約を開始するため</t>
    <rPh sb="0" eb="2">
      <t>ホウレイ</t>
    </rPh>
    <rPh sb="12" eb="14">
      <t>テイキョウ</t>
    </rPh>
    <rPh sb="14" eb="16">
      <t>ギョウム</t>
    </rPh>
    <rPh sb="17" eb="18">
      <t>カカ</t>
    </rPh>
    <rPh sb="19" eb="21">
      <t>ケイヤク</t>
    </rPh>
    <rPh sb="27" eb="28">
      <t>ガツ</t>
    </rPh>
    <rPh sb="29" eb="30">
      <t>ニチ</t>
    </rPh>
    <rPh sb="32" eb="34">
      <t>ケイヤク</t>
    </rPh>
    <rPh sb="35" eb="37">
      <t>カイシ</t>
    </rPh>
    <phoneticPr fontId="4"/>
  </si>
  <si>
    <t>部で使用する複合機保守について、令和3年4月1日から令和4年3月31日までを履行期間とするため。</t>
    <rPh sb="16" eb="18">
      <t>レイワ</t>
    </rPh>
    <rPh sb="26" eb="28">
      <t>レイワ</t>
    </rPh>
    <phoneticPr fontId="4"/>
  </si>
  <si>
    <t>フランス・クレアパリ事務所派遣職員に係る荷物運搬</t>
    <rPh sb="10" eb="12">
      <t>ジム</t>
    </rPh>
    <rPh sb="12" eb="13">
      <t>ショ</t>
    </rPh>
    <rPh sb="13" eb="15">
      <t>ハケン</t>
    </rPh>
    <rPh sb="15" eb="17">
      <t>ショクイン</t>
    </rPh>
    <rPh sb="18" eb="19">
      <t>カカ</t>
    </rPh>
    <rPh sb="20" eb="22">
      <t>ニモツ</t>
    </rPh>
    <rPh sb="22" eb="24">
      <t>ウンパン</t>
    </rPh>
    <phoneticPr fontId="4"/>
  </si>
  <si>
    <t>令和2年度末にクレアパリ事務所より帰任予定及び令和3年度からクレアパリ事務所へ派遣予定の職員の荷物を船便で輸送（2年度発送、3年度着）する必要があるため。</t>
    <rPh sb="0" eb="2">
      <t>レイワ</t>
    </rPh>
    <rPh sb="3" eb="5">
      <t>ネンド</t>
    </rPh>
    <rPh sb="5" eb="6">
      <t>マツ</t>
    </rPh>
    <rPh sb="12" eb="14">
      <t>ジム</t>
    </rPh>
    <rPh sb="14" eb="15">
      <t>ショ</t>
    </rPh>
    <rPh sb="17" eb="19">
      <t>キニン</t>
    </rPh>
    <rPh sb="19" eb="21">
      <t>ヨテイ</t>
    </rPh>
    <rPh sb="21" eb="22">
      <t>オヨ</t>
    </rPh>
    <rPh sb="23" eb="25">
      <t>レイワ</t>
    </rPh>
    <rPh sb="26" eb="28">
      <t>ネンド</t>
    </rPh>
    <rPh sb="35" eb="37">
      <t>ジム</t>
    </rPh>
    <rPh sb="37" eb="38">
      <t>ショ</t>
    </rPh>
    <rPh sb="39" eb="41">
      <t>ハケン</t>
    </rPh>
    <rPh sb="41" eb="43">
      <t>ヨテイ</t>
    </rPh>
    <rPh sb="44" eb="46">
      <t>ショクイン</t>
    </rPh>
    <rPh sb="47" eb="49">
      <t>ニモツ</t>
    </rPh>
    <rPh sb="50" eb="52">
      <t>フナビン</t>
    </rPh>
    <rPh sb="53" eb="55">
      <t>ユソウ</t>
    </rPh>
    <rPh sb="57" eb="59">
      <t>ネンド</t>
    </rPh>
    <rPh sb="59" eb="61">
      <t>ハッソウ</t>
    </rPh>
    <rPh sb="63" eb="65">
      <t>ネンド</t>
    </rPh>
    <rPh sb="65" eb="66">
      <t>チャク</t>
    </rPh>
    <rPh sb="69" eb="71">
      <t>ヒツヨウ</t>
    </rPh>
    <phoneticPr fontId="4"/>
  </si>
  <si>
    <t>４月１日から業務を実施する必要があるため。</t>
    <rPh sb="1" eb="2">
      <t>ガツ</t>
    </rPh>
    <rPh sb="13" eb="15">
      <t>ヒツヨウ</t>
    </rPh>
    <phoneticPr fontId="4"/>
  </si>
  <si>
    <t>広報誌ラジオ・テレビ番組制作放送業務は、市民に市政情報を提供するため、ラジオ番組及びテレビ番組の制作・放映を行うものであり、年度当初から役務履行を受ける必要がある業務である。業者選定にあたっては、公募型企画競争入札を実施することとし、履行に要する準備期間を確保する必要がある。
＜参考＞
　令和2年度予算要求額：40,860千円（広報ラジオ・テレビ番組制作放送業務）</t>
    <rPh sb="145" eb="147">
      <t>レイワ</t>
    </rPh>
    <phoneticPr fontId="4"/>
  </si>
  <si>
    <t>２～４</t>
    <phoneticPr fontId="4"/>
  </si>
  <si>
    <t>ファクシミリ・プリンタ複合機保守業務は、リース物品であるファクシミリ・プリンタ複合機保守管理業務であり、リース物品の保守に関しては、本市に保守義務があることから、365日24時間体制での履行が必要と判断され、履行に要する準備期間を確保する必要がある。
＜参考＞
　令和2年度予算要求額：690千円（ファクシミリ・プリンタ複合機保守業務）</t>
    <rPh sb="132" eb="134">
      <t>レイワ</t>
    </rPh>
    <phoneticPr fontId="4"/>
  </si>
  <si>
    <t>札幌市公式ホームページ運用等業務は、札幌市公式ホームページ運用システムの保守管理業務であり、システム障害等に即座に対応するため、365日24時間体制での履行が必要と判断され、履行に要する準備期間を確保する必要がある。
＜参考＞
　令和2年度予算要求額：10,522千円（札幌市公式ホームページ運用システム保守管理業務）</t>
    <rPh sb="115" eb="117">
      <t>レイワ</t>
    </rPh>
    <phoneticPr fontId="4"/>
  </si>
  <si>
    <t>広報システム保守業務は、広報システムの保守管理業務であり、システム障害等に即座に対応するため、365日24時間体制での履行が必要と判断され、履行に要する準備期間を確保する必要がある。
＜参考＞
　令和2年度予算要求額：1,278千円（広報システム保守業務）</t>
    <rPh sb="98" eb="100">
      <t>レイワ</t>
    </rPh>
    <phoneticPr fontId="4"/>
  </si>
  <si>
    <t>ファイルサーバ保守業務は、リース物品であるファイルサーバ保守管理業務であり、リース物品の保守に関しては、本市に保守義務があることから、365日24時間体制での履行が必要と判断され、履行に要する準備期間を確保する必要がある。
＜参考＞
　令和2年度予算要求額：212千円（ファイルサーバ保守業務）</t>
    <rPh sb="118" eb="120">
      <t>レイワ</t>
    </rPh>
    <phoneticPr fontId="4"/>
  </si>
  <si>
    <t>・広報さっぽろを各世帯に直接戸別配布する業務
・広報さっぽろを町内会配布拠点に配送する業務
・転出入が多い4月号、配布期間が大型連休に重なる5月号は、新規業者が適正に配布を履行することは極めて困難であるため、令和2年5月1日から令和3年5月31日（Ｒ2.6月号～翌年5月号）までを履行期限として、令和2年4月に契約を締結するものである。</t>
    <rPh sb="104" eb="106">
      <t>レイワ</t>
    </rPh>
    <rPh sb="114" eb="116">
      <t>レイワ</t>
    </rPh>
    <rPh sb="148" eb="150">
      <t>レイワ</t>
    </rPh>
    <phoneticPr fontId="4"/>
  </si>
  <si>
    <t>簡易な冊子配布・配送業務は、広報部で発行しているお知らせ情報を掲載した冊子を市内郵便局に配布するものであり、年度当初から役務履行を受ける必要がある。令和2年4月1日から令和3年4月30日（Ｒ2.5月号～翌年4月号）までを履行期限として、令和2年4月に契約を締結するもの。また、履行に要する準備期間を確保するため、令和3年5月号～翌年4月号の配布業務を、令和3年3月中に契約締結するものである。
＜参考＞
　令和2年度予算要求額：1,855千円（簡易な冊子配布）</t>
    <rPh sb="54" eb="56">
      <t>ネンド</t>
    </rPh>
    <rPh sb="56" eb="58">
      <t>トウショ</t>
    </rPh>
    <rPh sb="60" eb="62">
      <t>エキム</t>
    </rPh>
    <rPh sb="62" eb="64">
      <t>リコウ</t>
    </rPh>
    <rPh sb="65" eb="66">
      <t>ウ</t>
    </rPh>
    <rPh sb="68" eb="70">
      <t>ヒツヨウ</t>
    </rPh>
    <rPh sb="74" eb="76">
      <t>レイワ</t>
    </rPh>
    <rPh sb="84" eb="86">
      <t>レイワ</t>
    </rPh>
    <rPh sb="118" eb="120">
      <t>レイワ</t>
    </rPh>
    <rPh sb="156" eb="158">
      <t>レイワ</t>
    </rPh>
    <rPh sb="176" eb="178">
      <t>レイワ</t>
    </rPh>
    <rPh sb="203" eb="205">
      <t>レイワ</t>
    </rPh>
    <phoneticPr fontId="4"/>
  </si>
  <si>
    <t>札幌市公式ホームページコンテンツデリバリーネットワーク業務は、札幌市公式ホームページのコンテンツを予めクラウド環境上にコピーし、市民等からのリクエストを当該環境で受けることで、災害時等にアクセスが集中した際にも、市が保有しているサーバのダウン等を避けることができる仕組みを導入するものであり、トラフィックの増加に即座に対応するため、365日24時間体制での履行が必要と判断され、準備期間を確保する必要がある。
＜参考＞
　令和2年度予算要求額：660千円（札幌市公式ホームページコンテンツデリバリーネットワーク業務）</t>
    <rPh sb="211" eb="213">
      <t>レイワ</t>
    </rPh>
    <phoneticPr fontId="4"/>
  </si>
  <si>
    <t>サッポロスマイルＳＮＳ運営管理業務は、民間事業者に委託して運営等を実施する業務であり、炎上やシステム障害等に即座に対応するため、365日24時間体制での履行が必要と判断され、履行に要する準備期間を確保する必要がある。
＜参考＞
　令和2年度予算要求額：100千円（ＳＮＳ運営管理業務）</t>
    <rPh sb="115" eb="117">
      <t>レイワ</t>
    </rPh>
    <phoneticPr fontId="4"/>
  </si>
  <si>
    <r>
      <t>市政情報提供システム</t>
    </r>
    <r>
      <rPr>
        <sz val="11"/>
        <color rgb="FFFF0000"/>
        <rFont val="ＭＳ Ｐゴシック"/>
        <family val="3"/>
        <charset val="128"/>
      </rPr>
      <t>運用管理</t>
    </r>
    <r>
      <rPr>
        <sz val="11"/>
        <color theme="1"/>
        <rFont val="ＭＳ Ｐゴシック"/>
        <family val="3"/>
        <charset val="128"/>
      </rPr>
      <t>事業は、地上波デジタル放送のデータ放送及びスマートフォンアプリで市のイベント等の市政情報を配信するものであり、365日24時間体制での履行が必要と判断され、準備期間を確保する必要がある。複数年にわたって行う事業であるため複数年契約を締結</t>
    </r>
    <r>
      <rPr>
        <strike/>
        <sz val="11"/>
        <color rgb="FFFF0000"/>
        <rFont val="ＭＳ Ｐゴシック"/>
        <family val="3"/>
        <charset val="128"/>
      </rPr>
      <t>する予定である</t>
    </r>
    <r>
      <rPr>
        <sz val="11"/>
        <color theme="1"/>
        <rFont val="ＭＳ Ｐゴシック"/>
        <family val="3"/>
        <charset val="128"/>
      </rPr>
      <t>。
＜参考＞
　令和2年度予算要求額：18,770千円（市政情報提供システム運用管理費）</t>
    </r>
    <rPh sb="10" eb="12">
      <t>ウンヨウ</t>
    </rPh>
    <rPh sb="12" eb="14">
      <t>カンリ</t>
    </rPh>
    <rPh sb="147" eb="149">
      <t>レイワ</t>
    </rPh>
    <phoneticPr fontId="4"/>
  </si>
  <si>
    <t>インターネット行財政情報サービス（iJAMP）は、年度当初から24時間365日体制で履行を確保する必要がある。
＜参考＞
令和2年度予算要求額：13,860千円（行財政情報サービス利用推進費（iJAMP））</t>
    <rPh sb="61" eb="63">
      <t>レイワ</t>
    </rPh>
    <phoneticPr fontId="4"/>
  </si>
  <si>
    <t>インターネット行財政情報サービス（47行政ジャーナル）は、年度当初から24時間365日体制で履行を確保する必要がある。
＜参考＞
　令和2年度予算要求額：100千円（インターネット行財政情報サービス（47行政ジャーナル））
　※単価は札幌市全体での取得ライセンス数に応じて変わる可能性あり。</t>
    <rPh sb="66" eb="68">
      <t>レイワ</t>
    </rPh>
    <phoneticPr fontId="4"/>
  </si>
  <si>
    <t>広報誌レイアウト制作業務は、毎月の広報誌の特集・企画ページについてデザイン・レイアウト、イラスト、表紙制作等を行うものであり、年度当初から役務履行を受ける必要がある業務である。業者選定にあたっては、より廉価なサービス提供を受けるため、公募型企画競争入札を実施することとし、履行に要する準備期間を確保する必要がある。
＜参考＞
　令和2年度予算要求額：9,480千円（広報誌レイアウト、広報誌表紙業務）</t>
    <rPh sb="164" eb="166">
      <t>レイワ</t>
    </rPh>
    <phoneticPr fontId="4"/>
  </si>
  <si>
    <t>・本市の広報誌である「広報さっぽろ」について、全市版・区版（区版は10種類）の版下作成から、印刷、製本までを行い、指定場所に納品する業務
・市のイベント情報などを紹介する冊子の印刷・製本を行い、指定場所に納品する業務
・年度当初から履行を受ける必要があり、業者選定にあたっては、より廉価とするため、一般競争入札を実施することとし、履行に要する準備期間を確保する必要がある。
&lt;参考&gt;
　令和2年度予算要求額：377,892千円（広報誌印刷製本費・簡易な冊子印刷製本費）</t>
    <rPh sb="193" eb="195">
      <t>レイワ</t>
    </rPh>
    <phoneticPr fontId="4"/>
  </si>
  <si>
    <t>行催事等記録写真撮影業務は、本市が指示した市内の各施設や各種イベントなどの行催事等の写真を撮影し、指定のデータで納品するものであり、年度当初から役務履行を受ける必要がある。業者選定にあたっては、より廉価なサービス提供を受けるため、指名競争入札を実施することとし、履行に要する準備期間を確保する必要がある。
＜参考＞
令和2年度予算要求額：396千円（行催事等記録写真撮影業務）</t>
    <rPh sb="158" eb="160">
      <t>レイワ</t>
    </rPh>
    <phoneticPr fontId="4"/>
  </si>
  <si>
    <t>市長記者会見記録作成業務は、市長記者会見の発言を反訳、成文し、会見記録の原稿を作成し、その原稿データを成果品として納品するものであり、年度当初から役務履行を受ける必要がある業務である。業者選定にあたっては、より廉価なサービス提供を受けるため、指名見積合せを実施することとし、履行に要する準備期間を確保する必要がある。
＜参考＞
令和2年度予算要求額：479千円（市長記者会見記録作成業務）</t>
    <rPh sb="164" eb="166">
      <t>レイワ</t>
    </rPh>
    <phoneticPr fontId="4"/>
  </si>
  <si>
    <t>手話付き市長記者会見動画作成業務</t>
    <rPh sb="0" eb="2">
      <t>シュワ</t>
    </rPh>
    <rPh sb="2" eb="3">
      <t>ツ</t>
    </rPh>
    <rPh sb="4" eb="6">
      <t>シチョウ</t>
    </rPh>
    <rPh sb="6" eb="8">
      <t>キシャ</t>
    </rPh>
    <rPh sb="8" eb="10">
      <t>カイケン</t>
    </rPh>
    <rPh sb="10" eb="12">
      <t>ドウガ</t>
    </rPh>
    <rPh sb="12" eb="13">
      <t>サク</t>
    </rPh>
    <rPh sb="13" eb="14">
      <t>セイ</t>
    </rPh>
    <rPh sb="14" eb="16">
      <t>ギョウム</t>
    </rPh>
    <phoneticPr fontId="4"/>
  </si>
  <si>
    <t>手話付き市長記者会見動画作成業務は、市長記者会見の映像を手話付きの動画として編集し、そのデータを成果品として納品するものであり、年度当初から役務履行を受ける必要がある業務である。
＜参考＞
令和2年度予算要求額：836千円（手話付き市長記者会見動画作成業務）</t>
    <rPh sb="25" eb="27">
      <t>エイゾウ</t>
    </rPh>
    <rPh sb="28" eb="30">
      <t>シュワ</t>
    </rPh>
    <rPh sb="30" eb="31">
      <t>ツ</t>
    </rPh>
    <rPh sb="33" eb="35">
      <t>ドウガ</t>
    </rPh>
    <rPh sb="38" eb="40">
      <t>ヘンシュウ</t>
    </rPh>
    <phoneticPr fontId="4"/>
  </si>
  <si>
    <t>パブリシティ研修指導業務は、役職者を対象として実施する研修として、年度当初に研修を行うから必要がある。業者選定にあたっては、公募型企画競争を実施し、履行に要する準備期間を確保する必要がある。
＜参考＞
　令和2年度予算要求額：600千円（パブリシティ研修指導業務）</t>
    <rPh sb="102" eb="104">
      <t>レイワ</t>
    </rPh>
    <phoneticPr fontId="4"/>
  </si>
  <si>
    <t>システム・サーバ等保守</t>
    <rPh sb="8" eb="9">
      <t>トウ</t>
    </rPh>
    <rPh sb="9" eb="11">
      <t>ホシュ</t>
    </rPh>
    <phoneticPr fontId="4"/>
  </si>
  <si>
    <t>総務局</t>
    <rPh sb="0" eb="2">
      <t>ソウム</t>
    </rPh>
    <rPh sb="2" eb="3">
      <t>キョク</t>
    </rPh>
    <phoneticPr fontId="4"/>
  </si>
  <si>
    <t>広報部</t>
    <rPh sb="0" eb="2">
      <t>コウホウ</t>
    </rPh>
    <rPh sb="2" eb="3">
      <t>ブ</t>
    </rPh>
    <phoneticPr fontId="4"/>
  </si>
  <si>
    <t>「声」の集約システム保守業務は、「声」の集約システムの保守管理業務であり、システム障害等に即座に対応するため、365日24時間体制での履行が必要と判断され、履行に要する準備期間を確保する必要がある。
＜参考＞
　令和２年度予算要求額：1,000千円（「声」の集約システム保守業務）</t>
    <rPh sb="106" eb="108">
      <t>レイワ</t>
    </rPh>
    <phoneticPr fontId="4"/>
  </si>
  <si>
    <t>インターネット行財政情報サービス（47行政ジャーナル）は、年度当初から24時間365日体制で履行を確保する必要がある。
＜参考＞
　令和２年度予算要求額：55千円（インターネット行財政情報サービス（47行政ジャーナル））
　※単価は札幌市全体での取得ライセンス数に応じて変わる可能性あり。</t>
    <rPh sb="66" eb="68">
      <t>レイワ</t>
    </rPh>
    <phoneticPr fontId="4"/>
  </si>
  <si>
    <t>データ等処理</t>
    <rPh sb="3" eb="4">
      <t>トウ</t>
    </rPh>
    <rPh sb="4" eb="6">
      <t>ショリ</t>
    </rPh>
    <phoneticPr fontId="4"/>
  </si>
  <si>
    <t>一年度のデータ集計を効率的・効果的に行うため、複数年度にわたり契約を締結する必要がある。（3月相談分を4月に集計するため、令和2年4月1日から令和3年4月30日までを履行期限として、令和2年4月に契約を締結するものである。）</t>
    <rPh sb="61" eb="63">
      <t>レイワ</t>
    </rPh>
    <rPh sb="71" eb="73">
      <t>レイワ</t>
    </rPh>
    <rPh sb="91" eb="93">
      <t>レイワ</t>
    </rPh>
    <phoneticPr fontId="42"/>
  </si>
  <si>
    <t>札幌市コールセンター運営業務</t>
    <rPh sb="0" eb="3">
      <t>サッポロシ</t>
    </rPh>
    <rPh sb="10" eb="12">
      <t>ウンエイ</t>
    </rPh>
    <rPh sb="12" eb="14">
      <t>ギョウム</t>
    </rPh>
    <phoneticPr fontId="4"/>
  </si>
  <si>
    <t>2～6</t>
  </si>
  <si>
    <t>法律相談業務は、市民の声を聞く課及び各区総務企画課において法律相談を実施するための業務委託であり、年度当初から役務履行を受ける必要がある。また、履行に要する準備期間を確保する必要がある。</t>
    <rPh sb="16" eb="17">
      <t>オヨ</t>
    </rPh>
    <rPh sb="18" eb="19">
      <t>カク</t>
    </rPh>
    <rPh sb="19" eb="20">
      <t>ク</t>
    </rPh>
    <rPh sb="20" eb="22">
      <t>ソウム</t>
    </rPh>
    <rPh sb="22" eb="24">
      <t>キカク</t>
    </rPh>
    <rPh sb="24" eb="25">
      <t>カ</t>
    </rPh>
    <phoneticPr fontId="4"/>
  </si>
  <si>
    <t>市民の声を聞く課で利用する複写サービス用フィニッシャー使用料であり、年度当初から24時間365日体制で履行を確保する必要がある。</t>
    <rPh sb="0" eb="2">
      <t>シミン</t>
    </rPh>
    <rPh sb="3" eb="4">
      <t>コエ</t>
    </rPh>
    <rPh sb="5" eb="6">
      <t>キ</t>
    </rPh>
    <rPh sb="7" eb="8">
      <t>カ</t>
    </rPh>
    <rPh sb="9" eb="11">
      <t>リヨウ</t>
    </rPh>
    <rPh sb="13" eb="15">
      <t>フクシャ</t>
    </rPh>
    <rPh sb="19" eb="20">
      <t>ヨウ</t>
    </rPh>
    <rPh sb="27" eb="30">
      <t>シヨウリョウ</t>
    </rPh>
    <rPh sb="34" eb="36">
      <t>ネンド</t>
    </rPh>
    <phoneticPr fontId="42"/>
  </si>
  <si>
    <t>東区広聴係デジタルフルカラー複合機保守</t>
  </si>
  <si>
    <t>年度当初から24時間365日体制で履行を確保する必要があるため</t>
  </si>
  <si>
    <t>デジタルカラー複合機保守</t>
  </si>
  <si>
    <t>豊平区市民部総務企画課広聴係事務室内に設置しているデジタルカラー複合機については、年度当初から24時間365日体制で履行を確保する必要があることから、令和３年４月１日～令和４年３月３１日までを履行期間として、令和３年３月中に早期の契約を行う予定があるため。</t>
  </si>
  <si>
    <t>清田区市民部総務企画課広聴係事務室内に設置する複写サービスについては、業務の必要性から、４月１日から３月３１日までを履行期間として、４月１日から契約を開始するため。</t>
  </si>
  <si>
    <t>人事給与総合システムのサーバ・ソフトウェアの保守管理契約について、４月１日から契約を開始するため。</t>
    <rPh sb="0" eb="2">
      <t>ジンジ</t>
    </rPh>
    <phoneticPr fontId="4"/>
  </si>
  <si>
    <t>当該物品が本市独自仕様であり、納品まで一定の期間を要することから、令和３年度の貸与に向け、令和２年度中に入札・契約の手続を進めるため。</t>
    <rPh sb="33" eb="35">
      <t>レイワ</t>
    </rPh>
    <rPh sb="45" eb="47">
      <t>レイワ</t>
    </rPh>
    <phoneticPr fontId="4"/>
  </si>
  <si>
    <t>当該物品が本市独自仕様であり、納品まで一定の期間を要することから、令和３年度の貸与に向け、令和２年度中に入札・契約の手続を進めるため。</t>
    <rPh sb="33" eb="35">
      <t>レイワ</t>
    </rPh>
    <rPh sb="45" eb="47">
      <t>レイワ</t>
    </rPh>
    <rPh sb="48" eb="50">
      <t>ネンド</t>
    </rPh>
    <phoneticPr fontId="4"/>
  </si>
  <si>
    <t>旅費事務委託</t>
    <rPh sb="0" eb="2">
      <t>リョヒ</t>
    </rPh>
    <rPh sb="2" eb="4">
      <t>ジム</t>
    </rPh>
    <rPh sb="4" eb="6">
      <t>イタク</t>
    </rPh>
    <phoneticPr fontId="4"/>
  </si>
  <si>
    <t>職員健康管理システム再構築費</t>
    <rPh sb="0" eb="2">
      <t>ショクイン</t>
    </rPh>
    <rPh sb="2" eb="4">
      <t>ケンコウ</t>
    </rPh>
    <rPh sb="4" eb="6">
      <t>カンリ</t>
    </rPh>
    <rPh sb="10" eb="13">
      <t>サイコウチク</t>
    </rPh>
    <rPh sb="13" eb="14">
      <t>ヒ</t>
    </rPh>
    <phoneticPr fontId="4"/>
  </si>
  <si>
    <t>人事給与システム等再構築費</t>
    <rPh sb="0" eb="2">
      <t>ジンジ</t>
    </rPh>
    <rPh sb="2" eb="4">
      <t>キュウヨ</t>
    </rPh>
    <rPh sb="8" eb="9">
      <t>トウ</t>
    </rPh>
    <rPh sb="9" eb="12">
      <t>サイコウチク</t>
    </rPh>
    <rPh sb="12" eb="13">
      <t>ヒ</t>
    </rPh>
    <phoneticPr fontId="4"/>
  </si>
  <si>
    <t>職員健康管理システムの運用保守契約について４月１日から契約を開始するため。</t>
    <rPh sb="0" eb="2">
      <t>ショクイン</t>
    </rPh>
    <rPh sb="2" eb="4">
      <t>ケンコウ</t>
    </rPh>
    <rPh sb="4" eb="6">
      <t>カンリ</t>
    </rPh>
    <rPh sb="11" eb="13">
      <t>ウンヨウ</t>
    </rPh>
    <rPh sb="13" eb="15">
      <t>ホシュ</t>
    </rPh>
    <rPh sb="15" eb="17">
      <t>ケイヤク</t>
    </rPh>
    <rPh sb="22" eb="23">
      <t>ガツ</t>
    </rPh>
    <rPh sb="24" eb="25">
      <t>ニチ</t>
    </rPh>
    <rPh sb="27" eb="29">
      <t>ケイヤク</t>
    </rPh>
    <rPh sb="30" eb="32">
      <t>カイシ</t>
    </rPh>
    <phoneticPr fontId="4"/>
  </si>
  <si>
    <t>プリンタ保守業務</t>
    <rPh sb="4" eb="6">
      <t>ホシュ</t>
    </rPh>
    <rPh sb="6" eb="8">
      <t>ギョウム</t>
    </rPh>
    <phoneticPr fontId="4"/>
  </si>
  <si>
    <t>職員部プリンタの保守業務。4月1日から業務を実施するため。</t>
    <rPh sb="0" eb="2">
      <t>ショクイン</t>
    </rPh>
    <rPh sb="2" eb="3">
      <t>ブ</t>
    </rPh>
    <rPh sb="8" eb="10">
      <t>ホシュ</t>
    </rPh>
    <rPh sb="10" eb="12">
      <t>ギョウム</t>
    </rPh>
    <rPh sb="14" eb="15">
      <t>ガツ</t>
    </rPh>
    <rPh sb="16" eb="17">
      <t>ニチ</t>
    </rPh>
    <rPh sb="19" eb="21">
      <t>ギョウム</t>
    </rPh>
    <rPh sb="22" eb="24">
      <t>ジッシ</t>
    </rPh>
    <phoneticPr fontId="4"/>
  </si>
  <si>
    <t>人事給与・庶務事務システム機器保守業務</t>
    <rPh sb="13" eb="15">
      <t>キキ</t>
    </rPh>
    <phoneticPr fontId="4"/>
  </si>
  <si>
    <t>人事給与・庶務事務システムの機器保守管理契約について、4月1日から契約を開始するため。</t>
    <rPh sb="14" eb="16">
      <t>キキ</t>
    </rPh>
    <phoneticPr fontId="4"/>
  </si>
  <si>
    <t>365日24時間体制で管理体制を確保する必要があり、令和3年4月1日からを履行するため。</t>
    <rPh sb="26" eb="28">
      <t>レイワ</t>
    </rPh>
    <phoneticPr fontId="4"/>
  </si>
  <si>
    <t>R3.3</t>
    <phoneticPr fontId="4"/>
  </si>
  <si>
    <t>契約基本システム帳票作成ツール更改業務</t>
    <rPh sb="0" eb="2">
      <t>ケイヤク</t>
    </rPh>
    <rPh sb="2" eb="4">
      <t>キホン</t>
    </rPh>
    <rPh sb="8" eb="10">
      <t>チョウヒョウ</t>
    </rPh>
    <rPh sb="10" eb="12">
      <t>サクセイ</t>
    </rPh>
    <rPh sb="15" eb="17">
      <t>コウカイ</t>
    </rPh>
    <rPh sb="17" eb="19">
      <t>ギョウム</t>
    </rPh>
    <phoneticPr fontId="4"/>
  </si>
  <si>
    <t>契約基本システムの老朽更新に伴う更改業務</t>
    <rPh sb="0" eb="2">
      <t>ケイヤク</t>
    </rPh>
    <rPh sb="2" eb="4">
      <t>キホン</t>
    </rPh>
    <rPh sb="9" eb="11">
      <t>ロウキュウ</t>
    </rPh>
    <rPh sb="11" eb="13">
      <t>コウシン</t>
    </rPh>
    <rPh sb="14" eb="15">
      <t>トモナ</t>
    </rPh>
    <rPh sb="16" eb="18">
      <t>コウカイ</t>
    </rPh>
    <rPh sb="18" eb="20">
      <t>ギョウム</t>
    </rPh>
    <phoneticPr fontId="4"/>
  </si>
  <si>
    <t>総務局</t>
    <rPh sb="0" eb="2">
      <t>ソウム</t>
    </rPh>
    <rPh sb="2" eb="3">
      <t>キョク</t>
    </rPh>
    <phoneticPr fontId="5"/>
  </si>
  <si>
    <t>清掃委託業務については、４月１日から業務を実施するため。</t>
    <rPh sb="0" eb="2">
      <t>セイソウ</t>
    </rPh>
    <rPh sb="2" eb="4">
      <t>イタク</t>
    </rPh>
    <rPh sb="4" eb="6">
      <t>ギョウム</t>
    </rPh>
    <rPh sb="13" eb="14">
      <t>ガツ</t>
    </rPh>
    <rPh sb="15" eb="16">
      <t>ニチ</t>
    </rPh>
    <rPh sb="18" eb="20">
      <t>ギョウム</t>
    </rPh>
    <rPh sb="21" eb="23">
      <t>ジッシ</t>
    </rPh>
    <phoneticPr fontId="5"/>
  </si>
  <si>
    <t>複合機保守委託業務については、４月１日から業務を実施するため。</t>
    <rPh sb="0" eb="3">
      <t>フクゴウキ</t>
    </rPh>
    <rPh sb="3" eb="5">
      <t>ホシュ</t>
    </rPh>
    <rPh sb="5" eb="7">
      <t>イタク</t>
    </rPh>
    <rPh sb="7" eb="9">
      <t>ギョウム</t>
    </rPh>
    <rPh sb="16" eb="17">
      <t>ガツ</t>
    </rPh>
    <rPh sb="18" eb="19">
      <t>ニチ</t>
    </rPh>
    <rPh sb="21" eb="23">
      <t>ギョウム</t>
    </rPh>
    <rPh sb="24" eb="26">
      <t>ジッシ</t>
    </rPh>
    <phoneticPr fontId="5"/>
  </si>
  <si>
    <t>サーバー保守委託業務</t>
    <rPh sb="4" eb="6">
      <t>ホシュ</t>
    </rPh>
    <rPh sb="6" eb="8">
      <t>イタク</t>
    </rPh>
    <rPh sb="8" eb="10">
      <t>ギョウム</t>
    </rPh>
    <phoneticPr fontId="5"/>
  </si>
  <si>
    <t>サーバ保守委託業務については、４月１日から業務を実施するため。</t>
    <rPh sb="3" eb="5">
      <t>ホシュ</t>
    </rPh>
    <rPh sb="5" eb="7">
      <t>イタク</t>
    </rPh>
    <rPh sb="7" eb="9">
      <t>ギョウム</t>
    </rPh>
    <rPh sb="16" eb="17">
      <t>ガツ</t>
    </rPh>
    <rPh sb="18" eb="19">
      <t>ニチ</t>
    </rPh>
    <rPh sb="21" eb="23">
      <t>ギョウム</t>
    </rPh>
    <rPh sb="24" eb="26">
      <t>ジッシ</t>
    </rPh>
    <phoneticPr fontId="5"/>
  </si>
  <si>
    <t>玄関マットレンタル業務については、４月１日から業務を実施するため。</t>
    <rPh sb="0" eb="2">
      <t>ゲンカン</t>
    </rPh>
    <rPh sb="9" eb="11">
      <t>ギョウム</t>
    </rPh>
    <rPh sb="18" eb="19">
      <t>ガツ</t>
    </rPh>
    <rPh sb="20" eb="21">
      <t>ニチ</t>
    </rPh>
    <rPh sb="23" eb="25">
      <t>ギョウム</t>
    </rPh>
    <rPh sb="26" eb="28">
      <t>ジッシ</t>
    </rPh>
    <phoneticPr fontId="5"/>
  </si>
  <si>
    <t>名刺情報管理委託業務</t>
    <rPh sb="0" eb="2">
      <t>メイシ</t>
    </rPh>
    <rPh sb="2" eb="4">
      <t>ジョウホウ</t>
    </rPh>
    <rPh sb="4" eb="6">
      <t>カンリ</t>
    </rPh>
    <rPh sb="6" eb="8">
      <t>イタク</t>
    </rPh>
    <rPh sb="8" eb="10">
      <t>ギョウム</t>
    </rPh>
    <phoneticPr fontId="4"/>
  </si>
  <si>
    <t>データ等処理</t>
    <rPh sb="3" eb="4">
      <t>ナド</t>
    </rPh>
    <rPh sb="4" eb="6">
      <t>ショリ</t>
    </rPh>
    <phoneticPr fontId="4"/>
  </si>
  <si>
    <t>名刺情報管理委託業務については、４月１日から業務を実施するため。</t>
    <rPh sb="0" eb="2">
      <t>メイシ</t>
    </rPh>
    <rPh sb="2" eb="4">
      <t>ジョウホウ</t>
    </rPh>
    <rPh sb="4" eb="6">
      <t>カンリ</t>
    </rPh>
    <rPh sb="6" eb="8">
      <t>イタク</t>
    </rPh>
    <rPh sb="8" eb="10">
      <t>ギョウム</t>
    </rPh>
    <rPh sb="17" eb="18">
      <t>ガツ</t>
    </rPh>
    <rPh sb="19" eb="20">
      <t>ニチ</t>
    </rPh>
    <rPh sb="22" eb="24">
      <t>ギョウム</t>
    </rPh>
    <rPh sb="25" eb="27">
      <t>ジッシ</t>
    </rPh>
    <phoneticPr fontId="4"/>
  </si>
  <si>
    <t>多言語電話通訳サービス</t>
    <rPh sb="0" eb="3">
      <t>タゲンゴ</t>
    </rPh>
    <rPh sb="3" eb="5">
      <t>デンワ</t>
    </rPh>
    <rPh sb="5" eb="7">
      <t>ツウヤク</t>
    </rPh>
    <phoneticPr fontId="4"/>
  </si>
  <si>
    <t>配送・運搬等</t>
    <rPh sb="0" eb="2">
      <t>ハイソウ</t>
    </rPh>
    <phoneticPr fontId="4"/>
  </si>
  <si>
    <t>電柱広告維持管理</t>
    <rPh sb="0" eb="2">
      <t>デンチュウ</t>
    </rPh>
    <rPh sb="2" eb="4">
      <t>コウコク</t>
    </rPh>
    <rPh sb="4" eb="6">
      <t>イジ</t>
    </rPh>
    <rPh sb="6" eb="8">
      <t>カンリ</t>
    </rPh>
    <phoneticPr fontId="4"/>
  </si>
  <si>
    <t>都市局</t>
    <rPh sb="0" eb="2">
      <t>トシ</t>
    </rPh>
    <rPh sb="2" eb="3">
      <t>キョク</t>
    </rPh>
    <phoneticPr fontId="4"/>
  </si>
  <si>
    <t>市街地整備部</t>
    <rPh sb="0" eb="3">
      <t>シガイチ</t>
    </rPh>
    <rPh sb="3" eb="5">
      <t>セイビ</t>
    </rPh>
    <rPh sb="5" eb="6">
      <t>ブ</t>
    </rPh>
    <phoneticPr fontId="4"/>
  </si>
  <si>
    <t>総務課で管理する土地の分譲に向け、電柱広告の維持・管理業務を行う必要があり、４月１日から契約を行うため債務負担行為の設定を要するものである。</t>
    <rPh sb="0" eb="2">
      <t>ソウム</t>
    </rPh>
    <rPh sb="2" eb="3">
      <t>カ</t>
    </rPh>
    <rPh sb="4" eb="6">
      <t>カンリ</t>
    </rPh>
    <rPh sb="8" eb="10">
      <t>トチ</t>
    </rPh>
    <rPh sb="11" eb="13">
      <t>ブンジョウ</t>
    </rPh>
    <rPh sb="14" eb="15">
      <t>ム</t>
    </rPh>
    <rPh sb="17" eb="19">
      <t>デンチュウ</t>
    </rPh>
    <rPh sb="19" eb="21">
      <t>コウコク</t>
    </rPh>
    <rPh sb="22" eb="24">
      <t>イジ</t>
    </rPh>
    <rPh sb="25" eb="27">
      <t>カンリ</t>
    </rPh>
    <rPh sb="27" eb="29">
      <t>ギョウム</t>
    </rPh>
    <rPh sb="30" eb="31">
      <t>オコナ</t>
    </rPh>
    <rPh sb="32" eb="34">
      <t>ヒツヨウ</t>
    </rPh>
    <rPh sb="39" eb="40">
      <t>ツキ</t>
    </rPh>
    <rPh sb="41" eb="42">
      <t>ヒ</t>
    </rPh>
    <rPh sb="44" eb="46">
      <t>ケイヤク</t>
    </rPh>
    <rPh sb="47" eb="48">
      <t>オコナ</t>
    </rPh>
    <rPh sb="51" eb="53">
      <t>サイム</t>
    </rPh>
    <rPh sb="53" eb="55">
      <t>フタン</t>
    </rPh>
    <rPh sb="55" eb="57">
      <t>コウイ</t>
    </rPh>
    <rPh sb="58" eb="60">
      <t>セッテイ</t>
    </rPh>
    <rPh sb="61" eb="62">
      <t>ヨウ</t>
    </rPh>
    <phoneticPr fontId="4"/>
  </si>
  <si>
    <t>ファイルサーバ保守</t>
  </si>
  <si>
    <t>都市局</t>
  </si>
  <si>
    <t>市街地整備部</t>
  </si>
  <si>
    <t>市街地整備部のファイルサーバーの保守契約を4月1日から行うため、債務負担行為を設定を要するものである。</t>
  </si>
  <si>
    <t>都市計画・建築確認
窓口情報提供システムに係る予算委託</t>
    <rPh sb="0" eb="2">
      <t>トシ</t>
    </rPh>
    <rPh sb="2" eb="4">
      <t>ケイカク</t>
    </rPh>
    <rPh sb="5" eb="7">
      <t>ケンチク</t>
    </rPh>
    <rPh sb="7" eb="9">
      <t>カクニン</t>
    </rPh>
    <rPh sb="10" eb="12">
      <t>マドグチ</t>
    </rPh>
    <rPh sb="12" eb="14">
      <t>ジョウホウ</t>
    </rPh>
    <rPh sb="14" eb="16">
      <t>テイキョウ</t>
    </rPh>
    <rPh sb="21" eb="22">
      <t>カカ</t>
    </rPh>
    <rPh sb="23" eb="25">
      <t>ヨサン</t>
    </rPh>
    <rPh sb="25" eb="27">
      <t>イタク</t>
    </rPh>
    <phoneticPr fontId="4"/>
  </si>
  <si>
    <t>市街地整備部</t>
    <rPh sb="0" eb="6">
      <t>シガイチセイビブ</t>
    </rPh>
    <phoneticPr fontId="4"/>
  </si>
  <si>
    <t>宅地課では、土砂災害防止法に基づき指定された土砂災害警戒区域等の市民等への周知を目的として、同情報を都市計画・建築確認窓口情報提供システムに登載している。
このシステムについては、都市計画部都市計画課が所管しており、更新は同課に依頼が必要であり、区域指定後（原則各年度末）、速やかに（次年度当初に）周知を行う必要があるため。</t>
    <rPh sb="0" eb="2">
      <t>タクチ</t>
    </rPh>
    <rPh sb="2" eb="3">
      <t>カ</t>
    </rPh>
    <rPh sb="6" eb="8">
      <t>ドシャ</t>
    </rPh>
    <rPh sb="8" eb="10">
      <t>サイガイ</t>
    </rPh>
    <rPh sb="10" eb="12">
      <t>ボウシ</t>
    </rPh>
    <rPh sb="12" eb="13">
      <t>ホウ</t>
    </rPh>
    <rPh sb="14" eb="15">
      <t>モト</t>
    </rPh>
    <rPh sb="17" eb="19">
      <t>シテイ</t>
    </rPh>
    <rPh sb="22" eb="24">
      <t>ドシャ</t>
    </rPh>
    <rPh sb="24" eb="26">
      <t>サイガイ</t>
    </rPh>
    <rPh sb="26" eb="28">
      <t>ケイカイ</t>
    </rPh>
    <rPh sb="28" eb="30">
      <t>クイキ</t>
    </rPh>
    <rPh sb="30" eb="31">
      <t>トウ</t>
    </rPh>
    <rPh sb="32" eb="34">
      <t>シミン</t>
    </rPh>
    <rPh sb="34" eb="35">
      <t>トウ</t>
    </rPh>
    <rPh sb="37" eb="39">
      <t>シュウチ</t>
    </rPh>
    <rPh sb="40" eb="42">
      <t>モクテキ</t>
    </rPh>
    <rPh sb="46" eb="47">
      <t>ドウ</t>
    </rPh>
    <rPh sb="47" eb="49">
      <t>ジョウホウ</t>
    </rPh>
    <rPh sb="50" eb="52">
      <t>トシ</t>
    </rPh>
    <rPh sb="52" eb="54">
      <t>ケイカク</t>
    </rPh>
    <rPh sb="55" eb="57">
      <t>ケンチク</t>
    </rPh>
    <rPh sb="57" eb="59">
      <t>カクニン</t>
    </rPh>
    <rPh sb="59" eb="61">
      <t>マドグチ</t>
    </rPh>
    <rPh sb="61" eb="63">
      <t>ジョウホウ</t>
    </rPh>
    <rPh sb="63" eb="65">
      <t>テイキョウ</t>
    </rPh>
    <rPh sb="70" eb="72">
      <t>トウサイ</t>
    </rPh>
    <rPh sb="90" eb="92">
      <t>トシ</t>
    </rPh>
    <rPh sb="92" eb="94">
      <t>ケイカク</t>
    </rPh>
    <rPh sb="94" eb="95">
      <t>ブ</t>
    </rPh>
    <rPh sb="95" eb="97">
      <t>トシ</t>
    </rPh>
    <rPh sb="97" eb="99">
      <t>ケイカク</t>
    </rPh>
    <rPh sb="99" eb="100">
      <t>カ</t>
    </rPh>
    <rPh sb="101" eb="103">
      <t>ショカン</t>
    </rPh>
    <rPh sb="108" eb="110">
      <t>コウシン</t>
    </rPh>
    <rPh sb="111" eb="113">
      <t>ドウカ</t>
    </rPh>
    <rPh sb="114" eb="116">
      <t>イライ</t>
    </rPh>
    <rPh sb="117" eb="119">
      <t>ヒツヨウ</t>
    </rPh>
    <rPh sb="123" eb="125">
      <t>クイキ</t>
    </rPh>
    <rPh sb="125" eb="127">
      <t>シテイ</t>
    </rPh>
    <rPh sb="127" eb="128">
      <t>ゴ</t>
    </rPh>
    <rPh sb="129" eb="131">
      <t>ゲンソク</t>
    </rPh>
    <rPh sb="131" eb="132">
      <t>カク</t>
    </rPh>
    <rPh sb="132" eb="135">
      <t>ネンドマツ</t>
    </rPh>
    <rPh sb="137" eb="138">
      <t>スミ</t>
    </rPh>
    <rPh sb="142" eb="145">
      <t>ジネンド</t>
    </rPh>
    <rPh sb="145" eb="147">
      <t>トウショ</t>
    </rPh>
    <rPh sb="149" eb="151">
      <t>シュウチ</t>
    </rPh>
    <rPh sb="152" eb="153">
      <t>オコナ</t>
    </rPh>
    <rPh sb="154" eb="156">
      <t>ヒツヨウ</t>
    </rPh>
    <phoneticPr fontId="4"/>
  </si>
  <si>
    <t>気象情報システム運用保守</t>
    <rPh sb="0" eb="2">
      <t>キショウ</t>
    </rPh>
    <rPh sb="2" eb="4">
      <t>ジョウホウ</t>
    </rPh>
    <rPh sb="8" eb="10">
      <t>ウンヨウ</t>
    </rPh>
    <rPh sb="10" eb="12">
      <t>ホシュ</t>
    </rPh>
    <phoneticPr fontId="4"/>
  </si>
  <si>
    <t>気象情報システムの保守管理契約について、4月1日から契約を開始するため。</t>
    <rPh sb="0" eb="2">
      <t>キショウ</t>
    </rPh>
    <rPh sb="2" eb="4">
      <t>ジョウホウ</t>
    </rPh>
    <rPh sb="9" eb="11">
      <t>ホシュ</t>
    </rPh>
    <rPh sb="11" eb="13">
      <t>カンリ</t>
    </rPh>
    <rPh sb="13" eb="15">
      <t>ケイヤク</t>
    </rPh>
    <rPh sb="21" eb="22">
      <t>ガツ</t>
    </rPh>
    <rPh sb="23" eb="24">
      <t>ニチ</t>
    </rPh>
    <rPh sb="26" eb="28">
      <t>ケイヤク</t>
    </rPh>
    <rPh sb="29" eb="31">
      <t>カイシ</t>
    </rPh>
    <phoneticPr fontId="4"/>
  </si>
  <si>
    <t>市営住宅総合管理
システム運用保守
（ｼｽﾃﾑｻｰﾊﾞ等保守）</t>
  </si>
  <si>
    <t>市営住宅総合管理システムの運用・保守に係る業務について、4月1日から契約を開始するため。</t>
  </si>
  <si>
    <t>市営住宅運営管理（指定管）</t>
  </si>
  <si>
    <t>市営住宅運営管理30～R4</t>
    <phoneticPr fontId="4"/>
  </si>
  <si>
    <t>市営住宅の管理のうち、指定管理者に委託をする部分において、複数年度にわたり業務を実施するため。</t>
  </si>
  <si>
    <t>市営住宅運営管理</t>
  </si>
  <si>
    <t>市営住宅等の管理業務について、4月1日から契約を開始するため。</t>
  </si>
  <si>
    <t>市営住宅使用料等債権収納業務30～R3</t>
    <phoneticPr fontId="4"/>
  </si>
  <si>
    <t>債権収納業務について、複数年契約を締結する必要があるため。</t>
  </si>
  <si>
    <t>平30～３</t>
  </si>
  <si>
    <t>30～33</t>
  </si>
  <si>
    <t>市営住宅建設</t>
  </si>
  <si>
    <t>市営住宅の建替事業を実施するに当たり、複数年契約を締結する必要があるため。</t>
  </si>
  <si>
    <t>３～４</t>
    <phoneticPr fontId="4"/>
  </si>
  <si>
    <t>建築部ネットワーク保守業務（新規）</t>
  </si>
  <si>
    <t>建築部</t>
  </si>
  <si>
    <t>建築部サーバーの保守管理契約について、4月1日から契約を開始するため</t>
  </si>
  <si>
    <t>市有建築物特定天井対策費</t>
  </si>
  <si>
    <t>特定天井対策</t>
  </si>
  <si>
    <t>特定天井対策事業のうち大規模改修等に合わせ契約工期が２カ年となるため。</t>
    <rPh sb="21" eb="23">
      <t>ケイヤク</t>
    </rPh>
    <rPh sb="23" eb="25">
      <t>コウキ</t>
    </rPh>
    <rPh sb="28" eb="29">
      <t>ネン</t>
    </rPh>
    <phoneticPr fontId="4"/>
  </si>
  <si>
    <t>市有建築物の保守点検業務等</t>
  </si>
  <si>
    <t>市有建築物保守点検等30～33</t>
  </si>
  <si>
    <t>建築部ほか</t>
  </si>
  <si>
    <t>市有建築物の保守点検業務について、複数年契約を締結するため</t>
  </si>
  <si>
    <t>保全推進事業のうち、年度末における緊急修繕や大規模改修施設の休館時期などが２か年となる場合及び早期発注などへの対応が必要となるため。</t>
  </si>
  <si>
    <t>２～３</t>
    <phoneticPr fontId="4"/>
  </si>
  <si>
    <t>モノクロデジタル複合機保守業務（設備・機器等保守点検等）</t>
    <rPh sb="8" eb="11">
      <t>フクゴウキ</t>
    </rPh>
    <rPh sb="11" eb="13">
      <t>ホシュ</t>
    </rPh>
    <rPh sb="13" eb="15">
      <t>ギョウム</t>
    </rPh>
    <rPh sb="16" eb="18">
      <t>セツビ</t>
    </rPh>
    <rPh sb="19" eb="21">
      <t>キキ</t>
    </rPh>
    <rPh sb="21" eb="22">
      <t>トウ</t>
    </rPh>
    <rPh sb="22" eb="24">
      <t>ホシュ</t>
    </rPh>
    <rPh sb="24" eb="26">
      <t>テンケン</t>
    </rPh>
    <rPh sb="26" eb="27">
      <t>トウ</t>
    </rPh>
    <phoneticPr fontId="4"/>
  </si>
  <si>
    <t>設備・機器等保守点検等</t>
    <phoneticPr fontId="4"/>
  </si>
  <si>
    <t>建築指導部</t>
    <rPh sb="0" eb="5">
      <t>ケンチクシドウブ</t>
    </rPh>
    <phoneticPr fontId="4"/>
  </si>
  <si>
    <t>業務の必要性から、令和３年４月１日からを履行期間の開始として、令和３年３月中に契約を行う予定のため</t>
    <rPh sb="0" eb="2">
      <t>ギョウム</t>
    </rPh>
    <rPh sb="3" eb="6">
      <t>ヒツヨウセイ</t>
    </rPh>
    <rPh sb="9" eb="11">
      <t>レイワ</t>
    </rPh>
    <rPh sb="12" eb="13">
      <t>ネン</t>
    </rPh>
    <rPh sb="14" eb="15">
      <t>ガツ</t>
    </rPh>
    <rPh sb="16" eb="17">
      <t>ニチ</t>
    </rPh>
    <rPh sb="20" eb="22">
      <t>リコウ</t>
    </rPh>
    <rPh sb="22" eb="24">
      <t>キカン</t>
    </rPh>
    <rPh sb="25" eb="27">
      <t>カイシ</t>
    </rPh>
    <rPh sb="31" eb="33">
      <t>レイワ</t>
    </rPh>
    <rPh sb="34" eb="35">
      <t>ネン</t>
    </rPh>
    <rPh sb="36" eb="37">
      <t>ガツ</t>
    </rPh>
    <rPh sb="37" eb="38">
      <t>チュウ</t>
    </rPh>
    <rPh sb="39" eb="41">
      <t>ケイヤク</t>
    </rPh>
    <rPh sb="42" eb="43">
      <t>オコナ</t>
    </rPh>
    <rPh sb="44" eb="46">
      <t>ヨテイ</t>
    </rPh>
    <phoneticPr fontId="4"/>
  </si>
  <si>
    <t>業務の必要性から、令和３年４月１日からを履行期間の開始として、令和３年３月中に契約を行う予定のため</t>
    <phoneticPr fontId="4"/>
  </si>
  <si>
    <t>借上市営住宅入居者移転支援業務</t>
    <rPh sb="0" eb="2">
      <t>カリアゲ</t>
    </rPh>
    <rPh sb="2" eb="4">
      <t>シエイ</t>
    </rPh>
    <rPh sb="4" eb="6">
      <t>ジュウタク</t>
    </rPh>
    <rPh sb="6" eb="9">
      <t>ニュウキョシャ</t>
    </rPh>
    <rPh sb="9" eb="11">
      <t>イテン</t>
    </rPh>
    <rPh sb="11" eb="13">
      <t>シエン</t>
    </rPh>
    <rPh sb="13" eb="15">
      <t>ギョウム</t>
    </rPh>
    <phoneticPr fontId="4"/>
  </si>
  <si>
    <t>借上市営住宅入居者移転支援</t>
    <rPh sb="0" eb="2">
      <t>カリアゲ</t>
    </rPh>
    <rPh sb="2" eb="4">
      <t>シエイ</t>
    </rPh>
    <rPh sb="4" eb="6">
      <t>ジュウタク</t>
    </rPh>
    <rPh sb="6" eb="9">
      <t>ニュウキョシャ</t>
    </rPh>
    <rPh sb="9" eb="11">
      <t>イテン</t>
    </rPh>
    <rPh sb="11" eb="13">
      <t>シエン</t>
    </rPh>
    <phoneticPr fontId="4"/>
  </si>
  <si>
    <t>借上市営住宅入居者の移転支援業務について、4月1日から契約を開始するため。</t>
    <rPh sb="0" eb="2">
      <t>カリアゲ</t>
    </rPh>
    <rPh sb="2" eb="4">
      <t>シエイ</t>
    </rPh>
    <rPh sb="4" eb="6">
      <t>ジュウタク</t>
    </rPh>
    <rPh sb="6" eb="9">
      <t>ニュウキョシャ</t>
    </rPh>
    <rPh sb="10" eb="12">
      <t>イテン</t>
    </rPh>
    <rPh sb="12" eb="14">
      <t>シエン</t>
    </rPh>
    <rPh sb="14" eb="16">
      <t>ギョウム</t>
    </rPh>
    <rPh sb="22" eb="23">
      <t>ガツ</t>
    </rPh>
    <rPh sb="24" eb="25">
      <t>ニチ</t>
    </rPh>
    <rPh sb="27" eb="29">
      <t>ケイヤク</t>
    </rPh>
    <rPh sb="30" eb="32">
      <t>カイシ</t>
    </rPh>
    <phoneticPr fontId="4"/>
  </si>
  <si>
    <t>システム・サーバ等保守</t>
    <phoneticPr fontId="4"/>
  </si>
  <si>
    <t>保健福祉局</t>
  </si>
  <si>
    <t>総務部</t>
  </si>
  <si>
    <t>サーバ等にかかる費用の契約を、４月１日から開始するため。</t>
  </si>
  <si>
    <t>各区における複写サービス契約について、４月１日から契約を開始するため。</t>
  </si>
  <si>
    <t>民生委員・児童委員研修業務</t>
  </si>
  <si>
    <t>民生委員活動における必要な知識を補完するために、民生委員・児童委員に対する研修業務を4月1日から実施するため。</t>
  </si>
  <si>
    <t>地域福祉推進支援業務</t>
  </si>
  <si>
    <t>地域における見守りなど地域福祉活動を活性化させるため、フォーラムの実施や活動の中核となる人材の育成などを行う業務を4月1日から実施するため。</t>
  </si>
  <si>
    <t>市民後見推進費</t>
  </si>
  <si>
    <t>市民後見人候補者の養成等において、４月１日から業務を実施するため。</t>
  </si>
  <si>
    <t>社会福祉総合センター運営管理（指定管関係）</t>
  </si>
  <si>
    <t>社会福祉総合センターの運営管理を指定管理者に委託し、複数年度にわたり業務を実施するため。</t>
  </si>
  <si>
    <t>情報センター運営業務</t>
  </si>
  <si>
    <t>情報センターの運営において、4月1日から業務を実施するため。</t>
  </si>
  <si>
    <t>業務用自転車賠償責任保険</t>
  </si>
  <si>
    <t>区保健福祉部にかかる業務用自転車賠償責任保険の契約を４月１日から開始するため。</t>
  </si>
  <si>
    <t>中国残留邦人等2世・3世のための日本語学習支援事業</t>
  </si>
  <si>
    <t>中国残留邦人等２世・３世である帰国児童生徒に対する、将来の自立支援に向けた日本語及び教科学習の支援を４月１日から実施するため。</t>
  </si>
  <si>
    <t>中国残留邦人等のための日本語教室開催事業</t>
  </si>
  <si>
    <t>中国残留邦人等が地域社会で生活をする上で必要な日本語能力を取得できるよう、日本語教室開催事業を４月１日から実施するため。</t>
  </si>
  <si>
    <t>中国帰国者生活相談室管理運営業務</t>
  </si>
  <si>
    <t>中国残留邦人等からの生活相談に対し定着・自立のために必要な情報提供及び助言等を行うため、中国帰国者相談室委託事業を４月１日から実施するため。</t>
  </si>
  <si>
    <t>災害援護資金利子補給</t>
  </si>
  <si>
    <t>災害援護資金の貸付利子について利子補給を行う</t>
  </si>
  <si>
    <t>４～10</t>
  </si>
  <si>
    <t>34～40</t>
  </si>
  <si>
    <t>生活困窮者福祉支援</t>
  </si>
  <si>
    <t>カウンセリング等就労支援委託事業について、４月１日から業務を実施するため。</t>
  </si>
  <si>
    <t>ホームレス就労支援入所事業</t>
  </si>
  <si>
    <t>ホームレス就労支援入所事業について、４月１日から業務を実施するため。</t>
  </si>
  <si>
    <t>介護調査委託</t>
  </si>
  <si>
    <t>介護調査（H番号の認定調査）の委託について、４月１日から業務を実施するため。</t>
  </si>
  <si>
    <t>就労ボランティア体験事業</t>
  </si>
  <si>
    <t>就労ボランティア体験事業について、４月１日から業務を実施するため。</t>
  </si>
  <si>
    <t>行旅死亡人葬祭委託</t>
  </si>
  <si>
    <t>行旅死亡人について、４月１日から業務を実施するため。</t>
  </si>
  <si>
    <t>特定健康診査</t>
  </si>
  <si>
    <t>特定健康診査（一般診療）の委託について、４月１日から業務を実施するため。</t>
  </si>
  <si>
    <t>自立相談支援事業</t>
  </si>
  <si>
    <t>自立相談支援事業について、４月１日から業務を実施するため。</t>
  </si>
  <si>
    <t>一時生活支援事業・緊急一時宿泊事業</t>
  </si>
  <si>
    <t>一時生活支援事業・緊急一時宿泊事業について、４月１日から業務を実施するため。</t>
  </si>
  <si>
    <t>札幌まなびのサポート事業</t>
  </si>
  <si>
    <t>札幌まなびのサポート事業について、４月１日から業務を実施するため。</t>
  </si>
  <si>
    <t>視聴覚障がい者情報センター１階清掃業務</t>
  </si>
  <si>
    <t>障がい保健福祉部</t>
  </si>
  <si>
    <t>４月１日から業務を実施する必要があるが、履行に必要な業務従事者の確保や資機材の調達等準備期間を確保する必要があるため。</t>
  </si>
  <si>
    <t>視聴覚障がい者情報センター２階及び別館清掃業務</t>
    <rPh sb="15" eb="16">
      <t>オヨ</t>
    </rPh>
    <rPh sb="17" eb="19">
      <t>ベッカン</t>
    </rPh>
    <phoneticPr fontId="4"/>
  </si>
  <si>
    <t>子ども発達支援総合センター清掃等</t>
  </si>
  <si>
    <t>子ども発達支援総合センター清掃業務について、４月１日から契約を開始するため。</t>
    <phoneticPr fontId="4"/>
  </si>
  <si>
    <t>視聴覚障がい者情報センター自家用電気工作物保安</t>
  </si>
  <si>
    <t>４月１日から業務を実施する必要があるが、電気管理技術者の専任・変更届手続等、履行開始に必要な準備期間を要するため。</t>
  </si>
  <si>
    <t>あかしあ学園・みかほ整肢園電気工作物保安管理</t>
  </si>
  <si>
    <t>通年の業務であることから、令和3年（2021年）4月1日から令和4年（2022年）3月31日までを履行期間として、令和3年3月に契約をする必要があるため。</t>
    <rPh sb="13" eb="15">
      <t>レイワ</t>
    </rPh>
    <rPh sb="22" eb="23">
      <t>ネン</t>
    </rPh>
    <rPh sb="30" eb="32">
      <t>レイワ</t>
    </rPh>
    <rPh sb="39" eb="40">
      <t>ネン</t>
    </rPh>
    <rPh sb="57" eb="59">
      <t>レイワ</t>
    </rPh>
    <phoneticPr fontId="4"/>
  </si>
  <si>
    <t>あかしあ学園・みかほ整肢園エレベーター保守点検</t>
  </si>
  <si>
    <t>障がい福祉課フルカラーデジタル複合機保守業務</t>
    <phoneticPr fontId="4"/>
  </si>
  <si>
    <t>フルカラーデジタル複合機の保守管理において、４月１日から契約を開始するため。</t>
  </si>
  <si>
    <t>自家用電気工作物の保安管理業務【白石区複合庁舎分】</t>
    <phoneticPr fontId="4"/>
  </si>
  <si>
    <t>365日24時間体制で履行するため、平成32年4月1日から平成33年3月31日までを履行期間として、平成32年3月に早期の契約を行う予定である。</t>
  </si>
  <si>
    <t>精神保健福祉センターデジタルフルカラー複合機保守</t>
    <phoneticPr fontId="4"/>
  </si>
  <si>
    <t>デジタルフルカラー複合機の保守管理において、４月１日から契約を開始するため。</t>
  </si>
  <si>
    <t>子ども発達支援総合センター自家用電気工作物保安管理業務</t>
  </si>
  <si>
    <t>子ども発達支援総合センターの自家用電気工作物保安管理業務について、４月１日から契約を開始するため。</t>
  </si>
  <si>
    <t>子ども発達支援総合センター自動制御設備保守点検業務</t>
  </si>
  <si>
    <t>子ども発達支援総合センターの自動制御設備保守点検業務について、４月１日から契約を開始するため。</t>
  </si>
  <si>
    <t>子ども発達支援総合センター消防用設備保守点検業務</t>
  </si>
  <si>
    <t>子ども発達支援総合センターの消防用設備保守点検業務について、４月１日から契約を開始するため。</t>
  </si>
  <si>
    <t>子ども発達支援総合センターＢ棟昇降機保守点検業務</t>
  </si>
  <si>
    <t>子ども発達支援総合センターのＢ棟昇降機保守点検業務について、４月１日から契約を開始するため。</t>
  </si>
  <si>
    <t>子ども発達支援総合センターＤ棟昇降機保守点検業務</t>
  </si>
  <si>
    <t>子ども発達支援総合センターのＤ棟昇降機保守点検業務について、４月１日から契約を開始するため。</t>
  </si>
  <si>
    <t>子ども発達支援総合センター電話交換設備保守点検業務</t>
  </si>
  <si>
    <t>子ども発達支援総合センターの電話交換機設備保守点検業務について、４月１日から契約を開始するため。</t>
  </si>
  <si>
    <t>子ども発達支援総合センターひまわり棟他昇降機保守点検業務</t>
  </si>
  <si>
    <t>子ども発達支援総合センターのひまわり棟他昇降機保守点検業務について、４月１日から契約を開始するため。</t>
  </si>
  <si>
    <t>子ども発達支援総合センター自動ドア保守点検業務</t>
  </si>
  <si>
    <t>子ども発達支援総合センターの自動ドア保守点検業務について、４月１日から契約を開始するため。</t>
  </si>
  <si>
    <t>特別児童扶養手当事務システム運用保守</t>
  </si>
  <si>
    <t>特別児童扶養手当事務システムのサーバ等の保守管理契約について、４月１日から契約を開始するため。</t>
  </si>
  <si>
    <t>心身障害者扶養共済制度事務システム保守</t>
    <rPh sb="0" eb="2">
      <t>シンシン</t>
    </rPh>
    <rPh sb="2" eb="5">
      <t>ショウガイシャ</t>
    </rPh>
    <rPh sb="5" eb="7">
      <t>フヨウ</t>
    </rPh>
    <rPh sb="7" eb="9">
      <t>キョウサイ</t>
    </rPh>
    <rPh sb="9" eb="11">
      <t>セイド</t>
    </rPh>
    <rPh sb="11" eb="13">
      <t>ジム</t>
    </rPh>
    <phoneticPr fontId="4"/>
  </si>
  <si>
    <t>心身障害者扶養共済制度事務システムのサーバ等の保守管理契約について、４月１日から契約を開始するため。</t>
    <rPh sb="0" eb="11">
      <t>シンシン</t>
    </rPh>
    <rPh sb="11" eb="13">
      <t>ジム</t>
    </rPh>
    <phoneticPr fontId="4"/>
  </si>
  <si>
    <t>指定事業者管理システム保守</t>
  </si>
  <si>
    <t>指定事業者管理システムのサーバ等の保守管理契約について、４月１日から契約を開始するため。</t>
  </si>
  <si>
    <t>子ども発達支援総合センター及び発達医療センターの医事システム保守業務について、４月１日から契約を開始するため。</t>
  </si>
  <si>
    <t>子ども発達支援総合センター複写サービス</t>
  </si>
  <si>
    <t>子ども発達支援総合センターの複写サービス業務について、４月１日から契約を開始するため。</t>
  </si>
  <si>
    <t>札幌市障害福祉サービス事業所等空き情報ホームページ管理運営</t>
  </si>
  <si>
    <t>障害福祉サービス事業所等空き情報ホームページの運営管理契約について、４月１日から契約を開始するため。</t>
  </si>
  <si>
    <t>子ども発達支援総合センター一般廃棄物収集運搬処理業務</t>
  </si>
  <si>
    <t>廃棄物処理等</t>
  </si>
  <si>
    <t>子ども発達支援総合センターの一般廃棄物収集運搬処理業務について、４月１日から契約を開始するため。</t>
  </si>
  <si>
    <t>子ども発達支援総合センター産業廃棄物収集運搬処理業務</t>
  </si>
  <si>
    <t>子ども発達支援総合センターの産業廃棄物収集運搬処理業務について、４月１日から契約を開始するため。</t>
    <phoneticPr fontId="4"/>
  </si>
  <si>
    <t>子ども発達支援総合センター感染性廃棄物収集運搬処理業務</t>
  </si>
  <si>
    <t>子ども発達支援総合センターの感染性廃棄物収集運搬処理業務について、４月１日から契約を開始するため。</t>
  </si>
  <si>
    <t>子ども発達支援総合センター空缶等収集運搬処理業務</t>
  </si>
  <si>
    <t>子ども発達支援総合センターの空缶等収集運搬処理業務について、４月１日から契約を開始するため。</t>
  </si>
  <si>
    <t>子ども発達支援総合センターユニフォーム・寝具類等供給管理・洗濯業務</t>
    <rPh sb="20" eb="22">
      <t>シング</t>
    </rPh>
    <rPh sb="22" eb="23">
      <t>ルイ</t>
    </rPh>
    <rPh sb="23" eb="24">
      <t>トウ</t>
    </rPh>
    <rPh sb="29" eb="31">
      <t>センタク</t>
    </rPh>
    <rPh sb="31" eb="33">
      <t>ギョウム</t>
    </rPh>
    <phoneticPr fontId="4"/>
  </si>
  <si>
    <t>子ども発達支援総合センター運営管理3～5</t>
    <phoneticPr fontId="4"/>
  </si>
  <si>
    <t>子ども発達支援総合センターのユニフォームや寝具類等の供給管理・洗濯業務について、複数年度にわたり業務を実施するため。</t>
  </si>
  <si>
    <t>子ども心身医療センター医局等秘書業務</t>
    <phoneticPr fontId="4"/>
  </si>
  <si>
    <t>子ども発達支援総合センター運営管理</t>
    <phoneticPr fontId="4"/>
  </si>
  <si>
    <t>子ども発達支援総合センターの医局等秘書業務について、４月１日から契約を開始するため。</t>
  </si>
  <si>
    <t>子ども心身医療センター及び発達医療センター患者受付・会計業務</t>
    <phoneticPr fontId="4"/>
  </si>
  <si>
    <t>子ども発達支援総合センター運営管理</t>
  </si>
  <si>
    <t>子ども発達支援総合センター及び発達医療センターの受付会計業務について、４月１日から契約を開始するため。</t>
  </si>
  <si>
    <t>子ども発達支援総合センターの臨床検査業務について、４月１日から契約を開始するため。</t>
    <rPh sb="18" eb="20">
      <t>ギョウム</t>
    </rPh>
    <phoneticPr fontId="4"/>
  </si>
  <si>
    <t>子ども発達支援総合センター防鼠殺虫保全管理業務</t>
  </si>
  <si>
    <t>子ども発達支援総合センターの防鼠殺虫保全管理業務について、４月１日から契約を開始するため。</t>
  </si>
  <si>
    <t>子ども発達支援総合センター玄関マット借受業務</t>
  </si>
  <si>
    <t>子ども発達支援総合センターの玄関マット借受業務について、４月１日から契約を開始するため。</t>
  </si>
  <si>
    <t>札幌市発達医療センター一般Ｘ線撮影装置保守業務</t>
  </si>
  <si>
    <t>発達医療センターの一般Ｘ線撮影装置保守業務について、４月１日から契約を実施するため。</t>
  </si>
  <si>
    <t>札幌市発達医療センター富士コンピューテッドラジオグラフィシステム保守業務</t>
  </si>
  <si>
    <t>発達医療センターの富士コンピューテッドラジオグラフィシステム保守業務について、４月１日から契約を実施するため。</t>
  </si>
  <si>
    <t>子ども発達支援総合センター等バス運行等業務</t>
  </si>
  <si>
    <t>バス運行等</t>
  </si>
  <si>
    <t>子ども発達支援総合センター等のバス運行業務について、４月１日から複数年度にわたり契約を開始するため。</t>
    <phoneticPr fontId="4"/>
  </si>
  <si>
    <t>３～５</t>
  </si>
  <si>
    <t>意思疎通支援事業</t>
  </si>
  <si>
    <t>意思疎通支援</t>
  </si>
  <si>
    <t>意思疎通支援事業について、４月１日から業務を実施するため。</t>
  </si>
  <si>
    <t>在宅重度障がい者（児）紙おむつサービス事業</t>
  </si>
  <si>
    <t>在宅重度障がい者（児）紙おむつサービス</t>
  </si>
  <si>
    <t>在宅重度障がい者（児）紙おむつサービス事業について、４月１日から業務を実施するため。</t>
  </si>
  <si>
    <t>身体障がい者あんしんコール事業</t>
  </si>
  <si>
    <t>身体障がい者あんしんコール32～34</t>
  </si>
  <si>
    <t>身体障がい者あんしんコール事業について、複数年契約を締結する必要があるため。</t>
  </si>
  <si>
    <t>児童精神医学寄附講座設置事業</t>
  </si>
  <si>
    <t>児童精神医学寄附講座設置</t>
  </si>
  <si>
    <t>北海道大学病院に寄附を行い、寄附講座を設置する。</t>
  </si>
  <si>
    <t>みかほ整肢園運営管理</t>
    <phoneticPr fontId="4"/>
  </si>
  <si>
    <t>みかほ整肢園運営管理32～36</t>
    <phoneticPr fontId="4"/>
  </si>
  <si>
    <t>みかほ整肢園の運営管理を指定管理者が複数年度にわたり実施するため。</t>
    <phoneticPr fontId="4"/>
  </si>
  <si>
    <t>子ども発達支援総合センター給食</t>
  </si>
  <si>
    <t>子ども発達支援総合センターの給食委託業務について、複数年度にわたり業務を実施するため。</t>
  </si>
  <si>
    <t>環境衛生・一般廃棄物収集運搬処理業務【白石区複合庁舎分】</t>
    <rPh sb="0" eb="2">
      <t>カンキョウ</t>
    </rPh>
    <rPh sb="2" eb="4">
      <t>エイセイ</t>
    </rPh>
    <rPh sb="16" eb="18">
      <t>ギョウム</t>
    </rPh>
    <phoneticPr fontId="4"/>
  </si>
  <si>
    <t>白石区複合庁舎の環境衛生及び一般廃棄物収集運搬処理業務について、４月１日から契約を開始するため。</t>
    <rPh sb="0" eb="3">
      <t>シロイシク</t>
    </rPh>
    <rPh sb="3" eb="7">
      <t>フクゴウチョウシャ</t>
    </rPh>
    <rPh sb="8" eb="12">
      <t>カンキョウエイセイ</t>
    </rPh>
    <rPh sb="12" eb="13">
      <t>オヨ</t>
    </rPh>
    <rPh sb="14" eb="16">
      <t>イッパン</t>
    </rPh>
    <phoneticPr fontId="4"/>
  </si>
  <si>
    <t>子ども心身医療センター及び発達医療センター放射線量測定業務</t>
    <rPh sb="21" eb="24">
      <t>ホウシャセン</t>
    </rPh>
    <rPh sb="24" eb="25">
      <t>リョウ</t>
    </rPh>
    <rPh sb="25" eb="27">
      <t>ソクテイ</t>
    </rPh>
    <rPh sb="27" eb="29">
      <t>ギョウム</t>
    </rPh>
    <phoneticPr fontId="4"/>
  </si>
  <si>
    <t>保健福祉局</t>
    <phoneticPr fontId="4"/>
  </si>
  <si>
    <t>子ども心身医療センター・発達医療センター内の放射線量測定業務について、4月1日から契約を開始するため。</t>
    <rPh sb="3" eb="5">
      <t>シンシン</t>
    </rPh>
    <rPh sb="5" eb="7">
      <t>イリョウ</t>
    </rPh>
    <rPh sb="20" eb="21">
      <t>ナイ</t>
    </rPh>
    <rPh sb="22" eb="25">
      <t>ホウシャセン</t>
    </rPh>
    <rPh sb="25" eb="26">
      <t>リョウ</t>
    </rPh>
    <rPh sb="26" eb="28">
      <t>ソクテイ</t>
    </rPh>
    <rPh sb="28" eb="30">
      <t>ギョウム</t>
    </rPh>
    <rPh sb="41" eb="43">
      <t>ケイヤク</t>
    </rPh>
    <rPh sb="44" eb="46">
      <t>カイシ</t>
    </rPh>
    <phoneticPr fontId="4"/>
  </si>
  <si>
    <t>障がい者交通費助成システム更新関連</t>
    <rPh sb="0" eb="1">
      <t>ショウ</t>
    </rPh>
    <rPh sb="3" eb="4">
      <t>シャ</t>
    </rPh>
    <rPh sb="4" eb="7">
      <t>コウツウヒ</t>
    </rPh>
    <rPh sb="7" eb="9">
      <t>ジョセイ</t>
    </rPh>
    <rPh sb="13" eb="15">
      <t>コウシン</t>
    </rPh>
    <rPh sb="15" eb="17">
      <t>カンレン</t>
    </rPh>
    <phoneticPr fontId="4"/>
  </si>
  <si>
    <t>障がい者交通費助成システムの更新がR2～R3の契約となるため</t>
    <rPh sb="0" eb="1">
      <t>ショウ</t>
    </rPh>
    <rPh sb="3" eb="4">
      <t>シャ</t>
    </rPh>
    <rPh sb="4" eb="7">
      <t>コウツウヒ</t>
    </rPh>
    <rPh sb="7" eb="9">
      <t>ジョセイ</t>
    </rPh>
    <rPh sb="14" eb="16">
      <t>コウシン</t>
    </rPh>
    <rPh sb="23" eb="25">
      <t>ケイヤク</t>
    </rPh>
    <phoneticPr fontId="4"/>
  </si>
  <si>
    <t>新規</t>
    <phoneticPr fontId="4"/>
  </si>
  <si>
    <t>視聴覚障がい者情報センターエレベータ保守管理業務</t>
    <rPh sb="0" eb="3">
      <t>シチョウカク</t>
    </rPh>
    <rPh sb="3" eb="4">
      <t>ショウ</t>
    </rPh>
    <rPh sb="6" eb="7">
      <t>シャ</t>
    </rPh>
    <rPh sb="7" eb="9">
      <t>ジョウホウ</t>
    </rPh>
    <rPh sb="18" eb="20">
      <t>ホシュ</t>
    </rPh>
    <rPh sb="20" eb="22">
      <t>カンリ</t>
    </rPh>
    <rPh sb="22" eb="24">
      <t>ギョウム</t>
    </rPh>
    <phoneticPr fontId="4"/>
  </si>
  <si>
    <t>視聴覚障がい者情報センターのエレベータ保守管理業務について、４月１日から契約を開始するため。</t>
    <rPh sb="0" eb="4">
      <t>シチョウカクショウ</t>
    </rPh>
    <rPh sb="6" eb="9">
      <t>シャジョウホウ</t>
    </rPh>
    <rPh sb="21" eb="23">
      <t>カンリ</t>
    </rPh>
    <rPh sb="23" eb="25">
      <t>ギョウム</t>
    </rPh>
    <phoneticPr fontId="4"/>
  </si>
  <si>
    <t>視聴覚障がい者情報センター自動ドア保守管理業務</t>
    <rPh sb="0" eb="3">
      <t>シチョウカク</t>
    </rPh>
    <rPh sb="3" eb="4">
      <t>ショウ</t>
    </rPh>
    <rPh sb="6" eb="7">
      <t>シャ</t>
    </rPh>
    <rPh sb="7" eb="9">
      <t>ジョウホウ</t>
    </rPh>
    <rPh sb="13" eb="15">
      <t>ジドウ</t>
    </rPh>
    <rPh sb="17" eb="19">
      <t>ホシュ</t>
    </rPh>
    <rPh sb="19" eb="21">
      <t>カンリ</t>
    </rPh>
    <rPh sb="21" eb="23">
      <t>ギョウム</t>
    </rPh>
    <phoneticPr fontId="4"/>
  </si>
  <si>
    <t>視聴覚障がい者情報センターの自動ドア保守管理業務について、４月１日から契約を開始するため。</t>
    <rPh sb="0" eb="4">
      <t>シチョウカクショウ</t>
    </rPh>
    <rPh sb="6" eb="9">
      <t>シャジョウホウ</t>
    </rPh>
    <rPh sb="14" eb="16">
      <t>ジドウ</t>
    </rPh>
    <rPh sb="20" eb="22">
      <t>カンリ</t>
    </rPh>
    <rPh sb="22" eb="24">
      <t>ギョウム</t>
    </rPh>
    <phoneticPr fontId="4"/>
  </si>
  <si>
    <t>視聴覚障がい者情報センター事業系一般廃棄物収集運搬業務</t>
    <rPh sb="0" eb="4">
      <t>シチョウカクショウ</t>
    </rPh>
    <rPh sb="6" eb="9">
      <t>シャジョウホウ</t>
    </rPh>
    <rPh sb="13" eb="15">
      <t>ジギョウ</t>
    </rPh>
    <rPh sb="15" eb="16">
      <t>ケイ</t>
    </rPh>
    <rPh sb="16" eb="18">
      <t>イッパン</t>
    </rPh>
    <rPh sb="18" eb="21">
      <t>ハイキブツ</t>
    </rPh>
    <rPh sb="21" eb="23">
      <t>シュウシュウ</t>
    </rPh>
    <rPh sb="23" eb="25">
      <t>ウンパン</t>
    </rPh>
    <rPh sb="25" eb="27">
      <t>ギョウム</t>
    </rPh>
    <phoneticPr fontId="4"/>
  </si>
  <si>
    <t>視聴覚障がい者情報センターの一般廃棄物収集運搬処理業務について、４月１日から契約を開始するため。</t>
    <rPh sb="0" eb="4">
      <t>シチョウカクショウ</t>
    </rPh>
    <rPh sb="6" eb="9">
      <t>シャジョウホウ</t>
    </rPh>
    <phoneticPr fontId="4"/>
  </si>
  <si>
    <t>視聴覚障がい者情報センター事務室複写サービス</t>
    <rPh sb="0" eb="4">
      <t>シチョウカクショウ</t>
    </rPh>
    <rPh sb="6" eb="9">
      <t>シャジョウホウ</t>
    </rPh>
    <rPh sb="13" eb="16">
      <t>ジムシツ</t>
    </rPh>
    <rPh sb="16" eb="18">
      <t>フクシャ</t>
    </rPh>
    <phoneticPr fontId="4"/>
  </si>
  <si>
    <t>視聴覚障がい者情報センターの複写サービス業務について、４月１日から契約を開始するため。</t>
    <rPh sb="0" eb="4">
      <t>シチョウカクショウ</t>
    </rPh>
    <rPh sb="6" eb="9">
      <t>シャジョウホウ</t>
    </rPh>
    <phoneticPr fontId="4"/>
  </si>
  <si>
    <t>視聴覚障がい者情報センター複合複写機保守管理業務</t>
    <rPh sb="0" eb="4">
      <t>シチョウカクショウ</t>
    </rPh>
    <rPh sb="6" eb="9">
      <t>シャジョウホウ</t>
    </rPh>
    <rPh sb="13" eb="15">
      <t>フクゴウ</t>
    </rPh>
    <rPh sb="15" eb="18">
      <t>フクシャキ</t>
    </rPh>
    <rPh sb="18" eb="20">
      <t>ホシュ</t>
    </rPh>
    <rPh sb="20" eb="22">
      <t>カンリ</t>
    </rPh>
    <rPh sb="22" eb="24">
      <t>ギョウム</t>
    </rPh>
    <phoneticPr fontId="4"/>
  </si>
  <si>
    <t>視聴覚障がい者情報センターの複合複写機保守管理業務について、４月１日から契約を開始するため。</t>
    <rPh sb="0" eb="4">
      <t>シチョウカクショウ</t>
    </rPh>
    <rPh sb="6" eb="9">
      <t>シャジョウホウ</t>
    </rPh>
    <rPh sb="14" eb="16">
      <t>フクゴウ</t>
    </rPh>
    <rPh sb="16" eb="19">
      <t>フクシャキ</t>
    </rPh>
    <rPh sb="19" eb="21">
      <t>ホシュ</t>
    </rPh>
    <rPh sb="21" eb="23">
      <t>カンリ</t>
    </rPh>
    <phoneticPr fontId="4"/>
  </si>
  <si>
    <t>子ども発達支援総合センター庭園管理業務</t>
    <rPh sb="13" eb="15">
      <t>テイエン</t>
    </rPh>
    <rPh sb="15" eb="17">
      <t>カンリ</t>
    </rPh>
    <rPh sb="17" eb="19">
      <t>ギョウム</t>
    </rPh>
    <phoneticPr fontId="4"/>
  </si>
  <si>
    <t>子ども発達支援総合センターの庭園管理業務について、４月１日から契約を開始するため。</t>
    <rPh sb="14" eb="16">
      <t>テイエン</t>
    </rPh>
    <rPh sb="16" eb="18">
      <t>カンリ</t>
    </rPh>
    <rPh sb="31" eb="33">
      <t>ケイヤク</t>
    </rPh>
    <phoneticPr fontId="4"/>
  </si>
  <si>
    <t>札幌市自閉症者自立支援センター自家発電設備整備費</t>
  </si>
  <si>
    <t>札幌市自閉症者自立支援センターへの自家発電設備設置（見積額×1.3※百万未満切り上げ）</t>
    <rPh sb="17" eb="19">
      <t>ジカ</t>
    </rPh>
    <rPh sb="19" eb="21">
      <t>ハツデン</t>
    </rPh>
    <rPh sb="21" eb="23">
      <t>セツビ</t>
    </rPh>
    <rPh sb="23" eb="25">
      <t>セッチ</t>
    </rPh>
    <rPh sb="26" eb="28">
      <t>ミツモリ</t>
    </rPh>
    <rPh sb="28" eb="29">
      <t>ガク</t>
    </rPh>
    <rPh sb="34" eb="36">
      <t>ヒャクマン</t>
    </rPh>
    <rPh sb="36" eb="38">
      <t>ミマン</t>
    </rPh>
    <rPh sb="38" eb="39">
      <t>キ</t>
    </rPh>
    <rPh sb="40" eb="41">
      <t>ア</t>
    </rPh>
    <phoneticPr fontId="4"/>
  </si>
  <si>
    <t>広報さっぽろ点訳版（点字さっぽろ）製作事業</t>
    <rPh sb="0" eb="2">
      <t>コウホウ</t>
    </rPh>
    <rPh sb="6" eb="8">
      <t>テンヤク</t>
    </rPh>
    <rPh sb="8" eb="9">
      <t>バン</t>
    </rPh>
    <rPh sb="10" eb="12">
      <t>テンジ</t>
    </rPh>
    <rPh sb="17" eb="19">
      <t>セイサク</t>
    </rPh>
    <rPh sb="19" eb="21">
      <t>ジギョウ</t>
    </rPh>
    <phoneticPr fontId="4"/>
  </si>
  <si>
    <t>障がい保健福祉部</t>
    <rPh sb="0" eb="1">
      <t>ショウ</t>
    </rPh>
    <phoneticPr fontId="4"/>
  </si>
  <si>
    <t>点字さっぽろの製作業務について、４月１日から契約を開始するため</t>
    <rPh sb="0" eb="2">
      <t>テンジ</t>
    </rPh>
    <rPh sb="7" eb="9">
      <t>セイサク</t>
    </rPh>
    <rPh sb="9" eb="11">
      <t>ギョウム</t>
    </rPh>
    <rPh sb="17" eb="18">
      <t>ガツ</t>
    </rPh>
    <rPh sb="19" eb="20">
      <t>ニチ</t>
    </rPh>
    <rPh sb="22" eb="24">
      <t>ケイヤク</t>
    </rPh>
    <rPh sb="25" eb="27">
      <t>カイシ</t>
    </rPh>
    <phoneticPr fontId="4"/>
  </si>
  <si>
    <t>身体障害者福祉センター運営管理業務</t>
    <rPh sb="0" eb="7">
      <t>シンタイショウガイシャフクシ</t>
    </rPh>
    <rPh sb="11" eb="13">
      <t>ウンエイ</t>
    </rPh>
    <rPh sb="13" eb="15">
      <t>カンリ</t>
    </rPh>
    <rPh sb="15" eb="17">
      <t>ギョウム</t>
    </rPh>
    <phoneticPr fontId="4"/>
  </si>
  <si>
    <t>身体障害者福祉センター運営管理2～6</t>
    <rPh sb="0" eb="2">
      <t>シンタイ</t>
    </rPh>
    <rPh sb="2" eb="5">
      <t>ショウガイシャ</t>
    </rPh>
    <rPh sb="5" eb="7">
      <t>フクシ</t>
    </rPh>
    <phoneticPr fontId="4"/>
  </si>
  <si>
    <t>身体障害者福祉センターの運営管理を指定管理者が複数年度にわたり実施するため。</t>
    <rPh sb="0" eb="2">
      <t>シンタイ</t>
    </rPh>
    <rPh sb="2" eb="5">
      <t>ショウガイシャ</t>
    </rPh>
    <rPh sb="5" eb="7">
      <t>フクシ</t>
    </rPh>
    <phoneticPr fontId="4"/>
  </si>
  <si>
    <t>地域生活支援センターさっぽろ運営管理業務</t>
    <rPh sb="0" eb="2">
      <t>チイキ</t>
    </rPh>
    <rPh sb="2" eb="4">
      <t>セイカツ</t>
    </rPh>
    <rPh sb="4" eb="6">
      <t>シエン</t>
    </rPh>
    <rPh sb="14" eb="16">
      <t>ウンエイ</t>
    </rPh>
    <rPh sb="16" eb="18">
      <t>カンリ</t>
    </rPh>
    <rPh sb="18" eb="20">
      <t>ギョウム</t>
    </rPh>
    <phoneticPr fontId="4"/>
  </si>
  <si>
    <t>地域生活支援センターさっぽろ運営管理2～6</t>
    <rPh sb="0" eb="2">
      <t>チイキ</t>
    </rPh>
    <rPh sb="2" eb="4">
      <t>セイカツ</t>
    </rPh>
    <rPh sb="4" eb="6">
      <t>シエン</t>
    </rPh>
    <phoneticPr fontId="4"/>
  </si>
  <si>
    <t>地域生活支援センターの運営管理を指定管理者が複数年度にわたり実施するため。</t>
    <rPh sb="0" eb="6">
      <t>チイキセイカツシエン</t>
    </rPh>
    <phoneticPr fontId="4"/>
  </si>
  <si>
    <t>老人福祉センター運営管理</t>
  </si>
  <si>
    <t>庁舎等清掃・警備等31～33</t>
  </si>
  <si>
    <t>高齢保健福祉部</t>
  </si>
  <si>
    <t>老人福祉センターの清掃費</t>
  </si>
  <si>
    <t>敬老優待乗車証会計室データ取込委託業務</t>
  </si>
  <si>
    <t>会計室に委託している本業務は、４月１日から業務を実施するため。</t>
  </si>
  <si>
    <t>有料老人ホーム届出事務費</t>
  </si>
  <si>
    <t>有料老人ホームの届出、書類審査、事業所からの問い合わせ対応などの外部委託を４月１日から実施するため。</t>
  </si>
  <si>
    <t>敬老優待乗車証各種様式印字・封入封緘業務</t>
  </si>
  <si>
    <t>敬老優待乗車証各種様式印字・封入封緘</t>
  </si>
  <si>
    <t>軽費老人ホーム運営管理費</t>
  </si>
  <si>
    <t>軽費老人ホーム運営管理30～34</t>
  </si>
  <si>
    <t>施設管理に関して、複数年度にわたり指定管理者への委託を実施するため。</t>
  </si>
  <si>
    <t>H30.3</t>
  </si>
  <si>
    <t>老人福祉センター運営管理費</t>
  </si>
  <si>
    <t>老人福祉センター運営管理30～34</t>
  </si>
  <si>
    <t>生活支援ハウス運営費</t>
  </si>
  <si>
    <t>生活支援ハウス運営管理</t>
  </si>
  <si>
    <t>生活支援ハウスは入所施設のため、年度当初から業務を履行する必要があるため。</t>
  </si>
  <si>
    <t>保養センター駒岡運営管理費</t>
    <rPh sb="0" eb="2">
      <t>ホヨウ</t>
    </rPh>
    <rPh sb="6" eb="8">
      <t>コマオカ</t>
    </rPh>
    <rPh sb="8" eb="10">
      <t>ウンエイ</t>
    </rPh>
    <rPh sb="10" eb="12">
      <t>カンリ</t>
    </rPh>
    <rPh sb="12" eb="13">
      <t>ヒ</t>
    </rPh>
    <phoneticPr fontId="4"/>
  </si>
  <si>
    <t>保養センター駒岡運営管理2～6</t>
    <rPh sb="0" eb="2">
      <t>ホヨウ</t>
    </rPh>
    <rPh sb="6" eb="8">
      <t>コマオカ</t>
    </rPh>
    <phoneticPr fontId="4"/>
  </si>
  <si>
    <t>敬老優待乗車証等システム更新関連</t>
    <rPh sb="12" eb="14">
      <t>コウシン</t>
    </rPh>
    <rPh sb="14" eb="16">
      <t>カンレン</t>
    </rPh>
    <phoneticPr fontId="4"/>
  </si>
  <si>
    <t>敬老優待乗車証等対象者管理システムおよびチャージ端末の更新に伴い、更新作業が必要なため。</t>
    <rPh sb="24" eb="26">
      <t>タンマツ</t>
    </rPh>
    <rPh sb="33" eb="35">
      <t>コウシン</t>
    </rPh>
    <rPh sb="35" eb="37">
      <t>サギョウ</t>
    </rPh>
    <phoneticPr fontId="4"/>
  </si>
  <si>
    <t>ガラス器具等洗浄業務</t>
  </si>
  <si>
    <t>衛生研究所</t>
  </si>
  <si>
    <t>自家用電気工作物の保安管理業務</t>
  </si>
  <si>
    <t>検体収集業務</t>
  </si>
  <si>
    <t>365日24時間体制で履行するため、R3年4月1日からR4年3月31日までを履行期間とし、R3年3月に早期の契約を行う予定のため。</t>
    <phoneticPr fontId="4"/>
  </si>
  <si>
    <t>R3年4月1日～R4年3月31日を履行期間とし、スケジュール表に基づき各保健センターで受付けた検体を収集し衛生研究所に搬送する業務を履行するため、早期の契約を行う必要がある。</t>
    <phoneticPr fontId="4"/>
  </si>
  <si>
    <t>カラー複合機保守業務</t>
  </si>
  <si>
    <t>財政局</t>
  </si>
  <si>
    <t>財政部</t>
  </si>
  <si>
    <t>カラー複合機保守管理及び消耗品等供給業務</t>
  </si>
  <si>
    <t>イントラネット保守業務</t>
  </si>
  <si>
    <t>札幌市イントラネット機器のシステムダウンを未然に防止し、システム障害発生時には、的確且つ迅速に解決することにより、システムの円滑な運用、効率的な管理を図る。</t>
  </si>
  <si>
    <t>起債管理システム保守</t>
  </si>
  <si>
    <t>起債管理システムに関する保守業務</t>
  </si>
  <si>
    <t>格付け業務</t>
  </si>
  <si>
    <t>市債格付け取得</t>
  </si>
  <si>
    <t>本市及び本市が発行する市場公募債の格付け業務</t>
  </si>
  <si>
    <t>地方債証券の共同発行に伴う連帯債務</t>
  </si>
  <si>
    <t>平22～２</t>
  </si>
  <si>
    <t>22～32</t>
  </si>
  <si>
    <t>平23～３</t>
    <phoneticPr fontId="4"/>
  </si>
  <si>
    <t>23～33</t>
  </si>
  <si>
    <t>平24～４</t>
    <phoneticPr fontId="4"/>
  </si>
  <si>
    <t>24～34</t>
  </si>
  <si>
    <t>平25～５</t>
    <phoneticPr fontId="4"/>
  </si>
  <si>
    <t>25～35</t>
  </si>
  <si>
    <t>26～36</t>
  </si>
  <si>
    <t>平27～７</t>
  </si>
  <si>
    <t>27～37</t>
  </si>
  <si>
    <t>平28～８</t>
    <phoneticPr fontId="4"/>
  </si>
  <si>
    <t>28～38</t>
  </si>
  <si>
    <t>平29～９</t>
    <phoneticPr fontId="4"/>
  </si>
  <si>
    <t>29～39</t>
  </si>
  <si>
    <t>平30～10</t>
  </si>
  <si>
    <t>30～40</t>
  </si>
  <si>
    <t>元～11</t>
  </si>
  <si>
    <t>31～41</t>
  </si>
  <si>
    <t>２～12</t>
    <phoneticPr fontId="4"/>
  </si>
  <si>
    <t>市税事務所収納現金等の払込等に係る警備輸送業務</t>
  </si>
  <si>
    <t>税政部</t>
  </si>
  <si>
    <t>市税事務所を巡回し、市税事務所において納付された現金または有価証券等を回収し、指定金融機関に運搬する業務。【４月１日から業務実施】</t>
  </si>
  <si>
    <t>市税事務所清掃業務</t>
  </si>
  <si>
    <t>北部市税事務所の事務室等の清掃業務。【４月１日から業務実施】（他の４市税事務所は共益費に含まれるため債務負担行為設定の必要はない）</t>
  </si>
  <si>
    <t>南部・西部市税事務所の複合機保守業務。【４月１日から業務実施】</t>
  </si>
  <si>
    <t>札幌市固定資産税地理情報システム保守業務</t>
  </si>
  <si>
    <t>札幌市固定資産税地理情報システムのサーバ等の保守管理契約。【４月１日から業務実施】</t>
  </si>
  <si>
    <t>市税証明のコンビニ交付システム保守業務</t>
  </si>
  <si>
    <t>証明書コンビニ交付システムのサーバ等の保守管理契約。【４月１日から業務実施】</t>
  </si>
  <si>
    <t>固定資産税等納税通知書の集荷及び配送業務</t>
  </si>
  <si>
    <t>固定資産税・都市計画税納税通知書の当初発送分については、毎年４月１２日頃に一斉に発送している。各市税事務所の最寄の郵便局以外の郵便局への集荷及び配送は民間事業者に委託する業務。【４月から業務実施】</t>
  </si>
  <si>
    <t>市税事務所の複写サービス</t>
  </si>
  <si>
    <t>市税事務所において複写サービスを受けるもの。【４月１日から業務実施】</t>
  </si>
  <si>
    <t>市税クレジットカード納付</t>
  </si>
  <si>
    <t>指定代理納付者に業務を委託する部分において、複数年度にわたり業務を実施するため。</t>
  </si>
  <si>
    <t>ハガキ式口座振替依頼書（市・道民税用）の印刷</t>
  </si>
  <si>
    <t>6月中旬発送の当初納税通知書に口座振替依頼書を同封する都合上、５月中旬までの納品を要するため。</t>
  </si>
  <si>
    <t>特別徴収税額通知の封入封緘作業委託</t>
  </si>
  <si>
    <t>特別徴収税額通知書の封入封緘作業の委託業務。【４月から業務実施】</t>
  </si>
  <si>
    <t>札幌市固定資産税地理情報システムデータ検査・構造化業務</t>
  </si>
  <si>
    <t>札幌市固定資産税地理情報システムの地番データの検査や構造化業務【４月１日から業務実施】</t>
  </si>
  <si>
    <t>札幌市お知らせセンター管理運営業務</t>
    <rPh sb="0" eb="2">
      <t>サッポロ</t>
    </rPh>
    <rPh sb="2" eb="3">
      <t>シ</t>
    </rPh>
    <rPh sb="4" eb="5">
      <t>シ</t>
    </rPh>
    <rPh sb="11" eb="13">
      <t>カンリ</t>
    </rPh>
    <rPh sb="13" eb="15">
      <t>ウンエイ</t>
    </rPh>
    <rPh sb="15" eb="17">
      <t>ギョウム</t>
    </rPh>
    <phoneticPr fontId="4"/>
  </si>
  <si>
    <t>納税者へ電話かけ等を行う業務を複数年度にわたり実施するため。</t>
  </si>
  <si>
    <t>軽自動車税原動機付自転車申告受付事務</t>
  </si>
  <si>
    <t>原動機付自転車申告受付</t>
    <rPh sb="0" eb="3">
      <t>ゲンドウキ</t>
    </rPh>
    <rPh sb="3" eb="4">
      <t>ツキ</t>
    </rPh>
    <rPh sb="4" eb="7">
      <t>ジテンシャ</t>
    </rPh>
    <rPh sb="7" eb="9">
      <t>シンコク</t>
    </rPh>
    <rPh sb="9" eb="11">
      <t>ウケツケ</t>
    </rPh>
    <phoneticPr fontId="4"/>
  </si>
  <si>
    <t>民間事業者に原動機付自転車の取得、譲渡（受）又は廃車に係る申告書の受理及び標識の交付又は返納に係る事務の委託。【４月１日から業務実施】</t>
  </si>
  <si>
    <t>市税コンビニエンスストア収納代行業務</t>
  </si>
  <si>
    <t>市税コンビニエンス
ストア収納代行</t>
  </si>
  <si>
    <t>市税のコンビニ収納業務。【４月１日から業務実施】</t>
  </si>
  <si>
    <t>市税証明のコンビニ交付手数料</t>
  </si>
  <si>
    <t>証明書交付事務</t>
  </si>
  <si>
    <t>市税証明のコンビニ交付委託業務。【４月１日から業務実施】</t>
  </si>
  <si>
    <t>札幌市電話納付案内センター管理運営業務</t>
  </si>
  <si>
    <t>管財部</t>
  </si>
  <si>
    <t>令和２年７月から令和３年５月までの期間において、現年度滞納者に対し継続した架電業務を実施するため</t>
    <rPh sb="0" eb="2">
      <t>レイワ</t>
    </rPh>
    <rPh sb="8" eb="10">
      <t>レイワ</t>
    </rPh>
    <phoneticPr fontId="4"/>
  </si>
  <si>
    <t>デジタルフルカラー複合機保守業務</t>
  </si>
  <si>
    <t>障がいが発生した際に速やかに対応できるよう、空白期間がなく保守を継続させる必要があるため。</t>
  </si>
  <si>
    <t>モノクロレーザープリンタ保守業務</t>
  </si>
  <si>
    <t>契約基本システム運用保守業務</t>
  </si>
  <si>
    <t>365日24時間体制で保守体制を確保できるよう、空白期間がなく保守を継続させる必要があるため。</t>
  </si>
  <si>
    <t>電子入札システム運用サービス提供業務</t>
  </si>
  <si>
    <t>電子入札コアシステムプログラム・サポートサービス業務</t>
  </si>
  <si>
    <t>カラー複合機保守業務</t>
    <rPh sb="3" eb="6">
      <t>フクゴウキ</t>
    </rPh>
    <rPh sb="6" eb="8">
      <t>ホシュ</t>
    </rPh>
    <rPh sb="8" eb="10">
      <t>ギョウム</t>
    </rPh>
    <phoneticPr fontId="4"/>
  </si>
  <si>
    <t>設備・機器等保守点検等</t>
    <rPh sb="0" eb="2">
      <t>セツビ</t>
    </rPh>
    <rPh sb="3" eb="5">
      <t>キキ</t>
    </rPh>
    <rPh sb="5" eb="6">
      <t>トウ</t>
    </rPh>
    <rPh sb="6" eb="8">
      <t>ホシュ</t>
    </rPh>
    <rPh sb="8" eb="10">
      <t>テンケン</t>
    </rPh>
    <rPh sb="10" eb="11">
      <t>トウ</t>
    </rPh>
    <phoneticPr fontId="4"/>
  </si>
  <si>
    <t>財政局</t>
    <rPh sb="0" eb="2">
      <t>ザイセイ</t>
    </rPh>
    <rPh sb="2" eb="3">
      <t>キョク</t>
    </rPh>
    <phoneticPr fontId="4"/>
  </si>
  <si>
    <t>管財部</t>
    <rPh sb="0" eb="2">
      <t>カンザイ</t>
    </rPh>
    <rPh sb="2" eb="3">
      <t>ブ</t>
    </rPh>
    <phoneticPr fontId="4"/>
  </si>
  <si>
    <t>機器保守業務。障害時の迅速な対応等、保守の継続性が必須のため４月１日から契約開始。</t>
    <rPh sb="0" eb="2">
      <t>キキ</t>
    </rPh>
    <rPh sb="2" eb="4">
      <t>ホシュ</t>
    </rPh>
    <rPh sb="4" eb="6">
      <t>ギョウム</t>
    </rPh>
    <rPh sb="7" eb="9">
      <t>ショウガイ</t>
    </rPh>
    <rPh sb="9" eb="10">
      <t>ジ</t>
    </rPh>
    <rPh sb="11" eb="13">
      <t>ジンソク</t>
    </rPh>
    <rPh sb="14" eb="16">
      <t>タイオウ</t>
    </rPh>
    <rPh sb="16" eb="17">
      <t>トウ</t>
    </rPh>
    <rPh sb="18" eb="20">
      <t>ホシュ</t>
    </rPh>
    <rPh sb="21" eb="24">
      <t>ケイゾクセイ</t>
    </rPh>
    <rPh sb="25" eb="27">
      <t>ヒッス</t>
    </rPh>
    <rPh sb="31" eb="32">
      <t>ツキ</t>
    </rPh>
    <rPh sb="33" eb="34">
      <t>ニチ</t>
    </rPh>
    <rPh sb="36" eb="38">
      <t>ケイヤク</t>
    </rPh>
    <rPh sb="38" eb="40">
      <t>カイシ</t>
    </rPh>
    <phoneticPr fontId="4"/>
  </si>
  <si>
    <t>土木工事積算システムの運用に係る関係経費</t>
    <rPh sb="0" eb="6">
      <t>ドボクコウジセキサン</t>
    </rPh>
    <rPh sb="11" eb="13">
      <t>ウンヨウ</t>
    </rPh>
    <rPh sb="14" eb="15">
      <t>カカ</t>
    </rPh>
    <rPh sb="16" eb="18">
      <t>カンケイ</t>
    </rPh>
    <rPh sb="18" eb="20">
      <t>ケイヒ</t>
    </rPh>
    <phoneticPr fontId="4"/>
  </si>
  <si>
    <t>システムの運用に関係する各業務の経費合算。各業務運営の継続性が必須のため４月１日から契約開始。システム利用課が予算委託により応分の経費を負担するが、債務負担行為は契約担当課にて一括計上。</t>
    <rPh sb="5" eb="7">
      <t>ウンヨウ</t>
    </rPh>
    <rPh sb="8" eb="10">
      <t>カンケイ</t>
    </rPh>
    <rPh sb="12" eb="15">
      <t>カクギョウム</t>
    </rPh>
    <rPh sb="16" eb="18">
      <t>ケイヒ</t>
    </rPh>
    <rPh sb="18" eb="20">
      <t>ガッサン</t>
    </rPh>
    <rPh sb="21" eb="24">
      <t>カクギョウム</t>
    </rPh>
    <rPh sb="24" eb="26">
      <t>ウンエイ</t>
    </rPh>
    <rPh sb="27" eb="30">
      <t>ケイゾクセイ</t>
    </rPh>
    <rPh sb="31" eb="33">
      <t>ヒッス</t>
    </rPh>
    <rPh sb="37" eb="38">
      <t>ツキ</t>
    </rPh>
    <rPh sb="39" eb="40">
      <t>ニチ</t>
    </rPh>
    <rPh sb="42" eb="44">
      <t>ケイヤク</t>
    </rPh>
    <rPh sb="44" eb="46">
      <t>カイシ</t>
    </rPh>
    <rPh sb="51" eb="53">
      <t>リヨウ</t>
    </rPh>
    <rPh sb="53" eb="54">
      <t>カ</t>
    </rPh>
    <rPh sb="55" eb="57">
      <t>ヨサン</t>
    </rPh>
    <rPh sb="57" eb="59">
      <t>イタク</t>
    </rPh>
    <rPh sb="62" eb="64">
      <t>オウブン</t>
    </rPh>
    <rPh sb="65" eb="67">
      <t>ケイヒ</t>
    </rPh>
    <rPh sb="68" eb="70">
      <t>フタン</t>
    </rPh>
    <rPh sb="74" eb="76">
      <t>サイム</t>
    </rPh>
    <rPh sb="76" eb="78">
      <t>フタン</t>
    </rPh>
    <rPh sb="78" eb="80">
      <t>コウイ</t>
    </rPh>
    <rPh sb="81" eb="83">
      <t>ケイヤク</t>
    </rPh>
    <rPh sb="83" eb="86">
      <t>タントウカ</t>
    </rPh>
    <rPh sb="88" eb="90">
      <t>イッカツ</t>
    </rPh>
    <rPh sb="90" eb="92">
      <t>ケイジョウ</t>
    </rPh>
    <phoneticPr fontId="4"/>
  </si>
  <si>
    <t>営繕積算システムRIBC2利用料</t>
    <rPh sb="0" eb="4">
      <t>エイゼンセキサン</t>
    </rPh>
    <rPh sb="13" eb="16">
      <t>リヨウリョウ</t>
    </rPh>
    <phoneticPr fontId="4"/>
  </si>
  <si>
    <t>システムの利用料。設計積算等業務の継続性が必須のため４月１日から契約開始。システム利用課が予算委託により応分の経費を負担するが、債務負担行為は契約担当課にて一括計上。</t>
    <rPh sb="5" eb="8">
      <t>リヨウリョウ</t>
    </rPh>
    <rPh sb="9" eb="11">
      <t>セッケイ</t>
    </rPh>
    <rPh sb="11" eb="13">
      <t>セキサン</t>
    </rPh>
    <rPh sb="13" eb="14">
      <t>トウ</t>
    </rPh>
    <rPh sb="14" eb="16">
      <t>ギョウム</t>
    </rPh>
    <rPh sb="17" eb="20">
      <t>ケイゾクセイ</t>
    </rPh>
    <rPh sb="21" eb="23">
      <t>ヒッス</t>
    </rPh>
    <rPh sb="27" eb="28">
      <t>ツキ</t>
    </rPh>
    <rPh sb="29" eb="30">
      <t>ニチ</t>
    </rPh>
    <rPh sb="32" eb="36">
      <t>ケイヤクカイシ</t>
    </rPh>
    <rPh sb="41" eb="43">
      <t>リヨウ</t>
    </rPh>
    <rPh sb="43" eb="44">
      <t>カ</t>
    </rPh>
    <rPh sb="45" eb="47">
      <t>ヨサン</t>
    </rPh>
    <rPh sb="47" eb="49">
      <t>イタク</t>
    </rPh>
    <rPh sb="52" eb="54">
      <t>オウブン</t>
    </rPh>
    <rPh sb="55" eb="57">
      <t>ケイヒ</t>
    </rPh>
    <rPh sb="58" eb="60">
      <t>フタン</t>
    </rPh>
    <rPh sb="64" eb="66">
      <t>サイム</t>
    </rPh>
    <rPh sb="66" eb="68">
      <t>フタン</t>
    </rPh>
    <rPh sb="68" eb="70">
      <t>コウイ</t>
    </rPh>
    <rPh sb="71" eb="73">
      <t>ケイヤク</t>
    </rPh>
    <rPh sb="73" eb="76">
      <t>タントウカ</t>
    </rPh>
    <rPh sb="78" eb="80">
      <t>イッカツ</t>
    </rPh>
    <rPh sb="80" eb="82">
      <t>ケイジョウ</t>
    </rPh>
    <phoneticPr fontId="4"/>
  </si>
  <si>
    <t>中小企業金融対策資金貸付損失補償</t>
  </si>
  <si>
    <t>経済観光局</t>
  </si>
  <si>
    <t>産業振興部</t>
  </si>
  <si>
    <t>中小企業金融対策資金貸付損失補償15～32</t>
  </si>
  <si>
    <t>平15～２</t>
    <rPh sb="0" eb="1">
      <t>ヘイ</t>
    </rPh>
    <phoneticPr fontId="4"/>
  </si>
  <si>
    <t>15年度以降</t>
  </si>
  <si>
    <t>15～32</t>
  </si>
  <si>
    <t>中小企業金融対策資金貸付損失補償16～33</t>
  </si>
  <si>
    <t>平16～３</t>
    <rPh sb="0" eb="1">
      <t>ヘイ</t>
    </rPh>
    <phoneticPr fontId="4"/>
  </si>
  <si>
    <t>16年度以降</t>
  </si>
  <si>
    <t>16～33</t>
  </si>
  <si>
    <t>中小企業金融対策資金貸付損失補償17～34</t>
  </si>
  <si>
    <t>平17～４</t>
    <rPh sb="0" eb="1">
      <t>ヘイ</t>
    </rPh>
    <phoneticPr fontId="4"/>
  </si>
  <si>
    <t>17年度以降</t>
  </si>
  <si>
    <t>17～34</t>
  </si>
  <si>
    <t>中小企業金融対策資金貸付損失補償18～35</t>
  </si>
  <si>
    <t>平18～５</t>
    <rPh sb="0" eb="1">
      <t>ヘイ</t>
    </rPh>
    <phoneticPr fontId="4"/>
  </si>
  <si>
    <t>18年度以降</t>
  </si>
  <si>
    <t>18～35</t>
  </si>
  <si>
    <t>中小企業金融対策資金貸付損失補償19～36</t>
  </si>
  <si>
    <t>当該損失補償は、本市中小企業融資のうち、一般中小企業振興資金（マル札資金）、創業支援資金の中で、北海道信用保証協会の保証付の融資実行分が代位弁済に至った場合、その代位弁済額から中小企業金融公庫の保険金を差し引いた残額を本市が損失補償するもの。</t>
  </si>
  <si>
    <t>平19～６</t>
    <rPh sb="0" eb="1">
      <t>ヘイ</t>
    </rPh>
    <phoneticPr fontId="4"/>
  </si>
  <si>
    <t>19年度以降</t>
  </si>
  <si>
    <t>19～36</t>
  </si>
  <si>
    <t>中小企業金融対策資金貸付損失補償20～37</t>
  </si>
  <si>
    <t>平20～７</t>
    <rPh sb="0" eb="1">
      <t>ヘイ</t>
    </rPh>
    <phoneticPr fontId="4"/>
  </si>
  <si>
    <t>20年度以降</t>
  </si>
  <si>
    <t>20～37</t>
  </si>
  <si>
    <t>中小企業金融対策資金貸付損失補償21～38</t>
  </si>
  <si>
    <t>平21～８</t>
    <rPh sb="0" eb="1">
      <t>ヘイ</t>
    </rPh>
    <phoneticPr fontId="4"/>
  </si>
  <si>
    <t>21年度以降</t>
  </si>
  <si>
    <t>21～38</t>
  </si>
  <si>
    <t>中小企業金融対策資金貸付損失補償22～39</t>
  </si>
  <si>
    <t>当該損失補償は、本市中小企業融資のうち、一般中小企業振興資金（マル札資金）、創業支援資金の中で、北海道信用保証協会の保証付の融資実行分が代位弁済に至った場合、その代位弁済額から日本政策金融公庫の保険金を差し引いた残額を本市が損失補償するもの。</t>
  </si>
  <si>
    <t>平22～９</t>
    <phoneticPr fontId="4"/>
  </si>
  <si>
    <t>22年度以降</t>
  </si>
  <si>
    <t>22～39</t>
  </si>
  <si>
    <t>中小企業金融対策資金貸付損失補償23～40</t>
  </si>
  <si>
    <t>当該損失補償は、本市中小企業融資のうち、産業振興資金、小規模事業資金、元気おうえん資金、景気対策緊急支援資金、元気がんばれ資金、札幌みらい資金及び創業支援資金の中で、北海道信用保証協会の保証付の融資実行分が代位弁済に至った場合、その代位弁済額から日本政策金融公庫の保険金及び全国信用保証協会連合会の補填金を差し引いた残額を本市が北海道信用保証協会に支払うものである。</t>
  </si>
  <si>
    <t>23年度以降</t>
  </si>
  <si>
    <t>23～40</t>
  </si>
  <si>
    <t>中小企業金融対策資金貸付損失補償24～41</t>
  </si>
  <si>
    <t>当該損失補償は、本市中小企業融資のうち、産業振興資金、小規模事業資金、元気おうえん資金、景気対策緊急支援資金、元気がんばれ資金、札幌みらい資金及び創業・雇用創出支援資金の中で、北海道信用保証協会の保証付の融資実行分が代位弁済に至った場合、その代位弁済額から日本政策金融公庫の保険金及び全国信用保証協会連合会の補填金を差し引いた残額を本市が北海道信用保証協会に支払うものである。</t>
  </si>
  <si>
    <t>24年度以降</t>
  </si>
  <si>
    <t>24～41</t>
  </si>
  <si>
    <t>中小企業金融対策資金貸付損失補償25～42</t>
  </si>
  <si>
    <t>当該損失補償は、本市中小企業融資のうち、産業振興資金、小規模事業資金、元気おうえん資金、景気対策支援資金、元気がんばれ資金、札幌みらい資金、東日本大震災復興支援資金及び創業・雇用創出支援資金の中で、北海道信用保証協会の保証付の融資実行分が代位弁済に至った場合、その代位弁済額から日本政策金融公庫の保険金及び全国信用保証協会連合会の補填金を差し引いた残額を本市が協会に支払うものである。</t>
  </si>
  <si>
    <t>25年度以降</t>
  </si>
  <si>
    <t>25～42</t>
  </si>
  <si>
    <t>中小企業金融対策資金貸付損失補償26～43</t>
  </si>
  <si>
    <t>当該損失補償は、本市中小企業融資のうち、産業振興資金、札幌みらい資金、小規模事業資金、小口資金、景気対策支援資金、経営力強化支援資金、創業・雇用創出支援資金等の中で、北海道信用保証協会の保証付の融資実行分が代位弁済に至った場合、その代位弁済額から日本政策金融公庫の保険金及び全国信用保証協会連合会の補填金を差し引いた残額を本市が協会に支払うものである。</t>
  </si>
  <si>
    <t>平26～13</t>
    <phoneticPr fontId="4"/>
  </si>
  <si>
    <t>26年度以降</t>
  </si>
  <si>
    <t>26～43</t>
  </si>
  <si>
    <t>中小企業金融対策資金貸付損失補償27～44</t>
  </si>
  <si>
    <t>平27～14</t>
  </si>
  <si>
    <t>27年度以降</t>
  </si>
  <si>
    <t>27～44</t>
  </si>
  <si>
    <t>中小企業金融対策資金貸付損失補償28～45</t>
  </si>
  <si>
    <t>当該損失補償は、本市中小企業融資のうち、産業振興資金、札幌みらい資金、小規模事業資金、小口資金、景気対策支援資金、経営力強化支援資金、創業・雇用創出支援資金等の中で、北海道信用保証協会の保証付の融資実行分が代位弁済に至った場合、その代位弁済額から日本政策金融公庫の保険金及び全国信用保証協会連合会の補填金等を差し引いた残額の一定割合を本市が協会に支払うものである。</t>
  </si>
  <si>
    <t>28年度以降</t>
  </si>
  <si>
    <t>28～45</t>
  </si>
  <si>
    <t>中小企業金融対策資金貸付損失補償29～46</t>
  </si>
  <si>
    <t>29年度以降</t>
  </si>
  <si>
    <t>29～46</t>
  </si>
  <si>
    <t>中小企業金融対策資金貸付損失補償30～47</t>
  </si>
  <si>
    <t>当該損失補償は、本市中小企業融資のうち、一般中小企業振興資金、創業・雇用創出支援資金等の中で、北海道信用保証協会の保証付の融資実行分が代位弁済に至った場合、その代位弁済額から日本政策金融公庫の保険金及び全国信用保証協会連合会の補填金等を差し引いた残額の一定割合を本市が協会に支払うものである。</t>
  </si>
  <si>
    <t>平30～17</t>
  </si>
  <si>
    <t>30年度以降</t>
  </si>
  <si>
    <t>30～47</t>
  </si>
  <si>
    <t>中小企業金融対策資金貸付損失補償31～48</t>
  </si>
  <si>
    <t>元～18</t>
  </si>
  <si>
    <t>31年度以降</t>
  </si>
  <si>
    <t>31～48</t>
  </si>
  <si>
    <t>当該損失補償は、本市中小企業融資のうち、一般中小企業振興資金、創業・雇用創出支援資金等の中で、北海道信用保証協会の保証付の融資実行分が代位弁済に至った場合、その代位弁済額から日本政策金融公庫の保険金及び全国信用保証協会連合会の補填金等を差し引いた残額の一定割合を本市が協会に支払うものである。</t>
    <phoneticPr fontId="4"/>
  </si>
  <si>
    <t>令２～19</t>
    <rPh sb="0" eb="1">
      <t>レイ</t>
    </rPh>
    <phoneticPr fontId="4"/>
  </si>
  <si>
    <t>景気対策緊急支援資金を中小企業等が金融機関から借り入れることに伴う損失補償</t>
  </si>
  <si>
    <t>景気対策緊急支援資金を中小企業等が金融機関から借り入れることに伴う損失補償21～34</t>
  </si>
  <si>
    <t>景気対策緊急支援資金の融資実行の円滑化を図るため、北海道信用保証協会との間で損失補償契約を締結し、融資実行分が代位弁済に至った場合、元金及び利子から日本政策金融公庫の保険金を差し引いた額に、北海道信用保証協会が社）全国信用保証協会連合会から受領する補填金を除いた額を本市が損失補償するもの。</t>
  </si>
  <si>
    <t>平21～４</t>
    <rPh sb="0" eb="1">
      <t>ヘイ</t>
    </rPh>
    <phoneticPr fontId="4"/>
  </si>
  <si>
    <t>21～34</t>
  </si>
  <si>
    <t>景気対策緊急支援資金を中小企業等が金融機関から借り入れることに伴う損失補償22～35</t>
  </si>
  <si>
    <t>22～35</t>
  </si>
  <si>
    <t>業務の必要性から、令和3年4月1日から令和4年3月31日までを履行機関として、令和3年3月中に早期の契約を行う予定。</t>
    <rPh sb="9" eb="11">
      <t>レイワ</t>
    </rPh>
    <rPh sb="12" eb="13">
      <t>ネン</t>
    </rPh>
    <rPh sb="19" eb="21">
      <t>レイワ</t>
    </rPh>
    <rPh sb="39" eb="41">
      <t>レイワ</t>
    </rPh>
    <phoneticPr fontId="4"/>
  </si>
  <si>
    <t>中小企業支援センター運営業務</t>
  </si>
  <si>
    <t>中小企業支援センター運営管理</t>
  </si>
  <si>
    <t>中小企業支援センター運営業務については、業務の必要性から、令和３年4月1日から令和４年3月31日までを履行期間として、令和３年3月1日に早期の契約を行う予定である。</t>
    <rPh sb="29" eb="31">
      <t>レイワ</t>
    </rPh>
    <rPh sb="39" eb="41">
      <t>レイワ</t>
    </rPh>
    <rPh sb="59" eb="61">
      <t>レイワ</t>
    </rPh>
    <rPh sb="65" eb="67">
      <t>ツイタチ</t>
    </rPh>
    <phoneticPr fontId="4"/>
  </si>
  <si>
    <t>4・5</t>
  </si>
  <si>
    <t>札幌スタイルショップ管理運営業務</t>
  </si>
  <si>
    <t>札幌スタイル推進</t>
  </si>
  <si>
    <t>札幌スタイルショップの管理において、４月１日から業務を実施するため。</t>
  </si>
  <si>
    <t>「北海道大学連携型起業家育成施設」入居企業等支援業務</t>
  </si>
  <si>
    <t>入居企業等支援</t>
  </si>
  <si>
    <t>インキュベーション施設（北大ビジネススプリング）における入居企業等支援業務を、4月1日から委託実施するため。</t>
  </si>
  <si>
    <t>ヘルスケア産業ビジネスモデル構築支援業務</t>
  </si>
  <si>
    <t>ヘルスケア産業ビジネスモデル構築支援</t>
  </si>
  <si>
    <t>ヘルスケアビジネスの創出・成長を促すための企業等に対する支援</t>
  </si>
  <si>
    <t>札幌市エレクトロニクスセンター運営管理費</t>
  </si>
  <si>
    <t>エレクトロニクスセンター運営管理30～34</t>
  </si>
  <si>
    <t>エレクトロニクスセンター指定管理費</t>
  </si>
  <si>
    <t>産業振興センター運営管理30～34</t>
  </si>
  <si>
    <t>札幌市産業振興センターの指定管理費</t>
  </si>
  <si>
    <t>観光・ＭＩＣＥ推進部</t>
  </si>
  <si>
    <t>業務の必要性から、令和3年4月1日から令和4年3月31日までを履行機関として、令和3年3月中に早期の契約を行う予定。</t>
    <rPh sb="9" eb="11">
      <t>レイワ</t>
    </rPh>
    <rPh sb="19" eb="21">
      <t>レイワ</t>
    </rPh>
    <rPh sb="39" eb="41">
      <t>レイワ</t>
    </rPh>
    <phoneticPr fontId="4"/>
  </si>
  <si>
    <t>北海道さっぽろ「食と観光」情報館運営費</t>
  </si>
  <si>
    <t>観光案内所等運営管理</t>
  </si>
  <si>
    <t>北海道「食と観光」情報館の管理等において、４月１日から業務を実施するため。</t>
  </si>
  <si>
    <t>定山渓観光案内所運営業務</t>
  </si>
  <si>
    <t>定山渓観光案内所の運営を4月1日から業務を実施するため。</t>
  </si>
  <si>
    <t>定山渓観光関連施設調整維持管理</t>
  </si>
  <si>
    <t>定山渓地区の観光施設の維持管理（清掃等）を4月1日から実施するため。</t>
  </si>
  <si>
    <t>大通公園観光案内所設置・撤去業務</t>
  </si>
  <si>
    <t>大通公園観光案内所の開所日に間に合うよう、準備を行うため。（バリアフリー対応を検討）</t>
  </si>
  <si>
    <t>札幌いんふぉ運営業務</t>
  </si>
  <si>
    <t>札幌いんふぉ運営管理</t>
  </si>
  <si>
    <t>札幌いんふぉの管理等において、４月１日から業務を実施するため。</t>
  </si>
  <si>
    <t>Sapporo City Wi-Fi運用業務</t>
  </si>
  <si>
    <t>Sapporo City Wi-Fiの管理等において、４月１日から業務を実施するため。</t>
  </si>
  <si>
    <t>札幌市民泊総合窓口運営費</t>
    <rPh sb="0" eb="2">
      <t>サッポロ</t>
    </rPh>
    <rPh sb="2" eb="3">
      <t>シ</t>
    </rPh>
    <rPh sb="11" eb="12">
      <t>ヒ</t>
    </rPh>
    <phoneticPr fontId="4"/>
  </si>
  <si>
    <t>札幌市民泊総合窓口の運営において、4月1日から業務を実施するため。</t>
    <rPh sb="0" eb="3">
      <t>サッポロシ</t>
    </rPh>
    <phoneticPr fontId="4"/>
  </si>
  <si>
    <t>ＭＩＣＥ施設整備費</t>
    <rPh sb="4" eb="6">
      <t>シセツ</t>
    </rPh>
    <rPh sb="6" eb="9">
      <t>セイビヒ</t>
    </rPh>
    <phoneticPr fontId="4"/>
  </si>
  <si>
    <t>新MICE施設整備事業</t>
    <rPh sb="0" eb="1">
      <t>シン</t>
    </rPh>
    <rPh sb="5" eb="7">
      <t>シセツ</t>
    </rPh>
    <rPh sb="7" eb="9">
      <t>セイビ</t>
    </rPh>
    <rPh sb="9" eb="11">
      <t>ジギョウ</t>
    </rPh>
    <phoneticPr fontId="4"/>
  </si>
  <si>
    <t>コンセッションアドバイザリー業務をR2～４年度にわたり業務を実施するため。</t>
    <rPh sb="14" eb="16">
      <t>ギョウム</t>
    </rPh>
    <rPh sb="21" eb="23">
      <t>ネンド</t>
    </rPh>
    <rPh sb="27" eb="29">
      <t>ギョウム</t>
    </rPh>
    <rPh sb="30" eb="32">
      <t>ジッシ</t>
    </rPh>
    <phoneticPr fontId="4"/>
  </si>
  <si>
    <t>雇用推進部</t>
  </si>
  <si>
    <t>就業サポートセンター等運営管理業務</t>
  </si>
  <si>
    <t>就業サポートセンター等運営管理</t>
  </si>
  <si>
    <t>継続的な窓口運営には事前準備に要する期間が必要であることから、早期契約を行う予定であるため。</t>
  </si>
  <si>
    <t>ワークトライアル事業運営業務</t>
  </si>
  <si>
    <t>ワークトライアル</t>
  </si>
  <si>
    <t>女性の多様な働き方支援窓口運営費</t>
  </si>
  <si>
    <t>女性の多様な働き方支援窓口運営</t>
  </si>
  <si>
    <t>事業の運営において、４月１日から業務を実施するため。</t>
    <rPh sb="0" eb="2">
      <t>ジギョウ</t>
    </rPh>
    <rPh sb="3" eb="5">
      <t>ウンエイ</t>
    </rPh>
    <rPh sb="11" eb="12">
      <t>ガツ</t>
    </rPh>
    <rPh sb="13" eb="14">
      <t>ニチ</t>
    </rPh>
    <rPh sb="16" eb="18">
      <t>ギョウム</t>
    </rPh>
    <rPh sb="19" eb="21">
      <t>ジッシ</t>
    </rPh>
    <phoneticPr fontId="4"/>
  </si>
  <si>
    <t>女性活躍に向けた働き方改革サポート事業費</t>
    <rPh sb="17" eb="20">
      <t>ジギョウヒ</t>
    </rPh>
    <phoneticPr fontId="4"/>
  </si>
  <si>
    <t>女性社員の活躍応援</t>
  </si>
  <si>
    <t>企業の働き方改革を進めるためには、一定程度の取組期間が必要であることから、早期に契約を行い、事前準備を行う必要がある。</t>
  </si>
  <si>
    <t>札幌UIターン就職支援事業運営業務</t>
    <rPh sb="13" eb="15">
      <t>ウンエイ</t>
    </rPh>
    <phoneticPr fontId="4"/>
  </si>
  <si>
    <t>札幌UIターン就職支援</t>
  </si>
  <si>
    <t>事業の運営において、４月１日から窓口を開設するため、事前準備に要する期間を確保する必要がある。</t>
  </si>
  <si>
    <t>ローカルマッチプロジェクト事業実施業務</t>
  </si>
  <si>
    <t>ローカルマッチプロジェクト</t>
  </si>
  <si>
    <t>事業の運営において、４月１日からホームページに企業情報を掲載するため、事前準備に要する期間を確保する必要がある。</t>
  </si>
  <si>
    <t>さっぽろインターンシップ促進費</t>
    <rPh sb="12" eb="14">
      <t>ソクシン</t>
    </rPh>
    <rPh sb="14" eb="15">
      <t>ヒ</t>
    </rPh>
    <phoneticPr fontId="4"/>
  </si>
  <si>
    <t>事業の運営において、４月１日から企業募集を開始するため、事前準備に要する期間を確保する必要がある。</t>
    <rPh sb="18" eb="20">
      <t>ボシュウ</t>
    </rPh>
    <rPh sb="21" eb="23">
      <t>カイシ</t>
    </rPh>
    <phoneticPr fontId="4"/>
  </si>
  <si>
    <t>奨学金返還支援費</t>
    <rPh sb="0" eb="3">
      <t>ショウガクキン</t>
    </rPh>
    <rPh sb="3" eb="5">
      <t>ヘンカン</t>
    </rPh>
    <rPh sb="5" eb="7">
      <t>シエン</t>
    </rPh>
    <rPh sb="7" eb="8">
      <t>ヒ</t>
    </rPh>
    <phoneticPr fontId="4"/>
  </si>
  <si>
    <t>奨学金返還支援</t>
    <rPh sb="0" eb="7">
      <t>ショウガクキンヘンカンシエン</t>
    </rPh>
    <phoneticPr fontId="4"/>
  </si>
  <si>
    <t>奨学金返還支援のウェブサイトの保守管理契約について、４月１日から契約を開始するため。</t>
    <rPh sb="0" eb="3">
      <t>ショウガクキン</t>
    </rPh>
    <rPh sb="3" eb="5">
      <t>ヘンカン</t>
    </rPh>
    <rPh sb="5" eb="7">
      <t>シエン</t>
    </rPh>
    <rPh sb="15" eb="17">
      <t>ホシュ</t>
    </rPh>
    <rPh sb="17" eb="19">
      <t>カンリ</t>
    </rPh>
    <rPh sb="19" eb="21">
      <t>ケイヤク</t>
    </rPh>
    <rPh sb="27" eb="28">
      <t>ガツ</t>
    </rPh>
    <rPh sb="29" eb="30">
      <t>ニチ</t>
    </rPh>
    <rPh sb="32" eb="34">
      <t>ケイヤク</t>
    </rPh>
    <rPh sb="35" eb="37">
      <t>カイシ</t>
    </rPh>
    <phoneticPr fontId="4"/>
  </si>
  <si>
    <t>農業支援センター警備業務（庁舎等清掃・警備等）</t>
  </si>
  <si>
    <t>農政部</t>
  </si>
  <si>
    <t>4月1日に業務を開始するためには事前の人員確保が必要であり、3月上旬には契約しなければ間に合わない。</t>
  </si>
  <si>
    <t>業務の必要性から令和3年4月1日から令和4年3月31日の契約を令和3年3月１日に締結する必要があるため。</t>
    <rPh sb="8" eb="10">
      <t>レイワ</t>
    </rPh>
    <rPh sb="18" eb="20">
      <t>レイワ</t>
    </rPh>
    <rPh sb="31" eb="33">
      <t>レイワ</t>
    </rPh>
    <phoneticPr fontId="4"/>
  </si>
  <si>
    <t>農業支援センター機械設備保守点検業務（設備・機器等保守点検等）</t>
  </si>
  <si>
    <t>当センターの機械設備の保守管理について、４月１日から業務を開始するため。</t>
  </si>
  <si>
    <t>農業支援センターカラーデジタル複合機保守管理業務（設備・機器等保守点検等）</t>
  </si>
  <si>
    <t>複合機の保守管理契約について、４月１日から業務を開始するため。</t>
  </si>
  <si>
    <t>農業支援センター自家用電気工作物保守業務（設備・機器保守点検等）</t>
  </si>
  <si>
    <t>当センターの自家用電気工作物の保守管理について、４月１日から業務を開始するため。</t>
  </si>
  <si>
    <t>農業支援センター試験栽培等業務</t>
  </si>
  <si>
    <t>試験栽培を主とした圃場の管理業務を4月1日から開始するためには、人員と資材を事前に準備しなければならない。（市民農業講座分を含む）</t>
  </si>
  <si>
    <t>4
1</t>
  </si>
  <si>
    <t>1
6</t>
  </si>
  <si>
    <t>農業体験交流施設運営管理（指定管関係）</t>
  </si>
  <si>
    <t>農業体験交流施設運営管理30～34</t>
  </si>
  <si>
    <t>札幌市農業交流体験施設条例（平成７年条例第26号）に基づき、札幌市農業交流体験施設の管理運営をさとらんど指定管理者に委託するため。</t>
  </si>
  <si>
    <t>電子複写機等保守業務</t>
  </si>
  <si>
    <t>危機管理対策室</t>
  </si>
  <si>
    <t>危機管理対策部</t>
  </si>
  <si>
    <t>デジタルカラー複合機等の保守について、４月１日から業務を実施するため。</t>
  </si>
  <si>
    <t>自家用電気工作物の保安管理について、４月１日から業務を実施するため。</t>
  </si>
  <si>
    <t>各種システム保守等</t>
  </si>
  <si>
    <t>防災支援システムの保守等について、４月１日から業務を実施するため。</t>
  </si>
  <si>
    <t>庁舎等清掃業務</t>
  </si>
  <si>
    <t>スポーツ局</t>
  </si>
  <si>
    <t>スポーツ部</t>
  </si>
  <si>
    <t>庁舎等清掃業務において、４月１日から業務を実施するため</t>
  </si>
  <si>
    <t>札幌市学校施設開放事業管理運営業務</t>
  </si>
  <si>
    <t>学校施設開放事業運営管理</t>
  </si>
  <si>
    <t>札幌市学校施設開放事業管理運営業務について、4月1日から契約を開始するため。</t>
  </si>
  <si>
    <t>区体育館等運営管理</t>
  </si>
  <si>
    <t>区体育館等運営管理30～34</t>
  </si>
  <si>
    <t>スポーツ交流施設運営管理</t>
  </si>
  <si>
    <t>スポーツ交流施設運営管理30～34</t>
  </si>
  <si>
    <t>ジャンプ競技場等運営管理</t>
  </si>
  <si>
    <t>ジャンプ競技場等運営管理30～34</t>
  </si>
  <si>
    <t>札幌市スポーツ施設公衆無線LAN運用業務</t>
  </si>
  <si>
    <t>札幌市スポーツ施設公衆無線LANにおいて、4月1日から業務を実施するため。</t>
  </si>
  <si>
    <t>硬式野球場整備事業</t>
    <rPh sb="0" eb="2">
      <t>コウシキ</t>
    </rPh>
    <rPh sb="2" eb="5">
      <t>ヤキュウジョウ</t>
    </rPh>
    <rPh sb="5" eb="7">
      <t>セイビ</t>
    </rPh>
    <rPh sb="7" eb="9">
      <t>ジギョウ</t>
    </rPh>
    <phoneticPr fontId="4"/>
  </si>
  <si>
    <t>硬式野球場整備</t>
    <rPh sb="0" eb="2">
      <t>コウシキ</t>
    </rPh>
    <rPh sb="2" eb="5">
      <t>ヤキュウジョウ</t>
    </rPh>
    <rPh sb="5" eb="7">
      <t>セイビ</t>
    </rPh>
    <phoneticPr fontId="4"/>
  </si>
  <si>
    <t>スポーツ局</t>
    <rPh sb="4" eb="5">
      <t>キョク</t>
    </rPh>
    <phoneticPr fontId="4"/>
  </si>
  <si>
    <t>スポーツ部</t>
    <rPh sb="4" eb="5">
      <t>ブ</t>
    </rPh>
    <phoneticPr fontId="4"/>
  </si>
  <si>
    <t>硬式野球場整備に係る実施設計を令和3年1月から実施するため。</t>
    <rPh sb="0" eb="2">
      <t>コウシキ</t>
    </rPh>
    <rPh sb="2" eb="5">
      <t>ヤキュウジョウ</t>
    </rPh>
    <rPh sb="5" eb="7">
      <t>セイビ</t>
    </rPh>
    <rPh sb="8" eb="9">
      <t>カカ</t>
    </rPh>
    <rPh sb="10" eb="12">
      <t>ジッシ</t>
    </rPh>
    <rPh sb="12" eb="14">
      <t>セッケイ</t>
    </rPh>
    <rPh sb="15" eb="17">
      <t>レイワ</t>
    </rPh>
    <rPh sb="18" eb="19">
      <t>ネン</t>
    </rPh>
    <rPh sb="20" eb="21">
      <t>ガツ</t>
    </rPh>
    <rPh sb="23" eb="25">
      <t>ジッシ</t>
    </rPh>
    <phoneticPr fontId="4"/>
  </si>
  <si>
    <t>インターネット行財政情報サービス（47行政ジャーナル）</t>
    <rPh sb="7" eb="10">
      <t>ギョウザイセイ</t>
    </rPh>
    <rPh sb="10" eb="12">
      <t>ジョウホウ</t>
    </rPh>
    <rPh sb="19" eb="21">
      <t>ギョウセイ</t>
    </rPh>
    <phoneticPr fontId="4"/>
  </si>
  <si>
    <t>47行政ジャーナルを4月1日から使用するため。</t>
    <rPh sb="2" eb="4">
      <t>ギョウセイ</t>
    </rPh>
    <rPh sb="11" eb="12">
      <t>ガツ</t>
    </rPh>
    <rPh sb="13" eb="14">
      <t>ニチ</t>
    </rPh>
    <rPh sb="16" eb="18">
      <t>シヨウ</t>
    </rPh>
    <phoneticPr fontId="4"/>
  </si>
  <si>
    <t>藤野野外スポーツ交流施設運営管理</t>
    <rPh sb="0" eb="2">
      <t>フジノ</t>
    </rPh>
    <rPh sb="2" eb="4">
      <t>ヤガイ</t>
    </rPh>
    <rPh sb="8" eb="10">
      <t>コウリュウ</t>
    </rPh>
    <rPh sb="10" eb="12">
      <t>シセツ</t>
    </rPh>
    <rPh sb="12" eb="14">
      <t>ウンエイ</t>
    </rPh>
    <rPh sb="14" eb="16">
      <t>カンリ</t>
    </rPh>
    <phoneticPr fontId="4"/>
  </si>
  <si>
    <t>藤野野外スポーツ交流施設運営管理2～6</t>
    <rPh sb="0" eb="2">
      <t>フジノ</t>
    </rPh>
    <rPh sb="2" eb="4">
      <t>ヤガイ</t>
    </rPh>
    <rPh sb="8" eb="10">
      <t>コウリュウ</t>
    </rPh>
    <rPh sb="10" eb="12">
      <t>シセツ</t>
    </rPh>
    <rPh sb="12" eb="14">
      <t>ウンエイ</t>
    </rPh>
    <rPh sb="14" eb="16">
      <t>カンリ</t>
    </rPh>
    <phoneticPr fontId="4"/>
  </si>
  <si>
    <t>藤野野外スポーツ交流施設の管理運営に係る指定管理費。</t>
    <rPh sb="0" eb="2">
      <t>フジノ</t>
    </rPh>
    <rPh sb="2" eb="4">
      <t>ヤガイ</t>
    </rPh>
    <rPh sb="8" eb="10">
      <t>コウリュウ</t>
    </rPh>
    <rPh sb="10" eb="12">
      <t>シセツ</t>
    </rPh>
    <rPh sb="13" eb="15">
      <t>カンリ</t>
    </rPh>
    <rPh sb="15" eb="17">
      <t>ウンエイ</t>
    </rPh>
    <rPh sb="18" eb="19">
      <t>カカ</t>
    </rPh>
    <rPh sb="20" eb="22">
      <t>シテイ</t>
    </rPh>
    <rPh sb="22" eb="25">
      <t>カンリヒ</t>
    </rPh>
    <phoneticPr fontId="4"/>
  </si>
  <si>
    <t>政策企画部プリンター保守業務</t>
  </si>
  <si>
    <t>まちづくり政策局</t>
  </si>
  <si>
    <t>政策企画部</t>
  </si>
  <si>
    <t>政策企画部ファイルサーバー保守業務</t>
  </si>
  <si>
    <t>地下歩北2条広場運営等業務</t>
  </si>
  <si>
    <t>SAPICA運用保守等</t>
  </si>
  <si>
    <t>SAPICA電子マネーサービスの運用保守等について、4月1日から契約を開始するため</t>
  </si>
  <si>
    <t>防災情報共有システム保守管理業務</t>
  </si>
  <si>
    <t>チ･カ･ホ防災情報共有システムの保守等について、4月1日より契約を開始するため。</t>
  </si>
  <si>
    <t>北３条広場運営管理</t>
  </si>
  <si>
    <t>北３条広場運営管理30～34</t>
  </si>
  <si>
    <t>北３条広場の管理のうち、指定管理者に委託をする部分において、複数年度にわたり業務を実施するため。</t>
  </si>
  <si>
    <t>大通交流拠点地下広場維持管理</t>
  </si>
  <si>
    <t>大通交流拠点地下広場行政施設の管理等において、４月１日から業務を実施するため。なお、大
通情報ステーション運営業務については、R3～R5までの債務負担行為を設定。</t>
    <rPh sb="42" eb="43">
      <t>オオ</t>
    </rPh>
    <rPh sb="44" eb="45">
      <t>トオ</t>
    </rPh>
    <rPh sb="45" eb="47">
      <t>ジョウホウ</t>
    </rPh>
    <rPh sb="53" eb="55">
      <t>ウンエイ</t>
    </rPh>
    <rPh sb="55" eb="57">
      <t>ギョウム</t>
    </rPh>
    <rPh sb="71" eb="73">
      <t>サイム</t>
    </rPh>
    <rPh sb="73" eb="75">
      <t>フタン</t>
    </rPh>
    <rPh sb="75" eb="77">
      <t>コウイ</t>
    </rPh>
    <rPh sb="78" eb="80">
      <t>セッテイ</t>
    </rPh>
    <phoneticPr fontId="4"/>
  </si>
  <si>
    <t>窓口システムデータ更新・保守サポート業務等保守
（システム・サーバー等保守）</t>
  </si>
  <si>
    <t>都市計画部</t>
  </si>
  <si>
    <t>都市計画部発注の４件の業務履行にあたっては、保守期間がとぎれないよう365日24時間体制で通年実施する必要があることから、令和２年４月１日より契約を開始するため。
　・都市計画部サーバー保守　250千円
　・プリンター保守（都市計画部） 200千円
　・窓口情報システム運用保守　700千円
　・現況図等管理システム運用保守　300千円</t>
    <rPh sb="61" eb="63">
      <t>レイワ</t>
    </rPh>
    <rPh sb="74" eb="76">
      <t>カイシ</t>
    </rPh>
    <phoneticPr fontId="4"/>
  </si>
  <si>
    <t>４７行政ジャーナル</t>
    <rPh sb="2" eb="4">
      <t>ギョウセイ</t>
    </rPh>
    <phoneticPr fontId="4"/>
  </si>
  <si>
    <t>物品等リース等</t>
    <rPh sb="0" eb="3">
      <t>ブッピントウ</t>
    </rPh>
    <rPh sb="6" eb="7">
      <t>トウ</t>
    </rPh>
    <phoneticPr fontId="4"/>
  </si>
  <si>
    <t>インターネット情報サービス（47行政ジャーナル）の利用について、4月1日より契約を開始するため</t>
    <rPh sb="7" eb="9">
      <t>ジョウホウ</t>
    </rPh>
    <rPh sb="16" eb="18">
      <t>ギョウセイ</t>
    </rPh>
    <rPh sb="25" eb="27">
      <t>リヨウ</t>
    </rPh>
    <rPh sb="33" eb="34">
      <t>ガツ</t>
    </rPh>
    <rPh sb="35" eb="36">
      <t>ニチ</t>
    </rPh>
    <rPh sb="38" eb="40">
      <t>ケイヤク</t>
    </rPh>
    <rPh sb="41" eb="43">
      <t>カイシ</t>
    </rPh>
    <phoneticPr fontId="4"/>
  </si>
  <si>
    <t>大通バスセンター維持管理</t>
  </si>
  <si>
    <t>総合交通計画部</t>
  </si>
  <si>
    <t>大通バスセンターの維持管理において、４月１日から業務を実施するため</t>
  </si>
  <si>
    <t>札幌駅前通地下広場管理費用</t>
  </si>
  <si>
    <t>札幌駅前地下広場について、365日24時間体制で通年実施する必要があるため。</t>
  </si>
  <si>
    <t>「札幌いま・むかし探検ひろば」等総合管理</t>
  </si>
  <si>
    <t>「札幌いま・むかし探検ひろば」等について、365日24時間体制で通年実施する必要があるため。</t>
  </si>
  <si>
    <t>札幌市公共交通情報提供システム等運用・保守</t>
  </si>
  <si>
    <t>「さっぽろえきバスナビ」及び総合交通計画部で使用している複合機等の保守について、365日24時間体制で通年実施する必要があるため。</t>
  </si>
  <si>
    <t>バリアフリー施策に係る調査検討</t>
    <rPh sb="6" eb="8">
      <t>シサク</t>
    </rPh>
    <rPh sb="9" eb="10">
      <t>カカ</t>
    </rPh>
    <rPh sb="11" eb="13">
      <t>チョウサ</t>
    </rPh>
    <rPh sb="13" eb="15">
      <t>ケントウ</t>
    </rPh>
    <phoneticPr fontId="51"/>
  </si>
  <si>
    <t>バリアフリー基本構想改定に向けた検討業務を実施するため。</t>
    <rPh sb="6" eb="8">
      <t>キホン</t>
    </rPh>
    <rPh sb="8" eb="10">
      <t>コウソウ</t>
    </rPh>
    <rPh sb="10" eb="12">
      <t>カイテイ</t>
    </rPh>
    <rPh sb="13" eb="14">
      <t>ム</t>
    </rPh>
    <rPh sb="16" eb="18">
      <t>ケントウ</t>
    </rPh>
    <rPh sb="18" eb="20">
      <t>ギョウム</t>
    </rPh>
    <rPh sb="21" eb="23">
      <t>ジッシ</t>
    </rPh>
    <phoneticPr fontId="51"/>
  </si>
  <si>
    <t>札幌市立学校清掃等業務（用務員見直し全面委託）</t>
  </si>
  <si>
    <t>教育委員会</t>
  </si>
  <si>
    <t>生涯学習部</t>
  </si>
  <si>
    <t>札幌市立学校清掃等業務契約について、年度当初より業務を実施するため。</t>
  </si>
  <si>
    <t>札幌市立中央幼稚園清掃等業務</t>
  </si>
  <si>
    <t>中央幼稚園清掃等業務契約について、年度当初より業務を実施するため。</t>
  </si>
  <si>
    <t>札幌市立学校トイレ清掃等</t>
  </si>
  <si>
    <t>札幌市立学校の管理において、４月１日から業務を実施するため。</t>
  </si>
  <si>
    <t>札幌市立学校巡回警備業務契約について、年度当初より業務を実施するため。</t>
    <rPh sb="6" eb="8">
      <t>ジュンカイ</t>
    </rPh>
    <rPh sb="8" eb="10">
      <t>ケイビ</t>
    </rPh>
    <rPh sb="10" eb="12">
      <t>ギョウム</t>
    </rPh>
    <phoneticPr fontId="4"/>
  </si>
  <si>
    <t>学校施設利用管理業務</t>
  </si>
  <si>
    <t>学校施設利用管理業務契約について、年度当初より業務を実施するため。</t>
  </si>
  <si>
    <t>のぞみ分校清掃等業務</t>
  </si>
  <si>
    <t>のぞみ分校清掃等業務契約について、年度当初より業務を実施するため。</t>
  </si>
  <si>
    <t>札幌市立学校プール清掃業務</t>
  </si>
  <si>
    <t>学校プール清掃業務契約について、年度当初より業務を実施するため。</t>
  </si>
  <si>
    <t>札幌市立学校校舎清掃等業務</t>
  </si>
  <si>
    <t>校舎清掃等業務契約について、年度当初より業務を実施するため。</t>
  </si>
  <si>
    <t>札幌市立大通高等学校清掃等業務</t>
  </si>
  <si>
    <t>大通高等学校清掃等業務契約について、年度当初より業務を実施するため。</t>
  </si>
  <si>
    <t>豊成養護学校清掃等業務</t>
  </si>
  <si>
    <t>豊成養護学校清掃等業務契約について、年度当初より業務を実施するため。</t>
  </si>
  <si>
    <t>北翔養護学校清掃等業務</t>
  </si>
  <si>
    <t>北翔養護学校清掃等業務契約について、年度当初より業務を実施するため。</t>
  </si>
  <si>
    <t>みなみの杜高等支援学校清掃等業務</t>
  </si>
  <si>
    <t>みなみの杜高等支援学校清掃等業務契約について、年度当初より業務を実施するため。</t>
  </si>
  <si>
    <t>学校教育部</t>
  </si>
  <si>
    <t>日直代行業務委託において、４月１日から業務を実施するため。</t>
  </si>
  <si>
    <t>庁舎等清掃・警備等（中央図書館・地区図書館）</t>
  </si>
  <si>
    <t>中央図書館</t>
  </si>
  <si>
    <t>民間業者へ委託するにあたり、新たな受託者に対し業務の指導をするための準備期間が必要となるため。</t>
  </si>
  <si>
    <t>R3.3月上旬</t>
    <phoneticPr fontId="4"/>
  </si>
  <si>
    <t>執務環境測定等業務【白石区複合庁舎分】</t>
  </si>
  <si>
    <t>執務環境測定等業務を白）市民部にて取りまとめ、一括して民間企業へ発注する。令和2年10月から令和3年9月30日までの履行期間であり、令和2年9月末までに令和3年4月～9月までの履行に係る契約をを行うため。</t>
    <rPh sb="37" eb="39">
      <t>レイワ</t>
    </rPh>
    <rPh sb="46" eb="48">
      <t>レイワ</t>
    </rPh>
    <rPh sb="66" eb="68">
      <t>レイワ</t>
    </rPh>
    <rPh sb="69" eb="70">
      <t>ネン</t>
    </rPh>
    <rPh sb="71" eb="72">
      <t>ガツ</t>
    </rPh>
    <rPh sb="72" eb="73">
      <t>マツ</t>
    </rPh>
    <rPh sb="76" eb="78">
      <t>レイワ</t>
    </rPh>
    <rPh sb="93" eb="95">
      <t>ケイヤク</t>
    </rPh>
    <phoneticPr fontId="4"/>
  </si>
  <si>
    <t>R2.8月上旬</t>
    <rPh sb="4" eb="5">
      <t>ガツ</t>
    </rPh>
    <rPh sb="5" eb="7">
      <t>ジョウジュン</t>
    </rPh>
    <phoneticPr fontId="52"/>
  </si>
  <si>
    <t>塵芥排出処理業務【白石区複合庁舎分】</t>
  </si>
  <si>
    <t>塵芥排出処理業務を白）市民部にて取りまとめ、一括して民間企業へ発注する。令和3年4月からの履行開始であり、令和3年3月に早期の契約を行うため。</t>
    <rPh sb="36" eb="38">
      <t>レイワ</t>
    </rPh>
    <rPh sb="53" eb="55">
      <t>レイワ</t>
    </rPh>
    <phoneticPr fontId="4"/>
  </si>
  <si>
    <t>R3.3月上旬</t>
    <rPh sb="4" eb="5">
      <t>ガツ</t>
    </rPh>
    <rPh sb="5" eb="7">
      <t>ジョウジュン</t>
    </rPh>
    <phoneticPr fontId="52"/>
  </si>
  <si>
    <t>ネットワーク環境維持管理業務</t>
  </si>
  <si>
    <t>印刷機保守</t>
  </si>
  <si>
    <t>印刷機保守業務契約について、年度当初より業務を実施するため。</t>
  </si>
  <si>
    <t>札幌市立学校複合機等賃貸借・保守</t>
  </si>
  <si>
    <t>札幌市立学校の運営において、４月１日から業務を実施するため。</t>
  </si>
  <si>
    <t>プロパンガス購入</t>
  </si>
  <si>
    <t>特殊建築物定期点検業務</t>
  </si>
  <si>
    <t>学校施設の定期点検について、４月１日から業務を実施するため。</t>
  </si>
  <si>
    <t>混合栓設置工事</t>
  </si>
  <si>
    <t>混合栓設置工事を含む契約を令和２年度中に行うため。</t>
    <rPh sb="13" eb="15">
      <t>レイワ</t>
    </rPh>
    <rPh sb="16" eb="19">
      <t>ネンドチュウ</t>
    </rPh>
    <phoneticPr fontId="4"/>
  </si>
  <si>
    <t>ﾃﾞｼﾞﾀﾙｶﾗｰ複合機保守業務</t>
  </si>
  <si>
    <t>複合機の保守業務を４月１日から実施するため。</t>
  </si>
  <si>
    <t>生涯学習センターＯＡ機器等保守管理業務</t>
    <phoneticPr fontId="4"/>
  </si>
  <si>
    <t>生涯学習センターの貸室用ＯＡ機器等保守を４月１日から実施するため。</t>
  </si>
  <si>
    <t>複合型電子複写機保守業務</t>
  </si>
  <si>
    <t>複合機の保守業務を４月１日から実施するため。(学校施設課)</t>
  </si>
  <si>
    <t>学校施設維持保全業務</t>
  </si>
  <si>
    <t>学校施設の維持保全等について、４月１日から業務を実施するため。</t>
  </si>
  <si>
    <t>学校施設ＦＭ支援業務</t>
  </si>
  <si>
    <t>OA機器保守において、４月１日から業務を実施するため。</t>
  </si>
  <si>
    <t>複合機保守において、４月１日から業務を実施するため。</t>
  </si>
  <si>
    <t>ネットワーク保守において、４月１日から業務を実施するため。</t>
  </si>
  <si>
    <t>複写機保守において、４月１日から業務を実施するため。</t>
  </si>
  <si>
    <t>複写機賃借において、４月１日から業務を実施するため。</t>
  </si>
  <si>
    <t>視聴覚センター管理運営業務において、４月１日から業務を実施するため。</t>
  </si>
  <si>
    <t>設備・機器等保守業務（中央図書館・地区図書館）</t>
  </si>
  <si>
    <t>自家用電気工作物の保安管理業務【白石区複合庁舎分】</t>
  </si>
  <si>
    <t>自家用電気工作物の保安管理業務は建築部にて取りまとめ、一括して民間企業へ発注する。令和3年４月からの履行開始であり、令和3年３月に早期の契約を行うため。</t>
    <rPh sb="41" eb="43">
      <t>レイワ</t>
    </rPh>
    <rPh sb="58" eb="60">
      <t>レイワ</t>
    </rPh>
    <phoneticPr fontId="4"/>
  </si>
  <si>
    <t>学校適正配置計画策定支援システム保守業務</t>
  </si>
  <si>
    <t>学校適正配置計画策定支援システムのサーバ等の保守管理契約について、４月１日から契約を開始するため。</t>
  </si>
  <si>
    <t>就学援助等支給データ・振込通知書作成業務</t>
    <rPh sb="0" eb="2">
      <t>シュウガク</t>
    </rPh>
    <rPh sb="2" eb="4">
      <t>エンジョ</t>
    </rPh>
    <rPh sb="4" eb="5">
      <t>トウ</t>
    </rPh>
    <rPh sb="5" eb="7">
      <t>シキュウ</t>
    </rPh>
    <rPh sb="11" eb="13">
      <t>フリコミ</t>
    </rPh>
    <rPh sb="13" eb="16">
      <t>ツウチショ</t>
    </rPh>
    <rPh sb="16" eb="18">
      <t>サクセイ</t>
    </rPh>
    <rPh sb="18" eb="20">
      <t>ギョウム</t>
    </rPh>
    <phoneticPr fontId="4"/>
  </si>
  <si>
    <t>データ作成業務において４月１日から業務を実施するため</t>
    <rPh sb="3" eb="5">
      <t>サクセイ</t>
    </rPh>
    <rPh sb="5" eb="7">
      <t>ギョウム</t>
    </rPh>
    <rPh sb="12" eb="13">
      <t>ガツ</t>
    </rPh>
    <rPh sb="14" eb="15">
      <t>ニチ</t>
    </rPh>
    <rPh sb="17" eb="19">
      <t>ギョウム</t>
    </rPh>
    <rPh sb="20" eb="22">
      <t>ジッシ</t>
    </rPh>
    <phoneticPr fontId="4"/>
  </si>
  <si>
    <t>旧学校徴収金システム保守</t>
  </si>
  <si>
    <t>札幌市寄託図書管理システム・寄託図書ＷＥＢ予約システム保守業務</t>
  </si>
  <si>
    <t>寄託図書管理システム等の保守契約について、年度当初より業務を実施するため。</t>
  </si>
  <si>
    <t>高等学校授業料徴収管理システム保守</t>
  </si>
  <si>
    <t>学校保健システム保守業務</t>
  </si>
  <si>
    <t>学校保健システムのサーバ等の保守管理契約について、４月１日から業務を開始するため。</t>
  </si>
  <si>
    <t>札幌市学校給食献立作成システム保守業務</t>
  </si>
  <si>
    <t>学校給食の献立作成に使用するシステムの保守業務を４月１日から実施するため。</t>
  </si>
  <si>
    <t>営繕データベース保守業務</t>
  </si>
  <si>
    <t>学校営繕データベースのサーバ等の保守管理契約について、４月１日から契約を開始するため。</t>
  </si>
  <si>
    <t>高校交通費助成システム保守</t>
  </si>
  <si>
    <t>高校交通費助成システムの保守管理契約について、４月１日から契約を開始するため。</t>
  </si>
  <si>
    <t>システム・サーバー等保守業務（中央図書館）</t>
  </si>
  <si>
    <t>民間業者へ委託するにあたり、365日24時間体制での履行が必要となるため。</t>
  </si>
  <si>
    <t>札幌市図書・情報館に導入する情報システムや電子機器の保守について、4月1日から履行開始するため。</t>
  </si>
  <si>
    <t>札幌市立学校寄託図書・開放図書及び市立図書館図書等搬送業務</t>
  </si>
  <si>
    <t>寄託図書等の搬送業務契約について、年度当初より業務を実施するため。</t>
  </si>
  <si>
    <t>学校給食用物品搬送・保管業務</t>
  </si>
  <si>
    <t>学校給食で使用する食器･食具等の運搬業務を４月１日から実施するため。</t>
  </si>
  <si>
    <t>学校給食用破損食器回収・保管業務</t>
  </si>
  <si>
    <t>学校給食で破損した磁器食器の回収業務を４月１日から実施するため。</t>
  </si>
  <si>
    <t>学校給食用食器・食缶等運搬業務</t>
  </si>
  <si>
    <t>配送･運搬等</t>
  </si>
  <si>
    <t>学校給食を供給校から被供給校へ運搬する業務を４月１日から実施するため。</t>
  </si>
  <si>
    <t>被服配送・在庫管理</t>
  </si>
  <si>
    <t>札幌市立学校職員への貸与被服配送・在庫管理業務において、４月１日から業務委託を実施するため。</t>
    <phoneticPr fontId="4"/>
  </si>
  <si>
    <t>生涯学習部</t>
    <phoneticPr fontId="4"/>
  </si>
  <si>
    <t>図書資料配送業務（配送・運搬等業務）</t>
  </si>
  <si>
    <t>民間業者へ委託するにあたり、労働者の確保や業務の指導をするための準備期間が必要となるため。　　</t>
  </si>
  <si>
    <t>複写サービスにおいて、４月１日から業務を実施するため。（総務課）</t>
  </si>
  <si>
    <t>複写サービスにおいて、４月１日から業務を実施するため。（生涯学習推進課）</t>
  </si>
  <si>
    <t>複写サービスにおいて、４月１日から業務を実施するため。</t>
  </si>
  <si>
    <t>複写サービス（中央図書館）</t>
  </si>
  <si>
    <t>年度当初からのサービスの提供を受ける必要があり、履行に必要な機器の調達に要する準備期間が必要となるため。</t>
    <phoneticPr fontId="4"/>
  </si>
  <si>
    <t>物品等リース等30～35</t>
  </si>
  <si>
    <t>札幌市図書・情報館の開設準備のために、5年間のリース契約として、前年度中に契約を締結するため。</t>
  </si>
  <si>
    <t>平30～５</t>
  </si>
  <si>
    <t>H30.2月中旬</t>
  </si>
  <si>
    <t>30～35</t>
  </si>
  <si>
    <t>教職員定期健康診断</t>
  </si>
  <si>
    <t>教職員の定期健康診断において、４月１日から業務を実施するため。</t>
  </si>
  <si>
    <t>札幌市立学校一般廃棄物処理業務（その１）</t>
  </si>
  <si>
    <t>学校一般廃棄物処理業務契約について、年度当初より業務を実施するため。</t>
  </si>
  <si>
    <t>札幌市立学校一般廃棄物処理業務（その２）</t>
  </si>
  <si>
    <t>札幌市立学校産業廃棄物処分・収集業務</t>
  </si>
  <si>
    <t>学校産業廃棄物処分・収集業務契約について、年度当初より業務を実施するため。</t>
  </si>
  <si>
    <t>廃棄物処理等業務（中央図書館・地区図書館）</t>
  </si>
  <si>
    <t>民間業者へ委託するにあたり、新たな受託者に対し業務の指導、労働者の確保などの履行に必要な準備期間が必要となるため。</t>
  </si>
  <si>
    <t>R3.3月中旬</t>
    <rPh sb="5" eb="6">
      <t>チュウ</t>
    </rPh>
    <phoneticPr fontId="4"/>
  </si>
  <si>
    <t>市営住宅及び学校建築等の設計等及び地盤調査</t>
  </si>
  <si>
    <t>設計等及び地盤調査において、複数年契約を締結する必要があるため。</t>
  </si>
  <si>
    <t>給食従事者検便業務</t>
  </si>
  <si>
    <t>給食調理等</t>
  </si>
  <si>
    <t>学校給食従事者の検便について４月１日から業務を実施するため。</t>
  </si>
  <si>
    <t>学校給食食材の放射性物質検査業務</t>
  </si>
  <si>
    <t>学校給食で使用する食材の放射性物質検査について４月１日から業務を実施するため</t>
  </si>
  <si>
    <t>札幌市学校給食調理等業務</t>
  </si>
  <si>
    <t>学校給食の調理等業務を４月１日から実施するため。</t>
  </si>
  <si>
    <t>学校規模適正化検討委員会等運営補助業務</t>
  </si>
  <si>
    <t>学校規模適正化検討委員会等運営補助</t>
  </si>
  <si>
    <t>学校規模適正化検討委員会等運営補助について、４月１日から業務を実施するため</t>
  </si>
  <si>
    <t>学校規模適正化バス運行状況等調査業務</t>
    <rPh sb="9" eb="11">
      <t>ウンコウ</t>
    </rPh>
    <rPh sb="11" eb="13">
      <t>ジョウキョウ</t>
    </rPh>
    <rPh sb="13" eb="14">
      <t>トウ</t>
    </rPh>
    <rPh sb="14" eb="16">
      <t>チョウサ</t>
    </rPh>
    <rPh sb="16" eb="18">
      <t>ギョウム</t>
    </rPh>
    <phoneticPr fontId="4"/>
  </si>
  <si>
    <t>学校規模適正化のためのバス運行状況等の調査を、４月１日から業務着手するため</t>
    <rPh sb="13" eb="15">
      <t>ウンコウ</t>
    </rPh>
    <rPh sb="15" eb="17">
      <t>ジョウキョウ</t>
    </rPh>
    <rPh sb="17" eb="18">
      <t>トウ</t>
    </rPh>
    <rPh sb="19" eb="21">
      <t>チョウサ</t>
    </rPh>
    <rPh sb="31" eb="33">
      <t>チャクシュ</t>
    </rPh>
    <phoneticPr fontId="4"/>
  </si>
  <si>
    <t>R3.3月上旬</t>
    <rPh sb="4" eb="5">
      <t>ツキ</t>
    </rPh>
    <rPh sb="5" eb="7">
      <t>ジョウジュン</t>
    </rPh>
    <phoneticPr fontId="4"/>
  </si>
  <si>
    <t>外国語指導助手関連業務等</t>
  </si>
  <si>
    <t>外国語指導助手（ＡＬＴ）の業務委託について複数年契約をするため。</t>
  </si>
  <si>
    <t>31～32</t>
  </si>
  <si>
    <t>外国語指導助手関連</t>
  </si>
  <si>
    <t>外国語指導助手（ＡＬＴ）の住宅を借り上げるため。</t>
  </si>
  <si>
    <t>学校施設整備に係る工事・設計・工事監理等</t>
  </si>
  <si>
    <t>旧山の手養護学校の解体</t>
    <rPh sb="0" eb="1">
      <t>キュウ</t>
    </rPh>
    <rPh sb="1" eb="2">
      <t>ヤマ</t>
    </rPh>
    <rPh sb="3" eb="4">
      <t>テ</t>
    </rPh>
    <rPh sb="4" eb="6">
      <t>ヨウゴ</t>
    </rPh>
    <rPh sb="6" eb="8">
      <t>ガッコウ</t>
    </rPh>
    <rPh sb="9" eb="11">
      <t>カイタイ</t>
    </rPh>
    <phoneticPr fontId="4"/>
  </si>
  <si>
    <t>R2.未定</t>
  </si>
  <si>
    <t>グローバル人材育成推進員（ＧＥＡ）の住宅を借り上げるため。</t>
  </si>
  <si>
    <t>ネットパトロール関連業務</t>
  </si>
  <si>
    <t>いじめ対策・自殺予防</t>
    <rPh sb="3" eb="5">
      <t>タイサク</t>
    </rPh>
    <rPh sb="6" eb="8">
      <t>ジサツ</t>
    </rPh>
    <rPh sb="8" eb="10">
      <t>ヨボウ</t>
    </rPh>
    <phoneticPr fontId="4"/>
  </si>
  <si>
    <t>学校非公式サイト対策他において、４月１日から業務を実施するため。</t>
  </si>
  <si>
    <t>いじめ電話相談</t>
  </si>
  <si>
    <t>24時間いじめ電話相談業務において、４月１日から業務を実施するため。</t>
  </si>
  <si>
    <t>北方自然教育園運営管理（指定管関係）</t>
  </si>
  <si>
    <t>北方自然教育園運営管理30～34</t>
  </si>
  <si>
    <t>札幌市北方自然教育園の運営・管理を４月１日から委託する必要があるため</t>
  </si>
  <si>
    <t>市立札幌大通高等学校及び札幌市立中央幼稚園整備等事業19～33</t>
  </si>
  <si>
    <t>PFI事業により、校舎の維持管理、食堂等の運営業務を委託している。当該PFI事業は、設計、建設後に市に所有権を移転し、事業期間終了までの間、管理及び食堂等の運営を行う方式（いわゆるBTO方式）としており、履行期間が平成19年10月24日から平成34年3月31日までの契約を締結している。</t>
  </si>
  <si>
    <t>平19～３</t>
    <rPh sb="0" eb="1">
      <t>ヘイ</t>
    </rPh>
    <phoneticPr fontId="4"/>
  </si>
  <si>
    <t>19～33</t>
  </si>
  <si>
    <t>札幌市校務支援システムサービス提供業務</t>
  </si>
  <si>
    <t>校務支援システム利用29～34</t>
  </si>
  <si>
    <t>校務支援システムのサービス提供業務について、複数年契約を締結する必要があるため。</t>
  </si>
  <si>
    <t>資生館小学校スクールバス運行</t>
  </si>
  <si>
    <t>資生館小学校におけるスクールバス運行業務について、４月１日から契約を開始するため。</t>
  </si>
  <si>
    <t>定期刊行物購入</t>
  </si>
  <si>
    <t>学校関係備品等現物支給</t>
  </si>
  <si>
    <t>防塵用塩化カルシウム</t>
  </si>
  <si>
    <t>防塵用塩化カルシウムについて、小学校の運動会が行われる5月末前までに支給する必要があることから、年度当初に購入するため。</t>
  </si>
  <si>
    <t>特定建築物環境衛生管理</t>
  </si>
  <si>
    <t>特定建築物環境衛生管理業務契約について、年度当初より業務を実施するため。</t>
    <rPh sb="0" eb="2">
      <t>トクテイ</t>
    </rPh>
    <phoneticPr fontId="4"/>
  </si>
  <si>
    <t>学校健康診断業務等</t>
  </si>
  <si>
    <t>学校健康診断等</t>
  </si>
  <si>
    <t>児童生徒等を対象とした各種健康診断、学校（園）の環境衛生検査については年度当初から業務を実施するため。</t>
  </si>
  <si>
    <t>生涯学習センター等運営管理（指定管関係）</t>
  </si>
  <si>
    <t>生涯学習センター等運営管理30～34</t>
  </si>
  <si>
    <t>生涯学習センター等の管理のうち、指定管理者に委託をする部分において、複数年度にわたり業務を実施するため。</t>
  </si>
  <si>
    <t>青少年山の家運営管理（指定管関係）</t>
  </si>
  <si>
    <t>青少年山の家運営管理30～34</t>
  </si>
  <si>
    <t>青少年山の家の管理のうち、指定管理者に委託をする部分において、複数年度にわたり業務を実施するため。</t>
  </si>
  <si>
    <t>定山渓自然の村運営管理（指定管関係）</t>
  </si>
  <si>
    <t>定山渓自然の村運営管理30～34</t>
  </si>
  <si>
    <t>青少年科学館等運営管理（指定管関係）</t>
  </si>
  <si>
    <t>青少年科学館等運営管理30～34</t>
  </si>
  <si>
    <t>青少年科学館等の管理のうち、指定管理者に委託をする部分において、複数年度にわたり業務を実施するため。</t>
  </si>
  <si>
    <t>月寒公民館運営管理（指定管関係）</t>
  </si>
  <si>
    <t>月寒公民館運営管理30～34</t>
  </si>
  <si>
    <t>月寒公民館の管理のうち、指定管理者に委託をする部分において、複数年度にわたり業務を実施するため。</t>
  </si>
  <si>
    <t>市民ホール運営管理（指定管関係）</t>
  </si>
  <si>
    <t>市民ホール運営管理31～35</t>
  </si>
  <si>
    <t>市民ホールの管理のうち、指定管理者に委託をする部分において、複数年度にわたり業務を実施するため。</t>
  </si>
  <si>
    <t>元～５</t>
  </si>
  <si>
    <t>31～35</t>
  </si>
  <si>
    <t>中央図書館等雑誌購入</t>
  </si>
  <si>
    <t>発行後すぐに納品させる必要があり、３月中に契約する必要があるため。</t>
  </si>
  <si>
    <t>図書・情報館カウンター運営管理</t>
  </si>
  <si>
    <t>札幌市図書・情報館に設置する他館本の貸出・返却カウンターの委託について、4月1日から履行開始するため。</t>
  </si>
  <si>
    <t>図書室・図書コーナー等運営費（もみじ台図書コーナー運営業務）</t>
  </si>
  <si>
    <t>図書室・図書コーナー等運営管理</t>
  </si>
  <si>
    <t>もみじ台図書コーナー運営を民間業者へ委託するにあたり、業務の指導をするための準備期間が必要となるため、債務負担行為を設定したい。</t>
  </si>
  <si>
    <t>中央図書館大通カウンター運営管理費（大通カウンター運営業務）</t>
  </si>
  <si>
    <t>中央図書館大通カウンター運営管理</t>
  </si>
  <si>
    <t>大通カウンター運営を民間業者へ委託するにあたり、業務の指導をするための準備期間が必要となるため、債務負担行為を設定したい。　　</t>
  </si>
  <si>
    <t>生涯学習センター改修時において、使用承認事務等の継続のために臨時カウンターの設置等業務を行うため。</t>
  </si>
  <si>
    <t>青少年科学館再整備に係る実施設計（青少年科学館）</t>
  </si>
  <si>
    <t>生涯学習センター大規模改修における工事委託料（保全対象外分）</t>
    <rPh sb="0" eb="2">
      <t>ショウガイ</t>
    </rPh>
    <rPh sb="2" eb="4">
      <t>ガクシュウ</t>
    </rPh>
    <rPh sb="8" eb="11">
      <t>ダイキボ</t>
    </rPh>
    <rPh sb="11" eb="13">
      <t>カイシュウ</t>
    </rPh>
    <rPh sb="17" eb="19">
      <t>コウジ</t>
    </rPh>
    <rPh sb="19" eb="21">
      <t>イタク</t>
    </rPh>
    <rPh sb="21" eb="22">
      <t>リョウ</t>
    </rPh>
    <rPh sb="23" eb="25">
      <t>ホゼン</t>
    </rPh>
    <rPh sb="25" eb="27">
      <t>タイショウ</t>
    </rPh>
    <rPh sb="27" eb="28">
      <t>ガイ</t>
    </rPh>
    <rPh sb="28" eb="29">
      <t>ブン</t>
    </rPh>
    <phoneticPr fontId="4"/>
  </si>
  <si>
    <t>生涯学習センター大規模改修に併せて実施する保全対象外工事において、複数年契約を締結する必要があるため。</t>
    <rPh sb="0" eb="2">
      <t>ショウガイ</t>
    </rPh>
    <rPh sb="2" eb="4">
      <t>ガクシュウ</t>
    </rPh>
    <rPh sb="8" eb="11">
      <t>ダイキボ</t>
    </rPh>
    <rPh sb="11" eb="13">
      <t>カイシュウ</t>
    </rPh>
    <rPh sb="14" eb="15">
      <t>アワ</t>
    </rPh>
    <rPh sb="17" eb="19">
      <t>ジッシ</t>
    </rPh>
    <rPh sb="21" eb="23">
      <t>ホゼン</t>
    </rPh>
    <rPh sb="23" eb="25">
      <t>タイショウ</t>
    </rPh>
    <rPh sb="25" eb="26">
      <t>ガイ</t>
    </rPh>
    <rPh sb="26" eb="28">
      <t>コウジ</t>
    </rPh>
    <phoneticPr fontId="4"/>
  </si>
  <si>
    <t>学校改築工事等において、複数年契約を締結する必要があるため。</t>
    <rPh sb="0" eb="2">
      <t>ガッコウ</t>
    </rPh>
    <rPh sb="2" eb="4">
      <t>カイチク</t>
    </rPh>
    <rPh sb="4" eb="6">
      <t>コウジ</t>
    </rPh>
    <rPh sb="6" eb="7">
      <t>トウ</t>
    </rPh>
    <rPh sb="12" eb="14">
      <t>フクスウ</t>
    </rPh>
    <rPh sb="14" eb="15">
      <t>ネン</t>
    </rPh>
    <rPh sb="15" eb="17">
      <t>ケイヤク</t>
    </rPh>
    <rPh sb="18" eb="20">
      <t>テイケツ</t>
    </rPh>
    <rPh sb="22" eb="24">
      <t>ヒツヨウ</t>
    </rPh>
    <phoneticPr fontId="4"/>
  </si>
  <si>
    <t>学校改築工事等において、複数年契約を締結する必要があるため。</t>
  </si>
  <si>
    <t>消防局</t>
  </si>
  <si>
    <t>消）総務部</t>
  </si>
  <si>
    <t>「建築物における衛生的環境の確保に関する法律」第4条に基づく点検及び清掃を4月1日から実施するため。</t>
  </si>
  <si>
    <t>R3.3月中</t>
    <phoneticPr fontId="4"/>
  </si>
  <si>
    <t>消防局光ネットワーク更新事業</t>
    <phoneticPr fontId="4"/>
  </si>
  <si>
    <t>設備・機器等保守点検等30～34</t>
    <phoneticPr fontId="4"/>
  </si>
  <si>
    <t>消防局光ネットワーク機器のリース契約と回線保守の安定的な役務を確保するために複数年度の契約が必要であるが、条例で定める長期継続契約に該当しないため、債務負担行為を設定するものである。　
契約期間は、平成２９年１２月～平成３４年１１月までの５年契約とする。</t>
    <phoneticPr fontId="4"/>
  </si>
  <si>
    <t>自家用電気工作物の保安管理業務は、365日24時間体制で履行するため、令和３年４月１日から令和４年３月31日までを履行期間として、令和３年３月に早期の契約を行う予定である。</t>
    <rPh sb="35" eb="37">
      <t>レイワ</t>
    </rPh>
    <rPh sb="45" eb="47">
      <t>レイワ</t>
    </rPh>
    <rPh sb="65" eb="67">
      <t>レイワ</t>
    </rPh>
    <phoneticPr fontId="4"/>
  </si>
  <si>
    <t>消防局内の各庁舎間の逓送業務は、民間事業者への委託により実施するが、年度当初からサービスを受ける必要があり、かつ労働者の確保に必要な準備期間を確保する必要があることから、令和３年４月１日から令和４年３月31日を履行期間として、令和３年３月に早期の契約を行う予定である。</t>
    <rPh sb="85" eb="87">
      <t>レイワ</t>
    </rPh>
    <rPh sb="95" eb="97">
      <t>レイワ</t>
    </rPh>
    <rPh sb="113" eb="115">
      <t>レイワ</t>
    </rPh>
    <phoneticPr fontId="4"/>
  </si>
  <si>
    <t>消防学校、消防指令管制センター、救急ワークステーション及び各消防署における複写サービスは、民間業者への委託により実施するが、年度当初からサービスを受ける必要があり、かつ履行に必要な資機材の調達に係る準備期間を確保する必要があることから、令和３年４月１日から令和４年３月31日を履行期間として、令和３年３月中に早期の契約を行う予定である。</t>
    <rPh sb="118" eb="120">
      <t>レイワ</t>
    </rPh>
    <rPh sb="128" eb="130">
      <t>レイワ</t>
    </rPh>
    <rPh sb="146" eb="148">
      <t>レイワ</t>
    </rPh>
    <phoneticPr fontId="4"/>
  </si>
  <si>
    <t>消防局庁舎複写サービス（複写サービス）</t>
    <phoneticPr fontId="4"/>
  </si>
  <si>
    <t>自衛消防業務講習システム機器賃貸借（物品等リース等）</t>
  </si>
  <si>
    <t>物品等リース等27～33</t>
  </si>
  <si>
    <t>大規模・高層建築物の自衛消防隊に義務付けられる講習で使用する、火災及び地震を想定したシミュレーション訓練機器の賃貸借契約。
本機器は他用途への転用が難しく、契約解除条項を規定した長期継続契約とすると賃貸人のリスクが大きいこと、及び契約締結から納入までにおよそ10か月を要することから、債務負担行為を設定する。</t>
  </si>
  <si>
    <t>平27～３</t>
  </si>
  <si>
    <t>27～33</t>
  </si>
  <si>
    <t>R3.3月中</t>
  </si>
  <si>
    <t>隔日勤務者に係る仮眠用寝具は、民間事業者からの借受けにより確保するが、年度当初に納品が必要となり、契約締結後でなければ、相手方が物品の調達又は在庫調整に必要な期間を確保することができないため、令和３年４月１日から令和６年３月31日までの３年間を借受期間として、令和３年３月中に早期の契約を行う予定である。</t>
    <rPh sb="96" eb="98">
      <t>レイワ</t>
    </rPh>
    <rPh sb="106" eb="108">
      <t>レイワ</t>
    </rPh>
    <rPh sb="130" eb="132">
      <t>レイワ</t>
    </rPh>
    <phoneticPr fontId="4"/>
  </si>
  <si>
    <t>消防団員等公務災害補償等共済基金掛金</t>
  </si>
  <si>
    <t>消防団員等公務災害補償等共済基金との契約により、毎年度政令で定められた額の掛金を消防基金に支払う必要があるため。</t>
  </si>
  <si>
    <t>昭41～</t>
  </si>
  <si>
    <t>基金との契約に基づき団員定数割及び人口割により算出した額</t>
  </si>
  <si>
    <t>消防局庁舎環境衛生設備管理業務</t>
    <rPh sb="5" eb="7">
      <t>カンキョウ</t>
    </rPh>
    <rPh sb="7" eb="9">
      <t>エイセイ</t>
    </rPh>
    <rPh sb="9" eb="11">
      <t>セツビ</t>
    </rPh>
    <rPh sb="11" eb="13">
      <t>カンリ</t>
    </rPh>
    <rPh sb="13" eb="15">
      <t>ギョウム</t>
    </rPh>
    <phoneticPr fontId="4"/>
  </si>
  <si>
    <t>消防局</t>
    <rPh sb="0" eb="2">
      <t>ショウボウ</t>
    </rPh>
    <rPh sb="2" eb="3">
      <t>キョク</t>
    </rPh>
    <phoneticPr fontId="4"/>
  </si>
  <si>
    <t>札幌市民防災センターの運営管理において、４月１日から業務を実施するため。</t>
    <rPh sb="0" eb="2">
      <t>サッポロ</t>
    </rPh>
    <rPh sb="2" eb="4">
      <t>シミン</t>
    </rPh>
    <rPh sb="4" eb="6">
      <t>ボウサイ</t>
    </rPh>
    <rPh sb="11" eb="13">
      <t>ウンエイ</t>
    </rPh>
    <rPh sb="13" eb="15">
      <t>カンリ</t>
    </rPh>
    <rPh sb="21" eb="22">
      <t>ガツ</t>
    </rPh>
    <rPh sb="23" eb="24">
      <t>ニチ</t>
    </rPh>
    <rPh sb="26" eb="28">
      <t>ギョウム</t>
    </rPh>
    <rPh sb="29" eb="31">
      <t>ジッシ</t>
    </rPh>
    <phoneticPr fontId="4"/>
  </si>
  <si>
    <t>応急手当普及啓発業務</t>
    <rPh sb="0" eb="2">
      <t>オウキュウ</t>
    </rPh>
    <rPh sb="2" eb="4">
      <t>テアテ</t>
    </rPh>
    <rPh sb="4" eb="6">
      <t>フキュウ</t>
    </rPh>
    <rPh sb="6" eb="8">
      <t>ケイハツ</t>
    </rPh>
    <rPh sb="8" eb="10">
      <t>ギョウム</t>
    </rPh>
    <phoneticPr fontId="4"/>
  </si>
  <si>
    <t>札幌市民への応急手当普及啓発業務は、民間事業者等への委託により実施するが、年度当初から市民サービスを提供（応急手当普及講習を実施）する必要があり、かつ、労働者の確保に必要な準備期間を確保する必要があることから、令和３年４月１日から令和４年３月31日を履行期間として、令和３年３月中に早期の契約を行う予定である。</t>
    <rPh sb="0" eb="2">
      <t>サッポロ</t>
    </rPh>
    <rPh sb="2" eb="3">
      <t>シ</t>
    </rPh>
    <rPh sb="3" eb="4">
      <t>ミン</t>
    </rPh>
    <rPh sb="6" eb="8">
      <t>オウキュウ</t>
    </rPh>
    <rPh sb="8" eb="10">
      <t>テアテ</t>
    </rPh>
    <rPh sb="10" eb="12">
      <t>フキュウ</t>
    </rPh>
    <rPh sb="12" eb="14">
      <t>ケイハツ</t>
    </rPh>
    <rPh sb="14" eb="16">
      <t>ギョウム</t>
    </rPh>
    <rPh sb="18" eb="20">
      <t>ミンカン</t>
    </rPh>
    <rPh sb="20" eb="23">
      <t>ジギョウシャ</t>
    </rPh>
    <rPh sb="23" eb="24">
      <t>トウ</t>
    </rPh>
    <rPh sb="26" eb="28">
      <t>イタク</t>
    </rPh>
    <rPh sb="31" eb="33">
      <t>ジッシ</t>
    </rPh>
    <rPh sb="37" eb="38">
      <t>ネン</t>
    </rPh>
    <rPh sb="38" eb="39">
      <t>ド</t>
    </rPh>
    <rPh sb="39" eb="41">
      <t>トウショ</t>
    </rPh>
    <rPh sb="43" eb="45">
      <t>シミン</t>
    </rPh>
    <rPh sb="50" eb="52">
      <t>テイキョウ</t>
    </rPh>
    <rPh sb="53" eb="55">
      <t>オウキュウ</t>
    </rPh>
    <rPh sb="55" eb="57">
      <t>テアテ</t>
    </rPh>
    <rPh sb="57" eb="59">
      <t>フキュウ</t>
    </rPh>
    <rPh sb="59" eb="61">
      <t>コウシュウ</t>
    </rPh>
    <rPh sb="62" eb="64">
      <t>ジッシ</t>
    </rPh>
    <rPh sb="67" eb="69">
      <t>ヒツヨウ</t>
    </rPh>
    <rPh sb="76" eb="79">
      <t>ロウドウシャ</t>
    </rPh>
    <rPh sb="80" eb="82">
      <t>カクホ</t>
    </rPh>
    <rPh sb="83" eb="85">
      <t>ヒツヨウ</t>
    </rPh>
    <rPh sb="86" eb="88">
      <t>ジュンビ</t>
    </rPh>
    <rPh sb="88" eb="90">
      <t>キカン</t>
    </rPh>
    <rPh sb="91" eb="93">
      <t>カクホ</t>
    </rPh>
    <rPh sb="95" eb="97">
      <t>ヒツヨウ</t>
    </rPh>
    <rPh sb="105" eb="107">
      <t>レイワ</t>
    </rPh>
    <rPh sb="108" eb="109">
      <t>ネン</t>
    </rPh>
    <rPh sb="110" eb="111">
      <t>ガツ</t>
    </rPh>
    <rPh sb="112" eb="113">
      <t>ニチ</t>
    </rPh>
    <rPh sb="115" eb="117">
      <t>レイワ</t>
    </rPh>
    <rPh sb="118" eb="119">
      <t>ネン</t>
    </rPh>
    <rPh sb="120" eb="121">
      <t>ガツ</t>
    </rPh>
    <rPh sb="123" eb="124">
      <t>ニチ</t>
    </rPh>
    <rPh sb="125" eb="127">
      <t>リコウ</t>
    </rPh>
    <rPh sb="127" eb="129">
      <t>キカン</t>
    </rPh>
    <rPh sb="133" eb="135">
      <t>レイワ</t>
    </rPh>
    <rPh sb="136" eb="137">
      <t>ネン</t>
    </rPh>
    <rPh sb="138" eb="139">
      <t>ガツ</t>
    </rPh>
    <rPh sb="139" eb="140">
      <t>チュウ</t>
    </rPh>
    <rPh sb="141" eb="143">
      <t>ソウキ</t>
    </rPh>
    <rPh sb="144" eb="146">
      <t>ケイヤク</t>
    </rPh>
    <rPh sb="147" eb="148">
      <t>オコナ</t>
    </rPh>
    <rPh sb="149" eb="151">
      <t>ヨテイ</t>
    </rPh>
    <phoneticPr fontId="4"/>
  </si>
  <si>
    <t>消）総務部</t>
    <rPh sb="0" eb="1">
      <t>ショウ</t>
    </rPh>
    <rPh sb="2" eb="4">
      <t>ソウム</t>
    </rPh>
    <rPh sb="4" eb="5">
      <t>ブ</t>
    </rPh>
    <phoneticPr fontId="4"/>
  </si>
  <si>
    <t>消防ヘリコプターの点検整備期間中、代替機を借受けし、運航体制を確保するために早期契約が必要なため。</t>
    <rPh sb="43" eb="45">
      <t>ヒツヨウ</t>
    </rPh>
    <phoneticPr fontId="4"/>
  </si>
  <si>
    <t>R3.2月中</t>
    <rPh sb="4" eb="5">
      <t>ガツ</t>
    </rPh>
    <rPh sb="5" eb="6">
      <t>チュウ</t>
    </rPh>
    <phoneticPr fontId="4"/>
  </si>
  <si>
    <t>消防出張所改築費</t>
    <rPh sb="0" eb="2">
      <t>ショウボウ</t>
    </rPh>
    <rPh sb="2" eb="4">
      <t>シュッチョウ</t>
    </rPh>
    <rPh sb="4" eb="5">
      <t>ジョ</t>
    </rPh>
    <rPh sb="5" eb="7">
      <t>カイチク</t>
    </rPh>
    <rPh sb="7" eb="8">
      <t>ヒ</t>
    </rPh>
    <phoneticPr fontId="4"/>
  </si>
  <si>
    <t>定山渓出張所の改築工事を２か年で実施するため。</t>
    <rPh sb="0" eb="6">
      <t>ジョウザンケイシュッチョウジョ</t>
    </rPh>
    <rPh sb="7" eb="9">
      <t>カイチク</t>
    </rPh>
    <rPh sb="9" eb="11">
      <t>コウジ</t>
    </rPh>
    <rPh sb="14" eb="15">
      <t>ネン</t>
    </rPh>
    <rPh sb="16" eb="18">
      <t>ジッシ</t>
    </rPh>
    <phoneticPr fontId="4"/>
  </si>
  <si>
    <t>物品等リース等</t>
    <phoneticPr fontId="4"/>
  </si>
  <si>
    <r>
      <t>札幌留学生交流</t>
    </r>
    <r>
      <rPr>
        <strike/>
        <sz val="11"/>
        <color rgb="FF00B050"/>
        <rFont val="ＭＳ Ｐゴシック"/>
        <family val="3"/>
        <charset val="128"/>
      </rPr>
      <t>館</t>
    </r>
    <r>
      <rPr>
        <sz val="11"/>
        <color rgb="FF00B050"/>
        <rFont val="ＭＳ Ｐゴシック"/>
        <family val="3"/>
        <charset val="128"/>
      </rPr>
      <t>センター</t>
    </r>
    <r>
      <rPr>
        <sz val="11"/>
        <rFont val="ＭＳ Ｐゴシック"/>
        <family val="3"/>
        <charset val="128"/>
      </rPr>
      <t>の指定管理費</t>
    </r>
    <phoneticPr fontId="4"/>
  </si>
  <si>
    <t>総務局</t>
    <phoneticPr fontId="4"/>
  </si>
  <si>
    <t>国際部</t>
    <phoneticPr fontId="4"/>
  </si>
  <si>
    <t>多言語電話通訳サービス</t>
    <phoneticPr fontId="4"/>
  </si>
  <si>
    <t>人事給与・庶務事務システム保守業務</t>
    <phoneticPr fontId="4"/>
  </si>
  <si>
    <t>人事給与・庶務事務システムの保守管理契約について、4月1日から契約を開始するため。</t>
    <phoneticPr fontId="4"/>
  </si>
  <si>
    <t>旅費事務の一部を外部業者に委託するため</t>
    <phoneticPr fontId="4"/>
  </si>
  <si>
    <t>新採用職員を対象に実施する研修について、外部会場を借り上げるほか、下記の科目について、カリキュラムの企画・調整、研修資料・教材の作成・印刷納品、講師の手配、当日の講義実施を委託する。
　令和３年４月１日から実施する必要があり、令和３年３月に契約する予定である。
　　(1) 令和２年度新採用職員１前期研修「市民応対Ⅰ～Ⅱ」、「仕事の基礎知識Ⅰ」、「仕事の基礎知識Ⅱ」、「組織で働くとは（新採用職員２、転任予定者含む）」、「HUGワークショップ」
　　(2) 令和２年度新採用職員２前期研修「市民応対」、「仕事の基礎知識」
　平成32年4月1日から実施する必要があり、平成32年3月に契約する予定である。
　　(1) 平成31年度新採用職員１前期研修「市民応対Ⅰ～Ⅱ」、「仕事の基礎知識Ⅰ」、「仕事の基礎知識Ⅱ」、「組織で働くとは（新採用職員２、転任予定者含む）」
　　(2) 平成31年度新採用職員２前期研修「市民応対」、「仕事の基礎知識」</t>
    <phoneticPr fontId="4"/>
  </si>
  <si>
    <t>R3.3</t>
    <phoneticPr fontId="4"/>
  </si>
  <si>
    <t>365日24時間体制で管理体制を確保する必要があり、令和3年4月1日からを履行するため。</t>
    <phoneticPr fontId="4"/>
  </si>
  <si>
    <t>R2.10</t>
    <phoneticPr fontId="4"/>
  </si>
  <si>
    <t>R2.3</t>
    <phoneticPr fontId="4"/>
  </si>
  <si>
    <t>R1.7</t>
    <phoneticPr fontId="4"/>
  </si>
  <si>
    <t>平23～15</t>
    <phoneticPr fontId="4"/>
  </si>
  <si>
    <t>２～15</t>
    <phoneticPr fontId="4"/>
  </si>
  <si>
    <t>平25～15</t>
    <phoneticPr fontId="4"/>
  </si>
  <si>
    <t>総合行政情報システム保守環境機器レンタル</t>
    <phoneticPr fontId="4"/>
  </si>
  <si>
    <t>総合行政情報システムの保守環境機器をリース終了後も継続して使用するため。</t>
    <phoneticPr fontId="4"/>
  </si>
  <si>
    <t>基幹系情報システム帳票調達（住記、税、福祉等）</t>
    <phoneticPr fontId="4"/>
  </si>
  <si>
    <t>年度当初に住記、税、福祉等の帳票を使用するため。</t>
    <phoneticPr fontId="4"/>
  </si>
  <si>
    <t>R3.1</t>
    <phoneticPr fontId="4"/>
  </si>
  <si>
    <t>複合機保守委託業務</t>
    <phoneticPr fontId="4"/>
  </si>
  <si>
    <t>東京事務所</t>
    <phoneticPr fontId="4"/>
  </si>
  <si>
    <t>平26～６</t>
    <phoneticPr fontId="4"/>
  </si>
  <si>
    <t>電話による市税等納付呼びかけ</t>
    <phoneticPr fontId="4"/>
  </si>
  <si>
    <t>設備・機器等保守点検等</t>
    <phoneticPr fontId="4"/>
  </si>
  <si>
    <t>政策企画部で使用しているプリンターの保守管理について、4月1日から契約を開始するため</t>
    <phoneticPr fontId="4"/>
  </si>
  <si>
    <t>政策企画部で使用しているファイルサーバーの保守管理について、4月1日から契約を開始するため</t>
    <phoneticPr fontId="4"/>
  </si>
  <si>
    <t>チカホ北2条広場のシステム保守等について、4月1日から契約を開始するため</t>
    <phoneticPr fontId="4"/>
  </si>
  <si>
    <t>３～５</t>
    <phoneticPr fontId="4"/>
  </si>
  <si>
    <t>総合交通計画部</t>
    <phoneticPr fontId="4"/>
  </si>
  <si>
    <t>まちづくり政策局</t>
    <phoneticPr fontId="4"/>
  </si>
  <si>
    <t>市民文化局</t>
  </si>
  <si>
    <t>地域振興部</t>
  </si>
  <si>
    <t>区内の事業や行事の情報提供を行う広報番組の制作については、業務の必要性から、令和3年4月1日から令和4年3月31日までを履行期間として、令和3年3月に早期の契約を行う予定である。</t>
    <rPh sb="38" eb="40">
      <t>レイワ</t>
    </rPh>
    <rPh sb="48" eb="50">
      <t>レイワ</t>
    </rPh>
    <rPh sb="68" eb="70">
      <t>レイワ</t>
    </rPh>
    <phoneticPr fontId="4"/>
  </si>
  <si>
    <t>区役所等庁舎清掃・警備業務
（庁舎等清掃・警備等）</t>
  </si>
  <si>
    <t>麻生まちづくりセンターの清掃業務については、業務の必要性から、平成31年4月1日から令和3年9月30日までを履行期間として、平成31年3月に早期の契約を行う予定である。</t>
    <rPh sb="42" eb="44">
      <t>レイワ</t>
    </rPh>
    <phoneticPr fontId="4"/>
  </si>
  <si>
    <t>各区役所等庁舎清掃・警備業務については、業務の必要性から、令和3年4月1日から令和4年3月31日までを履行期間として、令和3年3月に早期の契約を行う予定である。</t>
    <rPh sb="29" eb="31">
      <t>レイワ</t>
    </rPh>
    <rPh sb="39" eb="41">
      <t>レイワ</t>
    </rPh>
    <rPh sb="59" eb="61">
      <t>レイワ</t>
    </rPh>
    <phoneticPr fontId="4"/>
  </si>
  <si>
    <t>地域振興部及び各区役所等のリース物品の保守、大通証明サービスコーナーの自動ドア保守、各区役所等の自家用電気工作物の保安管理業務については、業務の必要性から、令和3年4月1日から令和4年3月31日までを履行期間として、令和3年3月に早期の契約を行う予定である。</t>
    <rPh sb="78" eb="80">
      <t>レイワ</t>
    </rPh>
    <rPh sb="88" eb="90">
      <t>レイワ</t>
    </rPh>
    <rPh sb="108" eb="110">
      <t>レイワ</t>
    </rPh>
    <phoneticPr fontId="4"/>
  </si>
  <si>
    <t>システム・サーバー等保守</t>
  </si>
  <si>
    <t>各区役所等のサーバーの保守、北区役所の駐車場混雑状況表示システム機器の保守、札幌市コミュニティ施設予約システムの運用・保守、市民まちづくり活動団体情報提供システム、コンビニ交付システム保守及び稼働支援業務については、業務の必要性から、令和3年4月1日から令和4年3月31日までを履行期間として、令和3年3月に早期の契約を行う予定である。</t>
    <rPh sb="117" eb="119">
      <t>レイワ</t>
    </rPh>
    <rPh sb="127" eb="129">
      <t>レイワ</t>
    </rPh>
    <rPh sb="147" eb="149">
      <t>レイワ</t>
    </rPh>
    <phoneticPr fontId="4"/>
  </si>
  <si>
    <t>各区役所等の複写サービス業務については、業務の必要性から、令和3年4月1日から令和4年3月31日までを履行期間として、令和3年3月に早期の契約を行う予定である。</t>
    <rPh sb="29" eb="31">
      <t>レイワ</t>
    </rPh>
    <rPh sb="39" eb="41">
      <t>レイワ</t>
    </rPh>
    <rPh sb="59" eb="61">
      <t>レイワ</t>
    </rPh>
    <phoneticPr fontId="4"/>
  </si>
  <si>
    <t>物品等リース</t>
  </si>
  <si>
    <t>物品等リース等31～36</t>
  </si>
  <si>
    <t>戸籍総合システムのサーバ等のリースについて、複数年度に渡り契約を締結するため。</t>
  </si>
  <si>
    <t>元～６</t>
  </si>
  <si>
    <t>31～36</t>
  </si>
  <si>
    <t>区役所等に設置する備品等（トイレ衛生器具、フロアマット、消火器）のリースについては、庁舎等の常時の環境維持の必要性から、令和3年4月1日から令和4年3月31日までを履行期間として、令和3年3月に早期の契約を行う予定である。</t>
    <rPh sb="60" eb="62">
      <t>レイワ</t>
    </rPh>
    <rPh sb="70" eb="72">
      <t>レイワ</t>
    </rPh>
    <rPh sb="90" eb="92">
      <t>レイワ</t>
    </rPh>
    <phoneticPr fontId="4"/>
  </si>
  <si>
    <t>戸籍総合システムソフトウェア利用料</t>
    <phoneticPr fontId="4"/>
  </si>
  <si>
    <t>戸籍総合システムのアプリケーションについて、業務の必要性から、令和3年4月1日から令和4年3月31日までを履行期間として、令和3年3月に早期の契約を行う予定である。</t>
    <rPh sb="31" eb="33">
      <t>レイワ</t>
    </rPh>
    <rPh sb="41" eb="43">
      <t>レイワ</t>
    </rPh>
    <rPh sb="61" eb="63">
      <t>レイワ</t>
    </rPh>
    <phoneticPr fontId="4"/>
  </si>
  <si>
    <t>廃棄物処理等業務</t>
  </si>
  <si>
    <t>各区役所等の廃棄物収集運搬業務（塵芥搬出処理業務）については、業務の必要性から、令和3年4月1日から令和4年3月31日までを履行期間として、令和3年3月に早期の契約を行う予定である。</t>
    <rPh sb="40" eb="42">
      <t>レイワ</t>
    </rPh>
    <rPh sb="50" eb="52">
      <t>レイワ</t>
    </rPh>
    <rPh sb="70" eb="72">
      <t>レイワ</t>
    </rPh>
    <phoneticPr fontId="4"/>
  </si>
  <si>
    <t>証明書コンビニ交付</t>
  </si>
  <si>
    <t>証明書等自動交付事務については、業務の必要性から、令和3年4月1日から令和4年3月31日までを履行期間として、令和3年3月に早期の契約を行う予定である。</t>
    <rPh sb="25" eb="27">
      <t>レイワ</t>
    </rPh>
    <rPh sb="35" eb="37">
      <t>レイワ</t>
    </rPh>
    <rPh sb="55" eb="57">
      <t>レイワ</t>
    </rPh>
    <phoneticPr fontId="4"/>
  </si>
  <si>
    <t>まちづくりセンター地域自主運営</t>
  </si>
  <si>
    <t>まちづくりセンターの地域自主運営の委託については、業務の必要性から、令和3年4月1日から令和4年3月31日までを履行期間として、令和3年3月に早期の契約を行う予定である。</t>
    <rPh sb="34" eb="36">
      <t>レイワ</t>
    </rPh>
    <rPh sb="44" eb="46">
      <t>レイワ</t>
    </rPh>
    <rPh sb="64" eb="66">
      <t>レイワ</t>
    </rPh>
    <phoneticPr fontId="4"/>
  </si>
  <si>
    <t>ＮＰＯ法人設立関連業務等補助</t>
  </si>
  <si>
    <t>特定非営利活動促進法に基づく所轄庁事務に係る縦覧等の窓口、事業報告書の取次及び閲覧書類のPDF化等の補助業務については、業務の必要性から、令和3年4月1日から令和4年3月31日までを履行期間として、令和3年3月に早期の契約を行う予定である。</t>
    <rPh sb="69" eb="71">
      <t>レイワ</t>
    </rPh>
    <rPh sb="79" eb="81">
      <t>レイワ</t>
    </rPh>
    <rPh sb="99" eb="101">
      <t>レイワ</t>
    </rPh>
    <phoneticPr fontId="4"/>
  </si>
  <si>
    <t>さっぽろ元気ＮＰＯサポートローンをＮＰＯが金融機関から借り入れることに伴う損失補償</t>
  </si>
  <si>
    <t xml:space="preserve">さっぽろ元気ＮＰＯサポートローンをＮＰＯが金融機関から借り入れることに伴う損失補償21～32
</t>
  </si>
  <si>
    <t>平21～２</t>
    <rPh sb="0" eb="1">
      <t>ヘイ</t>
    </rPh>
    <phoneticPr fontId="4"/>
  </si>
  <si>
    <t>21～32</t>
  </si>
  <si>
    <t xml:space="preserve">さっぽろ元気ＮＰＯサポートローンをＮＰＯが金融機関から借り入れることに伴う損失補償22～33
</t>
  </si>
  <si>
    <t>平22～３</t>
    <phoneticPr fontId="4"/>
  </si>
  <si>
    <t>22～33</t>
  </si>
  <si>
    <t xml:space="preserve">さっぽろ元気ＮＰＯサポートローンをＮＰＯが金融機関から借り入れることに伴う損失補償23～34
</t>
  </si>
  <si>
    <t>平23～４</t>
    <phoneticPr fontId="4"/>
  </si>
  <si>
    <t>23～34</t>
  </si>
  <si>
    <t>さっぽろ元気ＮＰＯサポートローンをＮＰＯが金融機関から借り入れることに伴う損失補償
24～35</t>
  </si>
  <si>
    <t>平24～５</t>
    <phoneticPr fontId="4"/>
  </si>
  <si>
    <t>24～35</t>
  </si>
  <si>
    <t>さっぽろ元気ＮＰＯサポートローンをＮＰＯが金融機関から借り入れることに伴う損失補償25～36</t>
  </si>
  <si>
    <t>平25～６</t>
    <phoneticPr fontId="4"/>
  </si>
  <si>
    <t>25～36</t>
  </si>
  <si>
    <t>さっぽろ元気ＮＰＯサポートローンをＮＰＯが金融機関から借り入れることに伴う損失補償26～32</t>
  </si>
  <si>
    <t>平26～２</t>
  </si>
  <si>
    <t>26～32</t>
  </si>
  <si>
    <t>さっぽろ元気ＮＰＯサポートローンをＮＰＯが金融機関から借り入れることに伴う損失補償26～37</t>
  </si>
  <si>
    <t>平26～７</t>
    <phoneticPr fontId="4"/>
  </si>
  <si>
    <t>26～37</t>
  </si>
  <si>
    <t>さっぽろ元気ＮＰＯサポートローンをＮＰＯが金融機関から借り入れることに伴う損失補償27～33</t>
  </si>
  <si>
    <t>さっぽろ元気ＮＰＯサポートローンをＮＰＯが金融機関から借り入れることに伴う損失補償27～38</t>
  </si>
  <si>
    <t>平27～８</t>
  </si>
  <si>
    <t>27～38</t>
  </si>
  <si>
    <t>区民センター運営管理</t>
  </si>
  <si>
    <t>区民センター等運営管理30～34</t>
  </si>
  <si>
    <t>区民センターの指定管理業務を複数年度にわたり実施するため。</t>
  </si>
  <si>
    <t>コミュニティセンター運営管理</t>
  </si>
  <si>
    <t>コミュニティセンターの指定管理業務を複数年度にわたり実施するため。</t>
  </si>
  <si>
    <t>地区センター運営管理</t>
  </si>
  <si>
    <t>地区センターの指定管理業務を複数年度にわたり実施するため。</t>
  </si>
  <si>
    <t>中央区役所庁舎整備</t>
    <rPh sb="0" eb="3">
      <t>チュウオウク</t>
    </rPh>
    <rPh sb="3" eb="5">
      <t>ヤクショ</t>
    </rPh>
    <rPh sb="5" eb="7">
      <t>チョウシャ</t>
    </rPh>
    <rPh sb="7" eb="9">
      <t>セイビ</t>
    </rPh>
    <phoneticPr fontId="4"/>
  </si>
  <si>
    <t>中央区役所庁舎整備</t>
    <rPh sb="0" eb="5">
      <t>チュウオウクヤクショ</t>
    </rPh>
    <rPh sb="5" eb="7">
      <t>チョウシャ</t>
    </rPh>
    <rPh sb="7" eb="9">
      <t>セイビ</t>
    </rPh>
    <phoneticPr fontId="4"/>
  </si>
  <si>
    <t>市民文化局</t>
    <rPh sb="0" eb="2">
      <t>シミン</t>
    </rPh>
    <rPh sb="2" eb="4">
      <t>ブンカ</t>
    </rPh>
    <rPh sb="4" eb="5">
      <t>キョク</t>
    </rPh>
    <phoneticPr fontId="4"/>
  </si>
  <si>
    <t>地域振興部</t>
    <rPh sb="0" eb="2">
      <t>チイキ</t>
    </rPh>
    <rPh sb="2" eb="4">
      <t>シンコウ</t>
    </rPh>
    <rPh sb="4" eb="5">
      <t>ブ</t>
    </rPh>
    <phoneticPr fontId="4"/>
  </si>
  <si>
    <t>仮庁舎への移転にかかる移転費、初度調弁等について、複数年度にわたり契約を締結したいため。</t>
    <rPh sb="0" eb="1">
      <t>カリ</t>
    </rPh>
    <rPh sb="1" eb="3">
      <t>チョウシャ</t>
    </rPh>
    <rPh sb="5" eb="7">
      <t>イテン</t>
    </rPh>
    <rPh sb="11" eb="13">
      <t>イテン</t>
    </rPh>
    <rPh sb="13" eb="14">
      <t>ヒ</t>
    </rPh>
    <rPh sb="15" eb="17">
      <t>ショド</t>
    </rPh>
    <rPh sb="17" eb="18">
      <t>チョウ</t>
    </rPh>
    <rPh sb="18" eb="19">
      <t>ベン</t>
    </rPh>
    <rPh sb="19" eb="20">
      <t>トウ</t>
    </rPh>
    <rPh sb="25" eb="27">
      <t>フクスウ</t>
    </rPh>
    <rPh sb="27" eb="29">
      <t>ネンド</t>
    </rPh>
    <rPh sb="33" eb="35">
      <t>ケイヤク</t>
    </rPh>
    <rPh sb="36" eb="38">
      <t>テイケツ</t>
    </rPh>
    <phoneticPr fontId="4"/>
  </si>
  <si>
    <t>中央区役所庁舎警備業務</t>
    <rPh sb="0" eb="5">
      <t>チュウオウクヤクショ</t>
    </rPh>
    <rPh sb="5" eb="7">
      <t>チョウシャ</t>
    </rPh>
    <rPh sb="7" eb="9">
      <t>ケイビ</t>
    </rPh>
    <rPh sb="9" eb="11">
      <t>ギョウム</t>
    </rPh>
    <phoneticPr fontId="4"/>
  </si>
  <si>
    <t>中央区役所仮庁舎の警備について複数年度にわたり業務を実施するため。</t>
    <rPh sb="0" eb="5">
      <t>チュウオウクヤクショ</t>
    </rPh>
    <rPh sb="5" eb="6">
      <t>カリ</t>
    </rPh>
    <rPh sb="6" eb="8">
      <t>チョウシャ</t>
    </rPh>
    <rPh sb="9" eb="11">
      <t>ケイビ</t>
    </rPh>
    <rPh sb="15" eb="17">
      <t>フクスウ</t>
    </rPh>
    <rPh sb="17" eb="19">
      <t>ネンド</t>
    </rPh>
    <rPh sb="23" eb="25">
      <t>ギョウム</t>
    </rPh>
    <rPh sb="26" eb="28">
      <t>ジッシ</t>
    </rPh>
    <phoneticPr fontId="4"/>
  </si>
  <si>
    <t>３～６</t>
    <phoneticPr fontId="4"/>
  </si>
  <si>
    <t>中央区役所庁舎清掃業務</t>
    <rPh sb="0" eb="5">
      <t>チュウオウクヤクショ</t>
    </rPh>
    <rPh sb="5" eb="7">
      <t>チョウシャ</t>
    </rPh>
    <rPh sb="7" eb="9">
      <t>セイソウ</t>
    </rPh>
    <rPh sb="9" eb="11">
      <t>ギョウム</t>
    </rPh>
    <phoneticPr fontId="4"/>
  </si>
  <si>
    <t>中央区役所仮庁舎の清掃について複数年度にわたり業務を実施するため。</t>
    <rPh sb="0" eb="5">
      <t>チュウオウクヤクショ</t>
    </rPh>
    <rPh sb="5" eb="6">
      <t>カリ</t>
    </rPh>
    <rPh sb="6" eb="8">
      <t>チョウシャ</t>
    </rPh>
    <rPh sb="9" eb="11">
      <t>セイソウ</t>
    </rPh>
    <rPh sb="15" eb="17">
      <t>フクスウ</t>
    </rPh>
    <rPh sb="17" eb="19">
      <t>ネンド</t>
    </rPh>
    <rPh sb="23" eb="25">
      <t>ギョウム</t>
    </rPh>
    <rPh sb="26" eb="28">
      <t>ジッシ</t>
    </rPh>
    <phoneticPr fontId="4"/>
  </si>
  <si>
    <t>中央区役所庁舎設備運転保守管理業務</t>
    <rPh sb="0" eb="5">
      <t>チュウオウクヤクショ</t>
    </rPh>
    <rPh sb="5" eb="7">
      <t>チョウシャ</t>
    </rPh>
    <rPh sb="7" eb="9">
      <t>セツビ</t>
    </rPh>
    <rPh sb="9" eb="11">
      <t>ウンテン</t>
    </rPh>
    <rPh sb="11" eb="13">
      <t>ホシュ</t>
    </rPh>
    <rPh sb="13" eb="15">
      <t>カンリ</t>
    </rPh>
    <rPh sb="15" eb="17">
      <t>ギョウム</t>
    </rPh>
    <phoneticPr fontId="4"/>
  </si>
  <si>
    <t>中央区役所仮庁舎の設備運転保守管理について複数年度にわたり業務を実施するため。</t>
    <rPh sb="0" eb="5">
      <t>チュウオウクヤクショ</t>
    </rPh>
    <rPh sb="5" eb="6">
      <t>カリ</t>
    </rPh>
    <rPh sb="6" eb="8">
      <t>チョウシャ</t>
    </rPh>
    <rPh sb="9" eb="11">
      <t>セツビ</t>
    </rPh>
    <rPh sb="11" eb="13">
      <t>ウンテン</t>
    </rPh>
    <rPh sb="13" eb="15">
      <t>ホシュ</t>
    </rPh>
    <rPh sb="15" eb="17">
      <t>カンリ</t>
    </rPh>
    <rPh sb="21" eb="23">
      <t>フクスウ</t>
    </rPh>
    <rPh sb="23" eb="25">
      <t>ネンド</t>
    </rPh>
    <rPh sb="29" eb="31">
      <t>ギョウム</t>
    </rPh>
    <rPh sb="32" eb="34">
      <t>ジッシ</t>
    </rPh>
    <phoneticPr fontId="4"/>
  </si>
  <si>
    <r>
      <t>中央区役所</t>
    </r>
    <r>
      <rPr>
        <sz val="11"/>
        <rFont val="ＭＳ Ｐゴシック"/>
        <family val="3"/>
        <charset val="128"/>
      </rPr>
      <t>庁舎環境衛生管理業務</t>
    </r>
    <rPh sb="0" eb="5">
      <t>チュウオウクヤクショ</t>
    </rPh>
    <rPh sb="5" eb="7">
      <t>チョウシャ</t>
    </rPh>
    <rPh sb="7" eb="9">
      <t>カンキョウ</t>
    </rPh>
    <rPh sb="9" eb="11">
      <t>エイセイ</t>
    </rPh>
    <rPh sb="11" eb="13">
      <t>カンリ</t>
    </rPh>
    <rPh sb="13" eb="15">
      <t>ギョウム</t>
    </rPh>
    <phoneticPr fontId="4"/>
  </si>
  <si>
    <t>中央区役所仮庁舎の環境衛生管理について4月1日から業務を実施するため。</t>
    <rPh sb="0" eb="5">
      <t>チュウオウクヤクショ</t>
    </rPh>
    <rPh sb="5" eb="6">
      <t>カリ</t>
    </rPh>
    <rPh sb="6" eb="8">
      <t>チョウシャ</t>
    </rPh>
    <rPh sb="9" eb="11">
      <t>カンキョウ</t>
    </rPh>
    <rPh sb="11" eb="13">
      <t>エイセイ</t>
    </rPh>
    <rPh sb="13" eb="15">
      <t>カンリ</t>
    </rPh>
    <rPh sb="20" eb="21">
      <t>ガツ</t>
    </rPh>
    <rPh sb="22" eb="23">
      <t>ニチ</t>
    </rPh>
    <rPh sb="25" eb="27">
      <t>ギョウム</t>
    </rPh>
    <rPh sb="28" eb="30">
      <t>ジッシ</t>
    </rPh>
    <phoneticPr fontId="4"/>
  </si>
  <si>
    <r>
      <t>中央区役所</t>
    </r>
    <r>
      <rPr>
        <sz val="11"/>
        <rFont val="ＭＳ Ｐゴシック"/>
        <family val="3"/>
        <charset val="128"/>
      </rPr>
      <t>庁舎廃棄物等収集運搬業務</t>
    </r>
    <rPh sb="0" eb="5">
      <t>チュウオウクヤクショ</t>
    </rPh>
    <rPh sb="5" eb="7">
      <t>チョウシャ</t>
    </rPh>
    <rPh sb="7" eb="10">
      <t>ハイキブツ</t>
    </rPh>
    <rPh sb="10" eb="11">
      <t>トウ</t>
    </rPh>
    <rPh sb="11" eb="13">
      <t>シュウシュウ</t>
    </rPh>
    <rPh sb="13" eb="15">
      <t>ウンパン</t>
    </rPh>
    <rPh sb="15" eb="17">
      <t>ギョウム</t>
    </rPh>
    <phoneticPr fontId="4"/>
  </si>
  <si>
    <t>中央区役所仮庁舎の廃棄物の収集運搬について4月1日から業務を実施するため。</t>
    <rPh sb="0" eb="5">
      <t>チュウオウクヤクショ</t>
    </rPh>
    <rPh sb="5" eb="6">
      <t>カリ</t>
    </rPh>
    <rPh sb="6" eb="8">
      <t>チョウシャ</t>
    </rPh>
    <rPh sb="9" eb="12">
      <t>ハイキブツ</t>
    </rPh>
    <rPh sb="13" eb="15">
      <t>シュウシュウ</t>
    </rPh>
    <rPh sb="15" eb="17">
      <t>ウンパン</t>
    </rPh>
    <rPh sb="22" eb="23">
      <t>ガツ</t>
    </rPh>
    <rPh sb="24" eb="25">
      <t>ニチ</t>
    </rPh>
    <rPh sb="27" eb="29">
      <t>ギョウム</t>
    </rPh>
    <rPh sb="30" eb="32">
      <t>ジッシ</t>
    </rPh>
    <phoneticPr fontId="4"/>
  </si>
  <si>
    <t>中央区役所仮庁舎電話リース</t>
    <rPh sb="0" eb="5">
      <t>チュウオウクヤクショ</t>
    </rPh>
    <rPh sb="5" eb="6">
      <t>カリ</t>
    </rPh>
    <rPh sb="6" eb="8">
      <t>チョウシャ</t>
    </rPh>
    <rPh sb="8" eb="10">
      <t>デンワ</t>
    </rPh>
    <phoneticPr fontId="4"/>
  </si>
  <si>
    <t>中央区役所仮庁舎の電話交換機等のリースについて複数年度にわたり業務を実施するため。</t>
    <rPh sb="0" eb="5">
      <t>チュウオウクヤクショ</t>
    </rPh>
    <rPh sb="5" eb="6">
      <t>カリ</t>
    </rPh>
    <rPh sb="6" eb="8">
      <t>チョウシャ</t>
    </rPh>
    <rPh sb="9" eb="11">
      <t>デンワ</t>
    </rPh>
    <rPh sb="11" eb="14">
      <t>コウカンキ</t>
    </rPh>
    <rPh sb="14" eb="15">
      <t>トウ</t>
    </rPh>
    <rPh sb="23" eb="25">
      <t>フクスウ</t>
    </rPh>
    <rPh sb="25" eb="27">
      <t>ネンド</t>
    </rPh>
    <rPh sb="31" eb="33">
      <t>ギョウム</t>
    </rPh>
    <rPh sb="34" eb="36">
      <t>ジッシ</t>
    </rPh>
    <phoneticPr fontId="4"/>
  </si>
  <si>
    <t>篠路出張所機能強化</t>
    <rPh sb="5" eb="7">
      <t>キノウ</t>
    </rPh>
    <rPh sb="7" eb="9">
      <t>キョウカ</t>
    </rPh>
    <phoneticPr fontId="4"/>
  </si>
  <si>
    <t>市民文化局</t>
    <rPh sb="0" eb="5">
      <t>シミンブンカキョク</t>
    </rPh>
    <phoneticPr fontId="4"/>
  </si>
  <si>
    <t>篠路出張所の増築・改修について、リース等の複数年契約を締結するため。</t>
    <rPh sb="0" eb="2">
      <t>シノロ</t>
    </rPh>
    <rPh sb="2" eb="4">
      <t>シュッチョウ</t>
    </rPh>
    <rPh sb="4" eb="5">
      <t>ジョ</t>
    </rPh>
    <rPh sb="6" eb="8">
      <t>ゾウチク</t>
    </rPh>
    <rPh sb="9" eb="11">
      <t>カイシュウ</t>
    </rPh>
    <rPh sb="19" eb="20">
      <t>トウ</t>
    </rPh>
    <rPh sb="21" eb="23">
      <t>フクスウ</t>
    </rPh>
    <rPh sb="23" eb="24">
      <t>ネン</t>
    </rPh>
    <rPh sb="24" eb="26">
      <t>ケイヤク</t>
    </rPh>
    <rPh sb="27" eb="29">
      <t>テイケツ</t>
    </rPh>
    <phoneticPr fontId="4"/>
  </si>
  <si>
    <t>３～13</t>
    <phoneticPr fontId="4"/>
  </si>
  <si>
    <t>小学校併設地域交流施設整備</t>
    <rPh sb="0" eb="3">
      <t>ショウガッコウ</t>
    </rPh>
    <rPh sb="3" eb="5">
      <t>ヘイセツ</t>
    </rPh>
    <rPh sb="5" eb="7">
      <t>チイキ</t>
    </rPh>
    <rPh sb="7" eb="9">
      <t>コウリュウ</t>
    </rPh>
    <rPh sb="9" eb="11">
      <t>シセツ</t>
    </rPh>
    <rPh sb="11" eb="13">
      <t>セイビ</t>
    </rPh>
    <phoneticPr fontId="8"/>
  </si>
  <si>
    <t>学校施設整備に係る工事・設計・工事監理等</t>
    <rPh sb="0" eb="2">
      <t>ガッコウ</t>
    </rPh>
    <rPh sb="2" eb="4">
      <t>シセツ</t>
    </rPh>
    <rPh sb="4" eb="6">
      <t>セイビ</t>
    </rPh>
    <rPh sb="7" eb="8">
      <t>カカリ</t>
    </rPh>
    <rPh sb="9" eb="11">
      <t>コウジ</t>
    </rPh>
    <rPh sb="12" eb="14">
      <t>セッケイ</t>
    </rPh>
    <rPh sb="15" eb="17">
      <t>コウジ</t>
    </rPh>
    <rPh sb="17" eb="19">
      <t>カンリ</t>
    </rPh>
    <rPh sb="19" eb="20">
      <t>トウ</t>
    </rPh>
    <phoneticPr fontId="8"/>
  </si>
  <si>
    <t>消費者センターデジタル複合機保守管理業務</t>
    <rPh sb="0" eb="3">
      <t>ショウヒシャ</t>
    </rPh>
    <rPh sb="11" eb="14">
      <t>フクゴウキ</t>
    </rPh>
    <rPh sb="14" eb="16">
      <t>ホシュ</t>
    </rPh>
    <rPh sb="16" eb="18">
      <t>カンリ</t>
    </rPh>
    <rPh sb="18" eb="20">
      <t>ギョウム</t>
    </rPh>
    <phoneticPr fontId="4"/>
  </si>
  <si>
    <t>市民生活部</t>
    <rPh sb="0" eb="2">
      <t>シミン</t>
    </rPh>
    <rPh sb="2" eb="4">
      <t>セイカツ</t>
    </rPh>
    <rPh sb="4" eb="5">
      <t>ブ</t>
    </rPh>
    <phoneticPr fontId="4"/>
  </si>
  <si>
    <t>消費者センターのデジタル複合機の保守業務において、４月１日から契約を開始するため</t>
    <rPh sb="0" eb="3">
      <t>ショウヒシャ</t>
    </rPh>
    <rPh sb="12" eb="15">
      <t>フクゴウキ</t>
    </rPh>
    <rPh sb="16" eb="18">
      <t>ホシュ</t>
    </rPh>
    <rPh sb="18" eb="20">
      <t>ギョウム</t>
    </rPh>
    <rPh sb="26" eb="27">
      <t>ツキ</t>
    </rPh>
    <rPh sb="28" eb="29">
      <t>ニチ</t>
    </rPh>
    <rPh sb="31" eb="33">
      <t>ケイヤク</t>
    </rPh>
    <rPh sb="34" eb="36">
      <t>カイシ</t>
    </rPh>
    <phoneticPr fontId="4"/>
  </si>
  <si>
    <t>消費生活支援業務</t>
    <rPh sb="0" eb="2">
      <t>ショウヒ</t>
    </rPh>
    <rPh sb="2" eb="4">
      <t>セイカツ</t>
    </rPh>
    <rPh sb="4" eb="6">
      <t>シエン</t>
    </rPh>
    <rPh sb="6" eb="8">
      <t>ギョウム</t>
    </rPh>
    <phoneticPr fontId="4"/>
  </si>
  <si>
    <t>消費生活支援業務（消費生活相談・啓発等）において、４月１日から業務を実施するため</t>
    <rPh sb="0" eb="2">
      <t>ショウヒ</t>
    </rPh>
    <rPh sb="2" eb="4">
      <t>セイカツ</t>
    </rPh>
    <rPh sb="4" eb="6">
      <t>シエン</t>
    </rPh>
    <rPh sb="6" eb="8">
      <t>ギョウム</t>
    </rPh>
    <rPh sb="9" eb="11">
      <t>ショウヒ</t>
    </rPh>
    <rPh sb="11" eb="13">
      <t>セイカツ</t>
    </rPh>
    <rPh sb="13" eb="15">
      <t>ソウダン</t>
    </rPh>
    <rPh sb="16" eb="18">
      <t>ケイハツ</t>
    </rPh>
    <rPh sb="18" eb="19">
      <t>トウ</t>
    </rPh>
    <phoneticPr fontId="4"/>
  </si>
  <si>
    <t>消費者被害防止ネットワーク事業</t>
    <rPh sb="0" eb="3">
      <t>ショウヒシャ</t>
    </rPh>
    <rPh sb="3" eb="5">
      <t>ヒガイ</t>
    </rPh>
    <rPh sb="5" eb="7">
      <t>ボウシ</t>
    </rPh>
    <rPh sb="13" eb="15">
      <t>ジギョウ</t>
    </rPh>
    <phoneticPr fontId="4"/>
  </si>
  <si>
    <t>消費者被害防止ネットワーク事業において、４月１日から業務を実施するため</t>
    <rPh sb="0" eb="3">
      <t>ショウヒシャ</t>
    </rPh>
    <rPh sb="3" eb="5">
      <t>ヒガイ</t>
    </rPh>
    <rPh sb="5" eb="7">
      <t>ボウシ</t>
    </rPh>
    <rPh sb="13" eb="15">
      <t>ジギョウ</t>
    </rPh>
    <phoneticPr fontId="4"/>
  </si>
  <si>
    <t>特定計量器定期検査等業務</t>
    <rPh sb="0" eb="2">
      <t>トクテイ</t>
    </rPh>
    <rPh sb="2" eb="5">
      <t>ケイリョウキ</t>
    </rPh>
    <rPh sb="5" eb="7">
      <t>テイキ</t>
    </rPh>
    <rPh sb="7" eb="9">
      <t>ケンサ</t>
    </rPh>
    <rPh sb="9" eb="10">
      <t>トウ</t>
    </rPh>
    <rPh sb="10" eb="12">
      <t>ギョウム</t>
    </rPh>
    <phoneticPr fontId="4"/>
  </si>
  <si>
    <t>特定計量器検査</t>
    <rPh sb="0" eb="2">
      <t>トクテイ</t>
    </rPh>
    <rPh sb="2" eb="4">
      <t>ケイリョウ</t>
    </rPh>
    <rPh sb="4" eb="5">
      <t>キ</t>
    </rPh>
    <rPh sb="5" eb="7">
      <t>ケンサ</t>
    </rPh>
    <phoneticPr fontId="4"/>
  </si>
  <si>
    <t>特定計量器検査業務において、４月１日から業務を実施するため</t>
    <rPh sb="0" eb="2">
      <t>トクテイ</t>
    </rPh>
    <rPh sb="2" eb="5">
      <t>ケイリョウキ</t>
    </rPh>
    <rPh sb="5" eb="7">
      <t>ケンサ</t>
    </rPh>
    <phoneticPr fontId="4"/>
  </si>
  <si>
    <t>さっぽろ暮らしまなＢＯＯＫウェブサイト保守・管理業務</t>
    <rPh sb="4" eb="5">
      <t>ク</t>
    </rPh>
    <rPh sb="19" eb="21">
      <t>ホシュ</t>
    </rPh>
    <rPh sb="22" eb="24">
      <t>カンリ</t>
    </rPh>
    <rPh sb="24" eb="26">
      <t>ギョウム</t>
    </rPh>
    <phoneticPr fontId="4"/>
  </si>
  <si>
    <t>ホームページ等運営管理</t>
    <rPh sb="6" eb="7">
      <t>トウ</t>
    </rPh>
    <rPh sb="7" eb="9">
      <t>ウンエイ</t>
    </rPh>
    <rPh sb="9" eb="11">
      <t>カンリ</t>
    </rPh>
    <phoneticPr fontId="4"/>
  </si>
  <si>
    <t>さっぽろ暮らしまなＢＯＯＫウェブサイトの保守・管理業務において、４月１日から契約を開始するため</t>
    <rPh sb="4" eb="5">
      <t>ク</t>
    </rPh>
    <rPh sb="20" eb="22">
      <t>ホシュ</t>
    </rPh>
    <rPh sb="23" eb="25">
      <t>カンリ</t>
    </rPh>
    <rPh sb="25" eb="27">
      <t>ギョウム</t>
    </rPh>
    <rPh sb="33" eb="34">
      <t>ガツ</t>
    </rPh>
    <rPh sb="35" eb="36">
      <t>ニチ</t>
    </rPh>
    <rPh sb="38" eb="40">
      <t>ケイヤク</t>
    </rPh>
    <rPh sb="41" eb="43">
      <t>カイシ</t>
    </rPh>
    <phoneticPr fontId="4"/>
  </si>
  <si>
    <t>共同利用館・アイヌ文化交流センター設備保守管理等</t>
    <rPh sb="0" eb="2">
      <t>キョウドウ</t>
    </rPh>
    <rPh sb="2" eb="4">
      <t>リヨウ</t>
    </rPh>
    <rPh sb="4" eb="5">
      <t>カン</t>
    </rPh>
    <rPh sb="9" eb="11">
      <t>ブンカ</t>
    </rPh>
    <rPh sb="11" eb="13">
      <t>コウリュウ</t>
    </rPh>
    <rPh sb="17" eb="19">
      <t>セツビ</t>
    </rPh>
    <rPh sb="19" eb="21">
      <t>ホシュ</t>
    </rPh>
    <rPh sb="21" eb="23">
      <t>カンリ</t>
    </rPh>
    <rPh sb="23" eb="24">
      <t>トウ</t>
    </rPh>
    <phoneticPr fontId="4"/>
  </si>
  <si>
    <r>
      <t>共同利用館・アイヌ文化交流センターの設備等の保守管理に関する各業務については、業務の必要性から、令和3年4月1日から令和4年3月31日までを履行期間として、年度の開始前に契約を行う予定。
内訳：複写サービス、設備(暖房/貯水槽)、吸収冷温水機、浄化槽、昇降機、自動扉、消防用設備、自動制御機器、自家用電気工作物、情報システム、映像ガイダンス機器、FAX付複合機、デジタル複合機の各保守管理業務、バス車内案内放送業務</t>
    </r>
    <r>
      <rPr>
        <strike/>
        <sz val="11"/>
        <color rgb="FFFF0000"/>
        <rFont val="ＭＳ Ｐゴシック"/>
        <family val="3"/>
        <charset val="128"/>
      </rPr>
      <t/>
    </r>
    <rPh sb="0" eb="2">
      <t>キョウドウ</t>
    </rPh>
    <rPh sb="2" eb="4">
      <t>リヨウ</t>
    </rPh>
    <rPh sb="4" eb="5">
      <t>カン</t>
    </rPh>
    <rPh sb="48" eb="49">
      <t>レイ</t>
    </rPh>
    <rPh sb="49" eb="50">
      <t>ワ</t>
    </rPh>
    <rPh sb="58" eb="59">
      <t>レイ</t>
    </rPh>
    <rPh sb="59" eb="60">
      <t>ワ</t>
    </rPh>
    <rPh sb="97" eb="99">
      <t>フクシャ</t>
    </rPh>
    <phoneticPr fontId="4"/>
  </si>
  <si>
    <t>アイヌ文化を発信する空間管理等</t>
    <rPh sb="3" eb="5">
      <t>ブンカ</t>
    </rPh>
    <rPh sb="6" eb="8">
      <t>ハッシン</t>
    </rPh>
    <rPh sb="10" eb="12">
      <t>クウカン</t>
    </rPh>
    <rPh sb="12" eb="14">
      <t>カンリ</t>
    </rPh>
    <rPh sb="14" eb="15">
      <t>トウ</t>
    </rPh>
    <phoneticPr fontId="2"/>
  </si>
  <si>
    <t>市民文化局</t>
    <rPh sb="0" eb="2">
      <t>シミン</t>
    </rPh>
    <rPh sb="2" eb="4">
      <t>ブンカ</t>
    </rPh>
    <rPh sb="4" eb="5">
      <t>キョク</t>
    </rPh>
    <phoneticPr fontId="2"/>
  </si>
  <si>
    <t>市民生活部</t>
    <rPh sb="0" eb="2">
      <t>シミン</t>
    </rPh>
    <rPh sb="2" eb="4">
      <t>セイカツ</t>
    </rPh>
    <rPh sb="4" eb="5">
      <t>ブ</t>
    </rPh>
    <phoneticPr fontId="2"/>
  </si>
  <si>
    <t>アイヌ文化を発信する空間（ミナパ）の突発的な設備の破損や設置機器の誤作動等に対する緊急対応については、業務の必要性から令和3年4月1日から令和4年3月31日までを履行期間として、年度の開始前に契約を行う予定。</t>
    <rPh sb="6" eb="8">
      <t>ハッシン</t>
    </rPh>
    <rPh sb="10" eb="12">
      <t>クウカン</t>
    </rPh>
    <rPh sb="59" eb="60">
      <t>レイ</t>
    </rPh>
    <rPh sb="60" eb="61">
      <t>ワ</t>
    </rPh>
    <rPh sb="62" eb="63">
      <t>ネン</t>
    </rPh>
    <rPh sb="64" eb="65">
      <t>ガツ</t>
    </rPh>
    <rPh sb="66" eb="67">
      <t>ニチ</t>
    </rPh>
    <rPh sb="69" eb="70">
      <t>レイ</t>
    </rPh>
    <rPh sb="70" eb="71">
      <t>ワ</t>
    </rPh>
    <rPh sb="72" eb="73">
      <t>ネン</t>
    </rPh>
    <rPh sb="74" eb="75">
      <t>ガツ</t>
    </rPh>
    <rPh sb="77" eb="78">
      <t>ニチ</t>
    </rPh>
    <rPh sb="81" eb="83">
      <t>リコウ</t>
    </rPh>
    <rPh sb="83" eb="85">
      <t>キカン</t>
    </rPh>
    <phoneticPr fontId="2"/>
  </si>
  <si>
    <t>アイヌ文化を発信する空間管理等</t>
  </si>
  <si>
    <t>アイヌ文化を発信する空間（ミナパ）の清掃業務については、業務の必要性及び別途交通局が発注する地下鉄南北線さっぽろ駅構内清掃の契約期間等から令和3年4月1日から令和4年9月30日までを履行期間として、年度の開始前に契約を行う予定。</t>
    <rPh sb="18" eb="20">
      <t>セイソウ</t>
    </rPh>
    <rPh sb="20" eb="22">
      <t>ギョウム</t>
    </rPh>
    <rPh sb="34" eb="35">
      <t>オヨ</t>
    </rPh>
    <rPh sb="36" eb="38">
      <t>ベット</t>
    </rPh>
    <rPh sb="38" eb="41">
      <t>コウツウキョク</t>
    </rPh>
    <rPh sb="42" eb="44">
      <t>ハッチュウ</t>
    </rPh>
    <rPh sb="46" eb="49">
      <t>チカテツ</t>
    </rPh>
    <rPh sb="49" eb="51">
      <t>ナンボク</t>
    </rPh>
    <rPh sb="51" eb="52">
      <t>セン</t>
    </rPh>
    <rPh sb="56" eb="57">
      <t>エキ</t>
    </rPh>
    <rPh sb="57" eb="59">
      <t>コウナイ</t>
    </rPh>
    <rPh sb="59" eb="61">
      <t>セイソウ</t>
    </rPh>
    <rPh sb="62" eb="64">
      <t>ケイヤク</t>
    </rPh>
    <rPh sb="64" eb="66">
      <t>キカン</t>
    </rPh>
    <rPh sb="66" eb="67">
      <t>トウ</t>
    </rPh>
    <phoneticPr fontId="4"/>
  </si>
  <si>
    <t>配偶者暴力相談センター運営管理業務</t>
  </si>
  <si>
    <t>配偶者暴力相談センター運営管理</t>
  </si>
  <si>
    <t>市民生活部</t>
  </si>
  <si>
    <t>札幌市配偶者暴力相談センターにおける相談業務を4月1日から実施するため</t>
    <rPh sb="0" eb="3">
      <t>サッポロシ</t>
    </rPh>
    <rPh sb="3" eb="6">
      <t>ハイグウシャ</t>
    </rPh>
    <rPh sb="6" eb="8">
      <t>ボウリョク</t>
    </rPh>
    <rPh sb="8" eb="10">
      <t>ソウダン</t>
    </rPh>
    <rPh sb="18" eb="20">
      <t>ソウダン</t>
    </rPh>
    <rPh sb="20" eb="22">
      <t>ギョウム</t>
    </rPh>
    <rPh sb="24" eb="25">
      <t>ガツ</t>
    </rPh>
    <rPh sb="26" eb="27">
      <t>ニチ</t>
    </rPh>
    <rPh sb="29" eb="31">
      <t>ジッシ</t>
    </rPh>
    <phoneticPr fontId="4"/>
  </si>
  <si>
    <t>ステップハウス運営管理業務</t>
  </si>
  <si>
    <t>ステップハウス運営管理</t>
  </si>
  <si>
    <t>ステップハウスにおける被害者への自立支援業務を4月1日から実施するため</t>
    <rPh sb="11" eb="14">
      <t>ヒガイシャ</t>
    </rPh>
    <rPh sb="16" eb="18">
      <t>ジリツ</t>
    </rPh>
    <rPh sb="18" eb="20">
      <t>シエン</t>
    </rPh>
    <rPh sb="20" eb="22">
      <t>ギョウム</t>
    </rPh>
    <rPh sb="24" eb="25">
      <t>ガツ</t>
    </rPh>
    <rPh sb="26" eb="27">
      <t>ニチ</t>
    </rPh>
    <rPh sb="29" eb="31">
      <t>ジッシ</t>
    </rPh>
    <phoneticPr fontId="4"/>
  </si>
  <si>
    <t>女性のための性暴力被害相談事業</t>
  </si>
  <si>
    <t>女性のための性暴力被害相談</t>
  </si>
  <si>
    <t>性暴力被害者支援センター北海道における相談業務を4月１日から実施するため</t>
    <rPh sb="0" eb="1">
      <t>セイ</t>
    </rPh>
    <rPh sb="1" eb="3">
      <t>ボウリョク</t>
    </rPh>
    <rPh sb="3" eb="6">
      <t>ヒガイシャ</t>
    </rPh>
    <rPh sb="6" eb="8">
      <t>シエン</t>
    </rPh>
    <rPh sb="12" eb="15">
      <t>ホッカイドウ</t>
    </rPh>
    <rPh sb="19" eb="21">
      <t>ソウダン</t>
    </rPh>
    <rPh sb="21" eb="23">
      <t>ギョウム</t>
    </rPh>
    <rPh sb="25" eb="26">
      <t>ガツ</t>
    </rPh>
    <rPh sb="27" eb="28">
      <t>ニチ</t>
    </rPh>
    <rPh sb="30" eb="32">
      <t>ジッシ</t>
    </rPh>
    <phoneticPr fontId="4"/>
  </si>
  <si>
    <t>女性向けキャリア支援事業</t>
    <rPh sb="0" eb="2">
      <t>ジョセイ</t>
    </rPh>
    <rPh sb="2" eb="3">
      <t>ム</t>
    </rPh>
    <rPh sb="8" eb="10">
      <t>シエン</t>
    </rPh>
    <rPh sb="10" eb="12">
      <t>ジギョウ</t>
    </rPh>
    <phoneticPr fontId="4"/>
  </si>
  <si>
    <t>男女共同参画センターに女性向けコワーキングスペースを設置する業務を4月1日から実施するため。</t>
  </si>
  <si>
    <t>性的マイノリティ電話相談業務</t>
    <rPh sb="0" eb="2">
      <t>セイテキ</t>
    </rPh>
    <rPh sb="8" eb="10">
      <t>デンワ</t>
    </rPh>
    <rPh sb="10" eb="12">
      <t>ソウダン</t>
    </rPh>
    <rPh sb="12" eb="14">
      <t>ギョウム</t>
    </rPh>
    <phoneticPr fontId="4"/>
  </si>
  <si>
    <t>性的マイノリティ電話相談</t>
    <rPh sb="0" eb="2">
      <t>セイテキ</t>
    </rPh>
    <rPh sb="8" eb="10">
      <t>デンワ</t>
    </rPh>
    <rPh sb="10" eb="12">
      <t>ソウダン</t>
    </rPh>
    <phoneticPr fontId="4"/>
  </si>
  <si>
    <t>性的マイノリティ電話相談業務において、4月1日から業務を実施するため。</t>
  </si>
  <si>
    <t>企業訪問業務</t>
    <rPh sb="0" eb="2">
      <t>キギョウ</t>
    </rPh>
    <rPh sb="2" eb="4">
      <t>ホウモン</t>
    </rPh>
    <rPh sb="4" eb="6">
      <t>ギョウム</t>
    </rPh>
    <phoneticPr fontId="4"/>
  </si>
  <si>
    <t>男女が共に活躍できる職場づくり応援事業に係る企業訪問業務において、4月早々に契約を締結する必要があるため</t>
    <rPh sb="0" eb="2">
      <t>ダンジョ</t>
    </rPh>
    <rPh sb="3" eb="4">
      <t>トモ</t>
    </rPh>
    <rPh sb="5" eb="7">
      <t>カツヤク</t>
    </rPh>
    <rPh sb="10" eb="12">
      <t>ショクバ</t>
    </rPh>
    <rPh sb="15" eb="17">
      <t>オウエン</t>
    </rPh>
    <rPh sb="17" eb="19">
      <t>ジギョウ</t>
    </rPh>
    <rPh sb="20" eb="21">
      <t>カカ</t>
    </rPh>
    <rPh sb="22" eb="24">
      <t>キギョウ</t>
    </rPh>
    <rPh sb="24" eb="26">
      <t>ホウモン</t>
    </rPh>
    <rPh sb="26" eb="28">
      <t>ギョウム</t>
    </rPh>
    <rPh sb="34" eb="35">
      <t>ガツ</t>
    </rPh>
    <rPh sb="35" eb="37">
      <t>ソウソウ</t>
    </rPh>
    <rPh sb="38" eb="40">
      <t>ケイヤク</t>
    </rPh>
    <rPh sb="41" eb="43">
      <t>テイケツ</t>
    </rPh>
    <rPh sb="45" eb="47">
      <t>ヒツヨウ</t>
    </rPh>
    <phoneticPr fontId="4"/>
  </si>
  <si>
    <t>男女共同参画センター等運営管理（指定管関係）</t>
    <rPh sb="0" eb="2">
      <t>ダンジョ</t>
    </rPh>
    <rPh sb="2" eb="4">
      <t>キョウドウ</t>
    </rPh>
    <rPh sb="4" eb="6">
      <t>サンカク</t>
    </rPh>
    <rPh sb="10" eb="11">
      <t>トウ</t>
    </rPh>
    <rPh sb="11" eb="13">
      <t>ウンエイ</t>
    </rPh>
    <rPh sb="13" eb="15">
      <t>カンリ</t>
    </rPh>
    <rPh sb="16" eb="18">
      <t>シテイ</t>
    </rPh>
    <rPh sb="18" eb="19">
      <t>カン</t>
    </rPh>
    <rPh sb="19" eb="21">
      <t>カンケイ</t>
    </rPh>
    <phoneticPr fontId="4"/>
  </si>
  <si>
    <t>男女共同参画センター等運営管理</t>
    <rPh sb="0" eb="2">
      <t>ダンジョ</t>
    </rPh>
    <rPh sb="2" eb="4">
      <t>キョウドウ</t>
    </rPh>
    <rPh sb="4" eb="6">
      <t>サンカク</t>
    </rPh>
    <rPh sb="10" eb="11">
      <t>トウ</t>
    </rPh>
    <rPh sb="11" eb="13">
      <t>ウンエイ</t>
    </rPh>
    <rPh sb="13" eb="15">
      <t>カンリ</t>
    </rPh>
    <phoneticPr fontId="4"/>
  </si>
  <si>
    <t>エルプラザ公共４施設（男女共同参画センター・消費者センター・市民活動サポートセンター・環境プラザ）の運営管理に係る指定管理費（指定期間：H30～R4年度）</t>
  </si>
  <si>
    <t>文化財施設
庁舎等清掃警備等</t>
  </si>
  <si>
    <t>文化部</t>
  </si>
  <si>
    <t>令和3年4月1日から令和4年3月31日までを履行期間として、令和3年3月に早期契約を行うため。</t>
    <rPh sb="0" eb="2">
      <t>レイワ</t>
    </rPh>
    <rPh sb="3" eb="4">
      <t>トシ</t>
    </rPh>
    <rPh sb="10" eb="12">
      <t>レイワ</t>
    </rPh>
    <rPh sb="30" eb="32">
      <t>レイワ</t>
    </rPh>
    <phoneticPr fontId="4"/>
  </si>
  <si>
    <t>丘珠縄文遺跡体験学習館清掃・機械警備</t>
    <rPh sb="11" eb="13">
      <t>セイソウ</t>
    </rPh>
    <phoneticPr fontId="4"/>
  </si>
  <si>
    <t>体験学習館の清掃・機械警備業務に4月1日から着手する必要があるため。</t>
    <phoneticPr fontId="4"/>
  </si>
  <si>
    <t>文化部デジタルカラー複合機保守業務</t>
  </si>
  <si>
    <t>令和3年4月1日から令和4年3月31日までを履行期間として、令和3年3月に早期契約を行うため。</t>
    <rPh sb="0" eb="2">
      <t>レイワ</t>
    </rPh>
    <rPh sb="10" eb="12">
      <t>レイワ</t>
    </rPh>
    <rPh sb="30" eb="32">
      <t>レイワ</t>
    </rPh>
    <phoneticPr fontId="4"/>
  </si>
  <si>
    <t>R3.3.1</t>
    <phoneticPr fontId="4"/>
  </si>
  <si>
    <t>R4.3.31</t>
    <phoneticPr fontId="4"/>
  </si>
  <si>
    <t>自家用電気工作物の保安管理業務（博物館活動センター）</t>
  </si>
  <si>
    <t>自家用電気工作物の保安管理業務は、365日24時間体制で履行するため、令和3年4月1日から令和4年3月31日までを履行期間として、令和3年3月に早期の契約を行う予定である。</t>
    <phoneticPr fontId="4"/>
  </si>
  <si>
    <t>国際芸術祭担当部デジタルカラー複合機保守業務</t>
  </si>
  <si>
    <t>令和3年4月1日から令和4年3月31日までを履行期間として、令和3年3月に早期契約を行うため。</t>
    <rPh sb="0" eb="1">
      <t>レイ</t>
    </rPh>
    <rPh sb="1" eb="2">
      <t>ワ</t>
    </rPh>
    <rPh sb="10" eb="11">
      <t>レイ</t>
    </rPh>
    <rPh sb="11" eb="12">
      <t>ワ</t>
    </rPh>
    <rPh sb="30" eb="31">
      <t>レイ</t>
    </rPh>
    <rPh sb="31" eb="32">
      <t>ワ</t>
    </rPh>
    <phoneticPr fontId="4"/>
  </si>
  <si>
    <t>博物館活動センター複合機保守</t>
  </si>
  <si>
    <t>令和3年4月1日から令和4年3月31日までを履行期間として、令和3年3月に早期契約を行うため。</t>
    <phoneticPr fontId="4"/>
  </si>
  <si>
    <t>天神山アート
スタジオ自家用電気
工作物保安管理</t>
  </si>
  <si>
    <t>R3.3.1</t>
    <phoneticPr fontId="4"/>
  </si>
  <si>
    <t>R4.3.31</t>
    <phoneticPr fontId="4"/>
  </si>
  <si>
    <t>文化部サーバ保守</t>
  </si>
  <si>
    <t>R4.3.31</t>
    <phoneticPr fontId="4"/>
  </si>
  <si>
    <t>展示室情報閲覧システム運用保守業務</t>
  </si>
  <si>
    <t>埋蔵文化財地理情報システム運用保守業務</t>
  </si>
  <si>
    <t>おおば比呂司記念室運営管理</t>
  </si>
  <si>
    <t>500ｍ美術館運営管理</t>
  </si>
  <si>
    <t>５００ｍ美術館運営管理</t>
  </si>
  <si>
    <t>令和3年4月1日から令和5年3月31日までを履行期間として、令和3年3月に早期契約を行うため。</t>
    <rPh sb="0" eb="2">
      <t>レイワ</t>
    </rPh>
    <rPh sb="10" eb="12">
      <t>レイワ</t>
    </rPh>
    <rPh sb="30" eb="32">
      <t>レイワ</t>
    </rPh>
    <phoneticPr fontId="4"/>
  </si>
  <si>
    <t>３～４</t>
    <phoneticPr fontId="4"/>
  </si>
  <si>
    <t>R5.3.31</t>
    <phoneticPr fontId="4"/>
  </si>
  <si>
    <t>札幌市民ギャラリー運営管理</t>
  </si>
  <si>
    <t>札幌市民ギャラリー運営管理30～34</t>
  </si>
  <si>
    <t>札幌市民ギャラリーの指定管理業務を複数年度にわたり実施するため。</t>
  </si>
  <si>
    <t>平30～４</t>
    <phoneticPr fontId="4"/>
  </si>
  <si>
    <t>教育文化会館運営管理</t>
  </si>
  <si>
    <t>教育文化会館運営管理30～34</t>
  </si>
  <si>
    <t>教育文化会館の指定管理業務を複数年度にわたり実施するため。</t>
  </si>
  <si>
    <t>天神山アートスタジオ運営管理</t>
  </si>
  <si>
    <t>時計台運営管理</t>
  </si>
  <si>
    <t>時計台運営管理30～34</t>
  </si>
  <si>
    <t>時計台の指定管理業務を複数年度にわたり実施するため。</t>
  </si>
  <si>
    <t>旧永山武四郎邸及び旧三菱鉱業寮運営管理</t>
  </si>
  <si>
    <t>旧永山武四郎邸及び旧三菱鉱業寮運営管理30～34</t>
  </si>
  <si>
    <t>旧永山武四郎邸及び旧三菱鉱業寮の運営管理をを複数年度にわたり実施するため。</t>
  </si>
  <si>
    <t>丘珠縄文遺跡管理運営</t>
  </si>
  <si>
    <t>平成32年4月1日から平成35年3月31日までを履行期間として、平成32年3月に丘珠縄文遺跡の管理運営業務の委託を行うため。</t>
  </si>
  <si>
    <t>さっぽろ芸術文化の館解体費</t>
  </si>
  <si>
    <t>さっぽろ芸術文化の館解体</t>
  </si>
  <si>
    <t>さっぽろ芸術文化の館解体工事を複数年度にわたり実施するため。</t>
  </si>
  <si>
    <t>札幌芸術の森及び本郷新記念札幌彫刻美術館運営管理</t>
  </si>
  <si>
    <t>都市公園等運営管理30～34</t>
  </si>
  <si>
    <t>札幌芸術の森及び本郷新記念彫刻美術館の指定管理業務を複数年度にわたり実施するため。</t>
  </si>
  <si>
    <t>札幌コンサートホール運営管理</t>
  </si>
  <si>
    <t>札幌コンサートホールの指定管理業務を複数年度にわたり実施するため。</t>
    <phoneticPr fontId="4"/>
  </si>
  <si>
    <t>札幌市民交流プラザ運営管理</t>
    <rPh sb="0" eb="2">
      <t>サッポロ</t>
    </rPh>
    <rPh sb="2" eb="4">
      <t>シミン</t>
    </rPh>
    <rPh sb="4" eb="6">
      <t>コウリュウ</t>
    </rPh>
    <rPh sb="9" eb="11">
      <t>ウンエイ</t>
    </rPh>
    <rPh sb="11" eb="13">
      <t>カンリ</t>
    </rPh>
    <phoneticPr fontId="4"/>
  </si>
  <si>
    <t>札幌市民交流プラザ運営管理</t>
    <phoneticPr fontId="4"/>
  </si>
  <si>
    <t>札幌市民交流プラザの指定管理業務を複数年度にわたり実施するため。</t>
    <phoneticPr fontId="4"/>
  </si>
  <si>
    <t>２～６</t>
    <phoneticPr fontId="4"/>
  </si>
  <si>
    <t>札幌市豊平館運営管理</t>
    <rPh sb="0" eb="3">
      <t>サッポロシ</t>
    </rPh>
    <rPh sb="3" eb="6">
      <t>ホウヘイカン</t>
    </rPh>
    <rPh sb="6" eb="8">
      <t>ウンエイ</t>
    </rPh>
    <rPh sb="8" eb="10">
      <t>カンリ</t>
    </rPh>
    <phoneticPr fontId="4"/>
  </si>
  <si>
    <t>豊平館運営管理２～６</t>
    <rPh sb="0" eb="3">
      <t>ホウヘイカン</t>
    </rPh>
    <rPh sb="3" eb="5">
      <t>ウンエイ</t>
    </rPh>
    <rPh sb="5" eb="7">
      <t>カンリ</t>
    </rPh>
    <phoneticPr fontId="4"/>
  </si>
  <si>
    <t>豊平館の指定管理業務を複数年度にわたり実施するため。</t>
    <rPh sb="0" eb="3">
      <t>ホウヘイカン</t>
    </rPh>
    <phoneticPr fontId="4"/>
  </si>
  <si>
    <t>文化芸術施設リフレッシュ事業（札幌コンサートホール関係）</t>
    <rPh sb="15" eb="17">
      <t>サッポロ</t>
    </rPh>
    <phoneticPr fontId="4"/>
  </si>
  <si>
    <t>令和2年4月1日から令和3年6月30日までを履行期間として、複数年度にわたり業務を実施するため。</t>
    <rPh sb="0" eb="2">
      <t>レイワ</t>
    </rPh>
    <rPh sb="3" eb="4">
      <t>ネン</t>
    </rPh>
    <rPh sb="5" eb="6">
      <t>ガツ</t>
    </rPh>
    <rPh sb="7" eb="8">
      <t>ニチ</t>
    </rPh>
    <rPh sb="10" eb="12">
      <t>レイワ</t>
    </rPh>
    <rPh sb="13" eb="14">
      <t>ネン</t>
    </rPh>
    <rPh sb="15" eb="16">
      <t>ガツ</t>
    </rPh>
    <rPh sb="18" eb="19">
      <t>ニチ</t>
    </rPh>
    <rPh sb="22" eb="24">
      <t>リコウ</t>
    </rPh>
    <rPh sb="24" eb="26">
      <t>キカン</t>
    </rPh>
    <rPh sb="30" eb="32">
      <t>フクスウ</t>
    </rPh>
    <rPh sb="32" eb="34">
      <t>ネンド</t>
    </rPh>
    <rPh sb="38" eb="40">
      <t>ギョウム</t>
    </rPh>
    <rPh sb="41" eb="43">
      <t>ジッシ</t>
    </rPh>
    <phoneticPr fontId="4"/>
  </si>
  <si>
    <t>都市公園等運営管理30～34</t>
    <phoneticPr fontId="4"/>
  </si>
  <si>
    <t>システム・サーバ等保守</t>
    <phoneticPr fontId="4"/>
  </si>
  <si>
    <t>R3年度当初に申請書等を発送するには、R2年1月から印字・封入封緘作業の準備を開始しなければならないため。</t>
    <phoneticPr fontId="4"/>
  </si>
  <si>
    <t>高齢保健福祉部</t>
    <phoneticPr fontId="4"/>
  </si>
  <si>
    <t>カウンセリング等就労支援委託事業</t>
    <phoneticPr fontId="4"/>
  </si>
  <si>
    <t>子ども心身医療センター及び発達医療センター医事システム保守業務</t>
    <phoneticPr fontId="4"/>
  </si>
  <si>
    <t>３～５</t>
    <phoneticPr fontId="4"/>
  </si>
  <si>
    <t>子ども心身医療センター臨床検査業務</t>
    <phoneticPr fontId="4"/>
  </si>
  <si>
    <t>給食調理等3～5</t>
    <phoneticPr fontId="4"/>
  </si>
  <si>
    <t>子ども発達支援総合センター運営管理</t>
    <phoneticPr fontId="4"/>
  </si>
  <si>
    <t>保健福祉局</t>
    <phoneticPr fontId="4"/>
  </si>
  <si>
    <t>障がい保健福祉部</t>
    <phoneticPr fontId="4"/>
  </si>
  <si>
    <t>敬老優待乗車証等システム更新関連</t>
    <phoneticPr fontId="4"/>
  </si>
  <si>
    <t>廃棄物処理等</t>
    <phoneticPr fontId="4"/>
  </si>
  <si>
    <t>複写サービス</t>
    <phoneticPr fontId="4"/>
  </si>
  <si>
    <t>札幌市自閉症者自立支援センター自家発電設備整備</t>
    <phoneticPr fontId="4"/>
  </si>
  <si>
    <t>広報誌等制作等</t>
    <rPh sb="0" eb="3">
      <t>コウホウシ</t>
    </rPh>
    <rPh sb="3" eb="4">
      <t>トウ</t>
    </rPh>
    <rPh sb="4" eb="6">
      <t>セイサク</t>
    </rPh>
    <rPh sb="6" eb="7">
      <t>トウ</t>
    </rPh>
    <phoneticPr fontId="4"/>
  </si>
  <si>
    <t>2～6</t>
    <phoneticPr fontId="4"/>
  </si>
  <si>
    <t>保険医療部</t>
  </si>
  <si>
    <t>庁舎等清掃・警備等（WEST19庁舎等清掃警備等）</t>
    <phoneticPr fontId="4"/>
  </si>
  <si>
    <t>保健所</t>
  </si>
  <si>
    <t>庁舎の清掃・警備等について、4月1日から契約を開始するため。</t>
  </si>
  <si>
    <t>設備・機器等保守業務（ＷＥＳＴ19庁舎電話設備保守点検業務等）</t>
    <phoneticPr fontId="4"/>
  </si>
  <si>
    <t>庁舎管理に必要な設備・機器の保守契約について、4月1日から契約を開始するため。</t>
  </si>
  <si>
    <t>電気工作物点検</t>
  </si>
  <si>
    <t>庁舎の電気工作物点検について、4月1日から契約を開始するため。</t>
  </si>
  <si>
    <t>システム・サーバ等保守（検診システム保守業務等）</t>
    <phoneticPr fontId="4"/>
  </si>
  <si>
    <t>各種業務に必要なシステムの保守契約について、4月1日から契約を開始するため。</t>
  </si>
  <si>
    <t>業務の必要性から、平成31年4月1日から平成32年3月31日までを履行期間として、早期の契約を行う予定であるため。</t>
  </si>
  <si>
    <t>母子保健情報システム用の入力データの作成</t>
  </si>
  <si>
    <t>母子保健情報システム用の入力データ作成業務について、４月１日から契約を開始するため。</t>
  </si>
  <si>
    <t>救急安心センター電話相談</t>
  </si>
  <si>
    <t>複数年度にわたり業務を委託するため。</t>
  </si>
  <si>
    <t>救急安心センター緊急対応待機</t>
  </si>
  <si>
    <t>業務の必要性から、令和3年4月1日から令和4年3月31日までを履行期間として、令和3年3月1日に早期の契約を行う予定であるため。</t>
    <rPh sb="9" eb="10">
      <t>レイ</t>
    </rPh>
    <rPh sb="10" eb="11">
      <t>ワ</t>
    </rPh>
    <rPh sb="19" eb="20">
      <t>レイ</t>
    </rPh>
    <rPh sb="20" eb="21">
      <t>ワ</t>
    </rPh>
    <rPh sb="39" eb="40">
      <t>レイ</t>
    </rPh>
    <rPh sb="40" eb="41">
      <t>ワ</t>
    </rPh>
    <phoneticPr fontId="4"/>
  </si>
  <si>
    <t>産婦人科救急情報電話相談</t>
  </si>
  <si>
    <t>産婦人科救急電話相談の業務委託において、複数年度にわたり業務を実施するため。</t>
  </si>
  <si>
    <t>在宅医療提供体制整備業務</t>
  </si>
  <si>
    <t>在宅医療支援</t>
  </si>
  <si>
    <t>24時間365日在宅医療に対応できるよう、令和3年4月1日から契約を開始するため。</t>
    <rPh sb="21" eb="22">
      <t>レイ</t>
    </rPh>
    <rPh sb="22" eb="23">
      <t>ワ</t>
    </rPh>
    <phoneticPr fontId="4"/>
  </si>
  <si>
    <t>ＢＣＧワクチン購入</t>
  </si>
  <si>
    <t>BCGワクチン購入は業務の必要性から年12回の納期を設定し、早期の契約を行うため</t>
  </si>
  <si>
    <t>健康づくりセンター運営管理費（指定管関係）</t>
  </si>
  <si>
    <t>健康づくりセンターの運営管理について、複数年度にわたり指定管理者に業務を実施するため。</t>
  </si>
  <si>
    <t>山口斎場整備運営事業</t>
  </si>
  <si>
    <t>ＰＦＩ事業契約に基づき、平成37年度まで山口斎場の運営管理等を実施しているため。</t>
  </si>
  <si>
    <t>平14～７</t>
    <rPh sb="0" eb="1">
      <t>ヘイ</t>
    </rPh>
    <phoneticPr fontId="4"/>
  </si>
  <si>
    <t>14～37</t>
  </si>
  <si>
    <t>福移支所の維持管理業務において、4月1日から実施するため。</t>
  </si>
  <si>
    <t>指定難病支給認定事務補助業務</t>
  </si>
  <si>
    <t>指定難病支給認定事務補助</t>
  </si>
  <si>
    <t>指定難病の支給認定に係る事務補助業務の委託契約について、４月１日から契約を開始するため。</t>
  </si>
  <si>
    <t>指定難病等文書運搬業務</t>
    <rPh sb="0" eb="2">
      <t>シテイ</t>
    </rPh>
    <rPh sb="2" eb="4">
      <t>ナンビョウ</t>
    </rPh>
    <rPh sb="4" eb="5">
      <t>トウ</t>
    </rPh>
    <rPh sb="5" eb="7">
      <t>ブンショ</t>
    </rPh>
    <rPh sb="7" eb="9">
      <t>ウンパン</t>
    </rPh>
    <rPh sb="9" eb="11">
      <t>ギョウム</t>
    </rPh>
    <phoneticPr fontId="4"/>
  </si>
  <si>
    <t>指定難病支給認定等に係る申請書類運搬の委託契約について、４月１日から契約を開始するため。</t>
    <rPh sb="4" eb="6">
      <t>シキュウ</t>
    </rPh>
    <rPh sb="6" eb="8">
      <t>ニンテイ</t>
    </rPh>
    <rPh sb="8" eb="9">
      <t>トウ</t>
    </rPh>
    <rPh sb="10" eb="11">
      <t>カカ</t>
    </rPh>
    <rPh sb="12" eb="14">
      <t>シンセイ</t>
    </rPh>
    <rPh sb="14" eb="16">
      <t>ショルイ</t>
    </rPh>
    <rPh sb="16" eb="18">
      <t>ウンパン</t>
    </rPh>
    <phoneticPr fontId="4"/>
  </si>
  <si>
    <t>研究期間が年度をまたぐため、複数年度契約を締結する必要がある。</t>
    <rPh sb="2" eb="4">
      <t>キカン</t>
    </rPh>
    <rPh sb="5" eb="7">
      <t>ネンド</t>
    </rPh>
    <phoneticPr fontId="4"/>
  </si>
  <si>
    <t>Ｒ2.4</t>
  </si>
  <si>
    <t>R3年4月1日～R4年3月31日を履行期間とし、試験検査に使用した試験管などのガラス器具等を、受託者が洗剤等を使用して洗浄・乾燥・搬入作業を毎日履行するため、早期の契約を行う必要がある。</t>
    <phoneticPr fontId="4"/>
  </si>
  <si>
    <t>児童会館清掃費用</t>
  </si>
  <si>
    <t>子ども未来局</t>
  </si>
  <si>
    <t>子ども育成部</t>
  </si>
  <si>
    <t>麻生・中の島児童会館の日常清掃・定期清掃費用</t>
  </si>
  <si>
    <t>H31.3.1頃</t>
  </si>
  <si>
    <r>
      <t>中の島</t>
    </r>
    <r>
      <rPr>
        <sz val="11"/>
        <color rgb="FFFF0000"/>
        <rFont val="ＭＳ Ｐゴシック"/>
        <family val="3"/>
        <charset val="128"/>
      </rPr>
      <t>・羊丘</t>
    </r>
    <r>
      <rPr>
        <sz val="11"/>
        <rFont val="ＭＳ Ｐゴシック"/>
        <family val="3"/>
        <charset val="128"/>
      </rPr>
      <t>児童会館の日常清掃・定期清掃費用</t>
    </r>
    <rPh sb="4" eb="5">
      <t>ヒツジ</t>
    </rPh>
    <rPh sb="5" eb="6">
      <t>オカ</t>
    </rPh>
    <phoneticPr fontId="4"/>
  </si>
  <si>
    <t>旧真駒内緑小学校跡施設における自家用電気工作物の保安管理業務。365日24時間体制で履行するため。</t>
  </si>
  <si>
    <t>児童クラブ利用料収納管理システム運用保守（システム・サーバ等保守）</t>
  </si>
  <si>
    <t>業務の必要性から、令和3年4月1日から令和4年3月31日までを履行期間として、令和3年3月1日に早期の契約を行う予定である。</t>
    <rPh sb="0" eb="2">
      <t>ギョウム</t>
    </rPh>
    <rPh sb="3" eb="6">
      <t>ヒツヨウセイ</t>
    </rPh>
    <rPh sb="9" eb="11">
      <t>レイワ</t>
    </rPh>
    <rPh sb="12" eb="13">
      <t>ネン</t>
    </rPh>
    <rPh sb="14" eb="15">
      <t>ガツ</t>
    </rPh>
    <rPh sb="16" eb="17">
      <t>ニチ</t>
    </rPh>
    <rPh sb="19" eb="21">
      <t>レイワ</t>
    </rPh>
    <rPh sb="22" eb="23">
      <t>ネン</t>
    </rPh>
    <rPh sb="24" eb="25">
      <t>ガツ</t>
    </rPh>
    <rPh sb="27" eb="28">
      <t>ニチ</t>
    </rPh>
    <rPh sb="31" eb="33">
      <t>リコウ</t>
    </rPh>
    <rPh sb="33" eb="35">
      <t>キカン</t>
    </rPh>
    <rPh sb="39" eb="41">
      <t>レイワ</t>
    </rPh>
    <rPh sb="42" eb="43">
      <t>ネン</t>
    </rPh>
    <rPh sb="44" eb="45">
      <t>ガツ</t>
    </rPh>
    <rPh sb="46" eb="47">
      <t>ニチ</t>
    </rPh>
    <rPh sb="48" eb="50">
      <t>ソウキ</t>
    </rPh>
    <rPh sb="51" eb="53">
      <t>ケイヤク</t>
    </rPh>
    <rPh sb="54" eb="55">
      <t>オコナ</t>
    </rPh>
    <rPh sb="56" eb="58">
      <t>ヨテイ</t>
    </rPh>
    <phoneticPr fontId="6"/>
  </si>
  <si>
    <r>
      <t>業務の必要性から、令和３年4月1日から令和４年3月31日までを履行期間として、</t>
    </r>
    <r>
      <rPr>
        <sz val="11"/>
        <color rgb="FFFF0000"/>
        <rFont val="ＭＳ Ｐゴシック"/>
        <family val="3"/>
        <charset val="128"/>
      </rPr>
      <t>令和３</t>
    </r>
    <r>
      <rPr>
        <sz val="11"/>
        <rFont val="ＭＳ Ｐゴシック"/>
        <family val="3"/>
        <charset val="128"/>
      </rPr>
      <t>年3月1日に早期の契約を行う予定である。</t>
    </r>
    <rPh sb="9" eb="11">
      <t>レイワ</t>
    </rPh>
    <rPh sb="19" eb="21">
      <t>レイワ</t>
    </rPh>
    <rPh sb="39" eb="41">
      <t>レイワ</t>
    </rPh>
    <phoneticPr fontId="4"/>
  </si>
  <si>
    <t>こどもの劇場運営管理</t>
  </si>
  <si>
    <t>こどもの劇場運営管理30～34</t>
  </si>
  <si>
    <t>札幌市こどもの劇場は、昭和63年から人形劇、児童劇等の制作発表と制作団体の育成を通して、青少年の情操の涵養や健全育成を図ることを目的として設置し、民間事業者に委託して運営管理業務を実施しているが、準備期間を確保する必要があることから、平成30年4月1日から平成35年3月31日までを履行期間として、平成30年3月1日に早期の契約を行う予定である。</t>
  </si>
  <si>
    <t>児童会館等運営管理</t>
  </si>
  <si>
    <t>児童会館等運営管理30～34</t>
  </si>
  <si>
    <t>札幌市児童会館及び札幌市こども人形劇場「こぐま座」の管理運営（指定管理）</t>
  </si>
  <si>
    <t>栄西児童会館運営管理（指定管関係）</t>
  </si>
  <si>
    <t>栄西児童会館運営管理31～34</t>
  </si>
  <si>
    <t>栄西児童会館の運営管理のうち、指定管理者に委託をする部分において、複数年度にわたり業務を実施するため。</t>
  </si>
  <si>
    <t>ミニ児童会館運営管理</t>
  </si>
  <si>
    <t>業務の必要性から令和3年4月1日から令和4年3月31日までを履行期間として、令和3年3月1日に早期の契約を行う予定である。</t>
    <rPh sb="8" eb="10">
      <t>レイワ</t>
    </rPh>
    <rPh sb="18" eb="20">
      <t>レイワ</t>
    </rPh>
    <rPh sb="38" eb="40">
      <t>レイワ</t>
    </rPh>
    <phoneticPr fontId="4"/>
  </si>
  <si>
    <t>放課後子ども教室推進モデル事業</t>
  </si>
  <si>
    <t>放課後子ども教室等</t>
  </si>
  <si>
    <t>若者支援施設運営管理</t>
  </si>
  <si>
    <t>若者支援施設運営管理30～34</t>
  </si>
  <si>
    <t>若者支援総合センター及び若者活動センター４館は、若者の社会的自立を総合的に支援することを目的として設置し、民間事業者に委託して運営管理業務を実施しているが、準備期間を確保する必要があることから、平成30年4月1日から平成35年3月31日までを履行期間として、平成30年3月1日に早期の契約を行う予定である。</t>
  </si>
  <si>
    <t>ひきこもり地域支援センター設置運営業務・ひきこもりに関する集団型支援拠点の運営委託</t>
  </si>
  <si>
    <t>ひきこもり対策推進</t>
  </si>
  <si>
    <t>ひきこもり地域支援センター及びひきこもりに関する集団型支援拠点の運営を、4月1日から業務委託にて実施するため。</t>
  </si>
  <si>
    <t>児童会館整備費</t>
  </si>
  <si>
    <r>
      <t>児童会館整備費において</t>
    </r>
    <r>
      <rPr>
        <sz val="11"/>
        <color rgb="FFFF0000"/>
        <rFont val="ＭＳ Ｐゴシック"/>
        <family val="3"/>
        <charset val="128"/>
      </rPr>
      <t>令和２年度から令和３</t>
    </r>
    <r>
      <rPr>
        <sz val="11"/>
        <rFont val="ＭＳ Ｐゴシック"/>
        <family val="3"/>
        <charset val="128"/>
      </rPr>
      <t>年度にわたり工事・実施設計を実施するため。</t>
    </r>
    <rPh sb="11" eb="13">
      <t>レイワ</t>
    </rPh>
    <rPh sb="18" eb="20">
      <t>レイワ</t>
    </rPh>
    <phoneticPr fontId="4"/>
  </si>
  <si>
    <t>羊丘児童会館運営管理</t>
    <phoneticPr fontId="4"/>
  </si>
  <si>
    <t>子ども未来局</t>
    <phoneticPr fontId="4"/>
  </si>
  <si>
    <t>子ども育成部</t>
    <phoneticPr fontId="4"/>
  </si>
  <si>
    <t>令和２年１月から供用が開始される羊丘児童会館に指定管理者を導入するにあたり、指定管理者との協定を締結するため</t>
    <phoneticPr fontId="4"/>
  </si>
  <si>
    <t>３～４</t>
  </si>
  <si>
    <t>児童クラブ利用料入力作業</t>
    <rPh sb="8" eb="10">
      <t>ニュウリョク</t>
    </rPh>
    <rPh sb="10" eb="12">
      <t>サギョウ</t>
    </rPh>
    <phoneticPr fontId="4"/>
  </si>
  <si>
    <t>子ども未来局</t>
    <rPh sb="0" eb="1">
      <t>コ</t>
    </rPh>
    <rPh sb="3" eb="5">
      <t>ミライ</t>
    </rPh>
    <rPh sb="5" eb="6">
      <t>キョク</t>
    </rPh>
    <phoneticPr fontId="6"/>
  </si>
  <si>
    <t>子ども育成部</t>
    <rPh sb="0" eb="1">
      <t>コ</t>
    </rPh>
    <rPh sb="3" eb="5">
      <t>イクセイ</t>
    </rPh>
    <rPh sb="5" eb="6">
      <t>ブ</t>
    </rPh>
    <phoneticPr fontId="6"/>
  </si>
  <si>
    <t>公立保育所等清掃業務
（庁舎等清掃・警備等）</t>
  </si>
  <si>
    <t>子育て支援部</t>
  </si>
  <si>
    <t>公立保育所11ヶ所、区保育・子育て支援センター8ヶ所（南区を含む）、認定こども園にじいろにおける清掃業務について、必要な準備期間を確保する必要があることから、令和３年4月1日から令和４年3月31日までを履行期間として、令和３年3月に早期の契約を行う予定である。</t>
    <rPh sb="79" eb="80">
      <t>レイ</t>
    </rPh>
    <rPh sb="80" eb="81">
      <t>ワ</t>
    </rPh>
    <rPh sb="89" eb="90">
      <t>レイ</t>
    </rPh>
    <rPh sb="90" eb="91">
      <t>ワ</t>
    </rPh>
    <rPh sb="109" eb="111">
      <t>レイワ</t>
    </rPh>
    <phoneticPr fontId="4"/>
  </si>
  <si>
    <t>ボイラーの日常点検、自家用電気工作物の保安業務、給食調理、クリーニング、園庭管理、医療的ケア児に係る看護委託料、等の補助業務など当該業務は、契約後履行までに必要な準備期間を確保する必要があることから、令和３年３月に早期の契約を行う予定である。
なお、自家用電気工作物の保安管理業務は、365日24時間体制で履行するため、令和３年４月１日から令和４年３月31日までを履行期間として、令和３年３月に早期の契約を行う予定である。</t>
    <rPh sb="100" eb="101">
      <t>レイ</t>
    </rPh>
    <rPh sb="101" eb="102">
      <t>ワ</t>
    </rPh>
    <rPh sb="160" eb="161">
      <t>レイ</t>
    </rPh>
    <rPh sb="161" eb="162">
      <t>ワ</t>
    </rPh>
    <rPh sb="170" eb="171">
      <t>レイ</t>
    </rPh>
    <rPh sb="171" eb="172">
      <t>ワ</t>
    </rPh>
    <rPh sb="190" eb="191">
      <t>レイ</t>
    </rPh>
    <rPh sb="191" eb="192">
      <t>ワ</t>
    </rPh>
    <phoneticPr fontId="4"/>
  </si>
  <si>
    <t>子育て支援総合センター清掃業務（庁舎等清掃・警備等）</t>
  </si>
  <si>
    <t>清掃業務において、4/1から業務を実施するため</t>
  </si>
  <si>
    <t>自家用電気工作物の保安管理業務（ちあしろ以外）</t>
  </si>
  <si>
    <t>自家用電気工作物の保安管理業務は、365日24時間体制で履行するため、令和３年４月１日から令和４年３月31日までを履行期間として、令和３年３月に早期の契約を行う予定である。</t>
    <rPh sb="35" eb="36">
      <t>レイ</t>
    </rPh>
    <rPh sb="36" eb="37">
      <t>ワ</t>
    </rPh>
    <rPh sb="45" eb="46">
      <t>レイ</t>
    </rPh>
    <rPh sb="46" eb="47">
      <t>ワ</t>
    </rPh>
    <rPh sb="65" eb="66">
      <t>レイ</t>
    </rPh>
    <rPh sb="66" eb="67">
      <t>ワ</t>
    </rPh>
    <phoneticPr fontId="4"/>
  </si>
  <si>
    <t>自家用電気工作物の保安管理業務（ちあしろ）</t>
  </si>
  <si>
    <t>自家用電気工作物の保安管理業務は、365日24時間体制で履行するため、令和３年４月1日から令和４年3月31日までを履行期間として、令和３年３月に早期の契約を行う予定である。</t>
    <rPh sb="35" eb="36">
      <t>レイ</t>
    </rPh>
    <rPh sb="36" eb="37">
      <t>ワ</t>
    </rPh>
    <rPh sb="45" eb="46">
      <t>レイ</t>
    </rPh>
    <rPh sb="46" eb="47">
      <t>ワ</t>
    </rPh>
    <rPh sb="65" eb="66">
      <t>レイ</t>
    </rPh>
    <rPh sb="66" eb="67">
      <t>ワ</t>
    </rPh>
    <phoneticPr fontId="4"/>
  </si>
  <si>
    <t>子育て支援総合センターカラー複合機保守業務（設備・機器等保守点検等）</t>
  </si>
  <si>
    <t>複合機保守業務において4月1日から契約を開始するため</t>
  </si>
  <si>
    <t>子ども・子育て支援制度システム運用保守業務（システム・サーバ等保守）</t>
  </si>
  <si>
    <t>子ども・子育て支援新制度システムの運用保守業務について、年度当初から運用保守サービスの提供を受ける必要があり、かつ、相手方において履行に必要な人員の確保など準備期間が必要となるため。また、単年度契約している事務センターと菊水分庁舎を繋ぐインターネット回線等の契約を年度当初から開始するため。</t>
  </si>
  <si>
    <t>子育て情報提供強化事業（ホームページ等運営管理）</t>
    <phoneticPr fontId="4"/>
  </si>
  <si>
    <t>保守業務において4月1日から契約を開始するため</t>
  </si>
  <si>
    <t>社会福祉総合センター等運営管理（指定管理費：ひとり親家庭支援センター分）</t>
  </si>
  <si>
    <t>社会福祉総合センター等運営管理30～34</t>
  </si>
  <si>
    <t>　平成元年に母子家庭及び寡婦の生活向上を図ることを目的として設置し、平成15年10月から札幌市母子寡婦福祉連合会に管理、運営業務を委託している。同団体は母子及び父子並びに寡婦福祉法に基づき、ひとり親家庭等の支援を行うことを目的としており、施設の設置目的や機能と団体の役割が合致するため、平成18年度から指定管理契約を行っている。
　就業支援センター事業として就業支援講習会や就業相談を行うほか、養育費相談等の相談業務等を行っている。
　平成30年度から5年間にわたり、4回目の指定管理契約を結ぶ予定。</t>
  </si>
  <si>
    <t>私立幼稚園等補助事業に係る連絡調整業務</t>
  </si>
  <si>
    <t>4月1日から事業を実施してもらうため</t>
  </si>
  <si>
    <t>札幌市母子緊急一時保護</t>
  </si>
  <si>
    <t>母子緊急一時保護</t>
  </si>
  <si>
    <t>ひとり親家庭等日常生活支援事業</t>
  </si>
  <si>
    <t>ひとり親家庭等日常生活支援</t>
  </si>
  <si>
    <t>札幌市ひとり親家庭学習支援ボランティア事業</t>
  </si>
  <si>
    <t>ひとり親家庭学習支援ボランティア</t>
  </si>
  <si>
    <t>保育センター運営管理</t>
  </si>
  <si>
    <t>業務の必要性から令和3年4月1日から令和4年3月31日までを履行期間として、令和3年３月31日に早期契約を行う必要があるため。</t>
    <rPh sb="8" eb="9">
      <t>レイ</t>
    </rPh>
    <rPh sb="9" eb="10">
      <t>ワ</t>
    </rPh>
    <rPh sb="18" eb="19">
      <t>レイ</t>
    </rPh>
    <rPh sb="19" eb="20">
      <t>ワ</t>
    </rPh>
    <rPh sb="38" eb="39">
      <t>レイ</t>
    </rPh>
    <rPh sb="39" eb="40">
      <t>ワ</t>
    </rPh>
    <phoneticPr fontId="4"/>
  </si>
  <si>
    <t>保育士等支援事業</t>
  </si>
  <si>
    <t>保育士等支援</t>
  </si>
  <si>
    <t>札幌市保育士・保育所支援センターの委託契約について、４月１日から契約を開始するため。なお、Ｒ３年度から機能強化を図る。</t>
    <rPh sb="47" eb="49">
      <t>ネンド</t>
    </rPh>
    <rPh sb="51" eb="53">
      <t>キノウ</t>
    </rPh>
    <rPh sb="53" eb="55">
      <t>キョウカ</t>
    </rPh>
    <rPh sb="56" eb="57">
      <t>ハカ</t>
    </rPh>
    <phoneticPr fontId="4"/>
  </si>
  <si>
    <t>西区保育・子育て支援センター建替工事</t>
  </si>
  <si>
    <t>公立保育所等整備費32～33</t>
  </si>
  <si>
    <t>西区保育・子育て支援センターが入居している市営住宅二十四軒団地の現地建替に併せ、新築工事を実施するため。</t>
  </si>
  <si>
    <t>豊園保育園リース園舎設置</t>
  </si>
  <si>
    <t>公立保育所等整備費32～35</t>
  </si>
  <si>
    <t>豊園保育園について、隣接する豊園乳児保育園の園舎跡地にH31年度にリース園舎を設置し、在園児が全て卒園する34年度まで保育を行い、Ｈ35年度に解体するため。</t>
  </si>
  <si>
    <t>子育て援助活動支援事業</t>
  </si>
  <si>
    <t>子育て援助活動支援</t>
  </si>
  <si>
    <t>さっぽろ子育てサポートセンター事業、札幌市こども緊急サポートネットワーク事業の委託において、４月１日の勤務時間前から対応が必要な業務が発生する場合があるため、</t>
  </si>
  <si>
    <t>病後児デイサービス事業</t>
  </si>
  <si>
    <t>病後児デイサービス</t>
  </si>
  <si>
    <t>都心部常設キッズサロン事業</t>
  </si>
  <si>
    <t>都心部常設キッズサロン事業３～５</t>
  </si>
  <si>
    <t>まちなかキッズサロン（おおどりんこ）は、平成28年8月31日に開設し、現在は令和3年3月31日までの運営委託を行っている。令和3年4月以降の運営については、同様に民間事業者に委託して業務を実施するため、人員の雇用等の必要な準備期間を確保する必要があることから、令和3年4月1日から令和6年3月31日までを履行期間として、令和3年3月1日に早期の契約を行う予定である。</t>
    <rPh sb="38" eb="40">
      <t>レイワ</t>
    </rPh>
    <rPh sb="61" eb="63">
      <t>レイワ</t>
    </rPh>
    <rPh sb="130" eb="132">
      <t>レイワ</t>
    </rPh>
    <rPh sb="140" eb="142">
      <t>レイワ</t>
    </rPh>
    <rPh sb="160" eb="162">
      <t>レイワ</t>
    </rPh>
    <phoneticPr fontId="4"/>
  </si>
  <si>
    <t>子ども・子育て支援事務センター運営</t>
    <phoneticPr fontId="4"/>
  </si>
  <si>
    <t>子ども未来局</t>
    <phoneticPr fontId="4"/>
  </si>
  <si>
    <t>子育て支援部</t>
    <phoneticPr fontId="4"/>
  </si>
  <si>
    <t>幼児教育・保育無償化に伴う新たな業務等を行う「札幌市子ども・子育て支援事務センター」運営</t>
  </si>
  <si>
    <t>児童相談所</t>
  </si>
  <si>
    <t>児童福祉総合センター清掃業務</t>
  </si>
  <si>
    <t>自家用電気工作物の
保安管理業務</t>
  </si>
  <si>
    <t>自家用電気工作物の保安管理業務は、365日24時間体制で履行するため、平成32年4月1日から平成33年3月31日までを履行期間として、平成32年3月に早期の契約を行う予定である。</t>
  </si>
  <si>
    <t>児童福祉司等義務研修</t>
  </si>
  <si>
    <t>児童相談所運営管理のうち、法定義務化研修の委託については、新任職員への研修を年度当初に行わなければならないため、契約事務等を前年度中に済ませておく必要がある。</t>
  </si>
  <si>
    <t>養育支援員派遣</t>
  </si>
  <si>
    <t>児童の養育支援が必要な家庭に対する養育支援員の派遣について、前年度から当該事業を利用しており、切れ間なく（4月1日から）支援を要する世帯等がいるため。</t>
  </si>
  <si>
    <t>児童養護施設入所児童等自立支援</t>
    <rPh sb="0" eb="2">
      <t>ジドウ</t>
    </rPh>
    <rPh sb="2" eb="4">
      <t>ヨウゴ</t>
    </rPh>
    <rPh sb="4" eb="6">
      <t>シセツ</t>
    </rPh>
    <rPh sb="6" eb="8">
      <t>ニュウショ</t>
    </rPh>
    <rPh sb="8" eb="11">
      <t>ジドウナド</t>
    </rPh>
    <rPh sb="11" eb="13">
      <t>ジリツ</t>
    </rPh>
    <rPh sb="13" eb="15">
      <t>シエン</t>
    </rPh>
    <phoneticPr fontId="4"/>
  </si>
  <si>
    <t>子ども未来局</t>
    <rPh sb="0" eb="1">
      <t>コ</t>
    </rPh>
    <rPh sb="3" eb="5">
      <t>ミライ</t>
    </rPh>
    <rPh sb="5" eb="6">
      <t>キョク</t>
    </rPh>
    <phoneticPr fontId="4"/>
  </si>
  <si>
    <t>児童相談所</t>
    <rPh sb="0" eb="2">
      <t>ジドウ</t>
    </rPh>
    <rPh sb="2" eb="4">
      <t>ソウダン</t>
    </rPh>
    <rPh sb="4" eb="5">
      <t>ショ</t>
    </rPh>
    <phoneticPr fontId="4"/>
  </si>
  <si>
    <t>児童養護施設等の退所者等に対し、自立を目標とした個別支援等を実施する。常時、当該支援を要する児童等がおり、４月１日から実施する必要がある。</t>
    <rPh sb="0" eb="2">
      <t>ジドウ</t>
    </rPh>
    <rPh sb="2" eb="4">
      <t>ヨウゴ</t>
    </rPh>
    <rPh sb="4" eb="7">
      <t>シセツナド</t>
    </rPh>
    <rPh sb="8" eb="10">
      <t>タイショ</t>
    </rPh>
    <rPh sb="10" eb="12">
      <t>シャナド</t>
    </rPh>
    <rPh sb="13" eb="14">
      <t>タイ</t>
    </rPh>
    <rPh sb="16" eb="18">
      <t>ジリツ</t>
    </rPh>
    <rPh sb="19" eb="21">
      <t>モクヒョウ</t>
    </rPh>
    <rPh sb="24" eb="26">
      <t>コベツ</t>
    </rPh>
    <rPh sb="26" eb="29">
      <t>シエンナド</t>
    </rPh>
    <rPh sb="30" eb="32">
      <t>ジッシ</t>
    </rPh>
    <rPh sb="35" eb="37">
      <t>ジョウジ</t>
    </rPh>
    <rPh sb="38" eb="40">
      <t>トウガイ</t>
    </rPh>
    <rPh sb="40" eb="42">
      <t>シエン</t>
    </rPh>
    <rPh sb="43" eb="44">
      <t>ヨウ</t>
    </rPh>
    <rPh sb="46" eb="49">
      <t>ジドウナド</t>
    </rPh>
    <rPh sb="54" eb="55">
      <t>ガツ</t>
    </rPh>
    <rPh sb="55" eb="57">
      <t>ツイタチ</t>
    </rPh>
    <rPh sb="59" eb="61">
      <t>ジッシ</t>
    </rPh>
    <rPh sb="63" eb="65">
      <t>ヒツヨウ</t>
    </rPh>
    <phoneticPr fontId="4"/>
  </si>
  <si>
    <t>児童養護施設入所児童等自立支援</t>
  </si>
  <si>
    <t>児童養護施設等の退所者等に対し、就職による自立を目標とした個別支援等を実施する。常時、当該支援を要する児童等がおり、４月１日から実施する必要がある。</t>
    <rPh sb="16" eb="18">
      <t>シュウショク</t>
    </rPh>
    <rPh sb="21" eb="23">
      <t>ジリツ</t>
    </rPh>
    <phoneticPr fontId="4"/>
  </si>
  <si>
    <t>仮設一時保護所設置</t>
    <rPh sb="0" eb="2">
      <t>カセツ</t>
    </rPh>
    <rPh sb="2" eb="4">
      <t>イチジ</t>
    </rPh>
    <rPh sb="4" eb="6">
      <t>ホゴ</t>
    </rPh>
    <rPh sb="6" eb="7">
      <t>ショ</t>
    </rPh>
    <rPh sb="7" eb="9">
      <t>セッチ</t>
    </rPh>
    <phoneticPr fontId="4"/>
  </si>
  <si>
    <t>仮設一時保護所の設置に係るリース契約を締結するため</t>
    <rPh sb="0" eb="2">
      <t>カセツ</t>
    </rPh>
    <rPh sb="2" eb="4">
      <t>イチジ</t>
    </rPh>
    <rPh sb="4" eb="6">
      <t>ホゴ</t>
    </rPh>
    <rPh sb="6" eb="7">
      <t>ショ</t>
    </rPh>
    <rPh sb="8" eb="10">
      <t>セッチ</t>
    </rPh>
    <rPh sb="11" eb="12">
      <t>カカ</t>
    </rPh>
    <rPh sb="16" eb="18">
      <t>ケイヤク</t>
    </rPh>
    <rPh sb="19" eb="21">
      <t>テイケツ</t>
    </rPh>
    <phoneticPr fontId="4"/>
  </si>
  <si>
    <t>３～６</t>
    <phoneticPr fontId="4"/>
  </si>
  <si>
    <t>平23～10</t>
    <phoneticPr fontId="4"/>
  </si>
  <si>
    <t>平24～11</t>
    <phoneticPr fontId="4"/>
  </si>
  <si>
    <t>平25～12</t>
    <phoneticPr fontId="4"/>
  </si>
  <si>
    <t>平28～15</t>
    <phoneticPr fontId="4"/>
  </si>
  <si>
    <t>平29～16</t>
    <phoneticPr fontId="4"/>
  </si>
  <si>
    <t>中小企業金融対策資金貸付損失補償2～19</t>
    <phoneticPr fontId="4"/>
  </si>
  <si>
    <t>R2年度以降</t>
    <phoneticPr fontId="4"/>
  </si>
  <si>
    <t>平22～５</t>
    <phoneticPr fontId="4"/>
  </si>
  <si>
    <t>産業振興部</t>
    <phoneticPr fontId="4"/>
  </si>
  <si>
    <t>札幌市産業振興センター運営管理費</t>
    <phoneticPr fontId="4"/>
  </si>
  <si>
    <t>民泊総合窓口運営</t>
    <phoneticPr fontId="4"/>
  </si>
  <si>
    <t>観光・ＭＩＣＥ推進部</t>
    <phoneticPr fontId="4"/>
  </si>
  <si>
    <t>民間事業者に委託してワークトライアル事業を実施するため、当該事業に関する広報の事前準備に要する期間を確保する必要がある。</t>
    <phoneticPr fontId="4"/>
  </si>
  <si>
    <t>さっぽろインターンシップ</t>
    <phoneticPr fontId="4"/>
  </si>
  <si>
    <t>経済観光局</t>
    <phoneticPr fontId="4"/>
  </si>
  <si>
    <t>雇用推進部</t>
    <phoneticPr fontId="4"/>
  </si>
  <si>
    <t>農政課デジタルカラー複合機保守管理業務（設備・機器等保守点検等）</t>
    <phoneticPr fontId="4"/>
  </si>
  <si>
    <t>指定管理費の増分（光熱水費の増）</t>
    <rPh sb="0" eb="2">
      <t>シテイ</t>
    </rPh>
    <rPh sb="2" eb="4">
      <t>カンリ</t>
    </rPh>
    <rPh sb="4" eb="5">
      <t>ヒ</t>
    </rPh>
    <rPh sb="6" eb="7">
      <t>ゾウ</t>
    </rPh>
    <rPh sb="7" eb="8">
      <t>ブン</t>
    </rPh>
    <rPh sb="9" eb="13">
      <t>コウネツスイヒ</t>
    </rPh>
    <rPh sb="14" eb="15">
      <t>ゾウ</t>
    </rPh>
    <phoneticPr fontId="4"/>
  </si>
  <si>
    <t>３～４</t>
    <phoneticPr fontId="4"/>
  </si>
  <si>
    <t>Ｒ2.未定</t>
    <rPh sb="3" eb="5">
      <t>ミテイ</t>
    </rPh>
    <phoneticPr fontId="4"/>
  </si>
  <si>
    <t>札幌市民防災センター・白石消防署衛生設備管理業務（庁舎等清掃・警備等）</t>
    <phoneticPr fontId="4"/>
  </si>
  <si>
    <t>庁舎等清掃・警備等</t>
    <phoneticPr fontId="4"/>
  </si>
  <si>
    <t>自家用電気工作物の保守管理業務</t>
    <phoneticPr fontId="4"/>
  </si>
  <si>
    <t>R3.3月中</t>
    <phoneticPr fontId="4"/>
  </si>
  <si>
    <t>消防局逓送業務（配送・運搬等）</t>
    <phoneticPr fontId="4"/>
  </si>
  <si>
    <t>消防署等複写サービス（複写サービス）</t>
    <phoneticPr fontId="4"/>
  </si>
  <si>
    <t>札幌市消防学校寝具賃貸借（物品等リース等）</t>
    <phoneticPr fontId="4"/>
  </si>
  <si>
    <t>物品等リース等３～５</t>
    <phoneticPr fontId="4"/>
  </si>
  <si>
    <t>消防学校入寮者に対する寝具は、民間事業者からの借受けにより確保するが、年度当初に納品が必要となり、契約締結後でなければ、相手方が物品の調達又は在庫調整に必要な期間を確保することができないため、令和３年４月１日から令和６年３月31日までの３年間を借受期間として、令和３年３月中に早期の契約を行う予定である。</t>
    <phoneticPr fontId="4"/>
  </si>
  <si>
    <t>隔日勤務職員仮眠用寝具賃貸借（物品等リース等）</t>
    <phoneticPr fontId="4"/>
  </si>
  <si>
    <t>物品等リース等３～５</t>
    <phoneticPr fontId="4"/>
  </si>
  <si>
    <t>札幌市消防学校給食業務（給食調理等）</t>
    <phoneticPr fontId="4"/>
  </si>
  <si>
    <t>札幌市消防学校入寮者への給食業務は、民間事業者への委託により実施するが、年度当初からサービスを受ける必要があり、かつ、労働者の確保に必要な準備期間を確保する必要があることから、令和３年４月１日から令和４年３月31日を履行期間として、令和３年３月中に早期の契約を行う予定である。</t>
    <phoneticPr fontId="4"/>
  </si>
  <si>
    <t>基金との契約に基づき団員定数割及び人口割により算出した額</t>
    <phoneticPr fontId="4"/>
  </si>
  <si>
    <t>庁舎等清掃・警備等</t>
    <phoneticPr fontId="4"/>
  </si>
  <si>
    <t>選挙人情報管理システム用サーバ保守延長</t>
  </si>
  <si>
    <t>選挙管理委員会事務局</t>
  </si>
  <si>
    <t>選挙人情報管理システム用サーバ機器の保守期間延長（R3.4.1～R4.3.31）</t>
    <phoneticPr fontId="4"/>
  </si>
  <si>
    <t>R2年度中</t>
    <rPh sb="2" eb="3">
      <t>ネン</t>
    </rPh>
    <rPh sb="3" eb="4">
      <t>ド</t>
    </rPh>
    <rPh sb="4" eb="5">
      <t>チュウ</t>
    </rPh>
    <phoneticPr fontId="4"/>
  </si>
  <si>
    <t>複写サービス</t>
    <phoneticPr fontId="4"/>
  </si>
  <si>
    <t>中央区選挙管理委員会事務局の複写機の複写サービス契約について、４月１日から契約を開始するため。</t>
  </si>
  <si>
    <t>人事委員会事務局</t>
  </si>
  <si>
    <t>令和３年度札幌市職員採用試験（大学、短大、高校の部等）試験案内・受験申込書印刷</t>
    <rPh sb="0" eb="2">
      <t>レイワ</t>
    </rPh>
    <phoneticPr fontId="4"/>
  </si>
  <si>
    <t>札幌市職員採用試験の試験案内・受験申込書印刷について、４月１日から履行を開始するため。</t>
    <rPh sb="28" eb="29">
      <t>ツキ</t>
    </rPh>
    <rPh sb="30" eb="31">
      <t>ニチ</t>
    </rPh>
    <rPh sb="33" eb="35">
      <t>リコウ</t>
    </rPh>
    <phoneticPr fontId="4"/>
  </si>
  <si>
    <t>札幌市議会本会議における速記及び会議録原稿作成等業務（新規）</t>
  </si>
  <si>
    <t>札幌市議会本会議における会議録原稿作成等</t>
  </si>
  <si>
    <t>議会事務局</t>
  </si>
  <si>
    <t>本会議及び委員会における会議録原稿作成等について、４月１日から委託業務を実施するため。</t>
  </si>
  <si>
    <t>札幌市議会本会議中継業務（新規）</t>
  </si>
  <si>
    <t>札幌市議会本会議中継</t>
  </si>
  <si>
    <t>本会議の録画配信等について、４月１日から業務を実施するため</t>
  </si>
  <si>
    <t>札幌市議会特別委員会中継業務</t>
  </si>
  <si>
    <t>札幌市議会特別委員会中継業務28～33</t>
  </si>
  <si>
    <t>特別委員会の中継配信等について、複数年度にわたり業務を実施するため</t>
  </si>
  <si>
    <t>28～33</t>
  </si>
  <si>
    <t>札幌市議会本議会及び特別委員会等中継業務（新規）</t>
    <phoneticPr fontId="4"/>
  </si>
  <si>
    <t>本議会及び特別委員会等の中継配信等について、複数年度にわたり業務を実施するため</t>
    <phoneticPr fontId="4"/>
  </si>
  <si>
    <t>３～８</t>
    <phoneticPr fontId="4"/>
  </si>
  <si>
    <t>札幌市議会弱電設備に係る保守管理等業務（新規）</t>
  </si>
  <si>
    <t>議会施設内の弱電設備について、４月１日から保守管理業務を実施するため</t>
  </si>
  <si>
    <t>札幌市議会会議録検索システム公開及び運用管理業務（新規）</t>
  </si>
  <si>
    <t>会議録検索システムについて、４月１日から保守管理業務を実施するため</t>
  </si>
  <si>
    <t>デジタルフルカラー複合機保守業務</t>
    <rPh sb="9" eb="11">
      <t>フクゴウ</t>
    </rPh>
    <rPh sb="11" eb="12">
      <t>キ</t>
    </rPh>
    <rPh sb="12" eb="14">
      <t>ホシュ</t>
    </rPh>
    <rPh sb="14" eb="16">
      <t>ギョウム</t>
    </rPh>
    <phoneticPr fontId="4"/>
  </si>
  <si>
    <t>設備・機器等保守点検等</t>
    <rPh sb="0" eb="2">
      <t>セツビ</t>
    </rPh>
    <rPh sb="3" eb="6">
      <t>キキトウ</t>
    </rPh>
    <rPh sb="6" eb="8">
      <t>ホシュ</t>
    </rPh>
    <rPh sb="8" eb="11">
      <t>テンケントウ</t>
    </rPh>
    <phoneticPr fontId="4"/>
  </si>
  <si>
    <t>監査事務局</t>
    <rPh sb="0" eb="2">
      <t>カンサ</t>
    </rPh>
    <rPh sb="2" eb="5">
      <t>ジムキョク</t>
    </rPh>
    <phoneticPr fontId="4"/>
  </si>
  <si>
    <t>-</t>
    <phoneticPr fontId="4"/>
  </si>
  <si>
    <t>複合機の保守契約について、４月１日から契約を開始するため。</t>
    <rPh sb="0" eb="3">
      <t>フクゴウキ</t>
    </rPh>
    <rPh sb="4" eb="6">
      <t>ホシュ</t>
    </rPh>
    <rPh sb="6" eb="8">
      <t>ケイヤク</t>
    </rPh>
    <rPh sb="14" eb="15">
      <t>ガツ</t>
    </rPh>
    <rPh sb="16" eb="17">
      <t>ニチ</t>
    </rPh>
    <rPh sb="19" eb="21">
      <t>ケイヤク</t>
    </rPh>
    <rPh sb="22" eb="24">
      <t>カイシ</t>
    </rPh>
    <phoneticPr fontId="4"/>
  </si>
  <si>
    <t>会計室ネットワークサーバ保守業務</t>
  </si>
  <si>
    <t>会計室</t>
    <rPh sb="0" eb="2">
      <t>カイケイ</t>
    </rPh>
    <rPh sb="2" eb="3">
      <t>シツ</t>
    </rPh>
    <phoneticPr fontId="8"/>
  </si>
  <si>
    <t>会計室</t>
  </si>
  <si>
    <t>会計室で使用するネットワークサーバの保守等について、4月1日から契約を開始するため。</t>
    <rPh sb="0" eb="2">
      <t>カイケイ</t>
    </rPh>
    <rPh sb="2" eb="3">
      <t>シツ</t>
    </rPh>
    <rPh sb="4" eb="6">
      <t>シヨウ</t>
    </rPh>
    <rPh sb="18" eb="20">
      <t>ホシュ</t>
    </rPh>
    <rPh sb="20" eb="21">
      <t>ナド</t>
    </rPh>
    <rPh sb="27" eb="28">
      <t>ガツ</t>
    </rPh>
    <rPh sb="29" eb="30">
      <t>ニチ</t>
    </rPh>
    <rPh sb="32" eb="34">
      <t>ケイヤク</t>
    </rPh>
    <rPh sb="35" eb="37">
      <t>カイシ</t>
    </rPh>
    <phoneticPr fontId="8"/>
  </si>
  <si>
    <t>収入原符整理委託業務</t>
  </si>
  <si>
    <t>金融機関を通じて札幌市あてに市民等から支払が行われた際に使用される原符等の仕分け、データ入力等を行う業務を、４月１日から契約を開始するため。</t>
    <rPh sb="0" eb="2">
      <t>キンユウ</t>
    </rPh>
    <rPh sb="2" eb="4">
      <t>キカン</t>
    </rPh>
    <rPh sb="5" eb="6">
      <t>ツウ</t>
    </rPh>
    <rPh sb="8" eb="11">
      <t>サッポロシ</t>
    </rPh>
    <rPh sb="14" eb="16">
      <t>シミン</t>
    </rPh>
    <rPh sb="16" eb="17">
      <t>トウ</t>
    </rPh>
    <rPh sb="19" eb="21">
      <t>シハライ</t>
    </rPh>
    <rPh sb="22" eb="23">
      <t>オコナ</t>
    </rPh>
    <rPh sb="26" eb="27">
      <t>サイ</t>
    </rPh>
    <rPh sb="28" eb="30">
      <t>シヨウ</t>
    </rPh>
    <rPh sb="33" eb="34">
      <t>ハラ</t>
    </rPh>
    <rPh sb="34" eb="36">
      <t>フナド</t>
    </rPh>
    <rPh sb="37" eb="39">
      <t>シワ</t>
    </rPh>
    <rPh sb="44" eb="47">
      <t>ニュウリョクナド</t>
    </rPh>
    <rPh sb="48" eb="49">
      <t>オコナ</t>
    </rPh>
    <rPh sb="50" eb="52">
      <t>ギョウム</t>
    </rPh>
    <rPh sb="55" eb="56">
      <t>ガツ</t>
    </rPh>
    <rPh sb="57" eb="58">
      <t>ニチ</t>
    </rPh>
    <rPh sb="60" eb="62">
      <t>ケイヤク</t>
    </rPh>
    <rPh sb="63" eb="65">
      <t>カイシ</t>
    </rPh>
    <phoneticPr fontId="8"/>
  </si>
  <si>
    <t>継続</t>
    <rPh sb="0" eb="2">
      <t>ケイゾク</t>
    </rPh>
    <phoneticPr fontId="8"/>
  </si>
  <si>
    <t>口座振替データ伝送業務</t>
    <rPh sb="7" eb="9">
      <t>デンソウ</t>
    </rPh>
    <rPh sb="9" eb="11">
      <t>ギョウム</t>
    </rPh>
    <phoneticPr fontId="8"/>
  </si>
  <si>
    <t>口座振替授受代行</t>
    <rPh sb="4" eb="6">
      <t>ジュジュ</t>
    </rPh>
    <rPh sb="6" eb="8">
      <t>ダイコウ</t>
    </rPh>
    <rPh sb="7" eb="8">
      <t>ジダイ</t>
    </rPh>
    <phoneticPr fontId="8"/>
  </si>
  <si>
    <t>財務会計システム設計・開発業務</t>
    <rPh sb="0" eb="2">
      <t>ザイム</t>
    </rPh>
    <rPh sb="2" eb="4">
      <t>カイケイ</t>
    </rPh>
    <rPh sb="8" eb="10">
      <t>セッケイ</t>
    </rPh>
    <rPh sb="11" eb="13">
      <t>カイハツ</t>
    </rPh>
    <rPh sb="13" eb="15">
      <t>ギョウム</t>
    </rPh>
    <phoneticPr fontId="4"/>
  </si>
  <si>
    <t>財務会計システム再構築</t>
    <rPh sb="0" eb="2">
      <t>ザイム</t>
    </rPh>
    <rPh sb="2" eb="4">
      <t>カイケイ</t>
    </rPh>
    <rPh sb="8" eb="11">
      <t>サイコウチク</t>
    </rPh>
    <phoneticPr fontId="4"/>
  </si>
  <si>
    <t>３～７</t>
    <phoneticPr fontId="4"/>
  </si>
  <si>
    <r>
      <t>現行財務会計システムの再構築を行うにあたり、令和２年度～令和４年度までを履行機関とした契約を行う予定であるため。</t>
    </r>
    <r>
      <rPr>
        <sz val="11"/>
        <color rgb="FFFF0000"/>
        <rFont val="ＭＳ Ｐゴシック"/>
        <family val="3"/>
        <charset val="128"/>
      </rPr>
      <t>（開発管理支援）</t>
    </r>
    <rPh sb="15" eb="16">
      <t>オコナ</t>
    </rPh>
    <rPh sb="22" eb="24">
      <t>レイワ</t>
    </rPh>
    <rPh sb="25" eb="26">
      <t>ネン</t>
    </rPh>
    <rPh sb="26" eb="27">
      <t>ド</t>
    </rPh>
    <rPh sb="28" eb="30">
      <t>レイワ</t>
    </rPh>
    <rPh sb="31" eb="33">
      <t>ネンド</t>
    </rPh>
    <rPh sb="36" eb="38">
      <t>リコウ</t>
    </rPh>
    <rPh sb="38" eb="40">
      <t>キカン</t>
    </rPh>
    <rPh sb="43" eb="45">
      <t>ケイヤク</t>
    </rPh>
    <rPh sb="46" eb="47">
      <t>オコナ</t>
    </rPh>
    <rPh sb="48" eb="50">
      <t>ヨテイ</t>
    </rPh>
    <rPh sb="57" eb="59">
      <t>カイハツ</t>
    </rPh>
    <rPh sb="59" eb="61">
      <t>カンリ</t>
    </rPh>
    <rPh sb="61" eb="63">
      <t>シエン</t>
    </rPh>
    <phoneticPr fontId="4"/>
  </si>
  <si>
    <t>３～４</t>
    <phoneticPr fontId="4"/>
  </si>
  <si>
    <r>
      <t>現行財務会計システムの再構築を行うにあたり、令和２年度～令和４年度までを履行機関とした契約を行う予定であるため。</t>
    </r>
    <r>
      <rPr>
        <sz val="11"/>
        <color rgb="FFFF0000"/>
        <rFont val="ＭＳ Ｐゴシック"/>
        <family val="3"/>
        <charset val="128"/>
      </rPr>
      <t>（現行システムデータ抽出）</t>
    </r>
    <rPh sb="15" eb="16">
      <t>オコナ</t>
    </rPh>
    <rPh sb="22" eb="24">
      <t>レイワ</t>
    </rPh>
    <rPh sb="25" eb="26">
      <t>ネン</t>
    </rPh>
    <rPh sb="26" eb="27">
      <t>ド</t>
    </rPh>
    <rPh sb="28" eb="30">
      <t>レイワ</t>
    </rPh>
    <rPh sb="31" eb="33">
      <t>ネンド</t>
    </rPh>
    <rPh sb="36" eb="38">
      <t>リコウ</t>
    </rPh>
    <rPh sb="38" eb="40">
      <t>キカン</t>
    </rPh>
    <rPh sb="43" eb="45">
      <t>ケイヤク</t>
    </rPh>
    <rPh sb="46" eb="47">
      <t>オコナ</t>
    </rPh>
    <rPh sb="48" eb="50">
      <t>ヨテイ</t>
    </rPh>
    <rPh sb="57" eb="59">
      <t>ゲンコウ</t>
    </rPh>
    <rPh sb="66" eb="68">
      <t>チュウシュツ</t>
    </rPh>
    <phoneticPr fontId="4"/>
  </si>
  <si>
    <t>環境局</t>
  </si>
  <si>
    <t>環境事業部</t>
  </si>
  <si>
    <t>各清掃工場、清掃事務所等の清掃、警備業務を4月1日から業務を実施するため。</t>
  </si>
  <si>
    <t>設備・機器等保守点検等</t>
    <phoneticPr fontId="4"/>
  </si>
  <si>
    <t>設備等の保守・点検を4月1日から業務を実施するため。</t>
  </si>
  <si>
    <t>システム・サーバー等保守業務</t>
    <phoneticPr fontId="4"/>
  </si>
  <si>
    <t>局内のシステムサーバー等保守業務を4月1日から業務を実施するため。</t>
  </si>
  <si>
    <t>物品等リース等</t>
    <phoneticPr fontId="4"/>
  </si>
  <si>
    <t>環境事業部公用車（１台）の駐車場使用契約及び地図ライセンスの使用契約について、4月1日から業務を実施するため。</t>
    <phoneticPr fontId="4"/>
  </si>
  <si>
    <t>手数料収納管理システム機器リース</t>
    <phoneticPr fontId="4"/>
  </si>
  <si>
    <t>手数料収納事務委託の管理において発生する、膨大な事務処理を正確かつ迅速に処理するために必要な「家庭ごみ処理手数料収納管理システム機器」の借受けについては、
現在借受けている機器が令和３年３月末に法定耐用年数を迎え、令和３年４月１日から新たな機器を借受けるためには令和２年度中に契約を締結する必要があることから、債務負担行為を設定する。</t>
    <phoneticPr fontId="4"/>
  </si>
  <si>
    <t>３～７</t>
    <phoneticPr fontId="4"/>
  </si>
  <si>
    <t>自走式破砕機リース</t>
    <phoneticPr fontId="4"/>
  </si>
  <si>
    <t>当該機器については、令和3年9月1日からリースを行う必要があるため。</t>
  </si>
  <si>
    <t>3～10</t>
    <phoneticPr fontId="4"/>
  </si>
  <si>
    <t>清掃事務所におけるびん・缶・ペットボトル処理業務契約及び清掃事務所における一般廃棄物処理業務契約について、4月1日から業務を実施するため。</t>
  </si>
  <si>
    <t>家庭用指定ごみ袋関連事業（袋製造）</t>
  </si>
  <si>
    <t>指定ごみ袋の製造については、契約から履行完了まで半年以上を要することから、3月中に契約を行う必要があるため。</t>
    <rPh sb="38" eb="39">
      <t>ガツ</t>
    </rPh>
    <phoneticPr fontId="4"/>
  </si>
  <si>
    <t>家庭用指定ごみ袋関連事業（保管配送）</t>
  </si>
  <si>
    <t>家庭用指定ごみ袋関連事業（保管配送）3～5</t>
    <phoneticPr fontId="4"/>
  </si>
  <si>
    <t>多くの市民が日常的に利用する指定袋を安定的に供給する必要があり、４月１日からの業務委託を行うため。</t>
  </si>
  <si>
    <t>３～５</t>
    <phoneticPr fontId="4"/>
  </si>
  <si>
    <t>家庭ごみ処理手数料減免関連業務</t>
  </si>
  <si>
    <t>家庭ごみ処理手数料減免関連</t>
  </si>
  <si>
    <t>ごみ袋交付、引換券圧着加工等の家庭ごみ処理手数料減免関連業務は4月1日から業務委託を行うため。</t>
  </si>
  <si>
    <t>家庭ごみ収集運搬関連業務</t>
  </si>
  <si>
    <t>家庭ごみ収集運搬</t>
  </si>
  <si>
    <t>本業務は年度当初から年度末までを契約期間として実施するものであることから、必要な準備期間を確保するために、3月中に早期の契約を行う予定であるため。</t>
    <rPh sb="54" eb="55">
      <t>ガツ</t>
    </rPh>
    <rPh sb="55" eb="56">
      <t>チュウ</t>
    </rPh>
    <phoneticPr fontId="4"/>
  </si>
  <si>
    <t>大型ごみ収集センター運営管理</t>
  </si>
  <si>
    <t>大型ごみ収集センター管理・運営業務については、業務の必要性から、3月中に早期の契約を行う予定であるため。</t>
    <phoneticPr fontId="4"/>
  </si>
  <si>
    <t>廃スプレー缶等回収・処理29～33</t>
  </si>
  <si>
    <t>本業務は家庭から排出される廃スプレー缶を、専用の処理機械により安全に処理する業務を民間事業者に委託する。処理機械の導入等に必要な準備期間を確保するために、早期の契約をしたもの。業務の必要性から、4月1日から業務を実施する必要があるため。</t>
  </si>
  <si>
    <t>廃スプレー缶等回収・処理</t>
  </si>
  <si>
    <t>本業務は年度当初から年度末までを契約期間として実施するものであることから、必要な準備期間を確保するために、3月中に早期の契約を行うため。</t>
    <rPh sb="54" eb="55">
      <t>ガツ</t>
    </rPh>
    <rPh sb="55" eb="56">
      <t>チュウ</t>
    </rPh>
    <phoneticPr fontId="4"/>
  </si>
  <si>
    <t>蛍光管拠点回収及び廃乾電池回収等業務</t>
  </si>
  <si>
    <t>蛍光管及び廃乾電池回収・処理</t>
  </si>
  <si>
    <t>蛍光管等を、市内の保管場所からリサイクル処理施設まで運搬し、運搬に使用したコンテナ・パレットをリサイクル処理施設から市内保管場所へ返却する。業務の必要性から、4月1日から業務を実施する必要があるため。</t>
  </si>
  <si>
    <t>動物死体収集運搬処理業務</t>
  </si>
  <si>
    <t>動物死体収集運搬・処理</t>
  </si>
  <si>
    <t>埋立処理場運営管理</t>
  </si>
  <si>
    <t>埋立処理場運営管理31～33</t>
  </si>
  <si>
    <t>山本東処理場廃棄物埋立業務について、試行的に複数年契約を実施するため。</t>
  </si>
  <si>
    <t>最終処分場の管理等の業務を4月1日から実施するため。</t>
  </si>
  <si>
    <t>埋立処理場運営管理32～34</t>
  </si>
  <si>
    <t>第３山口処理場廃棄物埋立業務等について、複数年契約を実施するため。</t>
  </si>
  <si>
    <t>清掃工場等運営管理</t>
  </si>
  <si>
    <t>清掃工場等運営管理3～5</t>
    <phoneticPr fontId="4"/>
  </si>
  <si>
    <t>駒岡破砕工場の設備等、白石清掃工場の灰処理施設及びごみ資源化工場の運転管理について、複数年契約で実施する必要があるため。</t>
  </si>
  <si>
    <t>３～５</t>
    <phoneticPr fontId="4"/>
  </si>
  <si>
    <t>清掃工場等運営管理31～33</t>
  </si>
  <si>
    <t>駒岡清掃工場ごみ焼却設備運転管理業務や発寒破砕工場運転管理業務等について、複数年契約で実施する必要があるため。</t>
  </si>
  <si>
    <t>各清掃工場の管理等において、4月1日から業務を実施する必要があるため。</t>
  </si>
  <si>
    <t>清掃工場等運営管理32～34</t>
  </si>
  <si>
    <t>篠路破砕工場設備等運転業務について、複数年契約で実施する必要があるため。</t>
  </si>
  <si>
    <t>篠路分岐棟等電話設備借受</t>
    <phoneticPr fontId="4"/>
  </si>
  <si>
    <t>清掃工場等運営管理3～7</t>
    <phoneticPr fontId="4"/>
  </si>
  <si>
    <t>新設予定の分岐棟等にて設置する電話設備の借受（長期継続契約）</t>
  </si>
  <si>
    <t>R3.2</t>
  </si>
  <si>
    <t>びん・缶・ペットボトル選別業務</t>
    <phoneticPr fontId="4"/>
  </si>
  <si>
    <t>びん・缶・ペットボトル選別</t>
  </si>
  <si>
    <t>本市が収集したびん・缶・ペットボトルの選別、圧縮、梱包、保管及びこれらに付随する業務を委託している。業務の必要性から、4月1日から業務を実施する必要があるため。</t>
  </si>
  <si>
    <t>ガラスびん・プラスチック製容器包装及び雑がみリサイクル業務</t>
  </si>
  <si>
    <t>雑がみ等リサイクル</t>
  </si>
  <si>
    <t>本市が収集したびん及びプラスチック製容器包装の市町村負担分について、再商品化を委託している。本市が収集・搬入した雑がみを引き取り、選別を行ったうえで、適切に再資源化を行う。業務の必要性から、4月1日から業務を実施する必要があるため。</t>
  </si>
  <si>
    <t>リサイクルプラザ運営管理</t>
    <phoneticPr fontId="4"/>
  </si>
  <si>
    <t>リサイクルプラザ運営管理30～34</t>
  </si>
  <si>
    <t>指定管理者制度により、指定期間を5年間とし札幌市リサイクルプラザ運営管理を行う。</t>
  </si>
  <si>
    <t>リサイクルプラザ宮の沢壁紙等更新</t>
    <phoneticPr fontId="4"/>
  </si>
  <si>
    <t>リサイクルプラザ運営管理</t>
  </si>
  <si>
    <t>リサイクルプラザ宮の沢が位置する生涯学習センター（ちえりあ）の保全改修工事に合わせて、リサイクルプラザ宮の沢館内の壁紙・床の更新を行う。建築部に予算委託し、改修工事は令和2年度から令和3年度にかけて実施されるものであるが、契約は建築部において令和2年10月に行う予定である。</t>
    <phoneticPr fontId="4"/>
  </si>
  <si>
    <t>生ごみ及び枝・葉・草資源化業務</t>
  </si>
  <si>
    <t>定山渓地域「枝・葉・草」処理等業務及び生ごみ堆肥化セミナー及び生ごみ堆肥化相談窓口運営管理等業務は、4月1日から業務を実施する必要があるため。</t>
  </si>
  <si>
    <t>不法投棄対策事業</t>
  </si>
  <si>
    <t>不法投棄対策</t>
  </si>
  <si>
    <t>不法投棄の発見件数は4月～6月がピークであり、4月から夜間・休日にパトロール車による巡回監視等を行うため。
年末年始を除き毎日巡回しているポイ捨て等防止条例の散乱等防止指導員の警備等を行うため。
喫煙制限区域を含む大通、薄野地区の街頭放送を活用し、通年で条例の周知啓発を行なうため。</t>
  </si>
  <si>
    <t>清掃工場整備</t>
  </si>
  <si>
    <t>各清掃工場の整備を実施するにあたり、整備日程に沿った期間で実施する必要があることから、材料の手配や部品製作等の準備を年度開始早期に実施する必要があるため。</t>
  </si>
  <si>
    <t>発寒清掃工場整備</t>
  </si>
  <si>
    <t>発寒清掃工場の整備を実施するにあたり整備日程に沿った期間で実施する必要があるが、材料の手配や部品製作等の準備が長期にわたるため。（参考：ボイラ水管納期14か月以上）</t>
    <phoneticPr fontId="4"/>
  </si>
  <si>
    <t>R3.2（仮契約）
R3.7（契約）</t>
    <rPh sb="5" eb="6">
      <t>カリ</t>
    </rPh>
    <rPh sb="6" eb="8">
      <t>ケイヤク</t>
    </rPh>
    <rPh sb="15" eb="17">
      <t>ケイヤク</t>
    </rPh>
    <phoneticPr fontId="4"/>
  </si>
  <si>
    <t>R5.3</t>
    <phoneticPr fontId="4"/>
  </si>
  <si>
    <t>クリーンセンター整備費</t>
  </si>
  <si>
    <t>クリーンセンター整備</t>
    <rPh sb="8" eb="10">
      <t>セイビ</t>
    </rPh>
    <phoneticPr fontId="4"/>
  </si>
  <si>
    <t>R2.5</t>
    <phoneticPr fontId="4"/>
  </si>
  <si>
    <t>R3.10</t>
    <phoneticPr fontId="4"/>
  </si>
  <si>
    <t>ごみ焼却灰リサイクル業務</t>
  </si>
  <si>
    <t>ごみ焼却灰リサイクル</t>
  </si>
  <si>
    <t>ごみ焼却灰の輸送及び資源化の業務において、輸送計画等の準備を年度開始早期に実施する必要があるため。</t>
  </si>
  <si>
    <t>し尿収集運搬業務</t>
  </si>
  <si>
    <t>し尿収集運搬</t>
  </si>
  <si>
    <t>し尿の収集運搬を４月１日から実施する必要があるため。</t>
  </si>
  <si>
    <t>クリーンセンター運営管理</t>
  </si>
  <si>
    <t>クリーンセンター運営管理31～33</t>
  </si>
  <si>
    <t>クリーンセンター管理業務について、複数年契約で実施する必要があるため。</t>
  </si>
  <si>
    <t>駒岡清掃工場整備等事業</t>
    <rPh sb="6" eb="8">
      <t>セイビ</t>
    </rPh>
    <rPh sb="8" eb="9">
      <t>トウ</t>
    </rPh>
    <rPh sb="9" eb="11">
      <t>ジギョウ</t>
    </rPh>
    <phoneticPr fontId="4"/>
  </si>
  <si>
    <t>駒岡清掃工場整備等事業</t>
    <rPh sb="0" eb="2">
      <t>コマオカ</t>
    </rPh>
    <rPh sb="2" eb="4">
      <t>セイソウ</t>
    </rPh>
    <rPh sb="4" eb="6">
      <t>コウジョウ</t>
    </rPh>
    <rPh sb="6" eb="8">
      <t>セイビ</t>
    </rPh>
    <rPh sb="8" eb="9">
      <t>トウ</t>
    </rPh>
    <rPh sb="9" eb="11">
      <t>ジギョウ</t>
    </rPh>
    <phoneticPr fontId="4"/>
  </si>
  <si>
    <t>環境局</t>
    <phoneticPr fontId="4"/>
  </si>
  <si>
    <t>環境事業部</t>
    <phoneticPr fontId="4"/>
  </si>
  <si>
    <t>官民連携による駒岡清掃工場の整備・運営を実施</t>
    <phoneticPr fontId="4"/>
  </si>
  <si>
    <t>２～26</t>
    <phoneticPr fontId="4"/>
  </si>
  <si>
    <t>87,326,900千円に廃棄物処理量の変動、金利変動、物価変動及び税制度の変更による増減額並びに消費税額及び地方消費税額を加算した額</t>
    <phoneticPr fontId="4"/>
  </si>
  <si>
    <t>16,265,399千円に廃棄物処理量の変動、金利変動、物価変動及び税制度の変更による増減額並びに消費税額及び地方消費税額を加算した額</t>
    <phoneticPr fontId="4"/>
  </si>
  <si>
    <t>34,679,000千円に廃棄物処理量の変動、金利変動、物価変動及び税制度の変更による増減額並びに消費税額及び地方消費税額を加算した額</t>
    <phoneticPr fontId="4"/>
  </si>
  <si>
    <t>36,382,501千円に廃棄物処理量の変動、金利変動、物価変動及び税制度の変更による増減額並びに消費税額及び地方消費税額を加算した額</t>
    <phoneticPr fontId="4"/>
  </si>
  <si>
    <t>駒岡清掃工場整備等事業</t>
  </si>
  <si>
    <t>環境局</t>
    <phoneticPr fontId="4"/>
  </si>
  <si>
    <t>環境事業部</t>
    <phoneticPr fontId="4"/>
  </si>
  <si>
    <t>駒岡清掃工場更新事業は、設計、建設、運営等を民間事業者に包括的に委託する方式（DBO方式）を採用することから、事業期間が長期にわたる複数年契約となるため、事業期間全体に係る事業費の総額の予算について債務負担行為を設定する。
本事業は、令和元年第2回定例市議会にて、債務負担行為を設定済みであるが、契約を年度内に締結することができないため、債務負担行為の執行効力が失われることから、再度、債務負担行為を設定する必要がある。</t>
    <phoneticPr fontId="4"/>
  </si>
  <si>
    <t>3～26</t>
    <phoneticPr fontId="4"/>
  </si>
  <si>
    <t>駒岡清掃工場整備等事業に係る施工監理業務</t>
    <phoneticPr fontId="4"/>
  </si>
  <si>
    <t>R2.6</t>
    <phoneticPr fontId="4"/>
  </si>
  <si>
    <t>篠路清掃工場解体工事</t>
  </si>
  <si>
    <t>平成22年に廃止した篠路清掃工場の工場棟及び煙突の解体を行う。</t>
    <phoneticPr fontId="4"/>
  </si>
  <si>
    <t>篠路清掃工場解体工事監理</t>
  </si>
  <si>
    <t>平成23年に廃止した篠路清掃工場の工場棟及び煙突の解体を行う。</t>
  </si>
  <si>
    <t>大気汚染測定器等保守業務</t>
  </si>
  <si>
    <t>大気・水質環境監視測定等</t>
    <rPh sb="0" eb="2">
      <t>タイキ</t>
    </rPh>
    <rPh sb="3" eb="5">
      <t>スイシツ</t>
    </rPh>
    <rPh sb="5" eb="7">
      <t>カンキョウ</t>
    </rPh>
    <rPh sb="7" eb="9">
      <t>カンシ</t>
    </rPh>
    <rPh sb="9" eb="11">
      <t>ソクテイ</t>
    </rPh>
    <rPh sb="11" eb="12">
      <t>ナド</t>
    </rPh>
    <phoneticPr fontId="4"/>
  </si>
  <si>
    <t>環境都市推進部</t>
  </si>
  <si>
    <t>大気汚染常時監視実施のための測定器等の保守管理契約について、４月１日から契約を開始するため</t>
  </si>
  <si>
    <t>地盤沈下観測局保守点検業務</t>
  </si>
  <si>
    <t>地盤沈下観測局内の設備・機器等の保守点検について4月1日から契約を開始するため</t>
  </si>
  <si>
    <t>環境対策情報システム保守業務</t>
  </si>
  <si>
    <t>環境対策情報システムの保守業務について、４月１日から契約を開始するため</t>
    <rPh sb="13" eb="15">
      <t>ギョウム</t>
    </rPh>
    <phoneticPr fontId="4"/>
  </si>
  <si>
    <t>大気汚染常時監視測定機器リース</t>
  </si>
  <si>
    <t>物品等リース等30～34</t>
  </si>
  <si>
    <t>大気汚染常時監視測定機器をリースするため</t>
  </si>
  <si>
    <t>大気汚染常時監視システムリース</t>
  </si>
  <si>
    <t>大気汚染常時監視システムをリースするため</t>
  </si>
  <si>
    <t>リース車借上げ</t>
  </si>
  <si>
    <t>物品等リース等31～34</t>
  </si>
  <si>
    <t>野生鳥獣の市街地出没対策業務に使用する車両をリースするため。</t>
  </si>
  <si>
    <t>大気汚染常時監視測定機器リース</t>
    <phoneticPr fontId="4"/>
  </si>
  <si>
    <t>物品等リース等31～35</t>
  </si>
  <si>
    <t>大気汚染常時監視測定機器リース</t>
    <rPh sb="0" eb="2">
      <t>タイキ</t>
    </rPh>
    <rPh sb="2" eb="4">
      <t>オセン</t>
    </rPh>
    <rPh sb="4" eb="6">
      <t>ジョウジ</t>
    </rPh>
    <rPh sb="6" eb="8">
      <t>カンシ</t>
    </rPh>
    <phoneticPr fontId="4"/>
  </si>
  <si>
    <t>環境都市推進部</t>
    <phoneticPr fontId="4"/>
  </si>
  <si>
    <t>環境プラザ指定管理費</t>
  </si>
  <si>
    <t>生物多様性生物調査（市民参加型プログラム・自然環境調査）</t>
    <rPh sb="0" eb="2">
      <t>セイブツ</t>
    </rPh>
    <rPh sb="2" eb="5">
      <t>タヨウセイ</t>
    </rPh>
    <rPh sb="5" eb="7">
      <t>セイブツ</t>
    </rPh>
    <rPh sb="7" eb="9">
      <t>チョウサ</t>
    </rPh>
    <rPh sb="10" eb="12">
      <t>シミン</t>
    </rPh>
    <rPh sb="12" eb="15">
      <t>サンカガタ</t>
    </rPh>
    <rPh sb="21" eb="23">
      <t>シゼン</t>
    </rPh>
    <rPh sb="23" eb="25">
      <t>カンキョウ</t>
    </rPh>
    <rPh sb="25" eb="27">
      <t>チョウサ</t>
    </rPh>
    <phoneticPr fontId="4"/>
  </si>
  <si>
    <t>生物多様性生物調査</t>
  </si>
  <si>
    <t>春から初夏にかけてのみ確認可能な動植物を含めた生き物調査を専門家により実施するため。
春から初夏にかけてのみ確認可能な動植物を含めた市民参加型生き物調査を実施するため。</t>
    <phoneticPr fontId="4"/>
  </si>
  <si>
    <t>電力見える化プロジェクト事業</t>
    <phoneticPr fontId="4"/>
  </si>
  <si>
    <t>計画期間中の継続的なデータ収集・監視を行う必要があり、複数年度にわたり契約を締結したいため。</t>
    <rPh sb="21" eb="23">
      <t>ヒツヨウ</t>
    </rPh>
    <rPh sb="27" eb="29">
      <t>フクスウ</t>
    </rPh>
    <rPh sb="29" eb="31">
      <t>ネンド</t>
    </rPh>
    <rPh sb="35" eb="37">
      <t>ケイヤク</t>
    </rPh>
    <rPh sb="38" eb="40">
      <t>テイケツ</t>
    </rPh>
    <phoneticPr fontId="4"/>
  </si>
  <si>
    <t>ヒグマ及びエゾシカ市街地出没対応業務</t>
  </si>
  <si>
    <t>野生動物等対策</t>
  </si>
  <si>
    <t>ヒグマ及びエゾシカ市街地出没対応業務は、業務の必要性により、４月１日から業務を実施するため。</t>
    <phoneticPr fontId="4"/>
  </si>
  <si>
    <t>ヒグマ被害防止対策業務</t>
  </si>
  <si>
    <t>野生動物等対策</t>
    <phoneticPr fontId="4"/>
  </si>
  <si>
    <t>ヒグマ被害防止対策業務は、業務の必要性により、４月１日から業務を実施するため。</t>
    <phoneticPr fontId="4"/>
  </si>
  <si>
    <t>ヒグマ出没関係者向け一斉メール配信業務</t>
  </si>
  <si>
    <t>ヒグマ出没関係者向け一斉メール配信業務は、業務の必要性により、４月１日から業務を実施するため。</t>
    <phoneticPr fontId="4"/>
  </si>
  <si>
    <t>子ガラス捕獲放鳥業務</t>
  </si>
  <si>
    <t>子ガラス捕獲放鳥業務は、業務の必要性により、４月１日から業務を実施するため。</t>
    <phoneticPr fontId="4"/>
  </si>
  <si>
    <t>アライグマ等捕獲処理業務</t>
  </si>
  <si>
    <t>アライグマ等捕獲処理業務は、業務の必要性により、４月１日から業務を実施するため。</t>
    <phoneticPr fontId="4"/>
  </si>
  <si>
    <t>臭気指数算定業務</t>
  </si>
  <si>
    <t>臭気指数の分析契約について、４月１日から契約を開始するため</t>
  </si>
  <si>
    <t>アスベスト分析業務</t>
  </si>
  <si>
    <t>大気環境中のアスベストの濃度等の分析契約について、４月１日から契約を開始するため</t>
  </si>
  <si>
    <t>電子顕微鏡によるアスベスト分析業務</t>
  </si>
  <si>
    <t>大気環境中のアスベスト濃度の分析契約について、４月１日から契約を開始するため</t>
  </si>
  <si>
    <t>有害大気汚染物質検体採取業務</t>
  </si>
  <si>
    <t>有害大気汚染物質検体の採取契約について、４月１日から契約を開始するため</t>
  </si>
  <si>
    <t>河川水質常時監視業務（茨戸・新川）</t>
  </si>
  <si>
    <t>河川の水質調査について4月1日から契約を開始するため</t>
  </si>
  <si>
    <t>河川水質常時監視業務（豊平）</t>
  </si>
  <si>
    <t>環境性能評価確認業務</t>
    <phoneticPr fontId="4"/>
  </si>
  <si>
    <t>建築物環境配慮計画評価結果確認</t>
  </si>
  <si>
    <t>建築物の環境性能評価において、4月1日から業務を実施するため。</t>
  </si>
  <si>
    <t>次世代エネルギー機器導入補助受付業務</t>
    <phoneticPr fontId="4"/>
  </si>
  <si>
    <t>新エネ省エネ機器導入補助受付</t>
  </si>
  <si>
    <t>太陽光発電などの次世代エネルギー機器への補助申請の受付業務を委託により行うため</t>
    <rPh sb="30" eb="32">
      <t>イタク</t>
    </rPh>
    <rPh sb="35" eb="36">
      <t>オコナ</t>
    </rPh>
    <phoneticPr fontId="4"/>
  </si>
  <si>
    <t>円山動物園</t>
  </si>
  <si>
    <t>動物園の衛生・暖房の運転管理、各種水槽等の維持管理、昇降機設備の維持管理、自動ドアの維持管理、電気工作物の維持管理、複合機の保守、バイオ発酵処理施設の運転管理、消防設備の維持管理</t>
    <phoneticPr fontId="4"/>
  </si>
  <si>
    <t>動物園管理運営業務</t>
  </si>
  <si>
    <t>円山動物園管理運営</t>
  </si>
  <si>
    <t>円山動物園の管理運営業務（動物飼料の管理、緑地維持管理、一般ごみの処理・運搬手数料、作業着の洗濯業務、動物用飼料の調達、動物園だより制作、超音波画像診断機器年間保守）</t>
    <rPh sb="36" eb="38">
      <t>ウンパン</t>
    </rPh>
    <phoneticPr fontId="4"/>
  </si>
  <si>
    <t>建設局</t>
  </si>
  <si>
    <t>建）総務部・土木部・みどりの推進部</t>
  </si>
  <si>
    <t>庁舎や施設等の清掃・警備業務等について、４月１日から業務を実施するため。</t>
  </si>
  <si>
    <t>R3.3月</t>
    <rPh sb="4" eb="5">
      <t>ツキ</t>
    </rPh>
    <phoneticPr fontId="4"/>
  </si>
  <si>
    <t>1.2.6</t>
  </si>
  <si>
    <t>庁舎内のOA機器等の保守業務や、各区土木センターの設備保守業務、道路付属設備等の保守業務等について、４月１日から業務を実施するため。</t>
  </si>
  <si>
    <t>総務部・土木部・みどりの推進部</t>
  </si>
  <si>
    <t>建設局および各区土木センターで運用しているシステムやサーバ等の保守業務等について、４月１日から業務を実施するため。</t>
  </si>
  <si>
    <t>建設局および各区土木センターにおける図面複写・マイクロフィルム撮影業務等について、４月１日から業務を実施するため。</t>
  </si>
  <si>
    <t>R3.3月</t>
    <phoneticPr fontId="4"/>
  </si>
  <si>
    <t>物品等リース等（手稲区）</t>
  </si>
  <si>
    <t>職員が外勤時に使用する公用車をリースするため。事務室で使用するシュレッダーをリースするため。</t>
    <phoneticPr fontId="4"/>
  </si>
  <si>
    <t>建設局及び各区土木センターにおける物品等リース等について、４月１日からリースするため。</t>
  </si>
  <si>
    <t>建）総務部</t>
  </si>
  <si>
    <t>各区土木センターにおける、塵芥や廃棄物等の収集運搬業務等について、４月１日から業務を実施するため。</t>
    <phoneticPr fontId="4"/>
  </si>
  <si>
    <t>道路維持管理及び道路除雪</t>
  </si>
  <si>
    <t>建）総務部・土木部</t>
  </si>
  <si>
    <t>道路の維持管理、道路除雪業務等について、早期に契約を開始するため。</t>
  </si>
  <si>
    <t>自転車等放置禁止区域等対策業務</t>
  </si>
  <si>
    <t>自転車等放置禁止区域等対策</t>
  </si>
  <si>
    <t>4月上旬から業務を実施するにあたり、人員の確保を行うため早期に契約を締結したいため。</t>
  </si>
  <si>
    <t>西2丁目線地下駐輪場</t>
  </si>
  <si>
    <t>自転車等駐車場整備(都心地区西２丁目)</t>
  </si>
  <si>
    <t>西2丁目線地下駐輪場整備事業の土木工事について、複数年にわたり工事を実施するため。</t>
  </si>
  <si>
    <t>南2西3再開発駐輪場整備</t>
  </si>
  <si>
    <t>自転車等駐車場整備(南２西３再開発整備）30～34</t>
  </si>
  <si>
    <t>単年度では終了しない工程となっており、当該整備事業において複数年度にわたり契約を締結したいため。</t>
  </si>
  <si>
    <t>物品等リース等（パソコン借受）</t>
  </si>
  <si>
    <t>物品等リース等30～33</t>
  </si>
  <si>
    <t>土木部</t>
  </si>
  <si>
    <t>土木部（業務課・道路課・工事課）で使用するＰＣ等をリースするため。</t>
  </si>
  <si>
    <t>庁舎等清掃・警備等（南区）</t>
  </si>
  <si>
    <t>庁舎等清掃・警備等30～35</t>
  </si>
  <si>
    <t>みどりの推進部</t>
  </si>
  <si>
    <t>エドウィンダン記念館の機械警備について、複数年契約を締結する必要があるため。</t>
  </si>
  <si>
    <t>インターネット公園検索情報提供業務</t>
  </si>
  <si>
    <t>インターネット公園検索情報提供業務について、４月１日から業務を実施するため。</t>
  </si>
  <si>
    <t>都市公園運営管理（指定管理・Ｈ31年度導入）</t>
  </si>
  <si>
    <t>都市公園運営管理31～35</t>
  </si>
  <si>
    <t>都市公園指定管理者導入公園の一部において、H31.3.31をもって指定期間が満了するものについて、新たに指定期間５年間の維持管理協定を締結する必要があるため。</t>
  </si>
  <si>
    <t>都市公園等運営管理（指定管理：30年度導入）</t>
  </si>
  <si>
    <t>都市公園指定管理者導入公園の一部において、H30.3.31をもって指定期間が満了するものについて、新たに指定期間５年間の維持管理協定を締結する必要があるため。</t>
  </si>
  <si>
    <t>公園及び街路樹等総合維持管理</t>
  </si>
  <si>
    <t>公園及び街路樹総合維持管理業務等について、４月１日から業務を実施するため。</t>
  </si>
  <si>
    <t>都市林等の総合維持管理業務</t>
  </si>
  <si>
    <t>都市林等総合維持管理</t>
  </si>
  <si>
    <t>都市林等の総合維持管理業務について、４月１日から業務を実施するため。</t>
  </si>
  <si>
    <t>さっぽろ花と緑のネットワーク推進支援事業委託業務</t>
  </si>
  <si>
    <t>花と緑のボランティア活動促進</t>
  </si>
  <si>
    <t>さっぽろ花と緑のネットワーク推進支援事業委託業務について、４月１日から業務を実施するため。</t>
  </si>
  <si>
    <t>北1西6駐輪場</t>
    <rPh sb="0" eb="1">
      <t>キタ</t>
    </rPh>
    <rPh sb="2" eb="3">
      <t>ニシ</t>
    </rPh>
    <rPh sb="4" eb="7">
      <t>チュウリンジョウ</t>
    </rPh>
    <phoneticPr fontId="4"/>
  </si>
  <si>
    <t>自転車等駐車場整備（北1西6）</t>
    <rPh sb="0" eb="3">
      <t>ジテンシャ</t>
    </rPh>
    <rPh sb="3" eb="4">
      <t>トウ</t>
    </rPh>
    <rPh sb="4" eb="7">
      <t>チュウシャジョウ</t>
    </rPh>
    <rPh sb="7" eb="9">
      <t>セイビ</t>
    </rPh>
    <rPh sb="10" eb="11">
      <t>キタ</t>
    </rPh>
    <rPh sb="12" eb="13">
      <t>ニシ</t>
    </rPh>
    <phoneticPr fontId="4"/>
  </si>
  <si>
    <t>建設局</t>
    <phoneticPr fontId="4"/>
  </si>
  <si>
    <t>総務部</t>
    <phoneticPr fontId="4"/>
  </si>
  <si>
    <t>北1西6駐輪場整備について、複数年度にわたり土地使用貸借の契約を締結するため。</t>
    <rPh sb="0" eb="1">
      <t>キタ</t>
    </rPh>
    <rPh sb="2" eb="3">
      <t>ニシ</t>
    </rPh>
    <rPh sb="4" eb="9">
      <t>チュウリンジョウセイビ</t>
    </rPh>
    <rPh sb="14" eb="16">
      <t>フクスウ</t>
    </rPh>
    <rPh sb="16" eb="18">
      <t>ネンド</t>
    </rPh>
    <rPh sb="22" eb="24">
      <t>トチ</t>
    </rPh>
    <rPh sb="24" eb="26">
      <t>シヨウ</t>
    </rPh>
    <rPh sb="26" eb="28">
      <t>タイシャク</t>
    </rPh>
    <rPh sb="29" eb="31">
      <t>ケイヤク</t>
    </rPh>
    <rPh sb="32" eb="34">
      <t>テイケツ</t>
    </rPh>
    <phoneticPr fontId="4"/>
  </si>
  <si>
    <t>R2.3月</t>
    <rPh sb="4" eb="5">
      <t>ガツ</t>
    </rPh>
    <phoneticPr fontId="4"/>
  </si>
  <si>
    <t>豊平川さけ科学館運営管理</t>
    <rPh sb="0" eb="2">
      <t>トヨヒラ</t>
    </rPh>
    <rPh sb="2" eb="3">
      <t>ガワ</t>
    </rPh>
    <rPh sb="5" eb="8">
      <t>カガクカン</t>
    </rPh>
    <rPh sb="8" eb="10">
      <t>ウンエイ</t>
    </rPh>
    <rPh sb="10" eb="12">
      <t>カンリ</t>
    </rPh>
    <phoneticPr fontId="4"/>
  </si>
  <si>
    <t>豊平川さけ科学館運営管理2～6</t>
    <phoneticPr fontId="4"/>
  </si>
  <si>
    <t>豊平川さけ科学館指定管理者の指定期間がR2.3.31をもって満了することから、新たに指定期間5年間の維持管理協定を締結する必要があるため。</t>
    <phoneticPr fontId="4"/>
  </si>
  <si>
    <t>新川融雪槽能力増強工事</t>
    <phoneticPr fontId="4"/>
  </si>
  <si>
    <t>建設局</t>
    <phoneticPr fontId="4"/>
  </si>
  <si>
    <t>土木部</t>
    <phoneticPr fontId="4"/>
  </si>
  <si>
    <t>新川融雪槽の設備・機器等増設工事について、4月1日から工事を実施するため。</t>
    <phoneticPr fontId="4"/>
  </si>
  <si>
    <t>道路新設改良</t>
    <rPh sb="0" eb="2">
      <t>ドウロ</t>
    </rPh>
    <rPh sb="2" eb="4">
      <t>シンセツ</t>
    </rPh>
    <rPh sb="4" eb="6">
      <t>カイリョウ</t>
    </rPh>
    <phoneticPr fontId="4"/>
  </si>
  <si>
    <t>西２丁目線の歩道バリアフリー工事について、工程上複数年にわたり工事を実施する必要があるため。</t>
    <rPh sb="0" eb="1">
      <t>ニシ</t>
    </rPh>
    <rPh sb="2" eb="4">
      <t>チョウメ</t>
    </rPh>
    <rPh sb="4" eb="5">
      <t>セン</t>
    </rPh>
    <rPh sb="6" eb="8">
      <t>ホドウ</t>
    </rPh>
    <rPh sb="14" eb="16">
      <t>コウジ</t>
    </rPh>
    <rPh sb="21" eb="23">
      <t>コウテイ</t>
    </rPh>
    <rPh sb="23" eb="24">
      <t>ジョウ</t>
    </rPh>
    <rPh sb="24" eb="26">
      <t>フクスウ</t>
    </rPh>
    <rPh sb="26" eb="27">
      <t>ネン</t>
    </rPh>
    <rPh sb="31" eb="33">
      <t>コウジ</t>
    </rPh>
    <rPh sb="34" eb="36">
      <t>ジッシ</t>
    </rPh>
    <rPh sb="38" eb="40">
      <t>ヒツヨウ</t>
    </rPh>
    <phoneticPr fontId="4"/>
  </si>
  <si>
    <t>R2.8月</t>
    <rPh sb="4" eb="5">
      <t>ツキ</t>
    </rPh>
    <phoneticPr fontId="4"/>
  </si>
  <si>
    <t>西2丁目線地下駐輪場</t>
    <phoneticPr fontId="4"/>
  </si>
  <si>
    <t>自転車等駐車場整備(都心地区西２丁目)</t>
    <phoneticPr fontId="4"/>
  </si>
  <si>
    <t>総務部</t>
    <rPh sb="0" eb="2">
      <t>ソウム</t>
    </rPh>
    <rPh sb="2" eb="3">
      <t>ブ</t>
    </rPh>
    <phoneticPr fontId="4"/>
  </si>
  <si>
    <t>西2丁目線地下駐輪場整備事業の建築設備工事について、複数年にわたり工事を実施するため。</t>
    <rPh sb="15" eb="17">
      <t>ケンチク</t>
    </rPh>
    <rPh sb="17" eb="19">
      <t>セツビ</t>
    </rPh>
    <phoneticPr fontId="4"/>
  </si>
  <si>
    <t>道路等災害復旧</t>
    <rPh sb="0" eb="2">
      <t>ドウロ</t>
    </rPh>
    <rPh sb="2" eb="3">
      <t>トウ</t>
    </rPh>
    <rPh sb="3" eb="5">
      <t>サイガイ</t>
    </rPh>
    <rPh sb="5" eb="7">
      <t>フッキュウ</t>
    </rPh>
    <phoneticPr fontId="4"/>
  </si>
  <si>
    <t>道路等災害復旧</t>
    <phoneticPr fontId="4"/>
  </si>
  <si>
    <t>建設局</t>
    <rPh sb="0" eb="3">
      <t>ケンセツキョク</t>
    </rPh>
    <phoneticPr fontId="4"/>
  </si>
  <si>
    <t>市街地復旧推進室</t>
    <rPh sb="0" eb="8">
      <t>シガイチフッキュウスイシンシツ</t>
    </rPh>
    <phoneticPr fontId="4"/>
  </si>
  <si>
    <t>仮住居の入居に係る家賃等に対する補助で、年度を跨いで補助金交付決定を行うため。</t>
    <rPh sb="0" eb="1">
      <t>カリ</t>
    </rPh>
    <rPh sb="1" eb="3">
      <t>ジュウキョ</t>
    </rPh>
    <rPh sb="4" eb="6">
      <t>ニュウキョ</t>
    </rPh>
    <rPh sb="7" eb="8">
      <t>カカ</t>
    </rPh>
    <rPh sb="9" eb="11">
      <t>ヤチン</t>
    </rPh>
    <rPh sb="11" eb="12">
      <t>トウ</t>
    </rPh>
    <rPh sb="13" eb="14">
      <t>タイ</t>
    </rPh>
    <rPh sb="16" eb="18">
      <t>ホジョ</t>
    </rPh>
    <rPh sb="20" eb="22">
      <t>ネンド</t>
    </rPh>
    <rPh sb="23" eb="24">
      <t>マタ</t>
    </rPh>
    <rPh sb="26" eb="28">
      <t>ホジョ</t>
    </rPh>
    <rPh sb="28" eb="29">
      <t>キン</t>
    </rPh>
    <rPh sb="29" eb="31">
      <t>コウフ</t>
    </rPh>
    <rPh sb="31" eb="33">
      <t>ケッテイ</t>
    </rPh>
    <rPh sb="34" eb="35">
      <t>オコナ</t>
    </rPh>
    <phoneticPr fontId="4"/>
  </si>
  <si>
    <t>R2.9～</t>
    <phoneticPr fontId="4"/>
  </si>
  <si>
    <t>街路新設改良</t>
    <rPh sb="0" eb="2">
      <t>ガイロ</t>
    </rPh>
    <rPh sb="2" eb="4">
      <t>シンセツ</t>
    </rPh>
    <rPh sb="4" eb="6">
      <t>カイリョウ</t>
    </rPh>
    <phoneticPr fontId="4"/>
  </si>
  <si>
    <t>山本通の既設橋の設計業務において、関係機関及び検討項目が多岐にわたり、複数年の業務期間が必要なため</t>
    <rPh sb="0" eb="2">
      <t>ヤマモト</t>
    </rPh>
    <rPh sb="2" eb="3">
      <t>ドオリ</t>
    </rPh>
    <rPh sb="4" eb="6">
      <t>キセツ</t>
    </rPh>
    <rPh sb="6" eb="7">
      <t>ハシ</t>
    </rPh>
    <rPh sb="8" eb="10">
      <t>セッケイ</t>
    </rPh>
    <rPh sb="10" eb="12">
      <t>ギョウム</t>
    </rPh>
    <rPh sb="17" eb="19">
      <t>カンケイ</t>
    </rPh>
    <rPh sb="19" eb="21">
      <t>キカン</t>
    </rPh>
    <rPh sb="21" eb="22">
      <t>オヨ</t>
    </rPh>
    <rPh sb="23" eb="25">
      <t>ケントウ</t>
    </rPh>
    <rPh sb="25" eb="27">
      <t>コウモク</t>
    </rPh>
    <rPh sb="28" eb="30">
      <t>タキ</t>
    </rPh>
    <rPh sb="35" eb="37">
      <t>フクスウ</t>
    </rPh>
    <rPh sb="37" eb="38">
      <t>ネン</t>
    </rPh>
    <rPh sb="39" eb="41">
      <t>ギョウム</t>
    </rPh>
    <rPh sb="41" eb="43">
      <t>キカン</t>
    </rPh>
    <rPh sb="44" eb="46">
      <t>ヒツヨウ</t>
    </rPh>
    <phoneticPr fontId="4"/>
  </si>
  <si>
    <t>R2.6月</t>
    <rPh sb="4" eb="5">
      <t>ガツ</t>
    </rPh>
    <phoneticPr fontId="4"/>
  </si>
  <si>
    <t>R3.9月</t>
    <rPh sb="4" eb="5">
      <t>ガツ</t>
    </rPh>
    <phoneticPr fontId="4"/>
  </si>
  <si>
    <t>土木部</t>
    <phoneticPr fontId="4"/>
  </si>
  <si>
    <t>窓口システムデータ更新・保守サポート業務等保守</t>
  </si>
  <si>
    <t>下水道河川局</t>
  </si>
  <si>
    <t>事業推進部</t>
  </si>
  <si>
    <t>政）都市計画部所管の「窓口システム」に土砂災害警戒区域指定箇所の情報を組込むための委託業務で、4月1日から業務を実施するため。</t>
  </si>
  <si>
    <t>河川管理システム保守管理業務</t>
  </si>
  <si>
    <t>河川管理システムの円滑な運用を維持するために、保守管理、点検作業等を行う必要があるため。</t>
  </si>
  <si>
    <t>道路維持除雪業務</t>
  </si>
  <si>
    <t>河川維持管理</t>
  </si>
  <si>
    <t>市内10区で単価契約業務により実施している4月から9月までの業務の一部を道路維持除雪業務の中に組み込むため。</t>
  </si>
  <si>
    <t>河川維持作業業務</t>
  </si>
  <si>
    <t>災害発生時や施設のメンテナンス等の緊急を要するもの等を対象として、業務委託を実施しており、4月1日に契約予定であるため。</t>
  </si>
  <si>
    <t>発電機借受</t>
  </si>
  <si>
    <t>排水ポンプの運転体制を４月１日に整える必要があり、ポンプ稼動に必要な発電機を年度前に設置するため。</t>
  </si>
  <si>
    <t>排水機場管理システムサーバー保守及び運用支援業務</t>
  </si>
  <si>
    <t>排水機場の運転状況の確認体制を４月１日に整える必要があるため。</t>
  </si>
  <si>
    <t>排水機場等点検整備業務</t>
  </si>
  <si>
    <t>排水機場の点検整備の実施体制を４月１日に整える必要があるため。</t>
  </si>
  <si>
    <t>排水機場操作業務</t>
  </si>
  <si>
    <t>排水機場の運転操作の実施体制を４月１日から整える必要があるため。</t>
  </si>
  <si>
    <t>創成川分水工点検整備業務</t>
  </si>
  <si>
    <t>点検整備の実施体制を４月１日に整える必要があるため。</t>
  </si>
  <si>
    <t>河川情報システム保守点検整備業務</t>
  </si>
  <si>
    <t>排水機場自家用工作物保安管理業務</t>
  </si>
  <si>
    <t>河川水質汚濁事故処理業務</t>
  </si>
  <si>
    <t>水質汚濁事故の対応を４月１日に整える必要があるため。</t>
  </si>
  <si>
    <t>藻岩下流雪溝点検整備業務</t>
  </si>
  <si>
    <t>河川管理人孔巡視調査業務（単価契約）</t>
  </si>
  <si>
    <t>東西下水管理センターが市債務負担行為により発注し単価契約業務として実施している人孔巡視調査に河川管理人孔についても追加し実施するため。</t>
  </si>
  <si>
    <t>札幌市水防センター自家用電気工作物保安管理業務</t>
    <rPh sb="0" eb="3">
      <t>サッポロシ</t>
    </rPh>
    <rPh sb="3" eb="5">
      <t>スイボウ</t>
    </rPh>
    <rPh sb="9" eb="12">
      <t>ジカヨウ</t>
    </rPh>
    <rPh sb="12" eb="14">
      <t>デンキ</t>
    </rPh>
    <rPh sb="14" eb="17">
      <t>コウサクブツ</t>
    </rPh>
    <rPh sb="17" eb="19">
      <t>ホアン</t>
    </rPh>
    <rPh sb="19" eb="21">
      <t>カンリ</t>
    </rPh>
    <rPh sb="21" eb="23">
      <t>ギョウム</t>
    </rPh>
    <phoneticPr fontId="4"/>
  </si>
  <si>
    <t>水防センターにおける保安管理の確認体制を４月１日に整える必要があるため。</t>
    <rPh sb="0" eb="2">
      <t>スイボウ</t>
    </rPh>
    <rPh sb="10" eb="12">
      <t>ホアン</t>
    </rPh>
    <rPh sb="12" eb="14">
      <t>カンリ</t>
    </rPh>
    <rPh sb="15" eb="17">
      <t>カクニン</t>
    </rPh>
    <phoneticPr fontId="4"/>
  </si>
  <si>
    <t>河川情報システム更新工事</t>
    <rPh sb="0" eb="2">
      <t>カセン</t>
    </rPh>
    <rPh sb="2" eb="4">
      <t>ジョウホウ</t>
    </rPh>
    <rPh sb="8" eb="10">
      <t>コウシン</t>
    </rPh>
    <rPh sb="10" eb="12">
      <t>コウジ</t>
    </rPh>
    <phoneticPr fontId="4"/>
  </si>
  <si>
    <t>新旧水位計の切替に伴うデータ欠測期間を冬期の渇水期にしなければならず、最終的に行う必要のある計測値検証が融雪後の4月以降になるため。</t>
    <rPh sb="0" eb="2">
      <t>シンキュウ</t>
    </rPh>
    <rPh sb="2" eb="5">
      <t>スイイケイ</t>
    </rPh>
    <rPh sb="6" eb="8">
      <t>キリカエ</t>
    </rPh>
    <rPh sb="9" eb="10">
      <t>トモナ</t>
    </rPh>
    <rPh sb="14" eb="16">
      <t>ケッソク</t>
    </rPh>
    <rPh sb="16" eb="18">
      <t>キカン</t>
    </rPh>
    <rPh sb="19" eb="21">
      <t>トウキ</t>
    </rPh>
    <rPh sb="22" eb="25">
      <t>カッスイキ</t>
    </rPh>
    <rPh sb="35" eb="38">
      <t>サイシュウテキ</t>
    </rPh>
    <rPh sb="39" eb="40">
      <t>オコナ</t>
    </rPh>
    <rPh sb="41" eb="43">
      <t>ヒツヨウ</t>
    </rPh>
    <rPh sb="46" eb="49">
      <t>ケイソクチ</t>
    </rPh>
    <rPh sb="49" eb="51">
      <t>ケンショウ</t>
    </rPh>
    <rPh sb="52" eb="54">
      <t>ユウセツ</t>
    </rPh>
    <rPh sb="54" eb="55">
      <t>ゴ</t>
    </rPh>
    <rPh sb="57" eb="58">
      <t>ガツ</t>
    </rPh>
    <rPh sb="58" eb="60">
      <t>イコウ</t>
    </rPh>
    <phoneticPr fontId="4"/>
  </si>
  <si>
    <t>河川情報システム更新工事監理業務</t>
    <rPh sb="0" eb="2">
      <t>カセン</t>
    </rPh>
    <rPh sb="2" eb="4">
      <t>ジョウホウ</t>
    </rPh>
    <rPh sb="8" eb="10">
      <t>コウシン</t>
    </rPh>
    <rPh sb="10" eb="12">
      <t>コウジ</t>
    </rPh>
    <rPh sb="12" eb="14">
      <t>カンリ</t>
    </rPh>
    <rPh sb="14" eb="16">
      <t>ギョウム</t>
    </rPh>
    <phoneticPr fontId="4"/>
  </si>
  <si>
    <t>上記工事が完了するまでの監理業務であるため。</t>
    <rPh sb="0" eb="2">
      <t>ジョウキ</t>
    </rPh>
    <rPh sb="2" eb="4">
      <t>コウジ</t>
    </rPh>
    <rPh sb="5" eb="7">
      <t>カンリョウ</t>
    </rPh>
    <rPh sb="12" eb="14">
      <t>カンリ</t>
    </rPh>
    <rPh sb="14" eb="16">
      <t>ギョウム</t>
    </rPh>
    <phoneticPr fontId="4"/>
  </si>
  <si>
    <t>米里排水機場改修設計業務</t>
    <rPh sb="0" eb="2">
      <t>ヨネサト</t>
    </rPh>
    <rPh sb="2" eb="5">
      <t>ハイスイキ</t>
    </rPh>
    <rPh sb="5" eb="6">
      <t>ジョウ</t>
    </rPh>
    <rPh sb="6" eb="8">
      <t>カイシュウ</t>
    </rPh>
    <rPh sb="8" eb="10">
      <t>セッケイ</t>
    </rPh>
    <rPh sb="10" eb="12">
      <t>ギョウム</t>
    </rPh>
    <phoneticPr fontId="4"/>
  </si>
  <si>
    <t>当施設の機能喪失により甚大な浸水被害が予想され早期に工事に着手する必要があることから、基本設計と実施設計を合わせて発注し、事業全体の工程短縮を図るため。</t>
    <rPh sb="0" eb="1">
      <t>トウ</t>
    </rPh>
    <rPh sb="1" eb="3">
      <t>シセツ</t>
    </rPh>
    <rPh sb="4" eb="6">
      <t>キノウ</t>
    </rPh>
    <rPh sb="6" eb="8">
      <t>ソウシツ</t>
    </rPh>
    <rPh sb="11" eb="13">
      <t>ジンダイ</t>
    </rPh>
    <rPh sb="14" eb="16">
      <t>シンスイ</t>
    </rPh>
    <rPh sb="16" eb="18">
      <t>ヒガイ</t>
    </rPh>
    <rPh sb="19" eb="21">
      <t>ヨソウ</t>
    </rPh>
    <rPh sb="23" eb="25">
      <t>ソウキ</t>
    </rPh>
    <rPh sb="26" eb="28">
      <t>コウジ</t>
    </rPh>
    <rPh sb="29" eb="31">
      <t>チャクシュ</t>
    </rPh>
    <rPh sb="33" eb="35">
      <t>ヒツヨウ</t>
    </rPh>
    <rPh sb="43" eb="45">
      <t>キホン</t>
    </rPh>
    <rPh sb="45" eb="47">
      <t>セッケイ</t>
    </rPh>
    <rPh sb="48" eb="50">
      <t>ジッシ</t>
    </rPh>
    <rPh sb="50" eb="52">
      <t>セッケイ</t>
    </rPh>
    <rPh sb="53" eb="54">
      <t>ア</t>
    </rPh>
    <rPh sb="57" eb="59">
      <t>ハッチュウ</t>
    </rPh>
    <rPh sb="61" eb="63">
      <t>ジギョウ</t>
    </rPh>
    <rPh sb="63" eb="65">
      <t>ゼンタイ</t>
    </rPh>
    <rPh sb="66" eb="68">
      <t>コウテイ</t>
    </rPh>
    <rPh sb="68" eb="70">
      <t>タンシュク</t>
    </rPh>
    <rPh sb="71" eb="72">
      <t>ハカ</t>
    </rPh>
    <phoneticPr fontId="4"/>
  </si>
  <si>
    <t>高齢者の居住の安定確保に関する法律に基づく指定登録機関運営業務</t>
    <phoneticPr fontId="4"/>
  </si>
  <si>
    <t>サービス付き高齢者向け住宅指定登録機関運営業務</t>
    <phoneticPr fontId="4"/>
  </si>
  <si>
    <t>都市局</t>
    <phoneticPr fontId="4"/>
  </si>
  <si>
    <t>市街地整備部</t>
    <phoneticPr fontId="4"/>
  </si>
  <si>
    <t>サービス付き高齢者向け住宅事業の登録及び登録簿の閲覧の実施に関する業務について、4月1日から業務を実施するため。</t>
    <phoneticPr fontId="4"/>
  </si>
  <si>
    <t xml:space="preserve">市営住宅建設 </t>
    <phoneticPr fontId="4"/>
  </si>
  <si>
    <t>ネットワーク環境維持管理業務を４月１日から実施するため。(生涯学習部)</t>
    <phoneticPr fontId="4"/>
  </si>
  <si>
    <t>設備・機器等保守点検等</t>
    <phoneticPr fontId="4"/>
  </si>
  <si>
    <t>R3.3月上旬</t>
    <phoneticPr fontId="4"/>
  </si>
  <si>
    <t>札幌市立学校職員への貸与被服配送・在庫管理業務において、４月１日から業務委託を実施するため。</t>
    <phoneticPr fontId="4"/>
  </si>
  <si>
    <t>生涯学習部</t>
    <phoneticPr fontId="4"/>
  </si>
  <si>
    <r>
      <t>外国語指導助手関連</t>
    </r>
    <r>
      <rPr>
        <sz val="11"/>
        <color rgb="FFFF0000"/>
        <rFont val="ＭＳ Ｐゴシック"/>
        <family val="3"/>
        <charset val="128"/>
      </rPr>
      <t>R3～R4</t>
    </r>
    <phoneticPr fontId="4"/>
  </si>
  <si>
    <t>学校教育部</t>
    <phoneticPr fontId="4"/>
  </si>
  <si>
    <t>市立札幌大通高等学校及び札幌市立中央幼稚園整備等事業</t>
    <phoneticPr fontId="4"/>
  </si>
  <si>
    <t>平29～４</t>
    <phoneticPr fontId="4"/>
  </si>
  <si>
    <t>定山渓自然の村の管理のうち、指定管理者に委託をする部分において、複数年度にわたり業務を実施するため。</t>
    <phoneticPr fontId="4"/>
  </si>
  <si>
    <t>R3.3月上旬</t>
    <phoneticPr fontId="4"/>
  </si>
  <si>
    <t>生涯学習センター仮設カウンター設置等業務</t>
    <phoneticPr fontId="4"/>
  </si>
  <si>
    <t>生涯学習施設整備に係る工事・設計・工事監理等</t>
    <phoneticPr fontId="4"/>
  </si>
  <si>
    <t>青少年科学館に係る工事等において、年度当初より業務を実施するため。</t>
    <phoneticPr fontId="4"/>
  </si>
  <si>
    <t>学校施設整備に係る工事・設計・工事監理等</t>
    <phoneticPr fontId="4"/>
  </si>
  <si>
    <t>金融機関との口座振替データ授受を民間事業者に委託するため、令和元年10月1日から令和４年3月31日までを履行期間として契約を行う予定であるため。</t>
    <rPh sb="0" eb="2">
      <t>キンユウ</t>
    </rPh>
    <rPh sb="2" eb="4">
      <t>キカン</t>
    </rPh>
    <rPh sb="6" eb="8">
      <t>コウザ</t>
    </rPh>
    <rPh sb="8" eb="10">
      <t>フリカエ</t>
    </rPh>
    <rPh sb="13" eb="15">
      <t>ジュジュ</t>
    </rPh>
    <rPh sb="16" eb="18">
      <t>ミンカン</t>
    </rPh>
    <rPh sb="18" eb="20">
      <t>ジギョウ</t>
    </rPh>
    <rPh sb="20" eb="21">
      <t>シャ</t>
    </rPh>
    <rPh sb="22" eb="24">
      <t>イタク</t>
    </rPh>
    <rPh sb="29" eb="31">
      <t>レイワ</t>
    </rPh>
    <rPh sb="31" eb="33">
      <t>ガンネン</t>
    </rPh>
    <rPh sb="32" eb="33">
      <t>ネン</t>
    </rPh>
    <rPh sb="35" eb="36">
      <t>ガツ</t>
    </rPh>
    <rPh sb="37" eb="38">
      <t>ニチ</t>
    </rPh>
    <rPh sb="40" eb="42">
      <t>レイワ</t>
    </rPh>
    <rPh sb="43" eb="44">
      <t>ネン</t>
    </rPh>
    <rPh sb="45" eb="46">
      <t>ガツ</t>
    </rPh>
    <rPh sb="48" eb="49">
      <t>ニチ</t>
    </rPh>
    <rPh sb="52" eb="54">
      <t>リコウ</t>
    </rPh>
    <rPh sb="54" eb="56">
      <t>キカン</t>
    </rPh>
    <rPh sb="59" eb="61">
      <t>ケイヤク</t>
    </rPh>
    <rPh sb="62" eb="63">
      <t>オコナ</t>
    </rPh>
    <rPh sb="64" eb="66">
      <t>ヨテイ</t>
    </rPh>
    <phoneticPr fontId="8"/>
  </si>
  <si>
    <t>児童福祉司等義務研修</t>
    <phoneticPr fontId="4"/>
  </si>
  <si>
    <t>保全推進</t>
    <phoneticPr fontId="4"/>
  </si>
  <si>
    <t>Ｒ１.7</t>
    <phoneticPr fontId="4"/>
  </si>
  <si>
    <t>救急安心センター緊急対応待機</t>
    <phoneticPr fontId="4"/>
  </si>
  <si>
    <t>Ｒ１.7</t>
    <phoneticPr fontId="4"/>
  </si>
  <si>
    <t>R4.3</t>
    <phoneticPr fontId="4"/>
  </si>
  <si>
    <t>動物管理センター運営管理補助業務</t>
    <phoneticPr fontId="4"/>
  </si>
  <si>
    <t>動物管理センター福移支所運営管理補助業務</t>
    <phoneticPr fontId="4"/>
  </si>
  <si>
    <t>救急安心センター電話相談</t>
    <phoneticPr fontId="4"/>
  </si>
  <si>
    <t>産婦人科救急情報電話相談</t>
    <phoneticPr fontId="4"/>
  </si>
  <si>
    <t>当該損失補償は、本市中小企業融資のうち、産業振興資金、札幌みらい資金、小規模事業資金、小口資金、景気対策支援資金、経営力強化支援資金、創業・雇用創出支援資金等の中で、北海道信用保証協会の保証付の融資実行分が代位弁済に至った場合、その代位弁済額から日本政策金融公庫の保険金及び全国信用保証協会連合会の補填金を差し引いた残額を本市が協会に支払うものである。</t>
    <phoneticPr fontId="4"/>
  </si>
  <si>
    <t>札幌市議会本議会及び特別委員会等中継業務3～8</t>
    <phoneticPr fontId="4"/>
  </si>
  <si>
    <t>庁舎等清掃・警備等</t>
    <phoneticPr fontId="4"/>
  </si>
  <si>
    <t>庁舎等清掃・警備等3～6</t>
    <phoneticPr fontId="4"/>
  </si>
  <si>
    <t>庁舎等清掃・警備等</t>
    <phoneticPr fontId="4"/>
  </si>
  <si>
    <t>公立保育所運営補助業務（庁舎等清掃・警備等）</t>
    <phoneticPr fontId="4"/>
  </si>
  <si>
    <t>２～４</t>
    <phoneticPr fontId="4"/>
  </si>
  <si>
    <t>平28～３</t>
    <rPh sb="0" eb="1">
      <t>ヘイ</t>
    </rPh>
    <phoneticPr fontId="4"/>
  </si>
  <si>
    <t>ファクシミリ・プリンタ複合機保守業務</t>
    <phoneticPr fontId="4"/>
  </si>
  <si>
    <t>設備・機器等保守点検等</t>
    <phoneticPr fontId="4"/>
  </si>
  <si>
    <t>夜間急病センター運営管理費（指定管関係）</t>
    <rPh sb="0" eb="2">
      <t>ヤカン</t>
    </rPh>
    <rPh sb="2" eb="4">
      <t>キュウビョウ</t>
    </rPh>
    <rPh sb="8" eb="10">
      <t>ウンエイ</t>
    </rPh>
    <rPh sb="10" eb="13">
      <t>カンリヒ</t>
    </rPh>
    <phoneticPr fontId="4"/>
  </si>
  <si>
    <t>夜間急病センター運営管理</t>
    <phoneticPr fontId="4"/>
  </si>
  <si>
    <t>保健福祉局</t>
    <phoneticPr fontId="4"/>
  </si>
  <si>
    <t>保健所</t>
    <phoneticPr fontId="4"/>
  </si>
  <si>
    <t>夜間急病センターの運営管理について、複数年度にわたり指定管理として業務を実施するため。</t>
    <rPh sb="0" eb="2">
      <t>ヤカン</t>
    </rPh>
    <rPh sb="2" eb="4">
      <t>キュウビョウ</t>
    </rPh>
    <rPh sb="9" eb="11">
      <t>ウンエイ</t>
    </rPh>
    <rPh sb="11" eb="13">
      <t>カンリ</t>
    </rPh>
    <rPh sb="18" eb="20">
      <t>フクスウ</t>
    </rPh>
    <rPh sb="20" eb="22">
      <t>ネンド</t>
    </rPh>
    <rPh sb="26" eb="28">
      <t>シテイ</t>
    </rPh>
    <rPh sb="28" eb="30">
      <t>カンリ</t>
    </rPh>
    <rPh sb="33" eb="35">
      <t>ギョウム</t>
    </rPh>
    <rPh sb="36" eb="38">
      <t>ジッシ</t>
    </rPh>
    <phoneticPr fontId="4"/>
  </si>
  <si>
    <t>２～６</t>
    <phoneticPr fontId="4"/>
  </si>
  <si>
    <t>Ｒ2.4.1</t>
    <phoneticPr fontId="4"/>
  </si>
  <si>
    <t>Ｒ7.3.31</t>
    <phoneticPr fontId="4"/>
  </si>
  <si>
    <t>R3.3月上旬</t>
    <rPh sb="4" eb="5">
      <t>ガツ</t>
    </rPh>
    <rPh sb="5" eb="7">
      <t>ジョウジュン</t>
    </rPh>
    <phoneticPr fontId="4"/>
  </si>
  <si>
    <t>設備・機器等保守点検等</t>
    <rPh sb="10" eb="11">
      <t>トウ</t>
    </rPh>
    <phoneticPr fontId="4"/>
  </si>
  <si>
    <t>設備・機器等保守業務</t>
    <phoneticPr fontId="4"/>
  </si>
  <si>
    <t>保険医療部カラー複合機保守</t>
  </si>
  <si>
    <t>保険医療部に設置するカラー複合機についてメーカーが提供する保守サービスを行う。</t>
  </si>
  <si>
    <t>データ等処理（後期高齢者健診データ化業務）</t>
  </si>
  <si>
    <t>後期健診の委託機関で実施した健診結果を厚労省の基準に基づいた電磁的記録にデータ化する業務</t>
  </si>
  <si>
    <t>特定健診・特定保健指導システム保守運用業務</t>
    <rPh sb="0" eb="2">
      <t>トクテイ</t>
    </rPh>
    <rPh sb="2" eb="4">
      <t>ケンシン</t>
    </rPh>
    <rPh sb="5" eb="19">
      <t>トクテイホケンシドウシステムホシュウンヨウ</t>
    </rPh>
    <rPh sb="19" eb="21">
      <t>ギョウム</t>
    </rPh>
    <phoneticPr fontId="4"/>
  </si>
  <si>
    <t>後期健診に使用するシステムの保守及び運用業務</t>
    <rPh sb="0" eb="2">
      <t>コウキ</t>
    </rPh>
    <rPh sb="2" eb="4">
      <t>ケンシン</t>
    </rPh>
    <rPh sb="5" eb="7">
      <t>シヨウ</t>
    </rPh>
    <rPh sb="14" eb="16">
      <t>ホシュ</t>
    </rPh>
    <rPh sb="16" eb="17">
      <t>オヨ</t>
    </rPh>
    <rPh sb="18" eb="20">
      <t>ウンヨウ</t>
    </rPh>
    <rPh sb="20" eb="22">
      <t>ギョウム</t>
    </rPh>
    <phoneticPr fontId="4"/>
  </si>
  <si>
    <t>システム・サーバー等保守業務</t>
    <phoneticPr fontId="4"/>
  </si>
  <si>
    <t>３～４</t>
    <phoneticPr fontId="4"/>
  </si>
  <si>
    <t>庁舎等清掃・警備等</t>
    <phoneticPr fontId="4"/>
  </si>
  <si>
    <t>物品等リース等３～６</t>
    <rPh sb="0" eb="2">
      <t>ブッピン</t>
    </rPh>
    <rPh sb="2" eb="3">
      <t>トウ</t>
    </rPh>
    <rPh sb="6" eb="7">
      <t>トウ</t>
    </rPh>
    <phoneticPr fontId="4"/>
  </si>
  <si>
    <t>法律相談</t>
    <rPh sb="0" eb="2">
      <t>ホウリツ</t>
    </rPh>
    <rPh sb="2" eb="4">
      <t>ソウダン</t>
    </rPh>
    <phoneticPr fontId="4"/>
  </si>
  <si>
    <t>廃棄物処理等</t>
    <phoneticPr fontId="4"/>
  </si>
  <si>
    <t>消費者被害防止ネットワーク</t>
    <rPh sb="0" eb="3">
      <t>ショウヒシャ</t>
    </rPh>
    <rPh sb="3" eb="5">
      <t>ヒガイ</t>
    </rPh>
    <rPh sb="5" eb="7">
      <t>ボウシ</t>
    </rPh>
    <phoneticPr fontId="4"/>
  </si>
  <si>
    <t>地域福祉推進</t>
    <phoneticPr fontId="4"/>
  </si>
  <si>
    <t xml:space="preserve">平30～4 </t>
    <phoneticPr fontId="4"/>
  </si>
  <si>
    <t>中国残留邦人等支援</t>
  </si>
  <si>
    <t>情報センター運営</t>
    <phoneticPr fontId="4"/>
  </si>
  <si>
    <t>札幌市民防災センター展示施設運営業務</t>
    <phoneticPr fontId="4"/>
  </si>
  <si>
    <t>札幌市民防災センター展示施設等運営管理</t>
    <rPh sb="14" eb="15">
      <t>トウ</t>
    </rPh>
    <rPh sb="15" eb="17">
      <t>ウンエイ</t>
    </rPh>
    <rPh sb="17" eb="19">
      <t>カンリ</t>
    </rPh>
    <phoneticPr fontId="4"/>
  </si>
  <si>
    <t>応急手当普及講習</t>
    <rPh sb="0" eb="2">
      <t>オウキュウ</t>
    </rPh>
    <rPh sb="2" eb="4">
      <t>テアテ</t>
    </rPh>
    <rPh sb="4" eb="6">
      <t>フキュウ</t>
    </rPh>
    <rPh sb="6" eb="8">
      <t>コウシュウ</t>
    </rPh>
    <phoneticPr fontId="4"/>
  </si>
  <si>
    <t>農業支援センター試験栽培等</t>
    <phoneticPr fontId="4"/>
  </si>
  <si>
    <t>女性向けキャリア支援</t>
    <rPh sb="0" eb="2">
      <t>ジョセイ</t>
    </rPh>
    <rPh sb="2" eb="3">
      <t>ム</t>
    </rPh>
    <rPh sb="8" eb="10">
      <t>シエン</t>
    </rPh>
    <phoneticPr fontId="4"/>
  </si>
  <si>
    <t>庁舎等清掃・警備等３～４</t>
    <phoneticPr fontId="4"/>
  </si>
  <si>
    <t>財政部</t>
    <phoneticPr fontId="4"/>
  </si>
  <si>
    <t>管財部</t>
    <rPh sb="0" eb="2">
      <t>カンザイ</t>
    </rPh>
    <rPh sb="2" eb="3">
      <t>ブ</t>
    </rPh>
    <phoneticPr fontId="4"/>
  </si>
  <si>
    <t>現行財務会計システムの再構築を行うにあたり、令和２年度～令和７年度までを履行機関とした契約を行う予定であるため。</t>
    <rPh sb="15" eb="16">
      <t>オコナ</t>
    </rPh>
    <rPh sb="22" eb="24">
      <t>レイワ</t>
    </rPh>
    <rPh sb="25" eb="26">
      <t>ネン</t>
    </rPh>
    <rPh sb="26" eb="27">
      <t>ド</t>
    </rPh>
    <rPh sb="28" eb="30">
      <t>レイワ</t>
    </rPh>
    <rPh sb="31" eb="33">
      <t>ネンド</t>
    </rPh>
    <rPh sb="36" eb="38">
      <t>リコウ</t>
    </rPh>
    <rPh sb="38" eb="40">
      <t>キカン</t>
    </rPh>
    <rPh sb="43" eb="45">
      <t>ケイヤク</t>
    </rPh>
    <rPh sb="46" eb="47">
      <t>オコナ</t>
    </rPh>
    <rPh sb="48" eb="50">
      <t>ヨテイ</t>
    </rPh>
    <phoneticPr fontId="4"/>
  </si>
  <si>
    <t>財務会計システム設計・開発業務</t>
  </si>
  <si>
    <t>財務会計システム再構築</t>
  </si>
  <si>
    <t>消防ヘリコプター代替機借受</t>
  </si>
  <si>
    <t>3,143,810千円に金利変動、物価変動及び税制度の変更による増減額並びに消費税額及び地方消費税額を加算した額</t>
    <rPh sb="33" eb="34">
      <t>ヘ</t>
    </rPh>
    <phoneticPr fontId="4"/>
  </si>
  <si>
    <t>73,213千円に金利変動、物価変動及び税制度の変更による増減額並びに消費税額及び地方消費税額を加算した額</t>
    <rPh sb="30" eb="31">
      <t>ヘ</t>
    </rPh>
    <phoneticPr fontId="4"/>
  </si>
  <si>
    <t>58,114千円に金利変動、物価変動及び税制度の変更による増減額並びに消費税額及び地方消費税額を加算した額</t>
    <rPh sb="30" eb="31">
      <t>ヘ</t>
    </rPh>
    <phoneticPr fontId="4"/>
  </si>
  <si>
    <t>81,894千円に金利変動、物価変動及び税制度の変更による増減額並びに消費税額及び地方消費税額を加算した額</t>
    <rPh sb="30" eb="31">
      <t>ヘ</t>
    </rPh>
    <phoneticPr fontId="4"/>
  </si>
  <si>
    <t>学校規模適正化バス運行状況等調査</t>
    <rPh sb="9" eb="11">
      <t>ウンコウ</t>
    </rPh>
    <rPh sb="11" eb="13">
      <t>ジョウキョウ</t>
    </rPh>
    <rPh sb="13" eb="14">
      <t>トウ</t>
    </rPh>
    <rPh sb="14" eb="16">
      <t>チョウサ</t>
    </rPh>
    <phoneticPr fontId="4"/>
  </si>
  <si>
    <t>未解決</t>
    <rPh sb="0" eb="3">
      <t>ミカイケツ</t>
    </rPh>
    <phoneticPr fontId="4"/>
  </si>
  <si>
    <t>公衆無線LAN等運用</t>
    <rPh sb="7" eb="8">
      <t>トウ</t>
    </rPh>
    <phoneticPr fontId="4"/>
  </si>
  <si>
    <t>平30～４</t>
    <rPh sb="0" eb="1">
      <t>ヒラ</t>
    </rPh>
    <phoneticPr fontId="4"/>
  </si>
  <si>
    <t>R2.9</t>
    <phoneticPr fontId="4"/>
  </si>
  <si>
    <t>物品等リース等３～７</t>
    <phoneticPr fontId="4"/>
  </si>
  <si>
    <t>物品等リース等３～10</t>
    <phoneticPr fontId="4"/>
  </si>
  <si>
    <t>社会福祉総合センター運営管理30～34</t>
    <phoneticPr fontId="4"/>
  </si>
  <si>
    <t>廃スプレー缶等回収・処理業務</t>
    <phoneticPr fontId="4"/>
  </si>
  <si>
    <r>
      <t>電力見える化</t>
    </r>
    <r>
      <rPr>
        <sz val="11"/>
        <color rgb="FFFF0000"/>
        <rFont val="ＭＳ Ｐゴシック"/>
        <family val="3"/>
        <charset val="128"/>
      </rPr>
      <t>推進</t>
    </r>
    <rPh sb="6" eb="8">
      <t>スイシン</t>
    </rPh>
    <phoneticPr fontId="4"/>
  </si>
  <si>
    <t>清掃工場等運営管理</t>
    <phoneticPr fontId="4"/>
  </si>
  <si>
    <t>クリーンセンターは受け入れしたし尿を西部スレッジセンター（下水道河川局）の排水管に圧送し、処理しているが、西部スラッジセンターの改修が令和３年度に予定されており、改修されるとし尿を圧送することができなくなる。また、平成７年３月に稼働して以来、約２４年が経過し、し尿圧送設備が老朽化してきており排水管に圧送する能力が低下してきているため、設備を更新する必要がある。
当該設備機器を製作（３～５ヶ月）し、屋外工事（約４ヶ月）、屋内工事（約３ヶ月）を西部スラッジセンターの改修の最終調整が行われる令和３年４月～８月までに完了させる必要があることから、令和２年５月に契約を行う予定である。</t>
    <phoneticPr fontId="4"/>
  </si>
  <si>
    <t>リユース品等収集運搬業務</t>
    <phoneticPr fontId="4"/>
  </si>
  <si>
    <t>リユース品等収集運搬</t>
    <phoneticPr fontId="4"/>
  </si>
  <si>
    <t>生ごみ及び枝・葉・草資源化業務3～5</t>
    <phoneticPr fontId="4"/>
  </si>
  <si>
    <t>平28～３</t>
  </si>
  <si>
    <t>本議会及び特別委員会等の中継配信等について、複数年度にわたり業務を実施するため</t>
  </si>
  <si>
    <t>３～８</t>
  </si>
  <si>
    <t>札幌市議会本議会及び特別委員会等中継業務</t>
    <phoneticPr fontId="4"/>
  </si>
  <si>
    <t>広報誌ラジオ・テレビ番組制作放送業務は、市民に市政情報を提供するため、ラジオ番組及びテレビ番組の制作・放映を行うものであり、年度当初から役務履行を受ける必要がある業務である。業者選定にあたっては、公募型企画競争入札を実施することとし、履行に要する準備期間を確保する必要がある。
＜参考＞
　令和2年度予算要求額：40,860千円（広報ラジオ・テレビ番組制作放送業務）</t>
  </si>
  <si>
    <t>広報番組等制作等２～４</t>
    <phoneticPr fontId="4"/>
  </si>
  <si>
    <t>端数調整</t>
    <rPh sb="0" eb="2">
      <t>ハスウ</t>
    </rPh>
    <rPh sb="2" eb="4">
      <t>チョウセイ</t>
    </rPh>
    <phoneticPr fontId="4"/>
  </si>
  <si>
    <t>広報番組等制作等</t>
    <phoneticPr fontId="4"/>
  </si>
  <si>
    <t>庁舎等清掃・警備等31～33</t>
    <phoneticPr fontId="4"/>
  </si>
  <si>
    <t>3～４</t>
    <phoneticPr fontId="4"/>
  </si>
  <si>
    <t>３～４</t>
    <phoneticPr fontId="4"/>
  </si>
  <si>
    <t>設備・機器等保守点検等３～６</t>
    <phoneticPr fontId="4"/>
  </si>
  <si>
    <t>元～３</t>
    <phoneticPr fontId="4"/>
  </si>
  <si>
    <t>システム・サーバ等保守32～34</t>
    <phoneticPr fontId="4"/>
  </si>
  <si>
    <t>配送・運搬等３～４</t>
    <phoneticPr fontId="4"/>
  </si>
  <si>
    <t>物品等リース等29～３</t>
    <phoneticPr fontId="4"/>
  </si>
  <si>
    <t>物品等リース等31～34</t>
    <phoneticPr fontId="4"/>
  </si>
  <si>
    <t>物品等リース等３～７</t>
    <rPh sb="0" eb="2">
      <t>ブッピン</t>
    </rPh>
    <rPh sb="2" eb="3">
      <t>ナド</t>
    </rPh>
    <rPh sb="6" eb="7">
      <t>ナド</t>
    </rPh>
    <phoneticPr fontId="4"/>
  </si>
  <si>
    <t xml:space="preserve">さっぽろ元気ＮＰＯサポートローンをＮＰＯが金融機関から借り入れることに伴う損失補償22～34
</t>
  </si>
  <si>
    <t>さっぽろ元気ＮＰＯサポートローンをＮＰＯが金融機関から借り入れることに伴う損失補償27～39</t>
  </si>
  <si>
    <t>消費生活支援</t>
    <rPh sb="0" eb="2">
      <t>ショウヒ</t>
    </rPh>
    <rPh sb="2" eb="4">
      <t>セイカツ</t>
    </rPh>
    <rPh sb="4" eb="6">
      <t>シエン</t>
    </rPh>
    <phoneticPr fontId="4"/>
  </si>
  <si>
    <t>男女共同参画センター等運営管理３～４</t>
    <rPh sb="0" eb="2">
      <t>ダンジョ</t>
    </rPh>
    <rPh sb="2" eb="4">
      <t>キョウドウ</t>
    </rPh>
    <rPh sb="4" eb="6">
      <t>サンカク</t>
    </rPh>
    <rPh sb="10" eb="11">
      <t>トウ</t>
    </rPh>
    <rPh sb="11" eb="13">
      <t>ウンエイ</t>
    </rPh>
    <rPh sb="13" eb="15">
      <t>カンリ</t>
    </rPh>
    <phoneticPr fontId="4"/>
  </si>
  <si>
    <t>男女共同参画センター等運営管理30～４</t>
    <phoneticPr fontId="4"/>
  </si>
  <si>
    <t>男女共同参画センター等運営管理30～４</t>
    <phoneticPr fontId="4"/>
  </si>
  <si>
    <t>ジャンプ競技場等運営管理30～34</t>
    <phoneticPr fontId="4"/>
  </si>
  <si>
    <t>児童福祉関係事務</t>
    <phoneticPr fontId="4"/>
  </si>
  <si>
    <t>有料老人ホーム届出事務</t>
    <phoneticPr fontId="4"/>
  </si>
  <si>
    <r>
      <t>電力見える化</t>
    </r>
    <r>
      <rPr>
        <b/>
        <sz val="11"/>
        <color rgb="FFFF0000"/>
        <rFont val="ＭＳ Ｐゴシック"/>
        <family val="3"/>
        <charset val="128"/>
      </rPr>
      <t>推進</t>
    </r>
    <rPh sb="6" eb="8">
      <t>スイシン</t>
    </rPh>
    <phoneticPr fontId="4"/>
  </si>
  <si>
    <t>家庭用指定ごみ袋関連事業（保管配送）3～6</t>
  </si>
  <si>
    <t>清掃工場等運営管理3～7</t>
    <phoneticPr fontId="4"/>
  </si>
  <si>
    <t>リサイクルプラザ運営管理30～35</t>
  </si>
  <si>
    <t>清掃工場整備３～５</t>
    <phoneticPr fontId="4"/>
  </si>
  <si>
    <t>駒岡清掃工場更新事業は、令和2年度から令和6年度にかけて設計業務及び建設工事を行うことから、それに伴う施工監理業務について債務負担行為を設定する。</t>
    <phoneticPr fontId="4"/>
  </si>
  <si>
    <t>駒岡清掃工場整備等事業２～２６</t>
    <rPh sb="0" eb="2">
      <t>コマオカ</t>
    </rPh>
    <rPh sb="2" eb="4">
      <t>セイソウ</t>
    </rPh>
    <rPh sb="4" eb="6">
      <t>コウジョウ</t>
    </rPh>
    <rPh sb="6" eb="8">
      <t>セイビ</t>
    </rPh>
    <rPh sb="8" eb="9">
      <t>トウ</t>
    </rPh>
    <rPh sb="9" eb="11">
      <t>ジギョウ</t>
    </rPh>
    <phoneticPr fontId="4"/>
  </si>
  <si>
    <t>駒岡清掃工場整備等事業３～26</t>
    <rPh sb="0" eb="2">
      <t>コマオカ</t>
    </rPh>
    <rPh sb="2" eb="4">
      <t>セイソウ</t>
    </rPh>
    <rPh sb="4" eb="6">
      <t>コウジョウ</t>
    </rPh>
    <rPh sb="6" eb="8">
      <t>セイビ</t>
    </rPh>
    <rPh sb="8" eb="9">
      <t>トウ</t>
    </rPh>
    <rPh sb="9" eb="11">
      <t>ジギョウ</t>
    </rPh>
    <phoneticPr fontId="4"/>
  </si>
  <si>
    <t>駒岡清掃工場整備等事業３～６</t>
    <rPh sb="0" eb="2">
      <t>コマオカ</t>
    </rPh>
    <rPh sb="2" eb="4">
      <t>セイソウ</t>
    </rPh>
    <rPh sb="4" eb="6">
      <t>コウジョウ</t>
    </rPh>
    <rPh sb="6" eb="8">
      <t>セイビ</t>
    </rPh>
    <rPh sb="8" eb="9">
      <t>トウ</t>
    </rPh>
    <rPh sb="9" eb="11">
      <t>ジギョウ</t>
    </rPh>
    <phoneticPr fontId="4"/>
  </si>
  <si>
    <t>３～６</t>
    <phoneticPr fontId="4"/>
  </si>
  <si>
    <t>景気対策緊急支援資金を中小企業等が金融機関から借り入れることに伴う損失補償22～36</t>
  </si>
  <si>
    <t>産業振興センター運営管理30～35</t>
  </si>
  <si>
    <t>新MICE施設整備</t>
    <rPh sb="0" eb="1">
      <t>シン</t>
    </rPh>
    <rPh sb="5" eb="7">
      <t>シセツ</t>
    </rPh>
    <rPh sb="7" eb="9">
      <t>セイビ</t>
    </rPh>
    <phoneticPr fontId="4"/>
  </si>
  <si>
    <t>市営住宅運営管理30～4</t>
    <phoneticPr fontId="4"/>
  </si>
  <si>
    <t>保全推進</t>
    <phoneticPr fontId="4"/>
  </si>
  <si>
    <t>市営住宅及び学校建築等の設計等及び地盤調査２～３</t>
    <phoneticPr fontId="4"/>
  </si>
  <si>
    <t>市営住宅及び学校建築等の設計等及び地盤調査３～４</t>
    <phoneticPr fontId="4"/>
  </si>
  <si>
    <t>給食調理等3～５</t>
    <phoneticPr fontId="4"/>
  </si>
  <si>
    <r>
      <t>外国語指導助手関連</t>
    </r>
    <r>
      <rPr>
        <b/>
        <sz val="11"/>
        <color rgb="FFFF0000"/>
        <rFont val="ＭＳ Ｐゴシック"/>
        <family val="3"/>
        <charset val="128"/>
      </rPr>
      <t>R3～R４</t>
    </r>
    <phoneticPr fontId="4"/>
  </si>
  <si>
    <t>校務支援システム利用29～34</t>
    <phoneticPr fontId="4"/>
  </si>
  <si>
    <t>学校施設整備に係る工事・設計・工事監理等３</t>
    <phoneticPr fontId="4"/>
  </si>
  <si>
    <t>学校施設整備に係る工事・設計・工事監理等２～４</t>
    <phoneticPr fontId="4"/>
  </si>
  <si>
    <t>学校施設整備に係る工事・設計・工事監理等２～３</t>
    <phoneticPr fontId="4"/>
  </si>
  <si>
    <t>学校施設整備に係る工事・設計・工事監理等３～４</t>
    <phoneticPr fontId="4"/>
  </si>
  <si>
    <t>学校施設整備に係る工事・設計・工事監理等</t>
    <phoneticPr fontId="4"/>
  </si>
  <si>
    <t>学校施設整備に係る工事・設計・工事監理等３～５</t>
    <phoneticPr fontId="4"/>
  </si>
  <si>
    <t>敬老優待乗車証等システム更新関連</t>
    <phoneticPr fontId="4"/>
  </si>
  <si>
    <t>敬老優待乗車証等システム更新関連</t>
    <rPh sb="0" eb="2">
      <t>ケイロウ</t>
    </rPh>
    <rPh sb="2" eb="4">
      <t>ユウタイ</t>
    </rPh>
    <rPh sb="4" eb="7">
      <t>ジョウシャショウ</t>
    </rPh>
    <rPh sb="7" eb="8">
      <t>トウ</t>
    </rPh>
    <rPh sb="12" eb="14">
      <t>コウシン</t>
    </rPh>
    <rPh sb="14" eb="16">
      <t>カンレン</t>
    </rPh>
    <phoneticPr fontId="4"/>
  </si>
  <si>
    <t>児童クラブ利用料の入力業務は、業者の作業時間を確保するため、令和3年4月1日から履行期間とする必要があることから、令和3年3月に早期の契約を行う予定である。</t>
    <phoneticPr fontId="6"/>
  </si>
  <si>
    <t>支援コーディネーター等派遣</t>
    <rPh sb="0" eb="2">
      <t>シエン</t>
    </rPh>
    <rPh sb="10" eb="11">
      <t>トウ</t>
    </rPh>
    <rPh sb="11" eb="13">
      <t>ハケン</t>
    </rPh>
    <phoneticPr fontId="4"/>
  </si>
  <si>
    <t>支援コーディネーター等派遣</t>
    <phoneticPr fontId="4"/>
  </si>
  <si>
    <t>支援コーディネーター等派遣</t>
    <phoneticPr fontId="4"/>
  </si>
  <si>
    <t>広報番組等制作等業務</t>
    <phoneticPr fontId="4"/>
  </si>
  <si>
    <t>ＮＰＯ法所轄庁事務補助業務</t>
    <phoneticPr fontId="4"/>
  </si>
  <si>
    <t>健康づくりセンター運営管理</t>
    <phoneticPr fontId="4"/>
  </si>
  <si>
    <t>山口斎場整備運営事業</t>
    <phoneticPr fontId="4"/>
  </si>
  <si>
    <t>飼育システム及びネットワーク環境の保守</t>
  </si>
  <si>
    <r>
      <t>エルプラザ公共4施設（環境プラザ）の運営管理に係る指定管理費（指定期間：H30 ～</t>
    </r>
    <r>
      <rPr>
        <strike/>
        <sz val="11"/>
        <color rgb="FFFF0000"/>
        <rFont val="ＭＳ Ｐゴシック"/>
        <family val="3"/>
        <charset val="128"/>
      </rPr>
      <t>R4</t>
    </r>
    <r>
      <rPr>
        <strike/>
        <sz val="11"/>
        <rFont val="ＭＳ Ｐゴシック"/>
        <family val="3"/>
        <charset val="128"/>
      </rPr>
      <t>年度）</t>
    </r>
    <phoneticPr fontId="4"/>
  </si>
  <si>
    <t>SapporoCityWI-FI運用業務</t>
    <phoneticPr fontId="4"/>
  </si>
  <si>
    <t>年度当初の4/1から業務開始となるが、落札者と大型ごみ収集センターとの連携による収集体制の構築に時間を要することから、令和３年３月中に早期の契約を行う予定である。</t>
  </si>
  <si>
    <t>家庭から出される家具等のリユース・リサイクル品、大型ごみ収集車による回収が困難なもの、及び家電リサイクル法の対象外でフロン回収を必要とする品目を、大型ごみ収集センターに申込みをした家庭から戸別収集し、一時保管場所まで運搬する。</t>
    <phoneticPr fontId="4"/>
  </si>
  <si>
    <t>バリアフリー基本構想改定検討</t>
    <rPh sb="6" eb="8">
      <t>キホン</t>
    </rPh>
    <rPh sb="8" eb="10">
      <t>コウソウ</t>
    </rPh>
    <rPh sb="10" eb="12">
      <t>カイテイ</t>
    </rPh>
    <rPh sb="12" eb="14">
      <t>ケントウ</t>
    </rPh>
    <phoneticPr fontId="51"/>
  </si>
  <si>
    <t>３～５</t>
    <phoneticPr fontId="4"/>
  </si>
  <si>
    <t>2か年に及ぶ建築工事（中央、発寒南）及び実施設計の２年目分（山の手、元町北）</t>
    <phoneticPr fontId="4"/>
  </si>
  <si>
    <t>端数調整</t>
    <rPh sb="0" eb="2">
      <t>ハスウ</t>
    </rPh>
    <rPh sb="2" eb="4">
      <t>チョウセイ</t>
    </rPh>
    <phoneticPr fontId="4"/>
  </si>
  <si>
    <t>端数調整</t>
    <rPh sb="0" eb="4">
      <t>ハスウチョウセイ</t>
    </rPh>
    <phoneticPr fontId="4"/>
  </si>
  <si>
    <t>札幌市立高等学校常駐警備業務</t>
    <rPh sb="4" eb="8">
      <t>コウトウガッコウ</t>
    </rPh>
    <rPh sb="8" eb="10">
      <t>ジョウチュウ</t>
    </rPh>
    <phoneticPr fontId="4"/>
  </si>
  <si>
    <t>平30～4</t>
    <phoneticPr fontId="4"/>
  </si>
  <si>
    <t>データベース利用料</t>
  </si>
  <si>
    <t>札幌市図書・情報館に導入する商用データベースの利用料（年度ごと）について、4月1日から履行開始するため。</t>
  </si>
  <si>
    <t>R3.3月上旬</t>
    <phoneticPr fontId="4"/>
  </si>
  <si>
    <t>商用データベース等利用料（中央図書館）</t>
    <rPh sb="0" eb="2">
      <t>ショウヨウ</t>
    </rPh>
    <rPh sb="8" eb="9">
      <t>トウ</t>
    </rPh>
    <rPh sb="13" eb="15">
      <t>チュウオウ</t>
    </rPh>
    <rPh sb="15" eb="18">
      <t>トショカン</t>
    </rPh>
    <phoneticPr fontId="4"/>
  </si>
  <si>
    <t>商用データベース等の利用料（年度ごと）について、4月1日から履行開始するため。</t>
    <rPh sb="0" eb="2">
      <t>ショウヨウ</t>
    </rPh>
    <rPh sb="8" eb="9">
      <t>トウ</t>
    </rPh>
    <phoneticPr fontId="4"/>
  </si>
  <si>
    <t>学校給食用消耗品等単価契約</t>
  </si>
  <si>
    <t>学校給食用消耗品等の単価契約を令和２年度中に行うため。</t>
    <rPh sb="15" eb="17">
      <t>レイワ</t>
    </rPh>
    <rPh sb="18" eb="21">
      <t>ネンドチュウ</t>
    </rPh>
    <rPh sb="19" eb="20">
      <t>ド</t>
    </rPh>
    <phoneticPr fontId="4"/>
  </si>
  <si>
    <t>３～５</t>
    <phoneticPr fontId="4"/>
  </si>
  <si>
    <t>働く世代への健康増進アプローチ研究費</t>
    <rPh sb="0" eb="1">
      <t>ハタラ</t>
    </rPh>
    <rPh sb="2" eb="4">
      <t>セダイ</t>
    </rPh>
    <rPh sb="6" eb="8">
      <t>ケンコウ</t>
    </rPh>
    <rPh sb="8" eb="10">
      <t>ゾウシン</t>
    </rPh>
    <rPh sb="15" eb="18">
      <t>ケンキュウヒ</t>
    </rPh>
    <phoneticPr fontId="4"/>
  </si>
  <si>
    <t>文化芸術施設リフレッシュ</t>
    <rPh sb="0" eb="6">
      <t>ブンカゲイジュツシセツ</t>
    </rPh>
    <phoneticPr fontId="4"/>
  </si>
  <si>
    <t>５００ｍ美術館運営管理</t>
    <phoneticPr fontId="4"/>
  </si>
  <si>
    <t>地域福祉推進</t>
  </si>
  <si>
    <t>23,444,205千円に金利変動、物価変動及び税制度の変更による増減額並びに消費税額及び地方消費税額を加算した額</t>
    <phoneticPr fontId="4"/>
  </si>
  <si>
    <t>消防ヘリコプター代替機借受け</t>
    <phoneticPr fontId="4"/>
  </si>
  <si>
    <t>R2.5月中</t>
    <rPh sb="4" eb="5">
      <t>ガツ</t>
    </rPh>
    <rPh sb="5" eb="6">
      <t>チュウ</t>
    </rPh>
    <phoneticPr fontId="3"/>
  </si>
  <si>
    <t>新川融雪槽改修</t>
    <rPh sb="0" eb="2">
      <t>シンカワ</t>
    </rPh>
    <rPh sb="2" eb="4">
      <t>ユウセツ</t>
    </rPh>
    <rPh sb="4" eb="5">
      <t>ソウ</t>
    </rPh>
    <rPh sb="5" eb="7">
      <t>カイシュウ</t>
    </rPh>
    <phoneticPr fontId="4"/>
  </si>
  <si>
    <t>中国残留邦人等支援</t>
    <phoneticPr fontId="4"/>
  </si>
  <si>
    <t>自閉症者自立支援センター自家発電設備整備費</t>
    <phoneticPr fontId="4"/>
  </si>
  <si>
    <t>都心部常設キッズサロン事業３～５</t>
    <phoneticPr fontId="4"/>
  </si>
  <si>
    <t>野生動物等対策</t>
    <phoneticPr fontId="4"/>
  </si>
  <si>
    <t>北３条広場運営管理30～34</t>
    <phoneticPr fontId="4"/>
  </si>
  <si>
    <t>サービス付き高齢者向け住宅指定登録機関運営</t>
    <phoneticPr fontId="4"/>
  </si>
  <si>
    <t>消防出張所改築</t>
    <rPh sb="0" eb="2">
      <t>ショウボウ</t>
    </rPh>
    <rPh sb="2" eb="4">
      <t>シュッチョウ</t>
    </rPh>
    <rPh sb="4" eb="5">
      <t>ジョ</t>
    </rPh>
    <rPh sb="5" eb="7">
      <t>カイチク</t>
    </rPh>
    <phoneticPr fontId="4"/>
  </si>
  <si>
    <t>廃スプレー缶等回収・処理業務</t>
    <phoneticPr fontId="4"/>
  </si>
  <si>
    <t>（千円)</t>
    <rPh sb="1" eb="3">
      <t>センエン</t>
    </rPh>
    <phoneticPr fontId="4"/>
  </si>
  <si>
    <t>№</t>
    <phoneticPr fontId="4"/>
  </si>
  <si>
    <t>限度額</t>
    <phoneticPr fontId="4"/>
  </si>
  <si>
    <t>R3の支出予定額</t>
    <rPh sb="3" eb="5">
      <t>シシュツ</t>
    </rPh>
    <rPh sb="5" eb="7">
      <t>ヨテイ</t>
    </rPh>
    <rPh sb="7" eb="8">
      <t>ガク</t>
    </rPh>
    <phoneticPr fontId="4"/>
  </si>
  <si>
    <t>R5の支出予定額</t>
    <rPh sb="3" eb="5">
      <t>シシュツ</t>
    </rPh>
    <rPh sb="5" eb="7">
      <t>ヨテイ</t>
    </rPh>
    <rPh sb="7" eb="8">
      <t>ガク</t>
    </rPh>
    <phoneticPr fontId="4"/>
  </si>
  <si>
    <t>繰入金</t>
    <phoneticPr fontId="4"/>
  </si>
  <si>
    <t>繰入金</t>
    <phoneticPr fontId="4"/>
  </si>
  <si>
    <t>○○住宅運営管理</t>
    <phoneticPr fontId="4"/>
  </si>
  <si>
    <t>２～６</t>
    <phoneticPr fontId="4"/>
  </si>
  <si>
    <t>○○推進事業</t>
    <phoneticPr fontId="4"/>
  </si>
  <si>
    <t>○○全推進事業</t>
    <phoneticPr fontId="4"/>
  </si>
  <si>
    <t>××部</t>
    <phoneticPr fontId="4"/>
  </si>
  <si>
    <t>３～５</t>
    <phoneticPr fontId="4"/>
  </si>
  <si>
    <t>▲▲部</t>
    <phoneticPr fontId="4"/>
  </si>
  <si>
    <t>３～６</t>
    <phoneticPr fontId="4"/>
  </si>
  <si>
    <t>○○総合管理システム運用保守（ｼｽﾃﾑｻｰﾊﾞ等保守）</t>
    <phoneticPr fontId="4"/>
  </si>
  <si>
    <t>①</t>
    <phoneticPr fontId="4"/>
  </si>
  <si>
    <t>②</t>
    <phoneticPr fontId="4"/>
  </si>
  <si>
    <t>③</t>
    <phoneticPr fontId="4"/>
  </si>
  <si>
    <t>④</t>
    <phoneticPr fontId="4"/>
  </si>
  <si>
    <t>№</t>
    <phoneticPr fontId="4"/>
  </si>
  <si>
    <t>限度額</t>
    <phoneticPr fontId="4"/>
  </si>
  <si>
    <t>R1の支出見込額</t>
    <rPh sb="3" eb="5">
      <t>シシュツ</t>
    </rPh>
    <rPh sb="5" eb="7">
      <t>ミコ</t>
    </rPh>
    <rPh sb="7" eb="8">
      <t>ガク</t>
    </rPh>
    <phoneticPr fontId="4"/>
  </si>
  <si>
    <t>繰入金</t>
    <phoneticPr fontId="4"/>
  </si>
  <si>
    <t>介護保険要介護（要支援）認定に係る認定調査業務</t>
  </si>
  <si>
    <t>介護保険要介護認定に係る調査</t>
    <rPh sb="4" eb="5">
      <t>ヨウ</t>
    </rPh>
    <rPh sb="5" eb="7">
      <t>カイゴ</t>
    </rPh>
    <rPh sb="7" eb="9">
      <t>ニンテイ</t>
    </rPh>
    <rPh sb="10" eb="11">
      <t>カカ</t>
    </rPh>
    <rPh sb="12" eb="14">
      <t>チョウサ</t>
    </rPh>
    <phoneticPr fontId="4"/>
  </si>
  <si>
    <t>市町村事務受託法人に委託し、４月１日から業務を実施するため。</t>
  </si>
  <si>
    <t>介護保険解説パンフレット作成業務</t>
  </si>
  <si>
    <t>介護保険解説パンフレット作成</t>
    <phoneticPr fontId="4"/>
  </si>
  <si>
    <t>介護保険解説パンフレット作成業務については、業務の必要性から、平成31年4月1日から平成32年3月31日までを履行期間として、平成30年度中に早期の契約を行う必要があるため。</t>
  </si>
  <si>
    <t>高齢者等おむつサービス事業</t>
  </si>
  <si>
    <t>高齢者等おむつサービス</t>
    <phoneticPr fontId="4"/>
  </si>
  <si>
    <t>本事業を委託する事業者を選考するための準備期間が必要であるため。</t>
  </si>
  <si>
    <t>高齢者虐待電話相談事業</t>
  </si>
  <si>
    <t>高齢者虐待電話相談</t>
    <phoneticPr fontId="4"/>
  </si>
  <si>
    <t>高齢者虐待の防止のため、電話相談窓口を設置しており、4月1日から業務を実施するため。</t>
  </si>
  <si>
    <t>札幌市高齢者あんしんコール事業</t>
  </si>
  <si>
    <t>高齢者あんしんコール事業運営等</t>
  </si>
  <si>
    <t>受託者が利用者の状況を把握して信頼関係を構築しながら業務履行を進めていく必要があることから、複数年契約を結ぶことが望ましいため。</t>
  </si>
  <si>
    <t>２～４</t>
    <phoneticPr fontId="4"/>
  </si>
  <si>
    <t>介護予防センター運営</t>
  </si>
  <si>
    <t>地域の高齢者に対して、総合相談、介護予防普及啓発等を行う事業であり、４月１日から業務を実施するため。</t>
    <rPh sb="0" eb="2">
      <t>チイキ</t>
    </rPh>
    <rPh sb="3" eb="6">
      <t>コウレイシャ</t>
    </rPh>
    <rPh sb="7" eb="8">
      <t>タイ</t>
    </rPh>
    <rPh sb="11" eb="13">
      <t>ソウゴウ</t>
    </rPh>
    <rPh sb="13" eb="15">
      <t>ソウダン</t>
    </rPh>
    <rPh sb="16" eb="18">
      <t>カイゴ</t>
    </rPh>
    <rPh sb="18" eb="20">
      <t>ヨボウ</t>
    </rPh>
    <rPh sb="20" eb="22">
      <t>フキュウ</t>
    </rPh>
    <rPh sb="22" eb="24">
      <t>ケイハツ</t>
    </rPh>
    <rPh sb="24" eb="25">
      <t>トウ</t>
    </rPh>
    <rPh sb="26" eb="27">
      <t>オコナ</t>
    </rPh>
    <rPh sb="28" eb="30">
      <t>ジギョウ</t>
    </rPh>
    <rPh sb="35" eb="36">
      <t>ガツ</t>
    </rPh>
    <rPh sb="37" eb="38">
      <t>ニチ</t>
    </rPh>
    <rPh sb="40" eb="42">
      <t>ギョウム</t>
    </rPh>
    <rPh sb="43" eb="45">
      <t>ジッシ</t>
    </rPh>
    <phoneticPr fontId="4"/>
  </si>
  <si>
    <t>地域包括支援センター運営</t>
  </si>
  <si>
    <t>地域の高齢者やその家族の包括的・継続的支援を行う事業のため、４月１日から業務を実施するため。</t>
    <rPh sb="0" eb="2">
      <t>チイキ</t>
    </rPh>
    <rPh sb="3" eb="6">
      <t>コウレイシャ</t>
    </rPh>
    <rPh sb="9" eb="11">
      <t>カゾク</t>
    </rPh>
    <rPh sb="12" eb="15">
      <t>ホウカツテキ</t>
    </rPh>
    <rPh sb="16" eb="19">
      <t>ケイゾクテキ</t>
    </rPh>
    <rPh sb="19" eb="21">
      <t>シエン</t>
    </rPh>
    <rPh sb="22" eb="23">
      <t>オコナ</t>
    </rPh>
    <rPh sb="24" eb="26">
      <t>ジギョウ</t>
    </rPh>
    <rPh sb="31" eb="32">
      <t>ガツ</t>
    </rPh>
    <rPh sb="33" eb="34">
      <t>ヒ</t>
    </rPh>
    <rPh sb="36" eb="38">
      <t>ギョウム</t>
    </rPh>
    <rPh sb="39" eb="41">
      <t>ジッシ</t>
    </rPh>
    <phoneticPr fontId="4"/>
  </si>
  <si>
    <t>データ等処理（特定健診データ化業務）</t>
  </si>
  <si>
    <t>特定健診の委託機関で実施した健診結果を厚労省の基準に基づいた電磁的記録にデータ化する業務</t>
  </si>
  <si>
    <t>H31.12</t>
  </si>
  <si>
    <t>データ等処理（特定保健指導データ化業務）</t>
  </si>
  <si>
    <t>特定保健指導の委託機関で実施した結果を厚労省の基準に基づいた電磁的記録にデータ化する業務</t>
  </si>
  <si>
    <t>国民健康保険料のコンビニエンスストア収納業務を行うため。</t>
  </si>
  <si>
    <t>国民健康保険料コンビニエンスストア収納業務</t>
  </si>
  <si>
    <t>国民健康保険料コンビニエンスストア収納代行</t>
    <phoneticPr fontId="4"/>
  </si>
  <si>
    <t>２～５</t>
    <phoneticPr fontId="4"/>
  </si>
  <si>
    <t>データ連携用ＰＣ保守</t>
  </si>
  <si>
    <t>国保連とのデータ連携に使用する端末等の保守契約について、４月１日から契約を開始するため。</t>
  </si>
  <si>
    <t>文書巡回集配</t>
    <phoneticPr fontId="4"/>
  </si>
  <si>
    <t>本庁及び各区で使用する国民健康保険等に係る文書等の集配業務を年度当初から実施する必要があるため。</t>
  </si>
  <si>
    <t>円山動物園周辺道路交通整理及び入園者誘導等業務</t>
  </si>
  <si>
    <t>円山公園駐車場周辺道路警備</t>
  </si>
  <si>
    <t>繁忙期（GW、夜の動物園開催期間中など）の周辺道路等の警備</t>
  </si>
  <si>
    <t>円山公園駐車場運営管理(指定管関係）</t>
  </si>
  <si>
    <t>円山公園駐車場運営管理</t>
  </si>
  <si>
    <t>円山公園駐車場運営管理費</t>
  </si>
  <si>
    <t>カラー複合機保守</t>
  </si>
  <si>
    <t>カラー複合機の保守管理契約について、４月１日から契約を開始するため。</t>
  </si>
  <si>
    <t>案内業務等</t>
  </si>
  <si>
    <t>庁舎案内業務等</t>
  </si>
  <si>
    <t>電話・FAX・E メールによる市民対応、電話転送対応、関係部局との連絡調整、FAQ 整備、収
集されたデータの整理・管理等を行うとともに、市役所代表電話の電話交換の運営管理業務
及び本庁舎に関係する案内等の業務を適正かつ効率的に遂行するため</t>
  </si>
  <si>
    <t>人事給与システム等再構築</t>
    <rPh sb="0" eb="2">
      <t>ジンジ</t>
    </rPh>
    <rPh sb="2" eb="4">
      <t>キュウヨ</t>
    </rPh>
    <rPh sb="8" eb="9">
      <t>トウ</t>
    </rPh>
    <rPh sb="9" eb="12">
      <t>サイコウチク</t>
    </rPh>
    <phoneticPr fontId="4"/>
  </si>
  <si>
    <t>札幌市議会特別委員会中継</t>
    <phoneticPr fontId="4"/>
  </si>
  <si>
    <t>札幌市議会本議会及び特別委員会等中継</t>
    <phoneticPr fontId="4"/>
  </si>
  <si>
    <t>働く世代への健康増進アプローチ研究</t>
    <rPh sb="0" eb="1">
      <t>ハタラ</t>
    </rPh>
    <rPh sb="2" eb="4">
      <t>セダイ</t>
    </rPh>
    <rPh sb="6" eb="8">
      <t>ケンコウ</t>
    </rPh>
    <rPh sb="8" eb="10">
      <t>ゾウシン</t>
    </rPh>
    <rPh sb="15" eb="17">
      <t>ケンキュウ</t>
    </rPh>
    <phoneticPr fontId="4"/>
  </si>
  <si>
    <t>札幌市民防災センター展示施設等運営</t>
    <rPh sb="14" eb="15">
      <t>トウ</t>
    </rPh>
    <rPh sb="15" eb="17">
      <t>ウンエイ</t>
    </rPh>
    <phoneticPr fontId="4"/>
  </si>
  <si>
    <t>学校規模適正化関連</t>
    <rPh sb="7" eb="9">
      <t>カンレン</t>
    </rPh>
    <phoneticPr fontId="4"/>
  </si>
  <si>
    <t>文化部</t>
    <rPh sb="0" eb="3">
      <t>ブンカブ</t>
    </rPh>
    <phoneticPr fontId="4"/>
  </si>
  <si>
    <t>２～６</t>
    <phoneticPr fontId="4"/>
  </si>
  <si>
    <t>文化芸術施設用地賃借</t>
    <rPh sb="0" eb="2">
      <t>ブンカ</t>
    </rPh>
    <rPh sb="2" eb="4">
      <t>ゲイジュツ</t>
    </rPh>
    <rPh sb="4" eb="6">
      <t>シセツ</t>
    </rPh>
    <rPh sb="6" eb="8">
      <t>ヨウチ</t>
    </rPh>
    <rPh sb="8" eb="10">
      <t>チンシャク</t>
    </rPh>
    <phoneticPr fontId="4"/>
  </si>
  <si>
    <t>Ｒ２.４に北海道四季劇場の無償譲渡を受けることに伴う施設用地の借受</t>
    <rPh sb="5" eb="8">
      <t>ホッカイドウ</t>
    </rPh>
    <rPh sb="8" eb="10">
      <t>シキ</t>
    </rPh>
    <rPh sb="10" eb="12">
      <t>ゲキジョウ</t>
    </rPh>
    <rPh sb="13" eb="15">
      <t>ムショウ</t>
    </rPh>
    <rPh sb="15" eb="17">
      <t>ジョウト</t>
    </rPh>
    <rPh sb="18" eb="19">
      <t>ウ</t>
    </rPh>
    <rPh sb="24" eb="25">
      <t>トモナ</t>
    </rPh>
    <rPh sb="26" eb="28">
      <t>シセツ</t>
    </rPh>
    <rPh sb="28" eb="30">
      <t>ヨウチ</t>
    </rPh>
    <rPh sb="31" eb="33">
      <t>カリウケ</t>
    </rPh>
    <phoneticPr fontId="4"/>
  </si>
  <si>
    <t>創業促進支援費</t>
    <rPh sb="0" eb="2">
      <t>ソウギョウ</t>
    </rPh>
    <rPh sb="2" eb="4">
      <t>ソクシン</t>
    </rPh>
    <rPh sb="4" eb="6">
      <t>シエン</t>
    </rPh>
    <rPh sb="6" eb="7">
      <t>ヒ</t>
    </rPh>
    <phoneticPr fontId="4"/>
  </si>
  <si>
    <t>事業承継支援業務</t>
    <rPh sb="0" eb="2">
      <t>ジギョウ</t>
    </rPh>
    <rPh sb="2" eb="4">
      <t>ショウケイ</t>
    </rPh>
    <rPh sb="4" eb="6">
      <t>シエン</t>
    </rPh>
    <rPh sb="6" eb="8">
      <t>ギョウム</t>
    </rPh>
    <phoneticPr fontId="4"/>
  </si>
  <si>
    <t>経済観光局</t>
    <rPh sb="0" eb="2">
      <t>ケイザイ</t>
    </rPh>
    <rPh sb="2" eb="4">
      <t>カンコウ</t>
    </rPh>
    <rPh sb="4" eb="5">
      <t>キョク</t>
    </rPh>
    <phoneticPr fontId="4"/>
  </si>
  <si>
    <t>産業振興部</t>
    <rPh sb="0" eb="2">
      <t>サンギョウ</t>
    </rPh>
    <rPh sb="2" eb="4">
      <t>シンコウ</t>
    </rPh>
    <rPh sb="4" eb="5">
      <t>ブ</t>
    </rPh>
    <phoneticPr fontId="4"/>
  </si>
  <si>
    <t>事業承継マッチングポータルサイトの運営及び相談対応を継続実施するため。</t>
    <rPh sb="0" eb="2">
      <t>ジギョウ</t>
    </rPh>
    <rPh sb="2" eb="4">
      <t>ショウケイ</t>
    </rPh>
    <rPh sb="17" eb="19">
      <t>ウンエイ</t>
    </rPh>
    <rPh sb="19" eb="20">
      <t>オヨ</t>
    </rPh>
    <rPh sb="21" eb="23">
      <t>ソウダン</t>
    </rPh>
    <rPh sb="23" eb="25">
      <t>タイオウ</t>
    </rPh>
    <rPh sb="26" eb="28">
      <t>ケイゾク</t>
    </rPh>
    <rPh sb="28" eb="30">
      <t>ジッシ</t>
    </rPh>
    <phoneticPr fontId="4"/>
  </si>
  <si>
    <t>スタートアップ創出支援費</t>
    <rPh sb="7" eb="9">
      <t>ソウシュツ</t>
    </rPh>
    <rPh sb="9" eb="11">
      <t>シエン</t>
    </rPh>
    <rPh sb="11" eb="12">
      <t>ヒ</t>
    </rPh>
    <phoneticPr fontId="4"/>
  </si>
  <si>
    <t>創業促進支援等</t>
    <phoneticPr fontId="4"/>
  </si>
  <si>
    <t>札幌市、さっぽろ産業振興財団、受託者で事務局を形成し、スタートアップ創出支援を実施しており、来年度も継続的に事務局を運営し、本事業を実施していく必要がある。</t>
  </si>
  <si>
    <t>事業承継支援</t>
    <rPh sb="0" eb="2">
      <t>ジギョウ</t>
    </rPh>
    <rPh sb="2" eb="4">
      <t>ショウケイ</t>
    </rPh>
    <rPh sb="4" eb="6">
      <t>シエン</t>
    </rPh>
    <phoneticPr fontId="4"/>
  </si>
  <si>
    <t>市営住宅使用料等債権収納業務</t>
    <phoneticPr fontId="4"/>
  </si>
  <si>
    <t xml:space="preserve">市営住宅建設 </t>
    <phoneticPr fontId="4"/>
  </si>
  <si>
    <t>２～４</t>
    <phoneticPr fontId="4"/>
  </si>
  <si>
    <t xml:space="preserve">
Ｈ31.6.1
</t>
    <phoneticPr fontId="4"/>
  </si>
  <si>
    <t xml:space="preserve">
Ｈ34.8.31
</t>
    <phoneticPr fontId="4"/>
  </si>
  <si>
    <t>２～４</t>
    <phoneticPr fontId="4"/>
  </si>
  <si>
    <t>市営住宅建設２～４</t>
    <phoneticPr fontId="4"/>
  </si>
  <si>
    <t>市営住宅建設３～４</t>
    <phoneticPr fontId="4"/>
  </si>
  <si>
    <t>端数調整</t>
    <rPh sb="0" eb="2">
      <t>ハスウ</t>
    </rPh>
    <rPh sb="2" eb="4">
      <t>チョウセイ</t>
    </rPh>
    <phoneticPr fontId="4"/>
  </si>
  <si>
    <t>動物管理センター運営管理補助</t>
    <phoneticPr fontId="4"/>
  </si>
  <si>
    <t>車輌借上げ</t>
    <rPh sb="0" eb="2">
      <t>シャリョウ</t>
    </rPh>
    <rPh sb="2" eb="4">
      <t>カリア</t>
    </rPh>
    <phoneticPr fontId="4"/>
  </si>
  <si>
    <t>宅地課では、都市計画法・宅地造成等規制法等の許可事務における現地調査、許可を行った工事の現場確認、がけ地の定期的な動態観測、大雨警報等発令時の災害対応パトロール、市民からの緊急通報への対応等についての業務を行っており、4/1～12/28まで車輌借上げによりこれらに対応しているが、以上の事務は、年度当初から行う必要があるため。</t>
    <rPh sb="0" eb="2">
      <t>タクチ</t>
    </rPh>
    <rPh sb="2" eb="3">
      <t>カ</t>
    </rPh>
    <rPh sb="6" eb="8">
      <t>トシ</t>
    </rPh>
    <rPh sb="8" eb="11">
      <t>ケイカクホウ</t>
    </rPh>
    <rPh sb="12" eb="14">
      <t>タクチ</t>
    </rPh>
    <rPh sb="14" eb="16">
      <t>ゾウセイ</t>
    </rPh>
    <rPh sb="16" eb="17">
      <t>トウ</t>
    </rPh>
    <rPh sb="17" eb="20">
      <t>キセイホウ</t>
    </rPh>
    <rPh sb="20" eb="21">
      <t>トウ</t>
    </rPh>
    <rPh sb="22" eb="24">
      <t>キョカ</t>
    </rPh>
    <rPh sb="24" eb="26">
      <t>ジム</t>
    </rPh>
    <rPh sb="30" eb="32">
      <t>ゲンチ</t>
    </rPh>
    <rPh sb="32" eb="34">
      <t>チョウサ</t>
    </rPh>
    <rPh sb="35" eb="37">
      <t>キョカ</t>
    </rPh>
    <rPh sb="38" eb="39">
      <t>オコナ</t>
    </rPh>
    <rPh sb="41" eb="43">
      <t>コウジ</t>
    </rPh>
    <rPh sb="44" eb="46">
      <t>ゲンバ</t>
    </rPh>
    <rPh sb="46" eb="48">
      <t>カクニン</t>
    </rPh>
    <rPh sb="51" eb="52">
      <t>チ</t>
    </rPh>
    <rPh sb="53" eb="56">
      <t>テイキテキ</t>
    </rPh>
    <rPh sb="57" eb="59">
      <t>ドウタイ</t>
    </rPh>
    <rPh sb="59" eb="61">
      <t>カンソク</t>
    </rPh>
    <rPh sb="62" eb="64">
      <t>オオアメ</t>
    </rPh>
    <rPh sb="64" eb="66">
      <t>ケイホウ</t>
    </rPh>
    <rPh sb="66" eb="67">
      <t>トウ</t>
    </rPh>
    <rPh sb="67" eb="69">
      <t>ハツレイ</t>
    </rPh>
    <rPh sb="69" eb="70">
      <t>ジ</t>
    </rPh>
    <rPh sb="71" eb="73">
      <t>サイガイ</t>
    </rPh>
    <rPh sb="73" eb="75">
      <t>タイオウ</t>
    </rPh>
    <rPh sb="81" eb="83">
      <t>シミン</t>
    </rPh>
    <rPh sb="86" eb="88">
      <t>キンキュウ</t>
    </rPh>
    <rPh sb="88" eb="90">
      <t>ツウホウ</t>
    </rPh>
    <rPh sb="92" eb="94">
      <t>タイオウ</t>
    </rPh>
    <rPh sb="94" eb="95">
      <t>トウ</t>
    </rPh>
    <rPh sb="100" eb="102">
      <t>ギョウム</t>
    </rPh>
    <rPh sb="103" eb="104">
      <t>オコナ</t>
    </rPh>
    <rPh sb="120" eb="122">
      <t>シャリョウ</t>
    </rPh>
    <rPh sb="122" eb="124">
      <t>カリア</t>
    </rPh>
    <rPh sb="132" eb="134">
      <t>タイオウ</t>
    </rPh>
    <rPh sb="140" eb="142">
      <t>イジョウ</t>
    </rPh>
    <rPh sb="143" eb="145">
      <t>ジム</t>
    </rPh>
    <rPh sb="147" eb="149">
      <t>ネンド</t>
    </rPh>
    <rPh sb="149" eb="151">
      <t>トウショ</t>
    </rPh>
    <rPh sb="153" eb="154">
      <t>オコナ</t>
    </rPh>
    <rPh sb="155" eb="157">
      <t>ヒツヨウ</t>
    </rPh>
    <phoneticPr fontId="4"/>
  </si>
  <si>
    <t>Ｒ3.4.1
（R3.4.1～R3.12.28）</t>
    <phoneticPr fontId="4"/>
  </si>
  <si>
    <t>新規</t>
    <rPh sb="0" eb="2">
      <t>シンキ</t>
    </rPh>
    <phoneticPr fontId="2"/>
  </si>
  <si>
    <t>貸金庫使用料</t>
  </si>
  <si>
    <t>住宅資金融資制度にかかる預託金を管理するための通帳を保管している貸金庫について、4月1日から利用契約を開始するため。</t>
  </si>
  <si>
    <t>物品等リース等</t>
    <rPh sb="0" eb="2">
      <t>ブッピン</t>
    </rPh>
    <rPh sb="2" eb="3">
      <t>トウ</t>
    </rPh>
    <rPh sb="6" eb="7">
      <t>ナド</t>
    </rPh>
    <phoneticPr fontId="4"/>
  </si>
  <si>
    <t>市民交流プラザ運営管理</t>
    <phoneticPr fontId="4"/>
  </si>
  <si>
    <t>篠路清掃工場解体</t>
    <phoneticPr fontId="4"/>
  </si>
  <si>
    <t>３～４</t>
    <phoneticPr fontId="4"/>
  </si>
  <si>
    <t>３～４</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</si>
</sst>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Red]&quot;¥&quot;\-#,##0"/>
    <numFmt numFmtId="176" formatCode="#,##0;&quot;▲ &quot;#,##0"/>
    <numFmt numFmtId="177" formatCode="[DBNum3][$-411]0"/>
  </numFmts>
  <fonts count="72" x14ac:knownFonts="1">
    <font>
      <sz val="12"/>
      <name val="ＭＳ 明朝"/>
      <family val="1"/>
      <charset val="128"/>
    </font>
    <font>
      <sz val="11"/>
      <color theme="1"/>
      <name val="ＭＳ Ｐゴシック"/>
      <family val="2"/>
      <charset val="128"/>
      <scheme val="minor"/>
    </font>
    <font>
      <sz val="12"/>
      <name val="ＭＳ 明朝"/>
      <family val="1"/>
      <charset val="128"/>
    </font>
    <font>
      <sz val="12"/>
      <name val="ＭＳ 明朝"/>
      <family val="1"/>
      <charset val="128"/>
    </font>
    <font>
      <sz val="6"/>
      <name val="ＭＳ 明朝"/>
      <family val="1"/>
      <charset val="128"/>
    </font>
    <font>
      <sz val="9"/>
      <color indexed="81"/>
      <name val="ＭＳ Ｐゴシック"/>
      <family val="3"/>
      <charset val="128"/>
    </font>
    <font>
      <sz val="11"/>
      <name val="ＭＳ Ｐゴシック"/>
      <family val="3"/>
      <charset val="128"/>
    </font>
    <font>
      <sz val="6"/>
      <name val="ＭＳ Ｐゴシック"/>
      <family val="3"/>
      <charset val="128"/>
    </font>
    <font>
      <sz val="11"/>
      <color theme="1"/>
      <name val="ＭＳ Ｐゴシック"/>
      <family val="2"/>
      <charset val="128"/>
    </font>
    <font>
      <sz val="10"/>
      <name val="ＭＳ Ｐゴシック"/>
      <family val="3"/>
      <charset val="128"/>
    </font>
    <font>
      <sz val="11"/>
      <color theme="1"/>
      <name val="ＭＳ Ｐゴシック"/>
      <family val="3"/>
      <charset val="128"/>
    </font>
    <font>
      <b/>
      <sz val="18"/>
      <color indexed="56"/>
      <name val="ＭＳ Ｐゴシック"/>
      <family val="3"/>
      <charset val="128"/>
    </font>
    <font>
      <sz val="11"/>
      <color indexed="8"/>
      <name val="ＭＳ Ｐゴシック"/>
      <family val="3"/>
      <charset val="128"/>
    </font>
    <font>
      <sz val="11"/>
      <color indexed="9"/>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color theme="1"/>
      <name val="ＭＳ 明朝"/>
      <family val="1"/>
      <charset val="128"/>
    </font>
    <font>
      <sz val="14"/>
      <name val="ＭＳ Ｐゴシック"/>
      <family val="3"/>
      <charset val="128"/>
    </font>
    <font>
      <sz val="16"/>
      <color theme="1"/>
      <name val="ＭＳ Ｐゴシック"/>
      <family val="2"/>
      <charset val="128"/>
      <scheme val="major"/>
    </font>
    <font>
      <sz val="16"/>
      <color theme="1"/>
      <name val="ＭＳ Ｐゴシック"/>
      <family val="3"/>
      <charset val="128"/>
      <scheme val="major"/>
    </font>
    <font>
      <sz val="12"/>
      <name val="ＭＳ Ｐゴシック"/>
      <family val="3"/>
      <charset val="128"/>
    </font>
    <font>
      <b/>
      <sz val="12"/>
      <name val="ＭＳ Ｐゴシック"/>
      <family val="3"/>
      <charset val="128"/>
    </font>
    <font>
      <sz val="9"/>
      <name val="ＭＳ Ｐゴシック"/>
      <family val="3"/>
      <charset val="128"/>
    </font>
    <font>
      <sz val="11"/>
      <color theme="1"/>
      <name val="ＭＳ Ｐゴシック"/>
      <family val="2"/>
      <charset val="128"/>
      <scheme val="minor"/>
    </font>
    <font>
      <sz val="8"/>
      <name val="ＭＳ Ｐゴシック"/>
      <family val="3"/>
      <charset val="128"/>
    </font>
    <font>
      <b/>
      <sz val="11"/>
      <name val="ＭＳ Ｐゴシック"/>
      <family val="3"/>
      <charset val="128"/>
    </font>
    <font>
      <b/>
      <sz val="16"/>
      <name val="ＭＳ Ｐゴシック"/>
      <family val="3"/>
      <charset val="128"/>
    </font>
    <font>
      <sz val="9.8000000000000007"/>
      <name val="ＭＳ Ｐゴシック"/>
      <family val="3"/>
      <charset val="128"/>
    </font>
    <font>
      <sz val="12"/>
      <color theme="0" tint="-0.34998626667073579"/>
      <name val="ＭＳ 明朝"/>
      <family val="1"/>
      <charset val="128"/>
    </font>
    <font>
      <sz val="11"/>
      <color rgb="FFFF0000"/>
      <name val="ＭＳ Ｐゴシック"/>
      <family val="3"/>
      <charset val="128"/>
    </font>
    <font>
      <b/>
      <sz val="15"/>
      <color theme="3"/>
      <name val="ＭＳ Ｐゴシック"/>
      <family val="2"/>
      <charset val="128"/>
      <scheme val="minor"/>
    </font>
    <font>
      <sz val="10"/>
      <color theme="1"/>
      <name val="ＭＳ Ｐゴシック"/>
      <family val="3"/>
      <charset val="128"/>
    </font>
    <font>
      <sz val="10"/>
      <color rgb="FFFF0000"/>
      <name val="ＭＳ Ｐゴシック"/>
      <family val="3"/>
      <charset val="128"/>
    </font>
    <font>
      <sz val="12"/>
      <color theme="1"/>
      <name val="ＭＳ Ｐゴシック"/>
      <family val="3"/>
      <charset val="128"/>
    </font>
    <font>
      <strike/>
      <sz val="11"/>
      <color rgb="FFFF0000"/>
      <name val="ＭＳ Ｐゴシック"/>
      <family val="3"/>
      <charset val="128"/>
    </font>
    <font>
      <sz val="11"/>
      <color rgb="FF00B050"/>
      <name val="ＭＳ Ｐゴシック"/>
      <family val="3"/>
      <charset val="128"/>
    </font>
    <font>
      <strike/>
      <sz val="11"/>
      <color rgb="FF00B050"/>
      <name val="ＭＳ Ｐゴシック"/>
      <family val="3"/>
      <charset val="128"/>
    </font>
    <font>
      <sz val="12"/>
      <color rgb="FFFF0000"/>
      <name val="ＭＳ 明朝"/>
      <family val="1"/>
      <charset val="128"/>
    </font>
    <font>
      <sz val="12"/>
      <color rgb="FFFF0000"/>
      <name val="ＭＳ Ｐゴシック"/>
      <family val="3"/>
      <charset val="128"/>
    </font>
    <font>
      <sz val="6"/>
      <name val="ＭＳ Ｐゴシック"/>
      <family val="2"/>
      <charset val="128"/>
      <scheme val="minor"/>
    </font>
    <font>
      <sz val="6"/>
      <name val="ＭＳ Ｐゴシック"/>
      <family val="2"/>
      <charset val="128"/>
    </font>
    <font>
      <sz val="10.5"/>
      <name val="ｺﾞｼｯｸ"/>
      <family val="3"/>
      <charset val="128"/>
    </font>
    <font>
      <b/>
      <sz val="11"/>
      <color theme="1"/>
      <name val="ＭＳ Ｐゴシック"/>
      <family val="3"/>
      <charset val="128"/>
    </font>
    <font>
      <b/>
      <sz val="11"/>
      <color rgb="FFFF0000"/>
      <name val="ＭＳ Ｐゴシック"/>
      <family val="3"/>
      <charset val="128"/>
    </font>
    <font>
      <b/>
      <sz val="10"/>
      <name val="ＭＳ Ｐゴシック"/>
      <family val="3"/>
      <charset val="128"/>
    </font>
    <font>
      <b/>
      <sz val="9"/>
      <name val="ＭＳ Ｐゴシック"/>
      <family val="3"/>
      <charset val="128"/>
    </font>
    <font>
      <sz val="11"/>
      <color rgb="FF3333FF"/>
      <name val="ＭＳ Ｐゴシック"/>
      <family val="3"/>
      <charset val="128"/>
    </font>
    <font>
      <sz val="11"/>
      <color rgb="FF0066FF"/>
      <name val="ＭＳ Ｐゴシック"/>
      <family val="3"/>
      <charset val="128"/>
    </font>
    <font>
      <sz val="11"/>
      <color rgb="FF0070C0"/>
      <name val="ＭＳ Ｐゴシック"/>
      <family val="3"/>
      <charset val="128"/>
    </font>
    <font>
      <b/>
      <sz val="11"/>
      <color rgb="FF0000FF"/>
      <name val="ＭＳ Ｐゴシック"/>
      <family val="3"/>
      <charset val="128"/>
    </font>
    <font>
      <strike/>
      <sz val="11"/>
      <name val="ＭＳ Ｐゴシック"/>
      <family val="3"/>
      <charset val="128"/>
    </font>
    <font>
      <strike/>
      <sz val="9"/>
      <name val="ＭＳ Ｐゴシック"/>
      <family val="3"/>
      <charset val="128"/>
    </font>
    <font>
      <strike/>
      <sz val="10"/>
      <name val="ＭＳ Ｐゴシック"/>
      <family val="3"/>
      <charset val="128"/>
    </font>
    <font>
      <strike/>
      <sz val="12"/>
      <name val="ＭＳ 明朝"/>
      <family val="1"/>
      <charset val="128"/>
    </font>
    <font>
      <sz val="11"/>
      <name val="ＭＳ 明朝"/>
      <family val="1"/>
      <charset val="128"/>
    </font>
    <font>
      <strike/>
      <sz val="12"/>
      <color rgb="FFFF0000"/>
      <name val="ＭＳ 明朝"/>
      <family val="1"/>
      <charset val="128"/>
    </font>
    <font>
      <strike/>
      <sz val="12"/>
      <color rgb="FFFF0000"/>
      <name val="ＭＳ Ｐゴシック"/>
      <family val="3"/>
      <charset val="128"/>
    </font>
    <font>
      <b/>
      <strike/>
      <sz val="11"/>
      <name val="ＭＳ Ｐゴシック"/>
      <family val="3"/>
      <charset val="128"/>
    </font>
    <font>
      <strike/>
      <sz val="12"/>
      <name val="ＭＳ Ｐゴシック"/>
      <family val="3"/>
      <charset val="128"/>
    </font>
    <font>
      <strike/>
      <sz val="10"/>
      <color rgb="FFFF0000"/>
      <name val="ＭＳ Ｐゴシック"/>
      <family val="3"/>
      <charset val="128"/>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rgb="FFCCFFFF"/>
        <bgColor indexed="64"/>
      </patternFill>
    </fill>
    <fill>
      <patternFill patternType="solid">
        <fgColor rgb="FFFFC000"/>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rgb="FFFF66FF"/>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0066FF"/>
        <bgColor indexed="64"/>
      </patternFill>
    </fill>
    <fill>
      <patternFill patternType="solid">
        <fgColor rgb="FF00CCFF"/>
        <bgColor indexed="64"/>
      </patternFill>
    </fill>
    <fill>
      <patternFill patternType="solid">
        <fgColor rgb="FF00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6666FF"/>
        <bgColor indexed="64"/>
      </patternFill>
    </fill>
    <fill>
      <patternFill patternType="solid">
        <fgColor rgb="FF92D050"/>
        <bgColor indexed="64"/>
      </patternFill>
    </fill>
    <fill>
      <patternFill patternType="solid">
        <fgColor rgb="FFFF0000"/>
        <bgColor indexed="64"/>
      </patternFill>
    </fill>
    <fill>
      <patternFill patternType="solid">
        <fgColor theme="1" tint="0.34998626667073579"/>
        <bgColor indexed="64"/>
      </patternFill>
    </fill>
    <fill>
      <patternFill patternType="solid">
        <fgColor rgb="FF00B0F0"/>
        <bgColor indexed="64"/>
      </patternFill>
    </fill>
    <fill>
      <patternFill patternType="solid">
        <fgColor rgb="FF00B050"/>
        <bgColor indexed="64"/>
      </patternFill>
    </fill>
    <fill>
      <patternFill patternType="solid">
        <fgColor theme="3" tint="0.59999389629810485"/>
        <bgColor indexed="64"/>
      </patternFill>
    </fill>
    <fill>
      <patternFill patternType="solid">
        <fgColor rgb="FF68C8EA"/>
        <bgColor indexed="64"/>
      </patternFill>
    </fill>
    <fill>
      <patternFill patternType="solid">
        <fgColor rgb="FF9999FF"/>
        <bgColor indexed="64"/>
      </patternFill>
    </fill>
    <fill>
      <patternFill patternType="solid">
        <fgColor theme="0" tint="-0.249977111117893"/>
        <bgColor indexed="64"/>
      </patternFill>
    </fill>
    <fill>
      <patternFill patternType="solid">
        <fgColor theme="3" tint="0.39997558519241921"/>
        <bgColor indexed="64"/>
      </patternFill>
    </fill>
  </fills>
  <borders count="135">
    <border>
      <left/>
      <right/>
      <top/>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right style="thin">
        <color indexed="64"/>
      </right>
      <top style="hair">
        <color indexed="64"/>
      </top>
      <bottom style="medium">
        <color indexed="64"/>
      </bottom>
      <diagonal/>
    </border>
    <border>
      <left style="thin">
        <color indexed="64"/>
      </left>
      <right/>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double">
        <color indexed="64"/>
      </right>
      <top style="medium">
        <color indexed="64"/>
      </top>
      <bottom style="hair">
        <color indexed="64"/>
      </bottom>
      <diagonal/>
    </border>
    <border>
      <left style="thin">
        <color indexed="64"/>
      </left>
      <right style="double">
        <color indexed="64"/>
      </right>
      <top style="hair">
        <color indexed="64"/>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thin">
        <color indexed="64"/>
      </left>
      <right style="double">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style="medium">
        <color indexed="64"/>
      </top>
      <bottom/>
      <diagonal/>
    </border>
    <border>
      <left/>
      <right/>
      <top style="medium">
        <color indexed="64"/>
      </top>
      <bottom style="hair">
        <color indexed="64"/>
      </bottom>
      <diagonal/>
    </border>
    <border>
      <left/>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hair">
        <color indexed="64"/>
      </top>
      <bottom/>
      <diagonal/>
    </border>
    <border>
      <left style="medium">
        <color indexed="64"/>
      </left>
      <right style="medium">
        <color indexed="64"/>
      </right>
      <top style="hair">
        <color indexed="64"/>
      </top>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medium">
        <color indexed="64"/>
      </bottom>
      <diagonal/>
    </border>
    <border>
      <left style="double">
        <color indexed="64"/>
      </left>
      <right style="hair">
        <color indexed="64"/>
      </right>
      <top style="medium">
        <color indexed="64"/>
      </top>
      <bottom style="hair">
        <color indexed="64"/>
      </bottom>
      <diagonal/>
    </border>
    <border>
      <left style="double">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hair">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medium">
        <color indexed="64"/>
      </top>
      <bottom/>
      <diagonal/>
    </border>
    <border>
      <left style="double">
        <color indexed="64"/>
      </left>
      <right style="thin">
        <color indexed="64"/>
      </right>
      <top/>
      <bottom style="medium">
        <color indexed="64"/>
      </bottom>
      <diagonal/>
    </border>
    <border>
      <left/>
      <right style="double">
        <color indexed="64"/>
      </right>
      <top style="medium">
        <color indexed="64"/>
      </top>
      <bottom style="thin">
        <color indexed="64"/>
      </bottom>
      <diagonal/>
    </border>
    <border>
      <left/>
      <right style="medium">
        <color indexed="64"/>
      </right>
      <top/>
      <bottom style="medium">
        <color indexed="64"/>
      </bottom>
      <diagonal/>
    </border>
    <border>
      <left style="thin">
        <color indexed="64"/>
      </left>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hair">
        <color indexed="64"/>
      </left>
      <right style="double">
        <color indexed="64"/>
      </right>
      <top style="medium">
        <color indexed="64"/>
      </top>
      <bottom/>
      <diagonal/>
    </border>
    <border>
      <left style="hair">
        <color indexed="64"/>
      </left>
      <right style="double">
        <color indexed="64"/>
      </right>
      <top/>
      <bottom style="medium">
        <color indexed="64"/>
      </bottom>
      <diagonal/>
    </border>
    <border>
      <left/>
      <right style="hair">
        <color indexed="64"/>
      </right>
      <top style="medium">
        <color indexed="64"/>
      </top>
      <bottom/>
      <diagonal/>
    </border>
    <border>
      <left/>
      <right style="hair">
        <color indexed="64"/>
      </right>
      <top/>
      <bottom style="medium">
        <color indexed="64"/>
      </bottom>
      <diagonal/>
    </border>
    <border>
      <left style="hair">
        <color indexed="64"/>
      </left>
      <right style="thin">
        <color indexed="64"/>
      </right>
      <top style="medium">
        <color indexed="64"/>
      </top>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thin">
        <color indexed="64"/>
      </left>
      <right style="hair">
        <color indexed="64"/>
      </right>
      <top/>
      <bottom style="medium">
        <color indexed="64"/>
      </bottom>
      <diagonal/>
    </border>
    <border>
      <left style="medium">
        <color indexed="64"/>
      </left>
      <right style="medium">
        <color indexed="64"/>
      </right>
      <top/>
      <bottom style="hair">
        <color indexed="64"/>
      </bottom>
      <diagonal/>
    </border>
    <border>
      <left style="medium">
        <color indexed="64"/>
      </left>
      <right style="thin">
        <color indexed="64"/>
      </right>
      <top/>
      <bottom style="hair">
        <color indexed="64"/>
      </bottom>
      <diagonal/>
    </border>
    <border>
      <left style="medium">
        <color indexed="64"/>
      </left>
      <right/>
      <top/>
      <bottom style="hair">
        <color indexed="64"/>
      </bottom>
      <diagonal/>
    </border>
    <border>
      <left style="thin">
        <color indexed="64"/>
      </left>
      <right/>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thin">
        <color indexed="64"/>
      </right>
      <top/>
      <bottom style="hair">
        <color indexed="64"/>
      </bottom>
      <diagonal/>
    </border>
    <border>
      <left style="double">
        <color indexed="64"/>
      </left>
      <right style="hair">
        <color indexed="64"/>
      </right>
      <top/>
      <bottom style="hair">
        <color indexed="64"/>
      </bottom>
      <diagonal/>
    </border>
    <border>
      <left/>
      <right style="medium">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medium">
        <color indexed="64"/>
      </right>
      <top/>
      <bottom style="hair">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double">
        <color indexed="64"/>
      </left>
      <right style="hair">
        <color indexed="64"/>
      </right>
      <top style="hair">
        <color indexed="64"/>
      </top>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bottom style="hair">
        <color indexed="64"/>
      </bottom>
      <diagonal/>
    </border>
    <border>
      <left style="medium">
        <color indexed="64"/>
      </left>
      <right style="thin">
        <color indexed="64"/>
      </right>
      <top/>
      <bottom/>
      <diagonal/>
    </border>
    <border>
      <left style="double">
        <color indexed="64"/>
      </left>
      <right style="thin">
        <color indexed="64"/>
      </right>
      <top style="hair">
        <color indexed="64"/>
      </top>
      <bottom/>
      <diagonal/>
    </border>
    <border>
      <left style="medium">
        <color indexed="64"/>
      </left>
      <right style="medium">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medium">
        <color indexed="64"/>
      </right>
      <top/>
      <bottom/>
      <diagonal/>
    </border>
    <border>
      <left style="medium">
        <color indexed="64"/>
      </left>
      <right/>
      <top style="medium">
        <color indexed="64"/>
      </top>
      <bottom/>
      <diagonal/>
    </border>
    <border>
      <left style="double">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medium">
        <color indexed="64"/>
      </left>
      <right/>
      <top/>
      <bottom style="medium">
        <color indexed="64"/>
      </bottom>
      <diagonal/>
    </border>
  </borders>
  <cellStyleXfs count="319">
    <xf numFmtId="0" fontId="0" fillId="0" borderId="0"/>
    <xf numFmtId="38" fontId="3" fillId="0" borderId="0" applyFont="0" applyFill="0" applyBorder="0" applyAlignment="0" applyProtection="0"/>
    <xf numFmtId="0" fontId="2" fillId="0" borderId="0"/>
    <xf numFmtId="38" fontId="2" fillId="0" borderId="0" applyFont="0" applyFill="0" applyBorder="0" applyAlignment="0" applyProtection="0"/>
    <xf numFmtId="0" fontId="2" fillId="0" borderId="0">
      <alignment vertical="center"/>
    </xf>
    <xf numFmtId="0" fontId="6" fillId="0" borderId="0"/>
    <xf numFmtId="0" fontId="10" fillId="0" borderId="0">
      <alignment vertical="center"/>
    </xf>
    <xf numFmtId="0" fontId="8" fillId="0" borderId="0">
      <alignment vertical="center"/>
    </xf>
    <xf numFmtId="0" fontId="6" fillId="0" borderId="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1"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4" fillId="20" borderId="14" applyNumberFormat="0" applyAlignment="0" applyProtection="0">
      <alignment vertical="center"/>
    </xf>
    <xf numFmtId="0" fontId="14" fillId="20" borderId="14" applyNumberFormat="0" applyAlignment="0" applyProtection="0">
      <alignment vertical="center"/>
    </xf>
    <xf numFmtId="0" fontId="15" fillId="21" borderId="0" applyNumberFormat="0" applyBorder="0" applyAlignment="0" applyProtection="0">
      <alignment vertical="center"/>
    </xf>
    <xf numFmtId="0" fontId="15" fillId="21" borderId="0" applyNumberFormat="0" applyBorder="0" applyAlignment="0" applyProtection="0">
      <alignment vertical="center"/>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22" borderId="15" applyNumberFormat="0" applyFont="0" applyAlignment="0" applyProtection="0">
      <alignment vertical="center"/>
    </xf>
    <xf numFmtId="0" fontId="6" fillId="22" borderId="15" applyNumberFormat="0" applyFont="0" applyAlignment="0" applyProtection="0">
      <alignment vertical="center"/>
    </xf>
    <xf numFmtId="0" fontId="16" fillId="0" borderId="16" applyNumberFormat="0" applyFill="0" applyAlignment="0" applyProtection="0">
      <alignment vertical="center"/>
    </xf>
    <xf numFmtId="0" fontId="16" fillId="0" borderId="16" applyNumberFormat="0" applyFill="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8" fillId="23" borderId="17" applyNumberFormat="0" applyAlignment="0" applyProtection="0">
      <alignment vertical="center"/>
    </xf>
    <xf numFmtId="0" fontId="18" fillId="23" borderId="17"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alignment vertical="center"/>
    </xf>
    <xf numFmtId="0" fontId="20" fillId="0" borderId="18" applyNumberFormat="0" applyFill="0" applyAlignment="0" applyProtection="0">
      <alignment vertical="center"/>
    </xf>
    <xf numFmtId="0" fontId="20" fillId="0" borderId="18" applyNumberFormat="0" applyFill="0" applyAlignment="0" applyProtection="0">
      <alignment vertical="center"/>
    </xf>
    <xf numFmtId="0" fontId="21" fillId="0" borderId="19" applyNumberFormat="0" applyFill="0" applyAlignment="0" applyProtection="0">
      <alignment vertical="center"/>
    </xf>
    <xf numFmtId="0" fontId="21" fillId="0" borderId="19" applyNumberFormat="0" applyFill="0" applyAlignment="0" applyProtection="0">
      <alignment vertical="center"/>
    </xf>
    <xf numFmtId="0" fontId="22" fillId="0" borderId="20" applyNumberFormat="0" applyFill="0" applyAlignment="0" applyProtection="0">
      <alignment vertical="center"/>
    </xf>
    <xf numFmtId="0" fontId="22" fillId="0" borderId="20"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21" applyNumberFormat="0" applyFill="0" applyAlignment="0" applyProtection="0">
      <alignment vertical="center"/>
    </xf>
    <xf numFmtId="0" fontId="23" fillId="0" borderId="21" applyNumberFormat="0" applyFill="0" applyAlignment="0" applyProtection="0">
      <alignment vertical="center"/>
    </xf>
    <xf numFmtId="0" fontId="24" fillId="23" borderId="22" applyNumberFormat="0" applyAlignment="0" applyProtection="0">
      <alignment vertical="center"/>
    </xf>
    <xf numFmtId="0" fontId="24" fillId="23" borderId="22" applyNumberFormat="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7" borderId="17" applyNumberFormat="0" applyAlignment="0" applyProtection="0">
      <alignment vertical="center"/>
    </xf>
    <xf numFmtId="0" fontId="26" fillId="7" borderId="17" applyNumberFormat="0" applyAlignment="0" applyProtection="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28" fillId="0" borderId="0"/>
    <xf numFmtId="0" fontId="28" fillId="0" borderId="0"/>
    <xf numFmtId="0" fontId="6" fillId="0" borderId="0"/>
    <xf numFmtId="0" fontId="6" fillId="0" borderId="0"/>
    <xf numFmtId="0" fontId="6" fillId="0" borderId="0"/>
    <xf numFmtId="0" fontId="6" fillId="0" borderId="0"/>
    <xf numFmtId="0" fontId="27" fillId="4" borderId="0" applyNumberFormat="0" applyBorder="0" applyAlignment="0" applyProtection="0">
      <alignment vertical="center"/>
    </xf>
    <xf numFmtId="0" fontId="27" fillId="4" borderId="0" applyNumberFormat="0" applyBorder="0" applyAlignment="0" applyProtection="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xf numFmtId="0" fontId="24" fillId="23" borderId="30" applyNumberFormat="0" applyAlignment="0" applyProtection="0">
      <alignment vertical="center"/>
    </xf>
    <xf numFmtId="0" fontId="6" fillId="22" borderId="15" applyNumberFormat="0" applyFont="0" applyAlignment="0" applyProtection="0">
      <alignment vertical="center"/>
    </xf>
    <xf numFmtId="38" fontId="6" fillId="0" borderId="0" applyFont="0" applyFill="0" applyBorder="0" applyAlignment="0" applyProtection="0"/>
    <xf numFmtId="38" fontId="6" fillId="0" borderId="0" applyFont="0" applyFill="0" applyBorder="0" applyAlignment="0" applyProtection="0"/>
    <xf numFmtId="0" fontId="29" fillId="0" borderId="0"/>
    <xf numFmtId="0" fontId="29" fillId="0" borderId="0"/>
    <xf numFmtId="0" fontId="26" fillId="7" borderId="17" applyNumberFormat="0" applyAlignment="0" applyProtection="0">
      <alignment vertical="center"/>
    </xf>
    <xf numFmtId="0" fontId="26" fillId="7" borderId="17" applyNumberFormat="0" applyAlignment="0" applyProtection="0">
      <alignment vertical="center"/>
    </xf>
    <xf numFmtId="0" fontId="24" fillId="23" borderId="22" applyNumberFormat="0" applyAlignment="0" applyProtection="0">
      <alignment vertical="center"/>
    </xf>
    <xf numFmtId="0" fontId="24" fillId="23" borderId="22" applyNumberFormat="0" applyAlignment="0" applyProtection="0">
      <alignment vertical="center"/>
    </xf>
    <xf numFmtId="0" fontId="23" fillId="0" borderId="21" applyNumberFormat="0" applyFill="0" applyAlignment="0" applyProtection="0">
      <alignment vertical="center"/>
    </xf>
    <xf numFmtId="0" fontId="23" fillId="0" borderId="21" applyNumberFormat="0" applyFill="0" applyAlignment="0" applyProtection="0">
      <alignment vertical="center"/>
    </xf>
    <xf numFmtId="0" fontId="18" fillId="23" borderId="17" applyNumberFormat="0" applyAlignment="0" applyProtection="0">
      <alignment vertical="center"/>
    </xf>
    <xf numFmtId="0" fontId="18" fillId="23" borderId="17" applyNumberFormat="0" applyAlignment="0" applyProtection="0">
      <alignment vertical="center"/>
    </xf>
    <xf numFmtId="0" fontId="6" fillId="22" borderId="15" applyNumberFormat="0" applyFont="0" applyAlignment="0" applyProtection="0">
      <alignment vertical="center"/>
    </xf>
    <xf numFmtId="0" fontId="6" fillId="22" borderId="15" applyNumberFormat="0" applyFont="0" applyAlignment="0" applyProtection="0">
      <alignment vertical="center"/>
    </xf>
    <xf numFmtId="0" fontId="6" fillId="22" borderId="15" applyNumberFormat="0" applyFont="0" applyAlignment="0" applyProtection="0">
      <alignment vertical="center"/>
    </xf>
    <xf numFmtId="0" fontId="30" fillId="0" borderId="0">
      <alignment vertical="center"/>
    </xf>
    <xf numFmtId="0" fontId="6" fillId="22" borderId="23" applyNumberFormat="0" applyFont="0" applyAlignment="0" applyProtection="0">
      <alignment vertical="center"/>
    </xf>
    <xf numFmtId="0" fontId="6" fillId="22" borderId="23" applyNumberFormat="0" applyFont="0" applyAlignment="0" applyProtection="0">
      <alignment vertical="center"/>
    </xf>
    <xf numFmtId="0" fontId="18" fillId="23" borderId="24" applyNumberFormat="0" applyAlignment="0" applyProtection="0">
      <alignment vertical="center"/>
    </xf>
    <xf numFmtId="0" fontId="18" fillId="23" borderId="24" applyNumberFormat="0" applyAlignment="0" applyProtection="0">
      <alignment vertical="center"/>
    </xf>
    <xf numFmtId="0" fontId="23" fillId="0" borderId="25" applyNumberFormat="0" applyFill="0" applyAlignment="0" applyProtection="0">
      <alignment vertical="center"/>
    </xf>
    <xf numFmtId="0" fontId="23" fillId="0" borderId="25" applyNumberFormat="0" applyFill="0" applyAlignment="0" applyProtection="0">
      <alignment vertical="center"/>
    </xf>
    <xf numFmtId="0" fontId="24" fillId="23" borderId="26" applyNumberFormat="0" applyAlignment="0" applyProtection="0">
      <alignment vertical="center"/>
    </xf>
    <xf numFmtId="0" fontId="24" fillId="23" borderId="26" applyNumberFormat="0" applyAlignment="0" applyProtection="0">
      <alignment vertical="center"/>
    </xf>
    <xf numFmtId="0" fontId="26" fillId="7" borderId="24" applyNumberFormat="0" applyAlignment="0" applyProtection="0">
      <alignment vertical="center"/>
    </xf>
    <xf numFmtId="0" fontId="26" fillId="7" borderId="24" applyNumberFormat="0" applyAlignment="0" applyProtection="0">
      <alignment vertical="center"/>
    </xf>
    <xf numFmtId="0" fontId="6" fillId="22" borderId="23" applyNumberFormat="0" applyFont="0" applyAlignment="0" applyProtection="0">
      <alignment vertical="center"/>
    </xf>
    <xf numFmtId="0" fontId="26" fillId="7" borderId="24" applyNumberFormat="0" applyAlignment="0" applyProtection="0">
      <alignment vertical="center"/>
    </xf>
    <xf numFmtId="0" fontId="26" fillId="7" borderId="24" applyNumberFormat="0" applyAlignment="0" applyProtection="0">
      <alignment vertical="center"/>
    </xf>
    <xf numFmtId="0" fontId="24" fillId="23" borderId="26" applyNumberFormat="0" applyAlignment="0" applyProtection="0">
      <alignment vertical="center"/>
    </xf>
    <xf numFmtId="0" fontId="24" fillId="23" borderId="26" applyNumberFormat="0" applyAlignment="0" applyProtection="0">
      <alignment vertical="center"/>
    </xf>
    <xf numFmtId="0" fontId="23" fillId="0" borderId="25" applyNumberFormat="0" applyFill="0" applyAlignment="0" applyProtection="0">
      <alignment vertical="center"/>
    </xf>
    <xf numFmtId="0" fontId="23" fillId="0" borderId="25" applyNumberFormat="0" applyFill="0" applyAlignment="0" applyProtection="0">
      <alignment vertical="center"/>
    </xf>
    <xf numFmtId="0" fontId="18" fillId="23" borderId="24" applyNumberFormat="0" applyAlignment="0" applyProtection="0">
      <alignment vertical="center"/>
    </xf>
    <xf numFmtId="0" fontId="18" fillId="23" borderId="24" applyNumberFormat="0" applyAlignment="0" applyProtection="0">
      <alignment vertical="center"/>
    </xf>
    <xf numFmtId="0" fontId="6" fillId="22" borderId="23" applyNumberFormat="0" applyFont="0" applyAlignment="0" applyProtection="0">
      <alignment vertical="center"/>
    </xf>
    <xf numFmtId="0" fontId="6" fillId="22" borderId="23" applyNumberFormat="0" applyFont="0" applyAlignment="0" applyProtection="0">
      <alignment vertical="center"/>
    </xf>
    <xf numFmtId="0" fontId="6" fillId="22" borderId="23" applyNumberFormat="0" applyFont="0" applyAlignment="0" applyProtection="0">
      <alignment vertical="center"/>
    </xf>
    <xf numFmtId="0" fontId="24" fillId="23" borderId="30" applyNumberFormat="0" applyAlignment="0" applyProtection="0">
      <alignment vertical="center"/>
    </xf>
    <xf numFmtId="0" fontId="31" fillId="0" borderId="0">
      <alignment vertical="center"/>
    </xf>
    <xf numFmtId="0" fontId="6" fillId="22" borderId="27" applyNumberFormat="0" applyFont="0" applyAlignment="0" applyProtection="0">
      <alignment vertical="center"/>
    </xf>
    <xf numFmtId="0" fontId="6" fillId="22" borderId="31" applyNumberFormat="0" applyFont="0" applyAlignment="0" applyProtection="0">
      <alignment vertical="center"/>
    </xf>
    <xf numFmtId="0" fontId="24" fillId="23" borderId="34" applyNumberFormat="0" applyAlignment="0" applyProtection="0">
      <alignment vertical="center"/>
    </xf>
    <xf numFmtId="0" fontId="24" fillId="23" borderId="30" applyNumberFormat="0" applyAlignment="0" applyProtection="0">
      <alignment vertical="center"/>
    </xf>
    <xf numFmtId="0" fontId="23" fillId="0" borderId="29" applyNumberFormat="0" applyFill="0" applyAlignment="0" applyProtection="0">
      <alignment vertical="center"/>
    </xf>
    <xf numFmtId="0" fontId="6" fillId="22" borderId="27" applyNumberFormat="0" applyFont="0" applyAlignment="0" applyProtection="0">
      <alignment vertical="center"/>
    </xf>
    <xf numFmtId="0" fontId="23" fillId="0" borderId="33" applyNumberFormat="0" applyFill="0" applyAlignment="0" applyProtection="0">
      <alignment vertical="center"/>
    </xf>
    <xf numFmtId="0" fontId="18" fillId="23" borderId="32" applyNumberFormat="0" applyAlignment="0" applyProtection="0">
      <alignment vertical="center"/>
    </xf>
    <xf numFmtId="0" fontId="24" fillId="23" borderId="34" applyNumberFormat="0" applyAlignment="0" applyProtection="0">
      <alignment vertical="center"/>
    </xf>
    <xf numFmtId="0" fontId="18" fillId="23" borderId="32" applyNumberFormat="0" applyAlignment="0" applyProtection="0">
      <alignment vertical="center"/>
    </xf>
    <xf numFmtId="0" fontId="6" fillId="22" borderId="31" applyNumberFormat="0" applyFont="0" applyAlignment="0" applyProtection="0">
      <alignment vertical="center"/>
    </xf>
    <xf numFmtId="0" fontId="18" fillId="23" borderId="28" applyNumberFormat="0" applyAlignment="0" applyProtection="0">
      <alignment vertical="center"/>
    </xf>
    <xf numFmtId="0" fontId="18" fillId="23" borderId="28" applyNumberFormat="0" applyAlignment="0" applyProtection="0">
      <alignment vertical="center"/>
    </xf>
    <xf numFmtId="0" fontId="23" fillId="0" borderId="29" applyNumberFormat="0" applyFill="0" applyAlignment="0" applyProtection="0">
      <alignment vertical="center"/>
    </xf>
    <xf numFmtId="0" fontId="26" fillId="7" borderId="28" applyNumberFormat="0" applyAlignment="0" applyProtection="0">
      <alignment vertical="center"/>
    </xf>
    <xf numFmtId="0" fontId="26" fillId="7" borderId="28" applyNumberFormat="0" applyAlignment="0" applyProtection="0">
      <alignment vertical="center"/>
    </xf>
    <xf numFmtId="0" fontId="24" fillId="23" borderId="30" applyNumberFormat="0" applyAlignment="0" applyProtection="0">
      <alignment vertical="center"/>
    </xf>
    <xf numFmtId="0" fontId="23" fillId="0" borderId="29" applyNumberFormat="0" applyFill="0" applyAlignment="0" applyProtection="0">
      <alignment vertical="center"/>
    </xf>
    <xf numFmtId="0" fontId="23" fillId="0" borderId="29" applyNumberFormat="0" applyFill="0" applyAlignment="0" applyProtection="0">
      <alignment vertical="center"/>
    </xf>
    <xf numFmtId="0" fontId="18" fillId="23" borderId="28" applyNumberFormat="0" applyAlignment="0" applyProtection="0">
      <alignment vertical="center"/>
    </xf>
    <xf numFmtId="0" fontId="18" fillId="23" borderId="28" applyNumberFormat="0" applyAlignment="0" applyProtection="0">
      <alignment vertical="center"/>
    </xf>
    <xf numFmtId="0" fontId="6" fillId="22" borderId="27" applyNumberFormat="0" applyFont="0" applyAlignment="0" applyProtection="0">
      <alignment vertical="center"/>
    </xf>
    <xf numFmtId="0" fontId="6" fillId="22" borderId="27" applyNumberFormat="0" applyFont="0" applyAlignment="0" applyProtection="0">
      <alignment vertical="center"/>
    </xf>
    <xf numFmtId="0" fontId="6" fillId="22" borderId="27" applyNumberFormat="0" applyFont="0" applyAlignment="0" applyProtection="0">
      <alignment vertical="center"/>
    </xf>
    <xf numFmtId="0" fontId="6" fillId="22" borderId="27" applyNumberFormat="0" applyFont="0" applyAlignment="0" applyProtection="0">
      <alignment vertical="center"/>
    </xf>
    <xf numFmtId="0" fontId="6" fillId="22" borderId="27" applyNumberFormat="0" applyFont="0" applyAlignment="0" applyProtection="0">
      <alignment vertical="center"/>
    </xf>
    <xf numFmtId="0" fontId="18" fillId="23" borderId="28" applyNumberFormat="0" applyAlignment="0" applyProtection="0">
      <alignment vertical="center"/>
    </xf>
    <xf numFmtId="0" fontId="24" fillId="23" borderId="30" applyNumberFormat="0" applyAlignment="0" applyProtection="0">
      <alignment vertical="center"/>
    </xf>
    <xf numFmtId="0" fontId="24" fillId="23" borderId="30" applyNumberFormat="0" applyAlignment="0" applyProtection="0">
      <alignment vertical="center"/>
    </xf>
    <xf numFmtId="0" fontId="26" fillId="7" borderId="28" applyNumberFormat="0" applyAlignment="0" applyProtection="0">
      <alignment vertical="center"/>
    </xf>
    <xf numFmtId="0" fontId="26" fillId="7" borderId="28" applyNumberFormat="0" applyAlignment="0" applyProtection="0">
      <alignment vertical="center"/>
    </xf>
    <xf numFmtId="0" fontId="6" fillId="22" borderId="27" applyNumberFormat="0" applyFont="0" applyAlignment="0" applyProtection="0">
      <alignment vertical="center"/>
    </xf>
    <xf numFmtId="0" fontId="26" fillId="7" borderId="28" applyNumberFormat="0" applyAlignment="0" applyProtection="0">
      <alignment vertical="center"/>
    </xf>
    <xf numFmtId="0" fontId="26" fillId="7" borderId="28" applyNumberFormat="0" applyAlignment="0" applyProtection="0">
      <alignment vertical="center"/>
    </xf>
    <xf numFmtId="0" fontId="23" fillId="0" borderId="29" applyNumberFormat="0" applyFill="0" applyAlignment="0" applyProtection="0">
      <alignment vertical="center"/>
    </xf>
    <xf numFmtId="0" fontId="23" fillId="0" borderId="29" applyNumberFormat="0" applyFill="0" applyAlignment="0" applyProtection="0">
      <alignment vertical="center"/>
    </xf>
    <xf numFmtId="0" fontId="18" fillId="23" borderId="28" applyNumberFormat="0" applyAlignment="0" applyProtection="0">
      <alignment vertical="center"/>
    </xf>
    <xf numFmtId="0" fontId="18" fillId="23" borderId="28" applyNumberFormat="0" applyAlignment="0" applyProtection="0">
      <alignment vertical="center"/>
    </xf>
    <xf numFmtId="0" fontId="6" fillId="22" borderId="27" applyNumberFormat="0" applyFont="0" applyAlignment="0" applyProtection="0">
      <alignment vertical="center"/>
    </xf>
    <xf numFmtId="0" fontId="6" fillId="22" borderId="27" applyNumberFormat="0" applyFont="0" applyAlignment="0" applyProtection="0">
      <alignment vertical="center"/>
    </xf>
    <xf numFmtId="0" fontId="6" fillId="22" borderId="27" applyNumberFormat="0" applyFont="0" applyAlignment="0" applyProtection="0">
      <alignment vertical="center"/>
    </xf>
    <xf numFmtId="38" fontId="8" fillId="0" borderId="0" applyFont="0" applyFill="0" applyBorder="0" applyAlignment="0" applyProtection="0">
      <alignment vertical="center"/>
    </xf>
    <xf numFmtId="0" fontId="18" fillId="23" borderId="28" applyNumberFormat="0" applyAlignment="0" applyProtection="0">
      <alignment vertical="center"/>
    </xf>
    <xf numFmtId="0" fontId="6" fillId="22" borderId="27" applyNumberFormat="0" applyFont="0" applyAlignment="0" applyProtection="0">
      <alignment vertical="center"/>
    </xf>
    <xf numFmtId="0" fontId="23" fillId="0" borderId="29" applyNumberFormat="0" applyFill="0" applyAlignment="0" applyProtection="0">
      <alignment vertical="center"/>
    </xf>
    <xf numFmtId="0" fontId="6" fillId="22" borderId="15" applyNumberFormat="0" applyFont="0" applyAlignment="0" applyProtection="0">
      <alignment vertical="center"/>
    </xf>
    <xf numFmtId="0" fontId="6" fillId="22" borderId="15" applyNumberFormat="0" applyFont="0" applyAlignment="0" applyProtection="0">
      <alignment vertical="center"/>
    </xf>
    <xf numFmtId="0" fontId="24" fillId="23" borderId="34" applyNumberFormat="0" applyAlignment="0" applyProtection="0">
      <alignment vertical="center"/>
    </xf>
    <xf numFmtId="0" fontId="26" fillId="7" borderId="28" applyNumberFormat="0" applyAlignment="0" applyProtection="0">
      <alignment vertical="center"/>
    </xf>
    <xf numFmtId="0" fontId="6" fillId="22" borderId="15" applyNumberFormat="0" applyFont="0" applyAlignment="0" applyProtection="0">
      <alignment vertical="center"/>
    </xf>
    <xf numFmtId="0" fontId="26" fillId="7" borderId="28" applyNumberFormat="0" applyAlignment="0" applyProtection="0">
      <alignment vertical="center"/>
    </xf>
    <xf numFmtId="0" fontId="24" fillId="23" borderId="34" applyNumberFormat="0" applyAlignment="0" applyProtection="0">
      <alignment vertical="center"/>
    </xf>
    <xf numFmtId="0" fontId="6" fillId="22" borderId="15" applyNumberFormat="0" applyFont="0" applyAlignment="0" applyProtection="0">
      <alignment vertical="center"/>
    </xf>
    <xf numFmtId="0" fontId="6" fillId="22" borderId="15" applyNumberFormat="0" applyFont="0" applyAlignment="0" applyProtection="0">
      <alignment vertical="center"/>
    </xf>
    <xf numFmtId="0" fontId="6" fillId="22" borderId="15" applyNumberFormat="0" applyFont="0" applyAlignment="0" applyProtection="0">
      <alignment vertical="center"/>
    </xf>
    <xf numFmtId="0" fontId="24" fillId="23" borderId="30" applyNumberFormat="0" applyAlignment="0" applyProtection="0">
      <alignment vertical="center"/>
    </xf>
    <xf numFmtId="0" fontId="23" fillId="0" borderId="29" applyNumberFormat="0" applyFill="0" applyAlignment="0" applyProtection="0">
      <alignment vertical="center"/>
    </xf>
    <xf numFmtId="0" fontId="24" fillId="23" borderId="30" applyNumberFormat="0" applyAlignment="0" applyProtection="0">
      <alignment vertical="center"/>
    </xf>
    <xf numFmtId="0" fontId="23" fillId="0" borderId="33" applyNumberFormat="0" applyFill="0" applyAlignment="0" applyProtection="0">
      <alignment vertical="center"/>
    </xf>
    <xf numFmtId="0" fontId="26" fillId="7" borderId="32" applyNumberFormat="0" applyAlignment="0" applyProtection="0">
      <alignment vertical="center"/>
    </xf>
    <xf numFmtId="0" fontId="26" fillId="7" borderId="32" applyNumberFormat="0" applyAlignment="0" applyProtection="0">
      <alignment vertical="center"/>
    </xf>
    <xf numFmtId="0" fontId="6" fillId="22" borderId="31" applyNumberFormat="0" applyFont="0" applyAlignment="0" applyProtection="0">
      <alignment vertical="center"/>
    </xf>
    <xf numFmtId="0" fontId="23" fillId="0" borderId="33" applyNumberFormat="0" applyFill="0" applyAlignment="0" applyProtection="0">
      <alignment vertical="center"/>
    </xf>
    <xf numFmtId="0" fontId="23" fillId="0" borderId="33" applyNumberFormat="0" applyFill="0" applyAlignment="0" applyProtection="0">
      <alignment vertical="center"/>
    </xf>
    <xf numFmtId="0" fontId="18" fillId="23" borderId="32" applyNumberFormat="0" applyAlignment="0" applyProtection="0">
      <alignment vertical="center"/>
    </xf>
    <xf numFmtId="0" fontId="18" fillId="23" borderId="32" applyNumberFormat="0" applyAlignment="0" applyProtection="0">
      <alignment vertical="center"/>
    </xf>
    <xf numFmtId="0" fontId="6" fillId="22" borderId="31" applyNumberFormat="0" applyFont="0" applyAlignment="0" applyProtection="0">
      <alignment vertical="center"/>
    </xf>
    <xf numFmtId="0" fontId="6" fillId="22" borderId="31" applyNumberFormat="0" applyFont="0" applyAlignment="0" applyProtection="0">
      <alignment vertical="center"/>
    </xf>
    <xf numFmtId="0" fontId="6" fillId="22" borderId="31" applyNumberFormat="0" applyFont="0" applyAlignment="0" applyProtection="0">
      <alignment vertical="center"/>
    </xf>
    <xf numFmtId="0" fontId="6" fillId="22" borderId="31" applyNumberFormat="0" applyFont="0" applyAlignment="0" applyProtection="0">
      <alignment vertical="center"/>
    </xf>
    <xf numFmtId="0" fontId="6" fillId="22" borderId="31" applyNumberFormat="0" applyFont="0" applyAlignment="0" applyProtection="0">
      <alignment vertical="center"/>
    </xf>
    <xf numFmtId="0" fontId="18" fillId="23" borderId="32" applyNumberFormat="0" applyAlignment="0" applyProtection="0">
      <alignment vertical="center"/>
    </xf>
    <xf numFmtId="0" fontId="18" fillId="23" borderId="32" applyNumberFormat="0" applyAlignment="0" applyProtection="0">
      <alignment vertical="center"/>
    </xf>
    <xf numFmtId="0" fontId="24" fillId="23" borderId="34" applyNumberFormat="0" applyAlignment="0" applyProtection="0">
      <alignment vertical="center"/>
    </xf>
    <xf numFmtId="0" fontId="26" fillId="7" borderId="32" applyNumberFormat="0" applyAlignment="0" applyProtection="0">
      <alignment vertical="center"/>
    </xf>
    <xf numFmtId="0" fontId="26" fillId="7" borderId="32" applyNumberFormat="0" applyAlignment="0" applyProtection="0">
      <alignment vertical="center"/>
    </xf>
    <xf numFmtId="0" fontId="6" fillId="22" borderId="31" applyNumberFormat="0" applyFont="0" applyAlignment="0" applyProtection="0">
      <alignment vertical="center"/>
    </xf>
    <xf numFmtId="0" fontId="26" fillId="7" borderId="32" applyNumberFormat="0" applyAlignment="0" applyProtection="0">
      <alignment vertical="center"/>
    </xf>
    <xf numFmtId="0" fontId="26" fillId="7" borderId="32" applyNumberFormat="0" applyAlignment="0" applyProtection="0">
      <alignment vertical="center"/>
    </xf>
    <xf numFmtId="0" fontId="24" fillId="23" borderId="34" applyNumberFormat="0" applyAlignment="0" applyProtection="0">
      <alignment vertical="center"/>
    </xf>
    <xf numFmtId="0" fontId="23" fillId="0" borderId="33" applyNumberFormat="0" applyFill="0" applyAlignment="0" applyProtection="0">
      <alignment vertical="center"/>
    </xf>
    <xf numFmtId="0" fontId="18" fillId="23" borderId="32" applyNumberFormat="0" applyAlignment="0" applyProtection="0">
      <alignment vertical="center"/>
    </xf>
    <xf numFmtId="0" fontId="18" fillId="23" borderId="32" applyNumberFormat="0" applyAlignment="0" applyProtection="0">
      <alignment vertical="center"/>
    </xf>
    <xf numFmtId="0" fontId="6" fillId="22" borderId="31" applyNumberFormat="0" applyFont="0" applyAlignment="0" applyProtection="0">
      <alignment vertical="center"/>
    </xf>
    <xf numFmtId="0" fontId="6" fillId="22" borderId="31" applyNumberFormat="0" applyFont="0" applyAlignment="0" applyProtection="0">
      <alignment vertical="center"/>
    </xf>
    <xf numFmtId="0" fontId="6" fillId="22" borderId="31" applyNumberFormat="0" applyFont="0" applyAlignment="0" applyProtection="0">
      <alignment vertical="center"/>
    </xf>
    <xf numFmtId="0" fontId="23" fillId="0" borderId="33" applyNumberFormat="0" applyFill="0" applyAlignment="0" applyProtection="0">
      <alignment vertical="center"/>
    </xf>
    <xf numFmtId="0" fontId="26" fillId="7" borderId="32" applyNumberFormat="0" applyAlignment="0" applyProtection="0">
      <alignment vertical="center"/>
    </xf>
    <xf numFmtId="0" fontId="23" fillId="0" borderId="33" applyNumberFormat="0" applyFill="0" applyAlignment="0" applyProtection="0">
      <alignment vertical="center"/>
    </xf>
    <xf numFmtId="0" fontId="24" fillId="23" borderId="34" applyNumberFormat="0" applyAlignment="0" applyProtection="0">
      <alignment vertical="center"/>
    </xf>
    <xf numFmtId="0" fontId="26" fillId="7" borderId="32" applyNumberFormat="0" applyAlignment="0" applyProtection="0">
      <alignment vertical="center"/>
    </xf>
    <xf numFmtId="0" fontId="23" fillId="0" borderId="33" applyNumberFormat="0" applyFill="0" applyAlignment="0" applyProtection="0">
      <alignment vertical="center"/>
    </xf>
    <xf numFmtId="0" fontId="24" fillId="23" borderId="34" applyNumberFormat="0" applyAlignment="0" applyProtection="0">
      <alignment vertical="center"/>
    </xf>
    <xf numFmtId="0" fontId="9" fillId="0" borderId="0"/>
    <xf numFmtId="0" fontId="35" fillId="0" borderId="0">
      <alignment vertical="center"/>
    </xf>
    <xf numFmtId="0" fontId="24" fillId="23" borderId="34" applyNumberFormat="0" applyAlignment="0" applyProtection="0">
      <alignment vertical="center"/>
    </xf>
    <xf numFmtId="0" fontId="24" fillId="23" borderId="34" applyNumberFormat="0" applyAlignment="0" applyProtection="0">
      <alignment vertical="center"/>
    </xf>
    <xf numFmtId="0" fontId="6" fillId="22" borderId="31" applyNumberFormat="0" applyFont="0" applyAlignment="0" applyProtection="0">
      <alignment vertical="center"/>
    </xf>
    <xf numFmtId="0" fontId="24" fillId="23" borderId="34" applyNumberFormat="0" applyAlignment="0" applyProtection="0">
      <alignment vertical="center"/>
    </xf>
    <xf numFmtId="0" fontId="23" fillId="0" borderId="33" applyNumberFormat="0" applyFill="0" applyAlignment="0" applyProtection="0">
      <alignment vertical="center"/>
    </xf>
    <xf numFmtId="0" fontId="6" fillId="22" borderId="31" applyNumberFormat="0" applyFont="0" applyAlignment="0" applyProtection="0">
      <alignment vertical="center"/>
    </xf>
    <xf numFmtId="0" fontId="18" fillId="23" borderId="32" applyNumberFormat="0" applyAlignment="0" applyProtection="0">
      <alignment vertical="center"/>
    </xf>
    <xf numFmtId="0" fontId="18" fillId="23" borderId="32" applyNumberFormat="0" applyAlignment="0" applyProtection="0">
      <alignment vertical="center"/>
    </xf>
    <xf numFmtId="0" fontId="23" fillId="0" borderId="33" applyNumberFormat="0" applyFill="0" applyAlignment="0" applyProtection="0">
      <alignment vertical="center"/>
    </xf>
    <xf numFmtId="0" fontId="26" fillId="7" borderId="32" applyNumberFormat="0" applyAlignment="0" applyProtection="0">
      <alignment vertical="center"/>
    </xf>
    <xf numFmtId="0" fontId="26" fillId="7" borderId="32" applyNumberFormat="0" applyAlignment="0" applyProtection="0">
      <alignment vertical="center"/>
    </xf>
    <xf numFmtId="0" fontId="24" fillId="23" borderId="34" applyNumberFormat="0" applyAlignment="0" applyProtection="0">
      <alignment vertical="center"/>
    </xf>
    <xf numFmtId="0" fontId="23" fillId="0" borderId="33" applyNumberFormat="0" applyFill="0" applyAlignment="0" applyProtection="0">
      <alignment vertical="center"/>
    </xf>
    <xf numFmtId="0" fontId="23" fillId="0" borderId="33" applyNumberFormat="0" applyFill="0" applyAlignment="0" applyProtection="0">
      <alignment vertical="center"/>
    </xf>
    <xf numFmtId="0" fontId="18" fillId="23" borderId="32" applyNumberFormat="0" applyAlignment="0" applyProtection="0">
      <alignment vertical="center"/>
    </xf>
    <xf numFmtId="0" fontId="18" fillId="23" borderId="32" applyNumberFormat="0" applyAlignment="0" applyProtection="0">
      <alignment vertical="center"/>
    </xf>
    <xf numFmtId="0" fontId="6" fillId="22" borderId="31" applyNumberFormat="0" applyFont="0" applyAlignment="0" applyProtection="0">
      <alignment vertical="center"/>
    </xf>
    <xf numFmtId="0" fontId="6" fillId="22" borderId="31" applyNumberFormat="0" applyFont="0" applyAlignment="0" applyProtection="0">
      <alignment vertical="center"/>
    </xf>
    <xf numFmtId="0" fontId="6" fillId="22" borderId="31" applyNumberFormat="0" applyFont="0" applyAlignment="0" applyProtection="0">
      <alignment vertical="center"/>
    </xf>
    <xf numFmtId="0" fontId="6" fillId="22" borderId="31" applyNumberFormat="0" applyFont="0" applyAlignment="0" applyProtection="0">
      <alignment vertical="center"/>
    </xf>
    <xf numFmtId="0" fontId="6" fillId="22" borderId="31" applyNumberFormat="0" applyFont="0" applyAlignment="0" applyProtection="0">
      <alignment vertical="center"/>
    </xf>
    <xf numFmtId="0" fontId="18" fillId="23" borderId="32" applyNumberFormat="0" applyAlignment="0" applyProtection="0">
      <alignment vertical="center"/>
    </xf>
    <xf numFmtId="0" fontId="24" fillId="23" borderId="34" applyNumberFormat="0" applyAlignment="0" applyProtection="0">
      <alignment vertical="center"/>
    </xf>
    <xf numFmtId="0" fontId="24" fillId="23" borderId="34" applyNumberFormat="0" applyAlignment="0" applyProtection="0">
      <alignment vertical="center"/>
    </xf>
    <xf numFmtId="0" fontId="26" fillId="7" borderId="32" applyNumberFormat="0" applyAlignment="0" applyProtection="0">
      <alignment vertical="center"/>
    </xf>
    <xf numFmtId="0" fontId="26" fillId="7" borderId="32" applyNumberFormat="0" applyAlignment="0" applyProtection="0">
      <alignment vertical="center"/>
    </xf>
    <xf numFmtId="0" fontId="6" fillId="22" borderId="31" applyNumberFormat="0" applyFont="0" applyAlignment="0" applyProtection="0">
      <alignment vertical="center"/>
    </xf>
    <xf numFmtId="0" fontId="26" fillId="7" borderId="32" applyNumberFormat="0" applyAlignment="0" applyProtection="0">
      <alignment vertical="center"/>
    </xf>
    <xf numFmtId="0" fontId="26" fillId="7" borderId="32" applyNumberFormat="0" applyAlignment="0" applyProtection="0">
      <alignment vertical="center"/>
    </xf>
    <xf numFmtId="0" fontId="23" fillId="0" borderId="33" applyNumberFormat="0" applyFill="0" applyAlignment="0" applyProtection="0">
      <alignment vertical="center"/>
    </xf>
    <xf numFmtId="0" fontId="23" fillId="0" borderId="33" applyNumberFormat="0" applyFill="0" applyAlignment="0" applyProtection="0">
      <alignment vertical="center"/>
    </xf>
    <xf numFmtId="0" fontId="18" fillId="23" borderId="32" applyNumberFormat="0" applyAlignment="0" applyProtection="0">
      <alignment vertical="center"/>
    </xf>
    <xf numFmtId="0" fontId="18" fillId="23" borderId="32" applyNumberFormat="0" applyAlignment="0" applyProtection="0">
      <alignment vertical="center"/>
    </xf>
    <xf numFmtId="0" fontId="6" fillId="22" borderId="31" applyNumberFormat="0" applyFont="0" applyAlignment="0" applyProtection="0">
      <alignment vertical="center"/>
    </xf>
    <xf numFmtId="0" fontId="6" fillId="22" borderId="31" applyNumberFormat="0" applyFont="0" applyAlignment="0" applyProtection="0">
      <alignment vertical="center"/>
    </xf>
    <xf numFmtId="0" fontId="6" fillId="22" borderId="31" applyNumberFormat="0" applyFont="0" applyAlignment="0" applyProtection="0">
      <alignment vertical="center"/>
    </xf>
    <xf numFmtId="0" fontId="18" fillId="23" borderId="32" applyNumberFormat="0" applyAlignment="0" applyProtection="0">
      <alignment vertical="center"/>
    </xf>
    <xf numFmtId="0" fontId="6" fillId="22" borderId="31" applyNumberFormat="0" applyFont="0" applyAlignment="0" applyProtection="0">
      <alignment vertical="center"/>
    </xf>
    <xf numFmtId="0" fontId="23" fillId="0" borderId="33" applyNumberFormat="0" applyFill="0" applyAlignment="0" applyProtection="0">
      <alignment vertical="center"/>
    </xf>
    <xf numFmtId="0" fontId="6" fillId="22" borderId="31" applyNumberFormat="0" applyFont="0" applyAlignment="0" applyProtection="0">
      <alignment vertical="center"/>
    </xf>
    <xf numFmtId="0" fontId="6" fillId="22" borderId="31" applyNumberFormat="0" applyFont="0" applyAlignment="0" applyProtection="0">
      <alignment vertical="center"/>
    </xf>
    <xf numFmtId="0" fontId="26" fillId="7" borderId="32" applyNumberFormat="0" applyAlignment="0" applyProtection="0">
      <alignment vertical="center"/>
    </xf>
    <xf numFmtId="0" fontId="6" fillId="22" borderId="31" applyNumberFormat="0" applyFont="0" applyAlignment="0" applyProtection="0">
      <alignment vertical="center"/>
    </xf>
    <xf numFmtId="0" fontId="26" fillId="7" borderId="32" applyNumberFormat="0" applyAlignment="0" applyProtection="0">
      <alignment vertical="center"/>
    </xf>
    <xf numFmtId="0" fontId="6" fillId="22" borderId="31" applyNumberFormat="0" applyFont="0" applyAlignment="0" applyProtection="0">
      <alignment vertical="center"/>
    </xf>
    <xf numFmtId="0" fontId="6" fillId="22" borderId="31" applyNumberFormat="0" applyFont="0" applyAlignment="0" applyProtection="0">
      <alignment vertical="center"/>
    </xf>
    <xf numFmtId="0" fontId="6" fillId="22" borderId="31" applyNumberFormat="0" applyFont="0" applyAlignment="0" applyProtection="0">
      <alignment vertical="center"/>
    </xf>
    <xf numFmtId="0" fontId="24" fillId="23" borderId="34" applyNumberFormat="0" applyAlignment="0" applyProtection="0">
      <alignment vertical="center"/>
    </xf>
    <xf numFmtId="0" fontId="23" fillId="0" borderId="33" applyNumberFormat="0" applyFill="0" applyAlignment="0" applyProtection="0">
      <alignment vertical="center"/>
    </xf>
    <xf numFmtId="0" fontId="24" fillId="23" borderId="34" applyNumberFormat="0" applyAlignment="0" applyProtection="0">
      <alignment vertical="center"/>
    </xf>
    <xf numFmtId="0" fontId="1" fillId="0" borderId="0">
      <alignment vertical="center"/>
    </xf>
    <xf numFmtId="0" fontId="8" fillId="0" borderId="0">
      <alignment vertical="center"/>
    </xf>
    <xf numFmtId="0" fontId="8" fillId="0" borderId="0">
      <alignment vertical="center"/>
    </xf>
    <xf numFmtId="0" fontId="53" fillId="0" borderId="0"/>
    <xf numFmtId="6" fontId="53" fillId="0" borderId="0"/>
  </cellStyleXfs>
  <cellXfs count="1279">
    <xf numFmtId="0" fontId="0" fillId="0" borderId="0" xfId="0"/>
    <xf numFmtId="38" fontId="33" fillId="0" borderId="0" xfId="1" applyFont="1" applyFill="1" applyAlignment="1">
      <alignment vertical="center"/>
    </xf>
    <xf numFmtId="38" fontId="9" fillId="0" borderId="0" xfId="1" applyFont="1" applyFill="1" applyAlignment="1">
      <alignment vertical="center"/>
    </xf>
    <xf numFmtId="38" fontId="9" fillId="0" borderId="0" xfId="1" applyFont="1" applyFill="1" applyAlignment="1">
      <alignment vertical="center" shrinkToFit="1"/>
    </xf>
    <xf numFmtId="38" fontId="9" fillId="0" borderId="0" xfId="1" applyFont="1" applyFill="1" applyAlignment="1">
      <alignment horizontal="center" vertical="center"/>
    </xf>
    <xf numFmtId="38" fontId="9" fillId="0" borderId="0" xfId="1" applyFont="1" applyFill="1" applyBorder="1" applyAlignment="1">
      <alignment vertical="center"/>
    </xf>
    <xf numFmtId="38" fontId="6" fillId="0" borderId="0" xfId="1" applyFont="1" applyFill="1" applyAlignment="1">
      <alignment vertical="center" shrinkToFit="1"/>
    </xf>
    <xf numFmtId="38" fontId="6" fillId="0" borderId="0" xfId="1" applyFont="1" applyFill="1" applyAlignment="1">
      <alignment vertical="center"/>
    </xf>
    <xf numFmtId="38" fontId="6" fillId="0" borderId="0" xfId="1" applyFont="1" applyFill="1" applyAlignment="1">
      <alignment horizontal="center" vertical="center"/>
    </xf>
    <xf numFmtId="38" fontId="9" fillId="0" borderId="43" xfId="1" applyFont="1" applyFill="1" applyBorder="1" applyAlignment="1">
      <alignment horizontal="center" vertical="center"/>
    </xf>
    <xf numFmtId="38" fontId="9" fillId="0" borderId="44" xfId="1" applyFont="1" applyFill="1" applyBorder="1" applyAlignment="1">
      <alignment horizontal="center" vertical="center"/>
    </xf>
    <xf numFmtId="38" fontId="6" fillId="0" borderId="11" xfId="1" applyFont="1" applyFill="1" applyBorder="1" applyAlignment="1">
      <alignment vertical="center"/>
    </xf>
    <xf numFmtId="38" fontId="6" fillId="0" borderId="47" xfId="1" applyFont="1" applyFill="1" applyBorder="1" applyAlignment="1">
      <alignment vertical="center"/>
    </xf>
    <xf numFmtId="38" fontId="6" fillId="0" borderId="0" xfId="1" applyFont="1" applyFill="1" applyAlignment="1">
      <alignment horizontal="center" vertical="center" shrinkToFit="1"/>
    </xf>
    <xf numFmtId="38" fontId="9" fillId="0" borderId="0" xfId="1" applyFont="1" applyFill="1" applyAlignment="1">
      <alignment horizontal="center" vertical="center" shrinkToFit="1"/>
    </xf>
    <xf numFmtId="176" fontId="6" fillId="0" borderId="3" xfId="1" applyNumberFormat="1" applyFont="1" applyFill="1" applyBorder="1" applyAlignment="1">
      <alignment vertical="center"/>
    </xf>
    <xf numFmtId="176" fontId="6" fillId="0" borderId="40" xfId="1" applyNumberFormat="1" applyFont="1" applyFill="1" applyBorder="1" applyAlignment="1">
      <alignment vertical="center"/>
    </xf>
    <xf numFmtId="176" fontId="6" fillId="0" borderId="4" xfId="3" applyNumberFormat="1" applyFont="1" applyFill="1" applyBorder="1" applyAlignment="1" applyProtection="1">
      <alignment vertical="center"/>
      <protection locked="0"/>
    </xf>
    <xf numFmtId="176" fontId="6" fillId="0" borderId="3" xfId="1" applyNumberFormat="1" applyFont="1" applyFill="1" applyBorder="1" applyAlignment="1" applyProtection="1">
      <alignment vertical="center"/>
      <protection locked="0"/>
    </xf>
    <xf numFmtId="176" fontId="6" fillId="0" borderId="4" xfId="1" applyNumberFormat="1" applyFont="1" applyFill="1" applyBorder="1" applyAlignment="1" applyProtection="1">
      <alignment vertical="center"/>
      <protection locked="0"/>
    </xf>
    <xf numFmtId="176" fontId="6" fillId="0" borderId="40" xfId="1" applyNumberFormat="1" applyFont="1" applyFill="1" applyBorder="1" applyAlignment="1" applyProtection="1">
      <alignment vertical="center"/>
      <protection locked="0"/>
    </xf>
    <xf numFmtId="176" fontId="6" fillId="0" borderId="55" xfId="1" applyNumberFormat="1" applyFont="1" applyFill="1" applyBorder="1" applyAlignment="1" applyProtection="1">
      <alignment vertical="center"/>
      <protection locked="0"/>
    </xf>
    <xf numFmtId="38" fontId="6" fillId="0" borderId="53" xfId="1" applyFont="1" applyFill="1" applyBorder="1" applyAlignment="1">
      <alignment vertical="center"/>
    </xf>
    <xf numFmtId="176" fontId="6" fillId="0" borderId="9" xfId="1" applyNumberFormat="1" applyFont="1" applyFill="1" applyBorder="1" applyAlignment="1">
      <alignment vertical="center"/>
    </xf>
    <xf numFmtId="0" fontId="9" fillId="0" borderId="0" xfId="262" applyFont="1" applyFill="1" applyAlignment="1">
      <alignment vertical="center"/>
    </xf>
    <xf numFmtId="0" fontId="9" fillId="0" borderId="0" xfId="262" applyFont="1" applyFill="1" applyAlignment="1">
      <alignment horizontal="center" vertical="center"/>
    </xf>
    <xf numFmtId="38" fontId="33" fillId="0" borderId="0" xfId="1" applyFont="1" applyFill="1" applyBorder="1" applyAlignment="1">
      <alignment vertical="center" shrinkToFit="1"/>
    </xf>
    <xf numFmtId="38" fontId="33" fillId="0" borderId="0" xfId="1" applyFont="1" applyFill="1" applyBorder="1" applyAlignment="1">
      <alignment vertical="center"/>
    </xf>
    <xf numFmtId="176" fontId="6" fillId="0" borderId="9" xfId="1" applyNumberFormat="1" applyFont="1" applyFill="1" applyBorder="1" applyAlignment="1" applyProtection="1">
      <alignment vertical="center"/>
      <protection locked="0"/>
    </xf>
    <xf numFmtId="176" fontId="6" fillId="0" borderId="54" xfId="1" applyNumberFormat="1" applyFont="1" applyFill="1" applyBorder="1" applyAlignment="1" applyProtection="1">
      <alignment vertical="center"/>
      <protection locked="0"/>
    </xf>
    <xf numFmtId="176" fontId="6" fillId="0" borderId="3" xfId="3" applyNumberFormat="1" applyFont="1" applyFill="1" applyBorder="1" applyAlignment="1">
      <alignment vertical="center"/>
    </xf>
    <xf numFmtId="38" fontId="32" fillId="0" borderId="0" xfId="3" applyFont="1" applyFill="1" applyAlignment="1">
      <alignment vertical="center"/>
    </xf>
    <xf numFmtId="176" fontId="6" fillId="0" borderId="3" xfId="3" applyNumberFormat="1" applyFont="1" applyFill="1" applyBorder="1" applyAlignment="1" applyProtection="1">
      <alignment vertical="center"/>
      <protection locked="0"/>
    </xf>
    <xf numFmtId="38" fontId="32" fillId="0" borderId="0" xfId="1" applyFont="1" applyFill="1" applyAlignment="1">
      <alignment vertical="center"/>
    </xf>
    <xf numFmtId="38" fontId="32" fillId="0" borderId="0" xfId="1" applyFont="1" applyFill="1" applyAlignment="1">
      <alignment horizontal="center" vertical="center"/>
    </xf>
    <xf numFmtId="38" fontId="32" fillId="0" borderId="0" xfId="1" applyFont="1" applyFill="1" applyAlignment="1">
      <alignment vertical="center" shrinkToFit="1"/>
    </xf>
    <xf numFmtId="176" fontId="6" fillId="0" borderId="12" xfId="3" applyNumberFormat="1" applyFont="1" applyFill="1" applyBorder="1" applyAlignment="1">
      <alignment vertical="center"/>
    </xf>
    <xf numFmtId="176" fontId="6" fillId="0" borderId="12" xfId="3" applyNumberFormat="1" applyFont="1" applyFill="1" applyBorder="1" applyAlignment="1" applyProtection="1">
      <alignment vertical="center"/>
      <protection locked="0"/>
    </xf>
    <xf numFmtId="176" fontId="6" fillId="0" borderId="59" xfId="3" applyNumberFormat="1" applyFont="1" applyFill="1" applyBorder="1" applyAlignment="1" applyProtection="1">
      <alignment vertical="center"/>
      <protection locked="0"/>
    </xf>
    <xf numFmtId="0" fontId="6" fillId="0" borderId="0" xfId="1" applyNumberFormat="1" applyFont="1" applyFill="1" applyBorder="1" applyAlignment="1">
      <alignment vertical="center"/>
    </xf>
    <xf numFmtId="176" fontId="6" fillId="0" borderId="1" xfId="1" applyNumberFormat="1" applyFont="1" applyFill="1" applyBorder="1" applyAlignment="1">
      <alignment vertical="center"/>
    </xf>
    <xf numFmtId="38" fontId="37" fillId="0" borderId="0" xfId="1" applyFont="1" applyFill="1" applyAlignment="1">
      <alignment vertical="center"/>
    </xf>
    <xf numFmtId="0" fontId="6" fillId="0" borderId="0" xfId="262" applyFont="1" applyFill="1" applyBorder="1" applyAlignment="1">
      <alignment horizontal="center" vertical="center"/>
    </xf>
    <xf numFmtId="38" fontId="9" fillId="0" borderId="82" xfId="1" applyFont="1" applyFill="1" applyBorder="1" applyAlignment="1">
      <alignment horizontal="center" vertical="center" shrinkToFit="1"/>
    </xf>
    <xf numFmtId="0" fontId="34" fillId="0" borderId="83" xfId="262" applyNumberFormat="1" applyFont="1" applyFill="1" applyBorder="1" applyAlignment="1">
      <alignment horizontal="center" vertical="center" shrinkToFit="1"/>
    </xf>
    <xf numFmtId="38" fontId="9" fillId="0" borderId="85" xfId="1" applyFont="1" applyFill="1" applyBorder="1" applyAlignment="1">
      <alignment horizontal="center" vertical="center"/>
    </xf>
    <xf numFmtId="38" fontId="9" fillId="0" borderId="0" xfId="1" applyFont="1" applyFill="1" applyBorder="1" applyAlignment="1">
      <alignment horizontal="center" vertical="center"/>
    </xf>
    <xf numFmtId="38" fontId="33" fillId="0" borderId="56" xfId="1" applyFont="1" applyFill="1" applyBorder="1" applyAlignment="1">
      <alignment vertical="center"/>
    </xf>
    <xf numFmtId="0" fontId="6" fillId="0" borderId="0" xfId="262" applyFont="1" applyFill="1" applyBorder="1" applyAlignment="1">
      <alignment horizontal="left" vertical="center"/>
    </xf>
    <xf numFmtId="0" fontId="6" fillId="24" borderId="10" xfId="7" applyFont="1" applyFill="1" applyBorder="1" applyAlignment="1">
      <alignment vertical="center" shrinkToFit="1"/>
    </xf>
    <xf numFmtId="38" fontId="6" fillId="24" borderId="62" xfId="1" applyFont="1" applyFill="1" applyBorder="1" applyAlignment="1">
      <alignment vertical="center" shrinkToFit="1"/>
    </xf>
    <xf numFmtId="38" fontId="6" fillId="24" borderId="10" xfId="1" applyFont="1" applyFill="1" applyBorder="1" applyAlignment="1">
      <alignment vertical="center" shrinkToFit="1"/>
    </xf>
    <xf numFmtId="0" fontId="6" fillId="24" borderId="77" xfId="7" applyFont="1" applyFill="1" applyBorder="1" applyAlignment="1">
      <alignment vertical="center" shrinkToFit="1"/>
    </xf>
    <xf numFmtId="0" fontId="6" fillId="24" borderId="63" xfId="7" applyFont="1" applyFill="1" applyBorder="1" applyAlignment="1">
      <alignment vertical="center" shrinkToFit="1"/>
    </xf>
    <xf numFmtId="57" fontId="9" fillId="24" borderId="81" xfId="1" applyNumberFormat="1" applyFont="1" applyFill="1" applyBorder="1" applyAlignment="1">
      <alignment vertical="center"/>
    </xf>
    <xf numFmtId="57" fontId="9" fillId="24" borderId="36" xfId="1" applyNumberFormat="1" applyFont="1" applyFill="1" applyBorder="1" applyAlignment="1">
      <alignment vertical="center"/>
    </xf>
    <xf numFmtId="0" fontId="6" fillId="24" borderId="62" xfId="1" applyNumberFormat="1" applyFont="1" applyFill="1" applyBorder="1" applyAlignment="1">
      <alignment vertical="center"/>
    </xf>
    <xf numFmtId="0" fontId="6" fillId="24" borderId="69" xfId="1" applyNumberFormat="1" applyFont="1" applyFill="1" applyBorder="1" applyAlignment="1">
      <alignment vertical="center"/>
    </xf>
    <xf numFmtId="57" fontId="9" fillId="24" borderId="79" xfId="1" applyNumberFormat="1" applyFont="1" applyFill="1" applyBorder="1" applyAlignment="1">
      <alignment vertical="center"/>
    </xf>
    <xf numFmtId="57" fontId="9" fillId="24" borderId="5" xfId="1" applyNumberFormat="1" applyFont="1" applyFill="1" applyBorder="1" applyAlignment="1">
      <alignment vertical="center"/>
    </xf>
    <xf numFmtId="0" fontId="6" fillId="24" borderId="10" xfId="1" applyNumberFormat="1" applyFont="1" applyFill="1" applyBorder="1" applyAlignment="1">
      <alignment vertical="center"/>
    </xf>
    <xf numFmtId="0" fontId="6" fillId="24" borderId="71" xfId="1" applyNumberFormat="1" applyFont="1" applyFill="1" applyBorder="1" applyAlignment="1">
      <alignment vertical="center"/>
    </xf>
    <xf numFmtId="57" fontId="9" fillId="24" borderId="80" xfId="1" applyNumberFormat="1" applyFont="1" applyFill="1" applyBorder="1" applyAlignment="1">
      <alignment vertical="center"/>
    </xf>
    <xf numFmtId="57" fontId="9" fillId="24" borderId="42" xfId="1" applyNumberFormat="1" applyFont="1" applyFill="1" applyBorder="1" applyAlignment="1">
      <alignment vertical="center"/>
    </xf>
    <xf numFmtId="0" fontId="6" fillId="24" borderId="63" xfId="1" applyNumberFormat="1" applyFont="1" applyFill="1" applyBorder="1" applyAlignment="1">
      <alignment vertical="center"/>
    </xf>
    <xf numFmtId="0" fontId="6" fillId="24" borderId="73" xfId="1" applyNumberFormat="1" applyFont="1" applyFill="1" applyBorder="1" applyAlignment="1">
      <alignment vertical="center"/>
    </xf>
    <xf numFmtId="0" fontId="6" fillId="24" borderId="10" xfId="3" applyNumberFormat="1" applyFont="1" applyFill="1" applyBorder="1" applyAlignment="1">
      <alignment vertical="center"/>
    </xf>
    <xf numFmtId="0" fontId="6" fillId="24" borderId="71" xfId="3" applyNumberFormat="1" applyFont="1" applyFill="1" applyBorder="1" applyAlignment="1">
      <alignment vertical="center"/>
    </xf>
    <xf numFmtId="0" fontId="6" fillId="24" borderId="77" xfId="3" applyNumberFormat="1" applyFont="1" applyFill="1" applyBorder="1" applyAlignment="1">
      <alignment vertical="center"/>
    </xf>
    <xf numFmtId="0" fontId="6" fillId="24" borderId="78" xfId="3" applyNumberFormat="1" applyFont="1" applyFill="1" applyBorder="1" applyAlignment="1">
      <alignment vertical="center"/>
    </xf>
    <xf numFmtId="38" fontId="6" fillId="24" borderId="51" xfId="1" applyFont="1" applyFill="1" applyBorder="1" applyAlignment="1">
      <alignment vertical="center"/>
    </xf>
    <xf numFmtId="38" fontId="6" fillId="24" borderId="39" xfId="1" applyFont="1" applyFill="1" applyBorder="1" applyAlignment="1">
      <alignment vertical="center"/>
    </xf>
    <xf numFmtId="38" fontId="6" fillId="24" borderId="52" xfId="1" applyFont="1" applyFill="1" applyBorder="1" applyAlignment="1">
      <alignment vertical="center"/>
    </xf>
    <xf numFmtId="38" fontId="6" fillId="24" borderId="39" xfId="3" applyFont="1" applyFill="1" applyBorder="1" applyAlignment="1">
      <alignment vertical="center"/>
    </xf>
    <xf numFmtId="38" fontId="6" fillId="24" borderId="75" xfId="3" applyFont="1" applyFill="1" applyBorder="1" applyAlignment="1">
      <alignment vertical="center"/>
    </xf>
    <xf numFmtId="176" fontId="6" fillId="24" borderId="9" xfId="1" applyNumberFormat="1" applyFont="1" applyFill="1" applyBorder="1" applyAlignment="1" applyProtection="1">
      <alignment vertical="center"/>
      <protection locked="0"/>
    </xf>
    <xf numFmtId="176" fontId="6" fillId="24" borderId="64" xfId="1" applyNumberFormat="1" applyFont="1" applyFill="1" applyBorder="1" applyAlignment="1" applyProtection="1">
      <alignment vertical="center"/>
      <protection locked="0"/>
    </xf>
    <xf numFmtId="176" fontId="6" fillId="24" borderId="3" xfId="1" applyNumberFormat="1" applyFont="1" applyFill="1" applyBorder="1" applyAlignment="1" applyProtection="1">
      <alignment vertical="center"/>
      <protection locked="0"/>
    </xf>
    <xf numFmtId="176" fontId="6" fillId="24" borderId="6" xfId="1" applyNumberFormat="1" applyFont="1" applyFill="1" applyBorder="1" applyAlignment="1" applyProtection="1">
      <alignment vertical="center"/>
      <protection locked="0"/>
    </xf>
    <xf numFmtId="176" fontId="6" fillId="24" borderId="40" xfId="1" applyNumberFormat="1" applyFont="1" applyFill="1" applyBorder="1" applyAlignment="1" applyProtection="1">
      <alignment vertical="center"/>
      <protection locked="0"/>
    </xf>
    <xf numFmtId="176" fontId="6" fillId="24" borderId="65" xfId="1" applyNumberFormat="1" applyFont="1" applyFill="1" applyBorder="1" applyAlignment="1" applyProtection="1">
      <alignment vertical="center"/>
      <protection locked="0"/>
    </xf>
    <xf numFmtId="176" fontId="6" fillId="24" borderId="3" xfId="3" applyNumberFormat="1" applyFont="1" applyFill="1" applyBorder="1" applyAlignment="1" applyProtection="1">
      <alignment vertical="center"/>
      <protection locked="0"/>
    </xf>
    <xf numFmtId="176" fontId="6" fillId="24" borderId="6" xfId="3" applyNumberFormat="1" applyFont="1" applyFill="1" applyBorder="1" applyAlignment="1" applyProtection="1">
      <alignment vertical="center"/>
      <protection locked="0"/>
    </xf>
    <xf numFmtId="176" fontId="6" fillId="24" borderId="12" xfId="3" applyNumberFormat="1" applyFont="1" applyFill="1" applyBorder="1" applyAlignment="1" applyProtection="1">
      <alignment vertical="center"/>
      <protection locked="0"/>
    </xf>
    <xf numFmtId="176" fontId="6" fillId="24" borderId="87" xfId="3" applyNumberFormat="1" applyFont="1" applyFill="1" applyBorder="1" applyAlignment="1" applyProtection="1">
      <alignment vertical="center"/>
      <protection locked="0"/>
    </xf>
    <xf numFmtId="176" fontId="6" fillId="24" borderId="54" xfId="1" applyNumberFormat="1" applyFont="1" applyFill="1" applyBorder="1" applyAlignment="1" applyProtection="1">
      <alignment vertical="center"/>
      <protection locked="0"/>
    </xf>
    <xf numFmtId="176" fontId="6" fillId="24" borderId="4" xfId="1" applyNumberFormat="1" applyFont="1" applyFill="1" applyBorder="1" applyAlignment="1" applyProtection="1">
      <alignment vertical="center"/>
      <protection locked="0"/>
    </xf>
    <xf numFmtId="176" fontId="6" fillId="24" borderId="4" xfId="3" applyNumberFormat="1" applyFont="1" applyFill="1" applyBorder="1" applyAlignment="1" applyProtection="1">
      <alignment vertical="center"/>
      <protection locked="0"/>
    </xf>
    <xf numFmtId="176" fontId="6" fillId="24" borderId="59" xfId="3" applyNumberFormat="1" applyFont="1" applyFill="1" applyBorder="1" applyAlignment="1" applyProtection="1">
      <alignment vertical="center"/>
      <protection locked="0"/>
    </xf>
    <xf numFmtId="176" fontId="6" fillId="24" borderId="55" xfId="1" applyNumberFormat="1" applyFont="1" applyFill="1" applyBorder="1" applyAlignment="1" applyProtection="1">
      <alignment vertical="center"/>
      <protection locked="0"/>
    </xf>
    <xf numFmtId="176" fontId="6" fillId="24" borderId="48" xfId="1" applyNumberFormat="1" applyFont="1" applyFill="1" applyBorder="1" applyAlignment="1" applyProtection="1">
      <alignment vertical="center"/>
      <protection locked="0"/>
    </xf>
    <xf numFmtId="176" fontId="6" fillId="24" borderId="49" xfId="1" applyNumberFormat="1" applyFont="1" applyFill="1" applyBorder="1" applyAlignment="1" applyProtection="1">
      <alignment vertical="center"/>
      <protection locked="0"/>
    </xf>
    <xf numFmtId="176" fontId="6" fillId="24" borderId="49" xfId="3" applyNumberFormat="1" applyFont="1" applyFill="1" applyBorder="1" applyAlignment="1" applyProtection="1">
      <alignment vertical="center"/>
      <protection locked="0"/>
    </xf>
    <xf numFmtId="176" fontId="6" fillId="24" borderId="60" xfId="3" applyNumberFormat="1" applyFont="1" applyFill="1" applyBorder="1" applyAlignment="1" applyProtection="1">
      <alignment vertical="center"/>
      <protection locked="0"/>
    </xf>
    <xf numFmtId="176" fontId="6" fillId="24" borderId="50" xfId="1" applyNumberFormat="1" applyFont="1" applyFill="1" applyBorder="1" applyAlignment="1" applyProtection="1">
      <alignment vertical="center"/>
      <protection locked="0"/>
    </xf>
    <xf numFmtId="176" fontId="6" fillId="0" borderId="53" xfId="1" applyNumberFormat="1" applyFont="1" applyFill="1" applyBorder="1" applyAlignment="1">
      <alignment vertical="center"/>
    </xf>
    <xf numFmtId="176" fontId="6" fillId="0" borderId="11" xfId="1" applyNumberFormat="1" applyFont="1" applyFill="1" applyBorder="1" applyAlignment="1">
      <alignment vertical="center"/>
    </xf>
    <xf numFmtId="176" fontId="6" fillId="0" borderId="47" xfId="1" applyNumberFormat="1" applyFont="1" applyFill="1" applyBorder="1" applyAlignment="1">
      <alignment vertical="center"/>
    </xf>
    <xf numFmtId="176" fontId="6" fillId="0" borderId="8" xfId="1" applyNumberFormat="1" applyFont="1" applyFill="1" applyBorder="1" applyAlignment="1">
      <alignment vertical="center"/>
    </xf>
    <xf numFmtId="176" fontId="6" fillId="0" borderId="45" xfId="1" applyNumberFormat="1" applyFont="1" applyFill="1" applyBorder="1" applyAlignment="1">
      <alignment vertical="center"/>
    </xf>
    <xf numFmtId="176" fontId="6" fillId="0" borderId="11" xfId="3" applyNumberFormat="1" applyFont="1" applyFill="1" applyBorder="1" applyAlignment="1">
      <alignment vertical="center"/>
    </xf>
    <xf numFmtId="176" fontId="6" fillId="0" borderId="74" xfId="3" applyNumberFormat="1" applyFont="1" applyFill="1" applyBorder="1" applyAlignment="1">
      <alignment vertical="center"/>
    </xf>
    <xf numFmtId="176" fontId="6" fillId="0" borderId="0" xfId="3" applyNumberFormat="1" applyFont="1" applyFill="1" applyBorder="1" applyAlignment="1" applyProtection="1">
      <alignment vertical="center"/>
      <protection locked="0"/>
    </xf>
    <xf numFmtId="176" fontId="6" fillId="0" borderId="0" xfId="1" applyNumberFormat="1" applyFont="1" applyFill="1" applyBorder="1" applyAlignment="1" applyProtection="1">
      <alignment vertical="center"/>
      <protection locked="0"/>
    </xf>
    <xf numFmtId="38" fontId="6" fillId="0" borderId="0" xfId="1" applyFont="1" applyFill="1" applyBorder="1" applyAlignment="1">
      <alignment vertical="center"/>
    </xf>
    <xf numFmtId="38" fontId="9" fillId="0" borderId="67" xfId="1" applyFont="1" applyFill="1" applyBorder="1" applyAlignment="1">
      <alignment horizontal="center" vertical="center"/>
    </xf>
    <xf numFmtId="176" fontId="6" fillId="0" borderId="67" xfId="1" applyNumberFormat="1" applyFont="1" applyFill="1" applyBorder="1" applyAlignment="1" applyProtection="1">
      <alignment vertical="center"/>
      <protection locked="0"/>
    </xf>
    <xf numFmtId="176" fontId="6" fillId="0" borderId="67" xfId="3" applyNumberFormat="1" applyFont="1" applyFill="1" applyBorder="1" applyAlignment="1" applyProtection="1">
      <alignment vertical="center"/>
      <protection locked="0"/>
    </xf>
    <xf numFmtId="38" fontId="6" fillId="0" borderId="0" xfId="1" applyFont="1" applyFill="1" applyBorder="1" applyAlignment="1">
      <alignment horizontal="center" vertical="center"/>
    </xf>
    <xf numFmtId="0" fontId="6" fillId="0" borderId="0" xfId="7" applyFont="1" applyFill="1" applyBorder="1" applyAlignment="1">
      <alignment horizontal="center" vertical="center" shrinkToFit="1"/>
    </xf>
    <xf numFmtId="38" fontId="32" fillId="24" borderId="10" xfId="1" applyFont="1" applyFill="1" applyBorder="1" applyAlignment="1">
      <alignment vertical="center" shrinkToFit="1"/>
    </xf>
    <xf numFmtId="176" fontId="6" fillId="24" borderId="53" xfId="7" applyNumberFormat="1" applyFont="1" applyFill="1" applyBorder="1" applyAlignment="1">
      <alignment vertical="center" shrinkToFit="1"/>
    </xf>
    <xf numFmtId="176" fontId="6" fillId="24" borderId="11" xfId="7" applyNumberFormat="1" applyFont="1" applyFill="1" applyBorder="1" applyAlignment="1">
      <alignment vertical="center" shrinkToFit="1"/>
    </xf>
    <xf numFmtId="176" fontId="6" fillId="24" borderId="47" xfId="7" applyNumberFormat="1" applyFont="1" applyFill="1" applyBorder="1" applyAlignment="1">
      <alignment vertical="center" shrinkToFit="1"/>
    </xf>
    <xf numFmtId="176" fontId="6" fillId="24" borderId="74" xfId="7" applyNumberFormat="1" applyFont="1" applyFill="1" applyBorder="1" applyAlignment="1">
      <alignment vertical="center" shrinkToFit="1"/>
    </xf>
    <xf numFmtId="38" fontId="9" fillId="0" borderId="58" xfId="1" applyFont="1" applyFill="1" applyBorder="1" applyAlignment="1">
      <alignment horizontal="center" vertical="center"/>
    </xf>
    <xf numFmtId="176" fontId="6" fillId="0" borderId="58" xfId="1" applyNumberFormat="1" applyFont="1" applyFill="1" applyBorder="1" applyAlignment="1" applyProtection="1">
      <alignment vertical="center"/>
      <protection locked="0"/>
    </xf>
    <xf numFmtId="176" fontId="6" fillId="0" borderId="58" xfId="3" applyNumberFormat="1" applyFont="1" applyFill="1" applyBorder="1" applyAlignment="1" applyProtection="1">
      <alignment vertical="center"/>
      <protection locked="0"/>
    </xf>
    <xf numFmtId="38" fontId="38" fillId="0" borderId="0" xfId="1" applyFont="1" applyFill="1" applyAlignment="1">
      <alignment horizontal="right" vertical="center"/>
    </xf>
    <xf numFmtId="38" fontId="9" fillId="0" borderId="46" xfId="1" applyFont="1" applyFill="1" applyBorder="1" applyAlignment="1">
      <alignment horizontal="center" vertical="center"/>
    </xf>
    <xf numFmtId="38" fontId="33" fillId="0" borderId="56" xfId="1" applyFont="1" applyFill="1" applyBorder="1" applyAlignment="1">
      <alignment vertical="center" shrinkToFit="1"/>
    </xf>
    <xf numFmtId="38" fontId="6" fillId="24" borderId="68" xfId="1" applyFont="1" applyFill="1" applyBorder="1" applyAlignment="1">
      <alignment vertical="center" shrinkToFit="1"/>
    </xf>
    <xf numFmtId="38" fontId="6" fillId="24" borderId="64" xfId="1" applyFont="1" applyFill="1" applyBorder="1" applyAlignment="1">
      <alignment vertical="center" shrinkToFit="1"/>
    </xf>
    <xf numFmtId="38" fontId="6" fillId="24" borderId="35" xfId="3" applyFont="1" applyFill="1" applyBorder="1" applyAlignment="1">
      <alignment vertical="center" shrinkToFit="1"/>
    </xf>
    <xf numFmtId="38" fontId="6" fillId="24" borderId="8" xfId="1" applyFont="1" applyFill="1" applyBorder="1" applyAlignment="1">
      <alignment horizontal="center" vertical="center" shrinkToFit="1"/>
    </xf>
    <xf numFmtId="38" fontId="6" fillId="24" borderId="70" xfId="1" applyFont="1" applyFill="1" applyBorder="1" applyAlignment="1">
      <alignment vertical="center" shrinkToFit="1"/>
    </xf>
    <xf numFmtId="38" fontId="6" fillId="24" borderId="6" xfId="1" applyFont="1" applyFill="1" applyBorder="1" applyAlignment="1">
      <alignment vertical="center" shrinkToFit="1"/>
    </xf>
    <xf numFmtId="38" fontId="6" fillId="24" borderId="2" xfId="3" applyFont="1" applyFill="1" applyBorder="1" applyAlignment="1">
      <alignment vertical="center" shrinkToFit="1"/>
    </xf>
    <xf numFmtId="38" fontId="6" fillId="24" borderId="1" xfId="1" applyFont="1" applyFill="1" applyBorder="1" applyAlignment="1">
      <alignment horizontal="center" vertical="center" shrinkToFit="1"/>
    </xf>
    <xf numFmtId="0" fontId="6" fillId="24" borderId="72" xfId="7" applyFont="1" applyFill="1" applyBorder="1" applyAlignment="1">
      <alignment vertical="center" shrinkToFit="1"/>
    </xf>
    <xf numFmtId="0" fontId="6" fillId="24" borderId="65" xfId="7" applyFont="1" applyFill="1" applyBorder="1" applyAlignment="1">
      <alignment vertical="center" shrinkToFit="1"/>
    </xf>
    <xf numFmtId="0" fontId="6" fillId="24" borderId="41" xfId="7" applyFont="1" applyFill="1" applyBorder="1" applyAlignment="1">
      <alignment vertical="center" shrinkToFit="1"/>
    </xf>
    <xf numFmtId="0" fontId="6" fillId="24" borderId="45" xfId="7" applyFont="1" applyFill="1" applyBorder="1" applyAlignment="1">
      <alignment horizontal="center" vertical="center" shrinkToFit="1"/>
    </xf>
    <xf numFmtId="0" fontId="6" fillId="24" borderId="6" xfId="7" applyFont="1" applyFill="1" applyBorder="1" applyAlignment="1">
      <alignment vertical="center" shrinkToFit="1"/>
    </xf>
    <xf numFmtId="0" fontId="6" fillId="24" borderId="2" xfId="7" applyFont="1" applyFill="1" applyBorder="1" applyAlignment="1">
      <alignment vertical="center" shrinkToFit="1"/>
    </xf>
    <xf numFmtId="0" fontId="6" fillId="24" borderId="1" xfId="7" applyFont="1" applyFill="1" applyBorder="1" applyAlignment="1">
      <alignment horizontal="center" vertical="center" shrinkToFit="1"/>
    </xf>
    <xf numFmtId="38" fontId="6" fillId="24" borderId="70" xfId="3" applyFont="1" applyFill="1" applyBorder="1" applyAlignment="1">
      <alignment vertical="center" shrinkToFit="1"/>
    </xf>
    <xf numFmtId="0" fontId="6" fillId="24" borderId="87" xfId="7" applyFont="1" applyFill="1" applyBorder="1" applyAlignment="1">
      <alignment vertical="center" shrinkToFit="1"/>
    </xf>
    <xf numFmtId="0" fontId="6" fillId="24" borderId="13" xfId="7" applyFont="1" applyFill="1" applyBorder="1" applyAlignment="1">
      <alignment horizontal="center" vertical="center" shrinkToFit="1"/>
    </xf>
    <xf numFmtId="38" fontId="6" fillId="24" borderId="2" xfId="1" applyFont="1" applyFill="1" applyBorder="1" applyAlignment="1">
      <alignment vertical="center" shrinkToFit="1"/>
    </xf>
    <xf numFmtId="38" fontId="6" fillId="24" borderId="76" xfId="3" applyFont="1" applyFill="1" applyBorder="1" applyAlignment="1">
      <alignment vertical="center" shrinkToFit="1"/>
    </xf>
    <xf numFmtId="38" fontId="6" fillId="24" borderId="72" xfId="1" applyFont="1" applyFill="1" applyBorder="1" applyAlignment="1">
      <alignment vertical="center" shrinkToFit="1"/>
    </xf>
    <xf numFmtId="38" fontId="6" fillId="24" borderId="41" xfId="1" applyFont="1" applyFill="1" applyBorder="1" applyAlignment="1">
      <alignment vertical="center" shrinkToFit="1"/>
    </xf>
    <xf numFmtId="38" fontId="9" fillId="0" borderId="56" xfId="1" applyFont="1" applyFill="1" applyBorder="1" applyAlignment="1">
      <alignment horizontal="center" vertical="center"/>
    </xf>
    <xf numFmtId="177" fontId="6" fillId="24" borderId="36" xfId="1" applyNumberFormat="1" applyFont="1" applyFill="1" applyBorder="1" applyAlignment="1">
      <alignment horizontal="center" vertical="center"/>
    </xf>
    <xf numFmtId="177" fontId="6" fillId="24" borderId="42" xfId="7" applyNumberFormat="1" applyFont="1" applyFill="1" applyBorder="1" applyAlignment="1">
      <alignment horizontal="center" vertical="center" shrinkToFit="1"/>
    </xf>
    <xf numFmtId="177" fontId="6" fillId="24" borderId="5" xfId="1" applyNumberFormat="1" applyFont="1" applyFill="1" applyBorder="1" applyAlignment="1">
      <alignment horizontal="center" vertical="center"/>
    </xf>
    <xf numFmtId="177" fontId="6" fillId="24" borderId="5" xfId="1" applyNumberFormat="1" applyFont="1" applyFill="1" applyBorder="1" applyAlignment="1">
      <alignment horizontal="center" vertical="center" shrinkToFit="1"/>
    </xf>
    <xf numFmtId="177" fontId="6" fillId="24" borderId="5" xfId="7" applyNumberFormat="1" applyFont="1" applyFill="1" applyBorder="1" applyAlignment="1">
      <alignment horizontal="center" vertical="center" shrinkToFit="1"/>
    </xf>
    <xf numFmtId="38" fontId="33" fillId="0" borderId="0" xfId="1" applyFont="1" applyFill="1" applyAlignment="1">
      <alignment horizontal="right" vertical="center"/>
    </xf>
    <xf numFmtId="38" fontId="10" fillId="24" borderId="39" xfId="3" applyFont="1" applyFill="1" applyBorder="1" applyAlignment="1">
      <alignment vertical="center"/>
    </xf>
    <xf numFmtId="0" fontId="10" fillId="24" borderId="10" xfId="7" applyFont="1" applyFill="1" applyBorder="1" applyAlignment="1">
      <alignment vertical="center" shrinkToFit="1"/>
    </xf>
    <xf numFmtId="177" fontId="10" fillId="24" borderId="5" xfId="3" applyNumberFormat="1" applyFont="1" applyFill="1" applyBorder="1" applyAlignment="1">
      <alignment horizontal="center" vertical="center"/>
    </xf>
    <xf numFmtId="57" fontId="43" fillId="24" borderId="79" xfId="3" applyNumberFormat="1" applyFont="1" applyFill="1" applyBorder="1" applyAlignment="1">
      <alignment vertical="center"/>
    </xf>
    <xf numFmtId="57" fontId="43" fillId="24" borderId="5" xfId="3" applyNumberFormat="1" applyFont="1" applyFill="1" applyBorder="1" applyAlignment="1">
      <alignment vertical="center"/>
    </xf>
    <xf numFmtId="0" fontId="10" fillId="24" borderId="10" xfId="3" applyNumberFormat="1" applyFont="1" applyFill="1" applyBorder="1" applyAlignment="1">
      <alignment vertical="center"/>
    </xf>
    <xf numFmtId="0" fontId="10" fillId="24" borderId="71" xfId="3" applyNumberFormat="1" applyFont="1" applyFill="1" applyBorder="1" applyAlignment="1">
      <alignment vertical="center"/>
    </xf>
    <xf numFmtId="38" fontId="10" fillId="0" borderId="0" xfId="3" applyFont="1" applyFill="1" applyBorder="1" applyAlignment="1">
      <alignment horizontal="center" vertical="center"/>
    </xf>
    <xf numFmtId="176" fontId="10" fillId="24" borderId="11" xfId="3" applyNumberFormat="1" applyFont="1" applyFill="1" applyBorder="1" applyAlignment="1">
      <alignment vertical="center"/>
    </xf>
    <xf numFmtId="176" fontId="10" fillId="0" borderId="3" xfId="3" applyNumberFormat="1" applyFont="1" applyFill="1" applyBorder="1" applyAlignment="1">
      <alignment vertical="center"/>
    </xf>
    <xf numFmtId="176" fontId="10" fillId="0" borderId="3" xfId="3" applyNumberFormat="1" applyFont="1" applyFill="1" applyBorder="1" applyAlignment="1" applyProtection="1">
      <alignment vertical="center"/>
      <protection locked="0"/>
    </xf>
    <xf numFmtId="176" fontId="10" fillId="0" borderId="4" xfId="3" applyNumberFormat="1" applyFont="1" applyFill="1" applyBorder="1" applyAlignment="1" applyProtection="1">
      <alignment vertical="center"/>
      <protection locked="0"/>
    </xf>
    <xf numFmtId="177" fontId="10" fillId="24" borderId="5" xfId="7" applyNumberFormat="1" applyFont="1" applyFill="1" applyBorder="1" applyAlignment="1">
      <alignment horizontal="center" vertical="center" shrinkToFit="1"/>
    </xf>
    <xf numFmtId="0" fontId="10" fillId="0" borderId="0" xfId="7" applyFont="1" applyFill="1" applyBorder="1" applyAlignment="1">
      <alignment horizontal="center" vertical="center" shrinkToFit="1"/>
    </xf>
    <xf numFmtId="176" fontId="10" fillId="24" borderId="11" xfId="7" applyNumberFormat="1" applyFont="1" applyFill="1" applyBorder="1" applyAlignment="1">
      <alignment vertical="center" shrinkToFit="1"/>
    </xf>
    <xf numFmtId="0" fontId="28" fillId="0" borderId="0" xfId="0" applyFont="1"/>
    <xf numFmtId="176" fontId="10" fillId="0" borderId="11" xfId="3" applyNumberFormat="1" applyFont="1" applyFill="1" applyBorder="1" applyAlignment="1">
      <alignment vertical="center"/>
    </xf>
    <xf numFmtId="176" fontId="10" fillId="24" borderId="3" xfId="3" applyNumberFormat="1" applyFont="1" applyFill="1" applyBorder="1" applyAlignment="1" applyProtection="1">
      <alignment vertical="center"/>
      <protection locked="0"/>
    </xf>
    <xf numFmtId="176" fontId="10" fillId="24" borderId="6" xfId="3" applyNumberFormat="1" applyFont="1" applyFill="1" applyBorder="1" applyAlignment="1" applyProtection="1">
      <alignment vertical="center"/>
      <protection locked="0"/>
    </xf>
    <xf numFmtId="176" fontId="10" fillId="0" borderId="67" xfId="3" applyNumberFormat="1" applyFont="1" applyFill="1" applyBorder="1" applyAlignment="1" applyProtection="1">
      <alignment vertical="center"/>
      <protection locked="0"/>
    </xf>
    <xf numFmtId="176" fontId="10" fillId="24" borderId="4" xfId="3" applyNumberFormat="1" applyFont="1" applyFill="1" applyBorder="1" applyAlignment="1" applyProtection="1">
      <alignment vertical="center"/>
      <protection locked="0"/>
    </xf>
    <xf numFmtId="176" fontId="10" fillId="24" borderId="49" xfId="3" applyNumberFormat="1" applyFont="1" applyFill="1" applyBorder="1" applyAlignment="1" applyProtection="1">
      <alignment vertical="center"/>
      <protection locked="0"/>
    </xf>
    <xf numFmtId="176" fontId="10" fillId="0" borderId="1" xfId="3" applyNumberFormat="1" applyFont="1" applyFill="1" applyBorder="1" applyAlignment="1">
      <alignment vertical="center"/>
    </xf>
    <xf numFmtId="38" fontId="10" fillId="24" borderId="10" xfId="3" applyFont="1" applyFill="1" applyBorder="1" applyAlignment="1">
      <alignment vertical="center" shrinkToFit="1"/>
    </xf>
    <xf numFmtId="38" fontId="10" fillId="0" borderId="1" xfId="3" applyFont="1" applyFill="1" applyBorder="1" applyAlignment="1">
      <alignment horizontal="center" vertical="center" shrinkToFit="1"/>
    </xf>
    <xf numFmtId="176" fontId="10" fillId="0" borderId="115" xfId="3" applyNumberFormat="1" applyFont="1" applyFill="1" applyBorder="1" applyAlignment="1" applyProtection="1">
      <alignment vertical="center"/>
      <protection locked="0"/>
    </xf>
    <xf numFmtId="176" fontId="10" fillId="0" borderId="115" xfId="3" applyNumberFormat="1" applyFont="1" applyFill="1" applyBorder="1" applyAlignment="1">
      <alignment vertical="center"/>
    </xf>
    <xf numFmtId="176" fontId="10" fillId="0" borderId="0" xfId="7" applyNumberFormat="1" applyFont="1" applyFill="1" applyBorder="1" applyAlignment="1">
      <alignment horizontal="center" vertical="center" shrinkToFit="1"/>
    </xf>
    <xf numFmtId="176" fontId="10" fillId="0" borderId="0" xfId="3" applyNumberFormat="1" applyFont="1" applyFill="1" applyBorder="1" applyAlignment="1" applyProtection="1">
      <alignment vertical="center"/>
      <protection locked="0"/>
    </xf>
    <xf numFmtId="176" fontId="6" fillId="24" borderId="49" xfId="3" applyNumberFormat="1" applyFont="1" applyFill="1" applyBorder="1" applyAlignment="1" applyProtection="1">
      <alignment vertical="center" wrapText="1"/>
      <protection locked="0"/>
    </xf>
    <xf numFmtId="38" fontId="10" fillId="0" borderId="2" xfId="3" applyFont="1" applyFill="1" applyBorder="1" applyAlignment="1">
      <alignment vertical="center" shrinkToFit="1"/>
    </xf>
    <xf numFmtId="57" fontId="9" fillId="24" borderId="79" xfId="3" applyNumberFormat="1" applyFont="1" applyFill="1" applyBorder="1" applyAlignment="1">
      <alignment horizontal="right" vertical="center"/>
    </xf>
    <xf numFmtId="38" fontId="10" fillId="0" borderId="108" xfId="3" applyFont="1" applyFill="1" applyBorder="1" applyAlignment="1">
      <alignment vertical="center" shrinkToFit="1"/>
    </xf>
    <xf numFmtId="176" fontId="10" fillId="0" borderId="110" xfId="3" applyNumberFormat="1" applyFont="1" applyFill="1" applyBorder="1" applyAlignment="1">
      <alignment vertical="center"/>
    </xf>
    <xf numFmtId="38" fontId="45" fillId="0" borderId="0" xfId="3" applyFont="1" applyFill="1" applyAlignment="1">
      <alignment vertical="center"/>
    </xf>
    <xf numFmtId="0" fontId="10" fillId="0" borderId="6" xfId="7" applyFont="1" applyFill="1" applyBorder="1" applyAlignment="1">
      <alignment vertical="center" shrinkToFit="1"/>
    </xf>
    <xf numFmtId="0" fontId="0" fillId="0" borderId="111" xfId="0" applyBorder="1"/>
    <xf numFmtId="176" fontId="10" fillId="0" borderId="116" xfId="3" applyNumberFormat="1" applyFont="1" applyFill="1" applyBorder="1" applyAlignment="1" applyProtection="1">
      <alignment vertical="center"/>
      <protection locked="0"/>
    </xf>
    <xf numFmtId="0" fontId="10" fillId="0" borderId="2" xfId="7" applyFont="1" applyFill="1" applyBorder="1" applyAlignment="1">
      <alignment vertical="center" shrinkToFit="1"/>
    </xf>
    <xf numFmtId="3" fontId="6" fillId="0" borderId="0" xfId="7" applyNumberFormat="1" applyFont="1" applyFill="1" applyBorder="1" applyAlignment="1">
      <alignment horizontal="center" vertical="center" shrinkToFit="1"/>
    </xf>
    <xf numFmtId="176" fontId="10" fillId="24" borderId="117" xfId="3" applyNumberFormat="1" applyFont="1" applyFill="1" applyBorder="1" applyAlignment="1" applyProtection="1">
      <alignment vertical="center"/>
      <protection locked="0"/>
    </xf>
    <xf numFmtId="0" fontId="10" fillId="0" borderId="0" xfId="3" applyNumberFormat="1" applyFont="1" applyFill="1" applyBorder="1" applyAlignment="1">
      <alignment vertical="center"/>
    </xf>
    <xf numFmtId="176" fontId="6" fillId="24" borderId="4" xfId="3" applyNumberFormat="1" applyFont="1" applyFill="1" applyBorder="1" applyAlignment="1" applyProtection="1">
      <alignment vertical="center" wrapText="1"/>
      <protection locked="0"/>
    </xf>
    <xf numFmtId="38" fontId="10" fillId="24" borderId="111" xfId="3" applyFont="1" applyFill="1" applyBorder="1" applyAlignment="1">
      <alignment vertical="center" wrapText="1" shrinkToFit="1"/>
    </xf>
    <xf numFmtId="176" fontId="10" fillId="24" borderId="115" xfId="3" applyNumberFormat="1" applyFont="1" applyFill="1" applyBorder="1" applyAlignment="1" applyProtection="1">
      <alignment vertical="center"/>
      <protection locked="0"/>
    </xf>
    <xf numFmtId="38" fontId="6" fillId="0" borderId="39" xfId="3" applyFont="1" applyFill="1" applyBorder="1" applyAlignment="1">
      <alignment vertical="center"/>
    </xf>
    <xf numFmtId="38" fontId="10" fillId="24" borderId="11" xfId="3" applyFont="1" applyFill="1" applyBorder="1" applyAlignment="1">
      <alignment vertical="center" shrinkToFit="1"/>
    </xf>
    <xf numFmtId="38" fontId="10" fillId="0" borderId="109" xfId="3" applyFont="1" applyFill="1" applyBorder="1" applyAlignment="1">
      <alignment vertical="center" shrinkToFit="1"/>
    </xf>
    <xf numFmtId="176" fontId="10" fillId="24" borderId="108" xfId="3" applyNumberFormat="1" applyFont="1" applyFill="1" applyBorder="1" applyAlignment="1" applyProtection="1">
      <alignment vertical="center"/>
      <protection locked="0"/>
    </xf>
    <xf numFmtId="0" fontId="10" fillId="0" borderId="1" xfId="7" applyFont="1" applyFill="1" applyBorder="1" applyAlignment="1">
      <alignment horizontal="center" vertical="center" shrinkToFit="1"/>
    </xf>
    <xf numFmtId="0" fontId="6" fillId="0" borderId="111" xfId="7" applyFont="1" applyFill="1" applyBorder="1" applyAlignment="1">
      <alignment horizontal="center" vertical="center" shrinkToFit="1"/>
    </xf>
    <xf numFmtId="38" fontId="6" fillId="0" borderId="1" xfId="3" applyFont="1" applyFill="1" applyBorder="1" applyAlignment="1">
      <alignment horizontal="center" vertical="center" shrinkToFit="1"/>
    </xf>
    <xf numFmtId="0" fontId="2" fillId="0" borderId="0" xfId="0" applyFont="1"/>
    <xf numFmtId="176" fontId="10" fillId="0" borderId="58" xfId="3" applyNumberFormat="1" applyFont="1" applyFill="1" applyBorder="1" applyAlignment="1" applyProtection="1">
      <alignment vertical="center"/>
      <protection locked="0"/>
    </xf>
    <xf numFmtId="38" fontId="10" fillId="0" borderId="110" xfId="3" applyFont="1" applyFill="1" applyBorder="1" applyAlignment="1">
      <alignment horizontal="center" vertical="center" shrinkToFit="1"/>
    </xf>
    <xf numFmtId="176" fontId="10" fillId="24" borderId="116" xfId="3" applyNumberFormat="1" applyFont="1" applyFill="1" applyBorder="1" applyAlignment="1" applyProtection="1">
      <alignment vertical="center"/>
      <protection locked="0"/>
    </xf>
    <xf numFmtId="0" fontId="10" fillId="24" borderId="10" xfId="7" applyFont="1" applyFill="1" applyBorder="1" applyAlignment="1">
      <alignment vertical="center" wrapText="1" shrinkToFit="1"/>
    </xf>
    <xf numFmtId="38" fontId="6" fillId="24" borderId="39" xfId="3" applyFont="1" applyFill="1" applyBorder="1" applyAlignment="1">
      <alignment horizontal="left" vertical="center"/>
    </xf>
    <xf numFmtId="38" fontId="10" fillId="0" borderId="39" xfId="3" applyFont="1" applyFill="1" applyBorder="1" applyAlignment="1">
      <alignment vertical="center"/>
    </xf>
    <xf numFmtId="38" fontId="10" fillId="0" borderId="105" xfId="3" applyFont="1" applyFill="1" applyBorder="1" applyAlignment="1">
      <alignment vertical="center"/>
    </xf>
    <xf numFmtId="176" fontId="10" fillId="0" borderId="106" xfId="3" applyNumberFormat="1" applyFont="1" applyFill="1" applyBorder="1" applyAlignment="1">
      <alignment vertical="center"/>
    </xf>
    <xf numFmtId="0" fontId="0" fillId="0" borderId="0" xfId="0"/>
    <xf numFmtId="176" fontId="6" fillId="0" borderId="4" xfId="3" applyNumberFormat="1" applyFont="1" applyFill="1" applyBorder="1" applyAlignment="1" applyProtection="1">
      <alignment vertical="center"/>
      <protection locked="0"/>
    </xf>
    <xf numFmtId="38" fontId="6" fillId="0" borderId="11" xfId="3" applyFont="1" applyFill="1" applyBorder="1" applyAlignment="1">
      <alignment vertical="center"/>
    </xf>
    <xf numFmtId="176" fontId="6" fillId="0" borderId="3" xfId="3" applyNumberFormat="1" applyFont="1" applyFill="1" applyBorder="1" applyAlignment="1">
      <alignment vertical="center"/>
    </xf>
    <xf numFmtId="176" fontId="6" fillId="0" borderId="3" xfId="3" applyNumberFormat="1" applyFont="1" applyFill="1" applyBorder="1" applyAlignment="1">
      <alignment vertical="center" wrapText="1"/>
    </xf>
    <xf numFmtId="38" fontId="32" fillId="0" borderId="0" xfId="3" applyFont="1" applyFill="1" applyAlignment="1">
      <alignment vertical="center"/>
    </xf>
    <xf numFmtId="38" fontId="9" fillId="0" borderId="0" xfId="3" applyFont="1" applyFill="1" applyAlignment="1">
      <alignment vertical="center"/>
    </xf>
    <xf numFmtId="176" fontId="6" fillId="0" borderId="3" xfId="3" applyNumberFormat="1" applyFont="1" applyFill="1" applyBorder="1" applyAlignment="1" applyProtection="1">
      <alignment vertical="center"/>
      <protection locked="0"/>
    </xf>
    <xf numFmtId="176" fontId="6" fillId="0" borderId="12" xfId="3" applyNumberFormat="1" applyFont="1" applyFill="1" applyBorder="1" applyAlignment="1">
      <alignment vertical="center"/>
    </xf>
    <xf numFmtId="176" fontId="6" fillId="0" borderId="12" xfId="3" applyNumberFormat="1" applyFont="1" applyFill="1" applyBorder="1" applyAlignment="1" applyProtection="1">
      <alignment vertical="center"/>
      <protection locked="0"/>
    </xf>
    <xf numFmtId="176" fontId="6" fillId="0" borderId="59" xfId="3" applyNumberFormat="1" applyFont="1" applyFill="1" applyBorder="1" applyAlignment="1" applyProtection="1">
      <alignment vertical="center"/>
      <protection locked="0"/>
    </xf>
    <xf numFmtId="0" fontId="6" fillId="0" borderId="0" xfId="3" applyNumberFormat="1" applyFont="1" applyFill="1" applyBorder="1" applyAlignment="1">
      <alignment vertical="center"/>
    </xf>
    <xf numFmtId="176" fontId="6" fillId="0" borderId="1" xfId="3" applyNumberFormat="1" applyFont="1" applyFill="1" applyBorder="1" applyAlignment="1">
      <alignment vertical="center"/>
    </xf>
    <xf numFmtId="0" fontId="6" fillId="24" borderId="10" xfId="7" applyFont="1" applyFill="1" applyBorder="1" applyAlignment="1">
      <alignment vertical="center" shrinkToFit="1"/>
    </xf>
    <xf numFmtId="0" fontId="6" fillId="24" borderId="10" xfId="7" applyFont="1" applyFill="1" applyBorder="1" applyAlignment="1">
      <alignment vertical="center" wrapText="1" shrinkToFit="1"/>
    </xf>
    <xf numFmtId="38" fontId="6" fillId="24" borderId="10" xfId="3" applyFont="1" applyFill="1" applyBorder="1" applyAlignment="1">
      <alignment vertical="center" shrinkToFit="1"/>
    </xf>
    <xf numFmtId="0" fontId="6" fillId="24" borderId="77" xfId="7" applyFont="1" applyFill="1" applyBorder="1" applyAlignment="1">
      <alignment vertical="center" shrinkToFit="1"/>
    </xf>
    <xf numFmtId="0" fontId="34" fillId="24" borderId="10" xfId="7" applyFont="1" applyFill="1" applyBorder="1" applyAlignment="1">
      <alignment vertical="center" wrapText="1"/>
    </xf>
    <xf numFmtId="176" fontId="6" fillId="24" borderId="3" xfId="3" applyNumberFormat="1" applyFont="1" applyFill="1" applyBorder="1" applyAlignment="1">
      <alignment vertical="center"/>
    </xf>
    <xf numFmtId="57" fontId="9" fillId="24" borderId="79" xfId="3" applyNumberFormat="1" applyFont="1" applyFill="1" applyBorder="1" applyAlignment="1">
      <alignment vertical="center"/>
    </xf>
    <xf numFmtId="57" fontId="9" fillId="24" borderId="5" xfId="3" applyNumberFormat="1" applyFont="1" applyFill="1" applyBorder="1" applyAlignment="1">
      <alignment vertical="center"/>
    </xf>
    <xf numFmtId="0" fontId="6" fillId="24" borderId="10" xfId="3" applyNumberFormat="1" applyFont="1" applyFill="1" applyBorder="1" applyAlignment="1">
      <alignment vertical="center"/>
    </xf>
    <xf numFmtId="0" fontId="6" fillId="24" borderId="71" xfId="3" applyNumberFormat="1" applyFont="1" applyFill="1" applyBorder="1" applyAlignment="1">
      <alignment vertical="center"/>
    </xf>
    <xf numFmtId="0" fontId="6" fillId="24" borderId="77" xfId="3" applyNumberFormat="1" applyFont="1" applyFill="1" applyBorder="1" applyAlignment="1">
      <alignment vertical="center"/>
    </xf>
    <xf numFmtId="0" fontId="6" fillId="24" borderId="78" xfId="3" applyNumberFormat="1" applyFont="1" applyFill="1" applyBorder="1" applyAlignment="1">
      <alignment vertical="center"/>
    </xf>
    <xf numFmtId="38" fontId="6" fillId="24" borderId="39" xfId="3" applyFont="1" applyFill="1" applyBorder="1" applyAlignment="1">
      <alignment vertical="center"/>
    </xf>
    <xf numFmtId="38" fontId="6" fillId="24" borderId="75" xfId="3" applyFont="1" applyFill="1" applyBorder="1" applyAlignment="1">
      <alignment vertical="center"/>
    </xf>
    <xf numFmtId="176" fontId="6" fillId="24" borderId="3" xfId="3" applyNumberFormat="1" applyFont="1" applyFill="1" applyBorder="1" applyAlignment="1" applyProtection="1">
      <alignment vertical="center"/>
      <protection locked="0"/>
    </xf>
    <xf numFmtId="176" fontId="6" fillId="24" borderId="6" xfId="3" applyNumberFormat="1" applyFont="1" applyFill="1" applyBorder="1" applyAlignment="1" applyProtection="1">
      <alignment vertical="center"/>
      <protection locked="0"/>
    </xf>
    <xf numFmtId="176" fontId="6" fillId="24" borderId="12" xfId="3" applyNumberFormat="1" applyFont="1" applyFill="1" applyBorder="1" applyAlignment="1" applyProtection="1">
      <alignment vertical="center"/>
      <protection locked="0"/>
    </xf>
    <xf numFmtId="176" fontId="6" fillId="24" borderId="87" xfId="3" applyNumberFormat="1" applyFont="1" applyFill="1" applyBorder="1" applyAlignment="1" applyProtection="1">
      <alignment vertical="center"/>
      <protection locked="0"/>
    </xf>
    <xf numFmtId="176" fontId="6" fillId="24" borderId="4" xfId="3" applyNumberFormat="1" applyFont="1" applyFill="1" applyBorder="1" applyAlignment="1" applyProtection="1">
      <alignment vertical="center"/>
      <protection locked="0"/>
    </xf>
    <xf numFmtId="176" fontId="6" fillId="24" borderId="59" xfId="3" applyNumberFormat="1" applyFont="1" applyFill="1" applyBorder="1" applyAlignment="1" applyProtection="1">
      <alignment vertical="center"/>
      <protection locked="0"/>
    </xf>
    <xf numFmtId="176" fontId="36" fillId="24" borderId="3" xfId="3" applyNumberFormat="1" applyFont="1" applyFill="1" applyBorder="1" applyAlignment="1" applyProtection="1">
      <alignment vertical="center" wrapText="1"/>
      <protection locked="0"/>
    </xf>
    <xf numFmtId="176" fontId="36" fillId="24" borderId="4" xfId="3" applyNumberFormat="1" applyFont="1" applyFill="1" applyBorder="1" applyAlignment="1" applyProtection="1">
      <alignment vertical="center" wrapText="1"/>
      <protection locked="0"/>
    </xf>
    <xf numFmtId="176" fontId="6" fillId="24" borderId="49" xfId="3" applyNumberFormat="1" applyFont="1" applyFill="1" applyBorder="1" applyAlignment="1" applyProtection="1">
      <alignment vertical="center"/>
      <protection locked="0"/>
    </xf>
    <xf numFmtId="176" fontId="6" fillId="24" borderId="60" xfId="3" applyNumberFormat="1" applyFont="1" applyFill="1" applyBorder="1" applyAlignment="1" applyProtection="1">
      <alignment vertical="center"/>
      <protection locked="0"/>
    </xf>
    <xf numFmtId="176" fontId="36" fillId="24" borderId="49" xfId="3" applyNumberFormat="1" applyFont="1" applyFill="1" applyBorder="1" applyAlignment="1" applyProtection="1">
      <alignment vertical="center" wrapText="1"/>
      <protection locked="0"/>
    </xf>
    <xf numFmtId="176" fontId="6" fillId="0" borderId="11" xfId="3" applyNumberFormat="1" applyFont="1" applyFill="1" applyBorder="1" applyAlignment="1">
      <alignment vertical="center"/>
    </xf>
    <xf numFmtId="176" fontId="6" fillId="0" borderId="11" xfId="3" applyNumberFormat="1" applyFont="1" applyFill="1" applyBorder="1" applyAlignment="1">
      <alignment vertical="center" wrapText="1"/>
    </xf>
    <xf numFmtId="176" fontId="6" fillId="0" borderId="74" xfId="3" applyNumberFormat="1" applyFont="1" applyFill="1" applyBorder="1" applyAlignment="1">
      <alignment vertical="center"/>
    </xf>
    <xf numFmtId="176" fontId="6" fillId="0" borderId="0" xfId="3" applyNumberFormat="1" applyFont="1" applyFill="1" applyBorder="1" applyAlignment="1" applyProtection="1">
      <alignment vertical="center"/>
      <protection locked="0"/>
    </xf>
    <xf numFmtId="176" fontId="36" fillId="0" borderId="0" xfId="3" applyNumberFormat="1" applyFont="1" applyFill="1" applyBorder="1" applyAlignment="1" applyProtection="1">
      <alignment vertical="center" wrapText="1"/>
      <protection locked="0"/>
    </xf>
    <xf numFmtId="176" fontId="6" fillId="0" borderId="67" xfId="3" applyNumberFormat="1" applyFont="1" applyFill="1" applyBorder="1" applyAlignment="1" applyProtection="1">
      <alignment vertical="center"/>
      <protection locked="0"/>
    </xf>
    <xf numFmtId="0" fontId="6" fillId="0" borderId="0" xfId="7" applyFont="1" applyFill="1" applyBorder="1" applyAlignment="1">
      <alignment horizontal="center" vertical="center" shrinkToFit="1"/>
    </xf>
    <xf numFmtId="38" fontId="6" fillId="0" borderId="0" xfId="3" applyFont="1" applyFill="1" applyBorder="1" applyAlignment="1">
      <alignment horizontal="center" vertical="center"/>
    </xf>
    <xf numFmtId="176" fontId="6" fillId="0" borderId="0" xfId="7" applyNumberFormat="1" applyFont="1" applyFill="1" applyBorder="1" applyAlignment="1">
      <alignment horizontal="center" vertical="center" shrinkToFit="1"/>
    </xf>
    <xf numFmtId="176" fontId="6" fillId="24" borderId="11" xfId="7" applyNumberFormat="1" applyFont="1" applyFill="1" applyBorder="1" applyAlignment="1">
      <alignment vertical="center" shrinkToFit="1"/>
    </xf>
    <xf numFmtId="176" fontId="6" fillId="24" borderId="11" xfId="3" applyNumberFormat="1" applyFont="1" applyFill="1" applyBorder="1" applyAlignment="1">
      <alignment vertical="center"/>
    </xf>
    <xf numFmtId="38" fontId="6" fillId="24" borderId="11" xfId="3" applyFont="1" applyFill="1" applyBorder="1" applyAlignment="1">
      <alignment vertical="center" shrinkToFit="1"/>
    </xf>
    <xf numFmtId="176" fontId="6" fillId="24" borderId="74" xfId="7" applyNumberFormat="1" applyFont="1" applyFill="1" applyBorder="1" applyAlignment="1">
      <alignment vertical="center" shrinkToFit="1"/>
    </xf>
    <xf numFmtId="176" fontId="6" fillId="0" borderId="58" xfId="3" applyNumberFormat="1" applyFont="1" applyFill="1" applyBorder="1" applyAlignment="1" applyProtection="1">
      <alignment vertical="center"/>
      <protection locked="0"/>
    </xf>
    <xf numFmtId="177" fontId="6" fillId="24" borderId="5" xfId="7" applyNumberFormat="1" applyFont="1" applyFill="1" applyBorder="1" applyAlignment="1">
      <alignment horizontal="center" vertical="center" shrinkToFit="1"/>
    </xf>
    <xf numFmtId="177" fontId="6" fillId="24" borderId="5" xfId="3" applyNumberFormat="1" applyFont="1" applyFill="1" applyBorder="1" applyAlignment="1">
      <alignment horizontal="center" vertical="center"/>
    </xf>
    <xf numFmtId="0" fontId="6" fillId="0" borderId="70" xfId="7" applyFont="1" applyFill="1" applyBorder="1" applyAlignment="1">
      <alignment vertical="center" shrinkToFit="1"/>
    </xf>
    <xf numFmtId="0" fontId="6" fillId="0" borderId="6" xfId="7" applyFont="1" applyFill="1" applyBorder="1" applyAlignment="1">
      <alignment vertical="center" shrinkToFit="1"/>
    </xf>
    <xf numFmtId="0" fontId="6" fillId="0" borderId="2" xfId="7" applyFont="1" applyFill="1" applyBorder="1" applyAlignment="1">
      <alignment vertical="center" shrinkToFit="1"/>
    </xf>
    <xf numFmtId="38" fontId="6" fillId="0" borderId="70" xfId="3" applyFont="1" applyFill="1" applyBorder="1" applyAlignment="1">
      <alignment vertical="center" shrinkToFit="1"/>
    </xf>
    <xf numFmtId="38" fontId="6" fillId="0" borderId="2" xfId="3" applyFont="1" applyFill="1" applyBorder="1" applyAlignment="1">
      <alignment vertical="center" shrinkToFit="1"/>
    </xf>
    <xf numFmtId="38" fontId="6" fillId="0" borderId="6" xfId="3" applyFont="1" applyFill="1" applyBorder="1" applyAlignment="1">
      <alignment vertical="center" shrinkToFit="1"/>
    </xf>
    <xf numFmtId="0" fontId="34" fillId="0" borderId="6" xfId="7" applyFont="1" applyFill="1" applyBorder="1" applyAlignment="1">
      <alignment vertical="center" shrinkToFit="1"/>
    </xf>
    <xf numFmtId="0" fontId="6" fillId="0" borderId="5" xfId="7" applyFont="1" applyFill="1" applyBorder="1" applyAlignment="1">
      <alignment horizontal="center" vertical="center" shrinkToFit="1"/>
    </xf>
    <xf numFmtId="38" fontId="6" fillId="0" borderId="5" xfId="3" applyFont="1" applyFill="1" applyBorder="1" applyAlignment="1">
      <alignment horizontal="center" vertical="center" shrinkToFit="1"/>
    </xf>
    <xf numFmtId="0" fontId="40" fillId="0" borderId="0" xfId="0" applyFont="1"/>
    <xf numFmtId="57" fontId="44" fillId="24" borderId="79" xfId="3" applyNumberFormat="1" applyFont="1" applyFill="1" applyBorder="1" applyAlignment="1">
      <alignment vertical="center"/>
    </xf>
    <xf numFmtId="176" fontId="6" fillId="0" borderId="53" xfId="3" applyNumberFormat="1" applyFont="1" applyFill="1" applyBorder="1" applyAlignment="1">
      <alignment vertical="center"/>
    </xf>
    <xf numFmtId="176" fontId="6" fillId="24" borderId="9" xfId="3" applyNumberFormat="1" applyFont="1" applyFill="1" applyBorder="1" applyAlignment="1" applyProtection="1">
      <alignment vertical="center"/>
      <protection locked="0"/>
    </xf>
    <xf numFmtId="176" fontId="6" fillId="24" borderId="48" xfId="3" applyNumberFormat="1" applyFont="1" applyFill="1" applyBorder="1" applyAlignment="1" applyProtection="1">
      <alignment vertical="center"/>
      <protection locked="0"/>
    </xf>
    <xf numFmtId="176" fontId="47" fillId="24" borderId="49" xfId="3" applyNumberFormat="1" applyFont="1" applyFill="1" applyBorder="1" applyAlignment="1" applyProtection="1">
      <alignment vertical="center"/>
      <protection locked="0"/>
    </xf>
    <xf numFmtId="176" fontId="41" fillId="24" borderId="11" xfId="3" applyNumberFormat="1" applyFont="1" applyFill="1" applyBorder="1" applyAlignment="1">
      <alignment vertical="center"/>
    </xf>
    <xf numFmtId="176" fontId="41" fillId="24" borderId="49" xfId="3" applyNumberFormat="1" applyFont="1" applyFill="1" applyBorder="1" applyAlignment="1" applyProtection="1">
      <alignment vertical="center"/>
      <protection locked="0"/>
    </xf>
    <xf numFmtId="176" fontId="41" fillId="24" borderId="11" xfId="7" applyNumberFormat="1" applyFont="1" applyFill="1" applyBorder="1" applyAlignment="1">
      <alignment vertical="center" shrinkToFit="1"/>
    </xf>
    <xf numFmtId="0" fontId="41" fillId="0" borderId="6" xfId="7" applyFont="1" applyFill="1" applyBorder="1" applyAlignment="1">
      <alignment vertical="center" shrinkToFit="1"/>
    </xf>
    <xf numFmtId="176" fontId="6" fillId="24" borderId="11" xfId="7" applyNumberFormat="1" applyFont="1" applyFill="1" applyBorder="1" applyAlignment="1">
      <alignment horizontal="right" vertical="center" shrinkToFit="1"/>
    </xf>
    <xf numFmtId="0" fontId="6" fillId="24" borderId="77" xfId="7" applyFont="1" applyFill="1" applyBorder="1" applyAlignment="1">
      <alignment vertical="center" wrapText="1" shrinkToFit="1"/>
    </xf>
    <xf numFmtId="176" fontId="6" fillId="24" borderId="74" xfId="7" applyNumberFormat="1" applyFont="1" applyFill="1" applyBorder="1" applyAlignment="1">
      <alignment horizontal="right" vertical="center" shrinkToFit="1"/>
    </xf>
    <xf numFmtId="38" fontId="6" fillId="24" borderId="75" xfId="3" applyFont="1" applyFill="1" applyBorder="1"/>
    <xf numFmtId="0" fontId="6" fillId="24" borderId="77" xfId="3" applyNumberFormat="1" applyFont="1" applyFill="1" applyBorder="1" applyAlignment="1"/>
    <xf numFmtId="0" fontId="6" fillId="24" borderId="78" xfId="3" applyNumberFormat="1" applyFont="1" applyFill="1" applyBorder="1" applyAlignment="1"/>
    <xf numFmtId="38" fontId="6" fillId="27" borderId="76" xfId="3" applyFont="1" applyFill="1" applyBorder="1" applyAlignment="1">
      <alignment vertical="center" shrinkToFit="1"/>
    </xf>
    <xf numFmtId="0" fontId="6" fillId="27" borderId="87" xfId="7" applyFont="1" applyFill="1" applyBorder="1" applyAlignment="1">
      <alignment vertical="center" shrinkToFit="1"/>
    </xf>
    <xf numFmtId="0" fontId="6" fillId="0" borderId="118" xfId="7" applyFont="1" applyFill="1" applyBorder="1" applyAlignment="1">
      <alignment horizontal="center" vertical="center" shrinkToFit="1"/>
    </xf>
    <xf numFmtId="176" fontId="10" fillId="24" borderId="74" xfId="7" applyNumberFormat="1" applyFont="1" applyFill="1" applyBorder="1" applyAlignment="1">
      <alignment vertical="center" shrinkToFit="1"/>
    </xf>
    <xf numFmtId="176" fontId="10" fillId="0" borderId="12" xfId="3" applyNumberFormat="1" applyFont="1" applyFill="1" applyBorder="1" applyAlignment="1">
      <alignment vertical="center"/>
    </xf>
    <xf numFmtId="176" fontId="41" fillId="24" borderId="74" xfId="7" applyNumberFormat="1" applyFont="1" applyFill="1" applyBorder="1" applyAlignment="1">
      <alignment vertical="center" shrinkToFit="1"/>
    </xf>
    <xf numFmtId="176" fontId="41" fillId="24" borderId="12" xfId="3" applyNumberFormat="1" applyFont="1" applyFill="1" applyBorder="1" applyAlignment="1" applyProtection="1">
      <alignment vertical="center"/>
      <protection locked="0"/>
    </xf>
    <xf numFmtId="176" fontId="41" fillId="24" borderId="60" xfId="3" applyNumberFormat="1" applyFont="1" applyFill="1" applyBorder="1" applyAlignment="1" applyProtection="1">
      <alignment vertical="center"/>
      <protection locked="0"/>
    </xf>
    <xf numFmtId="38" fontId="6" fillId="24" borderId="77" xfId="3" applyFont="1" applyFill="1" applyBorder="1" applyAlignment="1">
      <alignment vertical="center"/>
    </xf>
    <xf numFmtId="176" fontId="6" fillId="0" borderId="12" xfId="3" applyNumberFormat="1" applyFont="1" applyFill="1" applyBorder="1" applyAlignment="1">
      <alignment vertical="center" wrapText="1"/>
    </xf>
    <xf numFmtId="176" fontId="41" fillId="0" borderId="12" xfId="3" applyNumberFormat="1" applyFont="1" applyFill="1" applyBorder="1" applyAlignment="1">
      <alignment vertical="center"/>
    </xf>
    <xf numFmtId="176" fontId="41" fillId="0" borderId="12" xfId="3" applyNumberFormat="1" applyFont="1" applyFill="1" applyBorder="1" applyAlignment="1" applyProtection="1">
      <alignment vertical="center"/>
      <protection locked="0"/>
    </xf>
    <xf numFmtId="176" fontId="41" fillId="24" borderId="87" xfId="3" applyNumberFormat="1" applyFont="1" applyFill="1" applyBorder="1" applyAlignment="1" applyProtection="1">
      <alignment vertical="center"/>
      <protection locked="0"/>
    </xf>
    <xf numFmtId="38" fontId="6" fillId="0" borderId="76" xfId="3" applyFont="1" applyFill="1" applyBorder="1" applyAlignment="1">
      <alignment vertical="center" shrinkToFit="1"/>
    </xf>
    <xf numFmtId="0" fontId="6" fillId="0" borderId="87" xfId="7" applyFont="1" applyFill="1" applyBorder="1" applyAlignment="1">
      <alignment vertical="center" shrinkToFit="1"/>
    </xf>
    <xf numFmtId="177" fontId="6" fillId="24" borderId="118" xfId="7" applyNumberFormat="1" applyFont="1" applyFill="1" applyBorder="1" applyAlignment="1">
      <alignment horizontal="center" vertical="center" shrinkToFit="1"/>
    </xf>
    <xf numFmtId="57" fontId="9" fillId="24" borderId="120" xfId="3" applyNumberFormat="1" applyFont="1" applyFill="1" applyBorder="1" applyAlignment="1">
      <alignment vertical="center"/>
    </xf>
    <xf numFmtId="57" fontId="9" fillId="24" borderId="118" xfId="3" applyNumberFormat="1" applyFont="1" applyFill="1" applyBorder="1" applyAlignment="1">
      <alignment vertical="center"/>
    </xf>
    <xf numFmtId="176" fontId="6" fillId="0" borderId="13" xfId="3" applyNumberFormat="1" applyFont="1" applyFill="1" applyBorder="1" applyAlignment="1">
      <alignment vertical="center"/>
    </xf>
    <xf numFmtId="0" fontId="6" fillId="24" borderId="111" xfId="7" applyFont="1" applyFill="1" applyBorder="1" applyAlignment="1">
      <alignment vertical="center" shrinkToFit="1"/>
    </xf>
    <xf numFmtId="177" fontId="6" fillId="24" borderId="112" xfId="7" applyNumberFormat="1" applyFont="1" applyFill="1" applyBorder="1" applyAlignment="1">
      <alignment horizontal="center" vertical="center" shrinkToFit="1"/>
    </xf>
    <xf numFmtId="176" fontId="6" fillId="24" borderId="106" xfId="7" applyNumberFormat="1" applyFont="1" applyFill="1" applyBorder="1" applyAlignment="1">
      <alignment vertical="center" shrinkToFit="1"/>
    </xf>
    <xf numFmtId="176" fontId="6" fillId="0" borderId="121" xfId="3" applyNumberFormat="1" applyFont="1" applyFill="1" applyBorder="1" applyAlignment="1">
      <alignment vertical="center"/>
    </xf>
    <xf numFmtId="176" fontId="2" fillId="0" borderId="0" xfId="0" applyNumberFormat="1" applyFont="1"/>
    <xf numFmtId="38" fontId="6" fillId="24" borderId="10" xfId="3" applyFont="1" applyFill="1" applyBorder="1" applyAlignment="1">
      <alignment vertical="center" wrapText="1" shrinkToFit="1"/>
    </xf>
    <xf numFmtId="177" fontId="41" fillId="24" borderId="5" xfId="3" applyNumberFormat="1" applyFont="1" applyFill="1" applyBorder="1" applyAlignment="1">
      <alignment horizontal="center" vertical="center"/>
    </xf>
    <xf numFmtId="176" fontId="41" fillId="28" borderId="49" xfId="3" applyNumberFormat="1" applyFont="1" applyFill="1" applyBorder="1" applyAlignment="1" applyProtection="1">
      <alignment vertical="center"/>
      <protection locked="0"/>
    </xf>
    <xf numFmtId="176" fontId="41" fillId="28" borderId="11" xfId="3" applyNumberFormat="1" applyFont="1" applyFill="1" applyBorder="1" applyAlignment="1">
      <alignment vertical="center"/>
    </xf>
    <xf numFmtId="38" fontId="6" fillId="0" borderId="3" xfId="3" applyFont="1" applyFill="1" applyBorder="1" applyAlignment="1">
      <alignment vertical="center"/>
    </xf>
    <xf numFmtId="177" fontId="41" fillId="24" borderId="5" xfId="7" applyNumberFormat="1" applyFont="1" applyFill="1" applyBorder="1" applyAlignment="1">
      <alignment horizontal="center" vertical="center" shrinkToFit="1"/>
    </xf>
    <xf numFmtId="57" fontId="44" fillId="24" borderId="5" xfId="3" applyNumberFormat="1" applyFont="1" applyFill="1" applyBorder="1" applyAlignment="1">
      <alignment vertical="center"/>
    </xf>
    <xf numFmtId="177" fontId="6" fillId="24" borderId="118" xfId="3" applyNumberFormat="1" applyFont="1" applyFill="1" applyBorder="1" applyAlignment="1">
      <alignment horizontal="center" vertical="center"/>
    </xf>
    <xf numFmtId="57" fontId="44" fillId="28" borderId="79" xfId="3" applyNumberFormat="1" applyFont="1" applyFill="1" applyBorder="1" applyAlignment="1">
      <alignment vertical="center"/>
    </xf>
    <xf numFmtId="57" fontId="44" fillId="28" borderId="5" xfId="3" applyNumberFormat="1" applyFont="1" applyFill="1" applyBorder="1" applyAlignment="1">
      <alignment vertical="center"/>
    </xf>
    <xf numFmtId="0" fontId="6" fillId="0" borderId="13" xfId="7" applyFont="1" applyFill="1" applyBorder="1" applyAlignment="1">
      <alignment horizontal="center" vertical="center" shrinkToFit="1"/>
    </xf>
    <xf numFmtId="0" fontId="6" fillId="0" borderId="1" xfId="7" applyFont="1" applyFill="1" applyBorder="1" applyAlignment="1">
      <alignment horizontal="center" vertical="center" shrinkToFit="1"/>
    </xf>
    <xf numFmtId="0" fontId="41" fillId="24" borderId="77" xfId="7" applyFont="1" applyFill="1" applyBorder="1" applyAlignment="1">
      <alignment vertical="center" shrinkToFit="1"/>
    </xf>
    <xf numFmtId="0" fontId="41" fillId="24" borderId="77" xfId="3" applyNumberFormat="1" applyFont="1" applyFill="1" applyBorder="1" applyAlignment="1">
      <alignment vertical="center"/>
    </xf>
    <xf numFmtId="0" fontId="41" fillId="24" borderId="78" xfId="3" applyNumberFormat="1" applyFont="1" applyFill="1" applyBorder="1" applyAlignment="1">
      <alignment vertical="center"/>
    </xf>
    <xf numFmtId="0" fontId="41" fillId="0" borderId="0" xfId="7" applyFont="1" applyFill="1" applyBorder="1" applyAlignment="1">
      <alignment horizontal="center" vertical="center" shrinkToFit="1"/>
    </xf>
    <xf numFmtId="176" fontId="41" fillId="0" borderId="59" xfId="3" applyNumberFormat="1" applyFont="1" applyFill="1" applyBorder="1" applyAlignment="1" applyProtection="1">
      <alignment vertical="center"/>
      <protection locked="0"/>
    </xf>
    <xf numFmtId="176" fontId="41" fillId="0" borderId="0" xfId="3" applyNumberFormat="1" applyFont="1" applyFill="1" applyBorder="1" applyAlignment="1" applyProtection="1">
      <alignment vertical="center"/>
      <protection locked="0"/>
    </xf>
    <xf numFmtId="0" fontId="49" fillId="0" borderId="0" xfId="0" applyFont="1"/>
    <xf numFmtId="176" fontId="41" fillId="0" borderId="74" xfId="3" applyNumberFormat="1" applyFont="1" applyFill="1" applyBorder="1" applyAlignment="1">
      <alignment vertical="center"/>
    </xf>
    <xf numFmtId="176" fontId="41" fillId="0" borderId="67" xfId="3" applyNumberFormat="1" applyFont="1" applyFill="1" applyBorder="1" applyAlignment="1" applyProtection="1">
      <alignment vertical="center"/>
      <protection locked="0"/>
    </xf>
    <xf numFmtId="176" fontId="41" fillId="0" borderId="58" xfId="3" applyNumberFormat="1" applyFont="1" applyFill="1" applyBorder="1" applyAlignment="1" applyProtection="1">
      <alignment vertical="center"/>
      <protection locked="0"/>
    </xf>
    <xf numFmtId="176" fontId="41" fillId="0" borderId="11" xfId="3" applyNumberFormat="1" applyFont="1" applyFill="1" applyBorder="1" applyAlignment="1">
      <alignment vertical="center"/>
    </xf>
    <xf numFmtId="176" fontId="41" fillId="24" borderId="59" xfId="3" applyNumberFormat="1" applyFont="1" applyFill="1" applyBorder="1" applyAlignment="1" applyProtection="1">
      <alignment vertical="center"/>
      <protection locked="0"/>
    </xf>
    <xf numFmtId="176" fontId="41" fillId="0" borderId="3" xfId="3" applyNumberFormat="1" applyFont="1" applyFill="1" applyBorder="1" applyAlignment="1">
      <alignment vertical="center"/>
    </xf>
    <xf numFmtId="176" fontId="41" fillId="0" borderId="1" xfId="3" applyNumberFormat="1" applyFont="1" applyFill="1" applyBorder="1" applyAlignment="1">
      <alignment vertical="center"/>
    </xf>
    <xf numFmtId="0" fontId="41" fillId="24" borderId="10" xfId="7" applyFont="1" applyFill="1" applyBorder="1" applyAlignment="1">
      <alignment vertical="center" shrinkToFit="1"/>
    </xf>
    <xf numFmtId="0" fontId="41" fillId="24" borderId="10" xfId="3" applyNumberFormat="1" applyFont="1" applyFill="1" applyBorder="1" applyAlignment="1">
      <alignment vertical="center"/>
    </xf>
    <xf numFmtId="0" fontId="41" fillId="24" borderId="71" xfId="3" applyNumberFormat="1" applyFont="1" applyFill="1" applyBorder="1" applyAlignment="1">
      <alignment vertical="center"/>
    </xf>
    <xf numFmtId="176" fontId="41" fillId="24" borderId="6" xfId="3" applyNumberFormat="1" applyFont="1" applyFill="1" applyBorder="1" applyAlignment="1" applyProtection="1">
      <alignment vertical="center"/>
      <protection locked="0"/>
    </xf>
    <xf numFmtId="176" fontId="6" fillId="29" borderId="3" xfId="3" applyNumberFormat="1" applyFont="1" applyFill="1" applyBorder="1" applyAlignment="1" applyProtection="1">
      <alignment vertical="center"/>
      <protection locked="0"/>
    </xf>
    <xf numFmtId="176" fontId="6" fillId="29" borderId="4" xfId="3" applyNumberFormat="1" applyFont="1" applyFill="1" applyBorder="1" applyAlignment="1" applyProtection="1">
      <alignment vertical="center"/>
      <protection locked="0"/>
    </xf>
    <xf numFmtId="0" fontId="6" fillId="24" borderId="10" xfId="3" applyNumberFormat="1" applyFont="1" applyFill="1" applyBorder="1" applyAlignment="1">
      <alignment horizontal="right" vertical="center"/>
    </xf>
    <xf numFmtId="0" fontId="6" fillId="24" borderId="71" xfId="3" applyNumberFormat="1" applyFont="1" applyFill="1" applyBorder="1" applyAlignment="1">
      <alignment horizontal="right" vertical="center"/>
    </xf>
    <xf numFmtId="176" fontId="6" fillId="24" borderId="11" xfId="7" applyNumberFormat="1" applyFont="1" applyFill="1" applyBorder="1" applyAlignment="1">
      <alignment horizontal="center" vertical="center" shrinkToFit="1"/>
    </xf>
    <xf numFmtId="176" fontId="6" fillId="0" borderId="122" xfId="3" applyNumberFormat="1" applyFont="1" applyFill="1" applyBorder="1" applyAlignment="1">
      <alignment vertical="center" wrapText="1"/>
    </xf>
    <xf numFmtId="176" fontId="6" fillId="0" borderId="106" xfId="3" applyNumberFormat="1" applyFont="1" applyFill="1" applyBorder="1" applyAlignment="1">
      <alignment vertical="center" wrapText="1"/>
    </xf>
    <xf numFmtId="38" fontId="41" fillId="24" borderId="39" xfId="3" applyFont="1" applyFill="1" applyBorder="1" applyAlignment="1">
      <alignment vertical="center"/>
    </xf>
    <xf numFmtId="38" fontId="41" fillId="0" borderId="70" xfId="3" applyFont="1" applyFill="1" applyBorder="1" applyAlignment="1">
      <alignment vertical="center" shrinkToFit="1"/>
    </xf>
    <xf numFmtId="0" fontId="41" fillId="0" borderId="2" xfId="7" applyFont="1" applyFill="1" applyBorder="1" applyAlignment="1">
      <alignment vertical="center" shrinkToFit="1"/>
    </xf>
    <xf numFmtId="0" fontId="41" fillId="0" borderId="5" xfId="7" applyFont="1" applyFill="1" applyBorder="1" applyAlignment="1">
      <alignment horizontal="center" vertical="center" shrinkToFit="1"/>
    </xf>
    <xf numFmtId="176" fontId="41" fillId="0" borderId="3" xfId="3" applyNumberFormat="1" applyFont="1" applyFill="1" applyBorder="1" applyAlignment="1" applyProtection="1">
      <alignment vertical="center"/>
      <protection locked="0"/>
    </xf>
    <xf numFmtId="176" fontId="41" fillId="0" borderId="4" xfId="3" applyNumberFormat="1" applyFont="1" applyFill="1" applyBorder="1" applyAlignment="1" applyProtection="1">
      <alignment vertical="center"/>
      <protection locked="0"/>
    </xf>
    <xf numFmtId="176" fontId="41" fillId="24" borderId="3" xfId="3" applyNumberFormat="1" applyFont="1" applyFill="1" applyBorder="1" applyAlignment="1" applyProtection="1">
      <alignment vertical="center"/>
      <protection locked="0"/>
    </xf>
    <xf numFmtId="176" fontId="41" fillId="24" borderId="4" xfId="3" applyNumberFormat="1" applyFont="1" applyFill="1" applyBorder="1" applyAlignment="1" applyProtection="1">
      <alignment vertical="center"/>
      <protection locked="0"/>
    </xf>
    <xf numFmtId="0" fontId="41" fillId="0" borderId="0" xfId="3" applyNumberFormat="1" applyFont="1" applyFill="1" applyBorder="1" applyAlignment="1">
      <alignment vertical="center"/>
    </xf>
    <xf numFmtId="38" fontId="50" fillId="0" borderId="0" xfId="3" applyFont="1" applyFill="1" applyAlignment="1">
      <alignment vertical="center"/>
    </xf>
    <xf numFmtId="38" fontId="6" fillId="27" borderId="39" xfId="3" applyFont="1" applyFill="1" applyBorder="1" applyAlignment="1">
      <alignment vertical="center"/>
    </xf>
    <xf numFmtId="0" fontId="6" fillId="27" borderId="6" xfId="7" applyFont="1" applyFill="1" applyBorder="1" applyAlignment="1">
      <alignment vertical="center" shrinkToFit="1"/>
    </xf>
    <xf numFmtId="0" fontId="6" fillId="27" borderId="5" xfId="7" applyFont="1" applyFill="1" applyBorder="1" applyAlignment="1">
      <alignment horizontal="center" vertical="center" shrinkToFit="1"/>
    </xf>
    <xf numFmtId="0" fontId="41" fillId="24" borderId="111" xfId="3" applyNumberFormat="1" applyFont="1" applyFill="1" applyBorder="1" applyAlignment="1">
      <alignment vertical="center"/>
    </xf>
    <xf numFmtId="0" fontId="41" fillId="24" borderId="114" xfId="3" applyNumberFormat="1" applyFont="1" applyFill="1" applyBorder="1" applyAlignment="1">
      <alignment vertical="center"/>
    </xf>
    <xf numFmtId="176" fontId="6" fillId="24" borderId="74" xfId="3" applyNumberFormat="1" applyFont="1" applyFill="1" applyBorder="1" applyAlignment="1">
      <alignment vertical="center"/>
    </xf>
    <xf numFmtId="0" fontId="6" fillId="0" borderId="119" xfId="7" applyFont="1" applyFill="1" applyBorder="1" applyAlignment="1">
      <alignment vertical="center" shrinkToFit="1"/>
    </xf>
    <xf numFmtId="38" fontId="6" fillId="0" borderId="70" xfId="3" applyFont="1" applyFill="1" applyBorder="1" applyAlignment="1">
      <alignment vertical="center" wrapText="1" shrinkToFit="1"/>
    </xf>
    <xf numFmtId="38" fontId="6" fillId="0" borderId="77" xfId="3" applyFont="1" applyFill="1" applyBorder="1" applyAlignment="1">
      <alignment horizontal="center" vertical="center"/>
    </xf>
    <xf numFmtId="176" fontId="6" fillId="0" borderId="77" xfId="3" applyNumberFormat="1" applyFont="1" applyFill="1" applyBorder="1" applyAlignment="1" applyProtection="1">
      <alignment vertical="center"/>
      <protection locked="0"/>
    </xf>
    <xf numFmtId="0" fontId="0" fillId="0" borderId="77" xfId="0" applyBorder="1"/>
    <xf numFmtId="176" fontId="6" fillId="0" borderId="76" xfId="3" applyNumberFormat="1" applyFont="1" applyFill="1" applyBorder="1" applyAlignment="1" applyProtection="1">
      <alignment vertical="center"/>
      <protection locked="0"/>
    </xf>
    <xf numFmtId="176" fontId="6" fillId="0" borderId="78" xfId="3" applyNumberFormat="1" applyFont="1" applyFill="1" applyBorder="1" applyAlignment="1" applyProtection="1">
      <alignment vertical="center"/>
      <protection locked="0"/>
    </xf>
    <xf numFmtId="38" fontId="6" fillId="30" borderId="39" xfId="3" applyFont="1" applyFill="1" applyBorder="1" applyAlignment="1">
      <alignment vertical="center"/>
    </xf>
    <xf numFmtId="0" fontId="6" fillId="30" borderId="10" xfId="7" applyFont="1" applyFill="1" applyBorder="1" applyAlignment="1">
      <alignment vertical="center" shrinkToFit="1"/>
    </xf>
    <xf numFmtId="0" fontId="0" fillId="0" borderId="0" xfId="0" applyBorder="1"/>
    <xf numFmtId="38" fontId="6" fillId="30" borderId="75" xfId="3" applyFont="1" applyFill="1" applyBorder="1" applyAlignment="1">
      <alignment vertical="center"/>
    </xf>
    <xf numFmtId="57" fontId="9" fillId="30" borderId="79" xfId="3" applyNumberFormat="1" applyFont="1" applyFill="1" applyBorder="1" applyAlignment="1">
      <alignment vertical="center"/>
    </xf>
    <xf numFmtId="38" fontId="6" fillId="0" borderId="12" xfId="3" applyFont="1" applyFill="1" applyBorder="1" applyAlignment="1">
      <alignment vertical="center"/>
    </xf>
    <xf numFmtId="38" fontId="6" fillId="24" borderId="77" xfId="3" applyFont="1" applyFill="1" applyBorder="1" applyAlignment="1">
      <alignment vertical="center" shrinkToFit="1"/>
    </xf>
    <xf numFmtId="38" fontId="6" fillId="24" borderId="77" xfId="3" applyFont="1" applyFill="1" applyBorder="1" applyAlignment="1">
      <alignment vertical="center" wrapText="1" shrinkToFit="1"/>
    </xf>
    <xf numFmtId="176" fontId="10" fillId="24" borderId="74" xfId="3" applyNumberFormat="1" applyFont="1" applyFill="1" applyBorder="1" applyAlignment="1">
      <alignment vertical="center"/>
    </xf>
    <xf numFmtId="57" fontId="9" fillId="24" borderId="5" xfId="3" applyNumberFormat="1" applyFont="1" applyFill="1" applyBorder="1" applyAlignment="1">
      <alignment horizontal="right" vertical="center"/>
    </xf>
    <xf numFmtId="38" fontId="6" fillId="24" borderId="11" xfId="3" applyFont="1" applyFill="1" applyBorder="1" applyAlignment="1">
      <alignment vertical="center"/>
    </xf>
    <xf numFmtId="38" fontId="6" fillId="0" borderId="4" xfId="3" applyFont="1" applyFill="1" applyBorder="1" applyAlignment="1">
      <alignment vertical="center"/>
    </xf>
    <xf numFmtId="38" fontId="6" fillId="0" borderId="0" xfId="3" applyFont="1" applyFill="1" applyBorder="1" applyAlignment="1">
      <alignment vertical="center"/>
    </xf>
    <xf numFmtId="38" fontId="6" fillId="24" borderId="3" xfId="3" applyFont="1" applyFill="1" applyBorder="1" applyAlignment="1">
      <alignment vertical="center"/>
    </xf>
    <xf numFmtId="38" fontId="6" fillId="24" borderId="6" xfId="3" applyFont="1" applyFill="1" applyBorder="1" applyAlignment="1">
      <alignment vertical="center"/>
    </xf>
    <xf numFmtId="38" fontId="6" fillId="0" borderId="67" xfId="3" applyFont="1" applyFill="1" applyBorder="1" applyAlignment="1">
      <alignment vertical="center"/>
    </xf>
    <xf numFmtId="38" fontId="6" fillId="0" borderId="58" xfId="3" applyFont="1" applyFill="1" applyBorder="1" applyAlignment="1">
      <alignment vertical="center"/>
    </xf>
    <xf numFmtId="38" fontId="6" fillId="24" borderId="4" xfId="3" applyFont="1" applyFill="1" applyBorder="1" applyAlignment="1">
      <alignment vertical="center"/>
    </xf>
    <xf numFmtId="38" fontId="6" fillId="24" borderId="49" xfId="3" applyFont="1" applyFill="1" applyBorder="1" applyAlignment="1">
      <alignment vertical="center"/>
    </xf>
    <xf numFmtId="176" fontId="6" fillId="31" borderId="74" xfId="3" applyNumberFormat="1" applyFont="1" applyFill="1" applyBorder="1" applyAlignment="1">
      <alignment vertical="center"/>
    </xf>
    <xf numFmtId="176" fontId="6" fillId="0" borderId="59" xfId="7" applyNumberFormat="1" applyFont="1" applyFill="1" applyBorder="1" applyAlignment="1">
      <alignment vertical="center" shrinkToFit="1"/>
    </xf>
    <xf numFmtId="176" fontId="6" fillId="0" borderId="0" xfId="7" applyNumberFormat="1" applyFont="1" applyFill="1" applyBorder="1" applyAlignment="1">
      <alignment vertical="center" shrinkToFit="1"/>
    </xf>
    <xf numFmtId="176" fontId="6" fillId="24" borderId="59" xfId="7" applyNumberFormat="1" applyFont="1" applyFill="1" applyBorder="1" applyAlignment="1">
      <alignment vertical="center" shrinkToFit="1"/>
    </xf>
    <xf numFmtId="176" fontId="6" fillId="24" borderId="60" xfId="7" applyNumberFormat="1" applyFont="1" applyFill="1" applyBorder="1" applyAlignment="1">
      <alignment vertical="center" shrinkToFit="1"/>
    </xf>
    <xf numFmtId="176" fontId="6" fillId="24" borderId="74" xfId="3" applyNumberFormat="1" applyFont="1" applyFill="1" applyBorder="1" applyAlignment="1">
      <alignment horizontal="right" vertical="center"/>
    </xf>
    <xf numFmtId="176" fontId="6" fillId="0" borderId="59" xfId="7" applyNumberFormat="1" applyFont="1" applyFill="1" applyBorder="1" applyAlignment="1" applyProtection="1">
      <alignment vertical="center" shrinkToFit="1"/>
      <protection locked="0"/>
    </xf>
    <xf numFmtId="176" fontId="6" fillId="0" borderId="0" xfId="7" applyNumberFormat="1" applyFont="1" applyFill="1" applyBorder="1" applyAlignment="1" applyProtection="1">
      <alignment vertical="center" shrinkToFit="1"/>
      <protection locked="0"/>
    </xf>
    <xf numFmtId="176" fontId="6" fillId="24" borderId="59" xfId="7" applyNumberFormat="1" applyFont="1" applyFill="1" applyBorder="1" applyAlignment="1" applyProtection="1">
      <alignment vertical="center" shrinkToFit="1"/>
      <protection locked="0"/>
    </xf>
    <xf numFmtId="176" fontId="6" fillId="24" borderId="60" xfId="7" applyNumberFormat="1" applyFont="1" applyFill="1" applyBorder="1" applyAlignment="1" applyProtection="1">
      <alignment vertical="center" shrinkToFit="1"/>
      <protection locked="0"/>
    </xf>
    <xf numFmtId="38" fontId="32" fillId="0" borderId="0" xfId="3" applyFont="1" applyFill="1"/>
    <xf numFmtId="176" fontId="6" fillId="24" borderId="74" xfId="7" applyNumberFormat="1" applyFont="1" applyFill="1" applyBorder="1" applyAlignment="1">
      <alignment horizontal="right" vertical="center" wrapText="1" shrinkToFit="1"/>
    </xf>
    <xf numFmtId="176" fontId="6" fillId="24" borderId="1" xfId="7" applyNumberFormat="1" applyFont="1" applyFill="1" applyBorder="1" applyAlignment="1">
      <alignment vertical="center" shrinkToFit="1"/>
    </xf>
    <xf numFmtId="176" fontId="6" fillId="31" borderId="74" xfId="7" applyNumberFormat="1" applyFont="1" applyFill="1" applyBorder="1" applyAlignment="1">
      <alignment vertical="center" shrinkToFit="1"/>
    </xf>
    <xf numFmtId="176" fontId="6" fillId="31" borderId="11" xfId="7" applyNumberFormat="1" applyFont="1" applyFill="1" applyBorder="1" applyAlignment="1">
      <alignment vertical="center" shrinkToFit="1"/>
    </xf>
    <xf numFmtId="176" fontId="6" fillId="31" borderId="3" xfId="3" applyNumberFormat="1" applyFont="1" applyFill="1" applyBorder="1" applyAlignment="1" applyProtection="1">
      <alignment vertical="center"/>
      <protection locked="0"/>
    </xf>
    <xf numFmtId="176" fontId="6" fillId="31" borderId="49" xfId="3" applyNumberFormat="1" applyFont="1" applyFill="1" applyBorder="1" applyAlignment="1" applyProtection="1">
      <alignment vertical="center"/>
      <protection locked="0"/>
    </xf>
    <xf numFmtId="177" fontId="6" fillId="28" borderId="5" xfId="7" applyNumberFormat="1" applyFont="1" applyFill="1" applyBorder="1" applyAlignment="1">
      <alignment horizontal="center" vertical="center" shrinkToFit="1"/>
    </xf>
    <xf numFmtId="0" fontId="10" fillId="24" borderId="77" xfId="7" applyFont="1" applyFill="1" applyBorder="1" applyAlignment="1">
      <alignment vertical="center" shrinkToFit="1"/>
    </xf>
    <xf numFmtId="38" fontId="10" fillId="24" borderId="75" xfId="3" applyFont="1" applyFill="1" applyBorder="1" applyAlignment="1">
      <alignment vertical="center"/>
    </xf>
    <xf numFmtId="0" fontId="10" fillId="25" borderId="2" xfId="7" applyFont="1" applyFill="1" applyBorder="1" applyAlignment="1">
      <alignment vertical="center" shrinkToFit="1"/>
    </xf>
    <xf numFmtId="0" fontId="10" fillId="24" borderId="77" xfId="3" applyNumberFormat="1" applyFont="1" applyFill="1" applyBorder="1" applyAlignment="1">
      <alignment vertical="center"/>
    </xf>
    <xf numFmtId="0" fontId="10" fillId="24" borderId="78" xfId="3" applyNumberFormat="1" applyFont="1" applyFill="1" applyBorder="1" applyAlignment="1">
      <alignment vertical="center"/>
    </xf>
    <xf numFmtId="0" fontId="6" fillId="24" borderId="10" xfId="316" applyFont="1" applyFill="1" applyBorder="1" applyAlignment="1">
      <alignment vertical="center" shrinkToFit="1"/>
    </xf>
    <xf numFmtId="0" fontId="6" fillId="24" borderId="10" xfId="316" applyFont="1" applyFill="1" applyBorder="1" applyAlignment="1">
      <alignment vertical="center" wrapText="1" shrinkToFit="1"/>
    </xf>
    <xf numFmtId="0" fontId="6" fillId="0" borderId="76" xfId="7" applyFont="1" applyFill="1" applyBorder="1" applyAlignment="1">
      <alignment vertical="center" shrinkToFit="1"/>
    </xf>
    <xf numFmtId="176" fontId="6" fillId="24" borderId="74" xfId="7" applyNumberFormat="1" applyFont="1" applyFill="1" applyBorder="1" applyAlignment="1">
      <alignment vertical="center" wrapText="1" shrinkToFit="1"/>
    </xf>
    <xf numFmtId="176" fontId="6" fillId="0" borderId="12" xfId="3" applyNumberFormat="1" applyFont="1" applyFill="1" applyBorder="1" applyAlignment="1">
      <alignment vertical="center" wrapText="1" shrinkToFit="1"/>
    </xf>
    <xf numFmtId="176" fontId="6" fillId="0" borderId="59" xfId="3" applyNumberFormat="1" applyFont="1" applyFill="1" applyBorder="1" applyAlignment="1" applyProtection="1">
      <alignment vertical="center" wrapText="1" shrinkToFit="1"/>
      <protection locked="0"/>
    </xf>
    <xf numFmtId="176" fontId="6" fillId="0" borderId="111" xfId="3" applyNumberFormat="1" applyFont="1" applyFill="1" applyBorder="1" applyAlignment="1" applyProtection="1">
      <alignment vertical="center"/>
      <protection locked="0"/>
    </xf>
    <xf numFmtId="176" fontId="6" fillId="0" borderId="107" xfId="3" applyNumberFormat="1" applyFont="1" applyFill="1" applyBorder="1" applyAlignment="1" applyProtection="1">
      <alignment vertical="center"/>
      <protection locked="0"/>
    </xf>
    <xf numFmtId="176" fontId="6" fillId="0" borderId="114" xfId="3" applyNumberFormat="1" applyFont="1" applyFill="1" applyBorder="1" applyAlignment="1" applyProtection="1">
      <alignment vertical="center"/>
      <protection locked="0"/>
    </xf>
    <xf numFmtId="177" fontId="6" fillId="24" borderId="0" xfId="7" applyNumberFormat="1" applyFont="1" applyFill="1" applyBorder="1" applyAlignment="1">
      <alignment horizontal="center" vertical="center" shrinkToFit="1"/>
    </xf>
    <xf numFmtId="38" fontId="6" fillId="24" borderId="39" xfId="3" applyFont="1" applyFill="1" applyBorder="1"/>
    <xf numFmtId="0" fontId="6" fillId="24" borderId="10" xfId="3" applyNumberFormat="1" applyFont="1" applyFill="1" applyBorder="1" applyAlignment="1"/>
    <xf numFmtId="0" fontId="6" fillId="24" borderId="71" xfId="3" applyNumberFormat="1" applyFont="1" applyFill="1" applyBorder="1" applyAlignment="1"/>
    <xf numFmtId="38" fontId="9" fillId="0" borderId="0" xfId="3" applyFont="1" applyFill="1"/>
    <xf numFmtId="57" fontId="9" fillId="24" borderId="120" xfId="3" applyNumberFormat="1" applyFont="1" applyFill="1" applyBorder="1" applyAlignment="1">
      <alignment horizontal="right" vertical="center"/>
    </xf>
    <xf numFmtId="57" fontId="9" fillId="24" borderId="118" xfId="3" applyNumberFormat="1" applyFont="1" applyFill="1" applyBorder="1" applyAlignment="1">
      <alignment horizontal="right" vertical="center"/>
    </xf>
    <xf numFmtId="176" fontId="6" fillId="0" borderId="124" xfId="3" applyNumberFormat="1" applyFont="1" applyFill="1" applyBorder="1" applyAlignment="1">
      <alignment vertical="center"/>
    </xf>
    <xf numFmtId="57" fontId="43" fillId="24" borderId="79" xfId="3" applyNumberFormat="1" applyFont="1" applyFill="1" applyBorder="1" applyAlignment="1">
      <alignment horizontal="right" vertical="center"/>
    </xf>
    <xf numFmtId="57" fontId="43" fillId="24" borderId="5" xfId="3" applyNumberFormat="1" applyFont="1" applyFill="1" applyBorder="1" applyAlignment="1">
      <alignment horizontal="right" vertical="center"/>
    </xf>
    <xf numFmtId="176" fontId="6" fillId="29" borderId="11" xfId="7" applyNumberFormat="1" applyFont="1" applyFill="1" applyBorder="1" applyAlignment="1">
      <alignment vertical="center" shrinkToFit="1"/>
    </xf>
    <xf numFmtId="57" fontId="44" fillId="29" borderId="5" xfId="3" applyNumberFormat="1" applyFont="1" applyFill="1" applyBorder="1" applyAlignment="1">
      <alignment vertical="center"/>
    </xf>
    <xf numFmtId="38" fontId="41" fillId="0" borderId="0" xfId="3" applyFont="1" applyFill="1" applyBorder="1" applyAlignment="1">
      <alignment horizontal="center" vertical="center"/>
    </xf>
    <xf numFmtId="176" fontId="41" fillId="29" borderId="11" xfId="3" applyNumberFormat="1" applyFont="1" applyFill="1" applyBorder="1" applyAlignment="1">
      <alignment vertical="center"/>
    </xf>
    <xf numFmtId="0" fontId="10" fillId="25" borderId="5" xfId="7" applyFont="1" applyFill="1" applyBorder="1" applyAlignment="1">
      <alignment horizontal="center" vertical="center" shrinkToFit="1"/>
    </xf>
    <xf numFmtId="38" fontId="43" fillId="0" borderId="0" xfId="3" applyFont="1" applyFill="1" applyAlignment="1">
      <alignment vertical="center"/>
    </xf>
    <xf numFmtId="38" fontId="10" fillId="0" borderId="70" xfId="3" applyFont="1" applyFill="1" applyBorder="1" applyAlignment="1">
      <alignment vertical="center" shrinkToFit="1"/>
    </xf>
    <xf numFmtId="38" fontId="10" fillId="25" borderId="70" xfId="3" applyFont="1" applyFill="1" applyBorder="1" applyAlignment="1">
      <alignment vertical="center" shrinkToFit="1"/>
    </xf>
    <xf numFmtId="38" fontId="10" fillId="0" borderId="0" xfId="3" applyFont="1" applyFill="1" applyBorder="1" applyAlignment="1">
      <alignment vertical="center"/>
    </xf>
    <xf numFmtId="176" fontId="6" fillId="0" borderId="0" xfId="3" applyNumberFormat="1" applyFont="1" applyFill="1" applyBorder="1" applyAlignment="1">
      <alignment horizontal="center" vertical="center"/>
    </xf>
    <xf numFmtId="176" fontId="41" fillId="29" borderId="49" xfId="3" applyNumberFormat="1" applyFont="1" applyFill="1" applyBorder="1" applyAlignment="1" applyProtection="1">
      <alignment vertical="center"/>
      <protection locked="0"/>
    </xf>
    <xf numFmtId="176" fontId="6" fillId="32" borderId="11" xfId="7" applyNumberFormat="1" applyFont="1" applyFill="1" applyBorder="1" applyAlignment="1">
      <alignment vertical="center" shrinkToFit="1"/>
    </xf>
    <xf numFmtId="38" fontId="6" fillId="24" borderId="10" xfId="3" applyFont="1" applyFill="1" applyBorder="1" applyAlignment="1">
      <alignment vertical="center"/>
    </xf>
    <xf numFmtId="176" fontId="6" fillId="33" borderId="11" xfId="7" applyNumberFormat="1" applyFont="1" applyFill="1" applyBorder="1" applyAlignment="1">
      <alignment vertical="center" shrinkToFit="1"/>
    </xf>
    <xf numFmtId="176" fontId="41" fillId="34" borderId="11" xfId="7" applyNumberFormat="1" applyFont="1" applyFill="1" applyBorder="1" applyAlignment="1">
      <alignment vertical="center" shrinkToFit="1"/>
    </xf>
    <xf numFmtId="176" fontId="41" fillId="32" borderId="11" xfId="7" applyNumberFormat="1" applyFont="1" applyFill="1" applyBorder="1" applyAlignment="1">
      <alignment vertical="center" shrinkToFit="1"/>
    </xf>
    <xf numFmtId="176" fontId="41" fillId="29" borderId="3" xfId="3" applyNumberFormat="1" applyFont="1" applyFill="1" applyBorder="1" applyAlignment="1" applyProtection="1">
      <alignment vertical="center"/>
      <protection locked="0"/>
    </xf>
    <xf numFmtId="0" fontId="0" fillId="0" borderId="5" xfId="0" applyBorder="1"/>
    <xf numFmtId="176" fontId="6" fillId="29" borderId="49" xfId="3" applyNumberFormat="1" applyFont="1" applyFill="1" applyBorder="1" applyAlignment="1" applyProtection="1">
      <alignment vertical="center"/>
      <protection locked="0"/>
    </xf>
    <xf numFmtId="0" fontId="9" fillId="24" borderId="10" xfId="7" applyFont="1" applyFill="1" applyBorder="1" applyAlignment="1">
      <alignment vertical="center" wrapText="1" shrinkToFit="1"/>
    </xf>
    <xf numFmtId="0" fontId="6" fillId="29" borderId="10" xfId="7" applyFont="1" applyFill="1" applyBorder="1" applyAlignment="1">
      <alignment vertical="center" wrapText="1" shrinkToFit="1"/>
    </xf>
    <xf numFmtId="176" fontId="6" fillId="35" borderId="3" xfId="3" applyNumberFormat="1" applyFont="1" applyFill="1" applyBorder="1" applyAlignment="1" applyProtection="1">
      <alignment vertical="center"/>
      <protection locked="0"/>
    </xf>
    <xf numFmtId="176" fontId="6" fillId="35" borderId="49" xfId="3" applyNumberFormat="1" applyFont="1" applyFill="1" applyBorder="1" applyAlignment="1" applyProtection="1">
      <alignment vertical="center"/>
      <protection locked="0"/>
    </xf>
    <xf numFmtId="176" fontId="41" fillId="35" borderId="11" xfId="7" applyNumberFormat="1" applyFont="1" applyFill="1" applyBorder="1" applyAlignment="1">
      <alignment vertical="center" shrinkToFit="1"/>
    </xf>
    <xf numFmtId="176" fontId="41" fillId="35" borderId="74" xfId="7" applyNumberFormat="1" applyFont="1" applyFill="1" applyBorder="1" applyAlignment="1">
      <alignment vertical="center" shrinkToFit="1"/>
    </xf>
    <xf numFmtId="176" fontId="6" fillId="35" borderId="12" xfId="3" applyNumberFormat="1" applyFont="1" applyFill="1" applyBorder="1" applyAlignment="1" applyProtection="1">
      <alignment vertical="center"/>
      <protection locked="0"/>
    </xf>
    <xf numFmtId="176" fontId="6" fillId="35" borderId="60" xfId="3" applyNumberFormat="1" applyFont="1" applyFill="1" applyBorder="1" applyAlignment="1" applyProtection="1">
      <alignment vertical="center"/>
      <protection locked="0"/>
    </xf>
    <xf numFmtId="176" fontId="41" fillId="36" borderId="49" xfId="3" applyNumberFormat="1" applyFont="1" applyFill="1" applyBorder="1" applyAlignment="1" applyProtection="1">
      <alignment vertical="center"/>
      <protection locked="0"/>
    </xf>
    <xf numFmtId="176" fontId="41" fillId="31" borderId="11" xfId="7" applyNumberFormat="1" applyFont="1" applyFill="1" applyBorder="1" applyAlignment="1">
      <alignment vertical="center" shrinkToFit="1"/>
    </xf>
    <xf numFmtId="176" fontId="41" fillId="31" borderId="49" xfId="3" applyNumberFormat="1" applyFont="1" applyFill="1" applyBorder="1" applyAlignment="1" applyProtection="1">
      <alignment vertical="center"/>
      <protection locked="0"/>
    </xf>
    <xf numFmtId="176" fontId="41" fillId="31" borderId="3" xfId="3" applyNumberFormat="1" applyFont="1" applyFill="1" applyBorder="1" applyAlignment="1" applyProtection="1">
      <alignment vertical="center"/>
      <protection locked="0"/>
    </xf>
    <xf numFmtId="176" fontId="6" fillId="31" borderId="60" xfId="3" applyNumberFormat="1" applyFont="1" applyFill="1" applyBorder="1" applyAlignment="1" applyProtection="1">
      <alignment vertical="center"/>
      <protection locked="0"/>
    </xf>
    <xf numFmtId="176" fontId="6" fillId="31" borderId="87" xfId="3" applyNumberFormat="1" applyFont="1" applyFill="1" applyBorder="1" applyAlignment="1" applyProtection="1">
      <alignment vertical="center"/>
      <protection locked="0"/>
    </xf>
    <xf numFmtId="176" fontId="6" fillId="31" borderId="6" xfId="3" applyNumberFormat="1" applyFont="1" applyFill="1" applyBorder="1" applyAlignment="1" applyProtection="1">
      <alignment vertical="center"/>
      <protection locked="0"/>
    </xf>
    <xf numFmtId="176" fontId="6" fillId="28" borderId="11" xfId="7" applyNumberFormat="1" applyFont="1" applyFill="1" applyBorder="1" applyAlignment="1">
      <alignment vertical="center" shrinkToFit="1"/>
    </xf>
    <xf numFmtId="176" fontId="6" fillId="28" borderId="49" xfId="3" applyNumberFormat="1" applyFont="1" applyFill="1" applyBorder="1" applyAlignment="1" applyProtection="1">
      <alignment vertical="center"/>
      <protection locked="0"/>
    </xf>
    <xf numFmtId="176" fontId="6" fillId="28" borderId="3" xfId="3" applyNumberFormat="1" applyFont="1" applyFill="1" applyBorder="1" applyAlignment="1" applyProtection="1">
      <alignment vertical="center"/>
      <protection locked="0"/>
    </xf>
    <xf numFmtId="0" fontId="6" fillId="24" borderId="10" xfId="7" applyFont="1" applyFill="1" applyBorder="1" applyAlignment="1">
      <alignment vertical="center" wrapText="1"/>
    </xf>
    <xf numFmtId="176" fontId="6" fillId="31" borderId="11" xfId="3" applyNumberFormat="1" applyFont="1" applyFill="1" applyBorder="1" applyAlignment="1">
      <alignment vertical="center"/>
    </xf>
    <xf numFmtId="176" fontId="41" fillId="24" borderId="11" xfId="7" applyNumberFormat="1" applyFont="1" applyFill="1" applyBorder="1" applyAlignment="1">
      <alignment vertical="center" wrapText="1" shrinkToFit="1"/>
    </xf>
    <xf numFmtId="0" fontId="41" fillId="24" borderId="10" xfId="7" applyFont="1" applyFill="1" applyBorder="1" applyAlignment="1">
      <alignment vertical="center" wrapText="1" shrinkToFit="1"/>
    </xf>
    <xf numFmtId="176" fontId="6" fillId="0" borderId="3" xfId="3" applyNumberFormat="1" applyFont="1" applyFill="1" applyBorder="1" applyAlignment="1" applyProtection="1">
      <alignment horizontal="right" vertical="center" wrapText="1"/>
      <protection locked="0"/>
    </xf>
    <xf numFmtId="176" fontId="6" fillId="0" borderId="3" xfId="3" applyNumberFormat="1" applyFont="1" applyFill="1" applyBorder="1" applyAlignment="1" applyProtection="1">
      <alignment horizontal="right" vertical="center"/>
      <protection locked="0"/>
    </xf>
    <xf numFmtId="176" fontId="6" fillId="0" borderId="4" xfId="3" applyNumberFormat="1" applyFont="1" applyFill="1" applyBorder="1" applyAlignment="1" applyProtection="1">
      <alignment horizontal="right" vertical="center" wrapText="1"/>
      <protection locked="0"/>
    </xf>
    <xf numFmtId="176" fontId="6" fillId="0" borderId="0" xfId="3" applyNumberFormat="1" applyFont="1" applyFill="1" applyBorder="1" applyAlignment="1" applyProtection="1">
      <alignment horizontal="right" vertical="center" wrapText="1"/>
      <protection locked="0"/>
    </xf>
    <xf numFmtId="176" fontId="6" fillId="24" borderId="3" xfId="3" applyNumberFormat="1" applyFont="1" applyFill="1" applyBorder="1" applyAlignment="1" applyProtection="1">
      <alignment horizontal="right" vertical="center" wrapText="1"/>
      <protection locked="0"/>
    </xf>
    <xf numFmtId="176" fontId="6" fillId="24" borderId="3" xfId="3" applyNumberFormat="1" applyFont="1" applyFill="1" applyBorder="1" applyAlignment="1" applyProtection="1">
      <alignment horizontal="right" vertical="center"/>
      <protection locked="0"/>
    </xf>
    <xf numFmtId="176" fontId="6" fillId="24" borderId="4" xfId="3" applyNumberFormat="1" applyFont="1" applyFill="1" applyBorder="1" applyAlignment="1" applyProtection="1">
      <alignment horizontal="right" vertical="center" wrapText="1"/>
      <protection locked="0"/>
    </xf>
    <xf numFmtId="176" fontId="41" fillId="24" borderId="49" xfId="3" applyNumberFormat="1" applyFont="1" applyFill="1" applyBorder="1" applyAlignment="1" applyProtection="1">
      <alignment horizontal="right" vertical="center" wrapText="1"/>
      <protection locked="0"/>
    </xf>
    <xf numFmtId="176" fontId="6" fillId="24" borderId="49" xfId="3" applyNumberFormat="1" applyFont="1" applyFill="1" applyBorder="1" applyAlignment="1" applyProtection="1">
      <alignment horizontal="right" vertical="center" wrapText="1"/>
      <protection locked="0"/>
    </xf>
    <xf numFmtId="38" fontId="6" fillId="0" borderId="76" xfId="3" applyFont="1" applyFill="1" applyBorder="1" applyAlignment="1">
      <alignment vertical="center" wrapText="1" shrinkToFit="1"/>
    </xf>
    <xf numFmtId="176" fontId="41" fillId="37" borderId="74" xfId="7" applyNumberFormat="1" applyFont="1" applyFill="1" applyBorder="1" applyAlignment="1">
      <alignment vertical="center" shrinkToFit="1"/>
    </xf>
    <xf numFmtId="176" fontId="41" fillId="37" borderId="60" xfId="3" applyNumberFormat="1" applyFont="1" applyFill="1" applyBorder="1" applyAlignment="1" applyProtection="1">
      <alignment vertical="center"/>
      <protection locked="0"/>
    </xf>
    <xf numFmtId="57" fontId="44" fillId="24" borderId="79" xfId="3" applyNumberFormat="1" applyFont="1" applyFill="1" applyBorder="1" applyAlignment="1">
      <alignment horizontal="right" vertical="center"/>
    </xf>
    <xf numFmtId="0" fontId="41" fillId="24" borderId="77" xfId="7" applyFont="1" applyFill="1" applyBorder="1" applyAlignment="1">
      <alignment vertical="center" wrapText="1" shrinkToFit="1"/>
    </xf>
    <xf numFmtId="57" fontId="44" fillId="24" borderId="79" xfId="3" applyNumberFormat="1" applyFont="1" applyFill="1" applyBorder="1" applyAlignment="1">
      <alignment vertical="center" wrapText="1"/>
    </xf>
    <xf numFmtId="176" fontId="6" fillId="0" borderId="12" xfId="3" applyNumberFormat="1" applyFont="1" applyFill="1" applyBorder="1" applyAlignment="1" applyProtection="1">
      <alignment vertical="center" wrapText="1"/>
      <protection locked="0"/>
    </xf>
    <xf numFmtId="176" fontId="6" fillId="0" borderId="59" xfId="3" applyNumberFormat="1" applyFont="1" applyFill="1" applyBorder="1" applyAlignment="1" applyProtection="1">
      <alignment vertical="center" wrapText="1"/>
      <protection locked="0"/>
    </xf>
    <xf numFmtId="38" fontId="41" fillId="24" borderId="10" xfId="3" applyFont="1" applyFill="1" applyBorder="1" applyAlignment="1">
      <alignment vertical="center" wrapText="1"/>
    </xf>
    <xf numFmtId="0" fontId="6" fillId="27" borderId="70" xfId="7" applyFont="1" applyFill="1" applyBorder="1" applyAlignment="1">
      <alignment vertical="center" wrapText="1" shrinkToFit="1"/>
    </xf>
    <xf numFmtId="0" fontId="6" fillId="27" borderId="2" xfId="7" applyFont="1" applyFill="1" applyBorder="1" applyAlignment="1">
      <alignment vertical="center" shrinkToFit="1"/>
    </xf>
    <xf numFmtId="0" fontId="32" fillId="0" borderId="0" xfId="0" applyFont="1"/>
    <xf numFmtId="176" fontId="6" fillId="0" borderId="123" xfId="3" applyNumberFormat="1" applyFont="1" applyFill="1" applyBorder="1" applyAlignment="1" applyProtection="1">
      <alignment vertical="center"/>
      <protection locked="0"/>
    </xf>
    <xf numFmtId="38" fontId="41" fillId="24" borderId="75" xfId="3" applyFont="1" applyFill="1" applyBorder="1" applyAlignment="1">
      <alignment vertical="center"/>
    </xf>
    <xf numFmtId="38" fontId="41" fillId="27" borderId="76" xfId="3" applyFont="1" applyFill="1" applyBorder="1" applyAlignment="1">
      <alignment vertical="center" wrapText="1" shrinkToFit="1"/>
    </xf>
    <xf numFmtId="0" fontId="6" fillId="27" borderId="118" xfId="7" applyFont="1" applyFill="1" applyBorder="1" applyAlignment="1">
      <alignment horizontal="center" vertical="center" shrinkToFit="1"/>
    </xf>
    <xf numFmtId="176" fontId="41" fillId="24" borderId="13" xfId="7" applyNumberFormat="1" applyFont="1" applyFill="1" applyBorder="1" applyAlignment="1">
      <alignment vertical="center" shrinkToFit="1"/>
    </xf>
    <xf numFmtId="176" fontId="41" fillId="24" borderId="74" xfId="7" applyNumberFormat="1" applyFont="1" applyFill="1" applyBorder="1" applyAlignment="1">
      <alignment horizontal="right" vertical="center" wrapText="1" shrinkToFit="1"/>
    </xf>
    <xf numFmtId="176" fontId="41" fillId="29" borderId="11" xfId="7" applyNumberFormat="1" applyFont="1" applyFill="1" applyBorder="1" applyAlignment="1">
      <alignment vertical="center" shrinkToFit="1"/>
    </xf>
    <xf numFmtId="176" fontId="41" fillId="29" borderId="6" xfId="3" applyNumberFormat="1" applyFont="1" applyFill="1" applyBorder="1" applyAlignment="1" applyProtection="1">
      <alignment vertical="center"/>
      <protection locked="0"/>
    </xf>
    <xf numFmtId="38" fontId="41" fillId="29" borderId="39" xfId="3" applyFont="1" applyFill="1" applyBorder="1" applyAlignment="1">
      <alignment vertical="center"/>
    </xf>
    <xf numFmtId="0" fontId="41" fillId="29" borderId="10" xfId="7" applyFont="1" applyFill="1" applyBorder="1" applyAlignment="1">
      <alignment vertical="center" shrinkToFit="1"/>
    </xf>
    <xf numFmtId="177" fontId="41" fillId="29" borderId="5" xfId="7" applyNumberFormat="1" applyFont="1" applyFill="1" applyBorder="1" applyAlignment="1">
      <alignment horizontal="center" vertical="center" shrinkToFit="1"/>
    </xf>
    <xf numFmtId="57" fontId="44" fillId="29" borderId="79" xfId="3" applyNumberFormat="1" applyFont="1" applyFill="1" applyBorder="1" applyAlignment="1">
      <alignment horizontal="right" vertical="center"/>
    </xf>
    <xf numFmtId="0" fontId="41" fillId="29" borderId="10" xfId="3" applyNumberFormat="1" applyFont="1" applyFill="1" applyBorder="1" applyAlignment="1">
      <alignment vertical="center"/>
    </xf>
    <xf numFmtId="0" fontId="41" fillId="29" borderId="71" xfId="3" applyNumberFormat="1" applyFont="1" applyFill="1" applyBorder="1" applyAlignment="1">
      <alignment vertical="center"/>
    </xf>
    <xf numFmtId="38" fontId="41" fillId="24" borderId="107" xfId="3" applyFont="1" applyFill="1" applyBorder="1" applyAlignment="1">
      <alignment vertical="center" shrinkToFit="1"/>
    </xf>
    <xf numFmtId="38" fontId="41" fillId="24" borderId="109" xfId="3" applyFont="1" applyFill="1" applyBorder="1" applyAlignment="1">
      <alignment vertical="center" shrinkToFit="1"/>
    </xf>
    <xf numFmtId="38" fontId="41" fillId="24" borderId="110" xfId="3" applyFont="1" applyFill="1" applyBorder="1" applyAlignment="1">
      <alignment horizontal="center" vertical="center" shrinkToFit="1"/>
    </xf>
    <xf numFmtId="38" fontId="41" fillId="24" borderId="111" xfId="3" applyFont="1" applyFill="1" applyBorder="1" applyAlignment="1">
      <alignment vertical="center" shrinkToFit="1"/>
    </xf>
    <xf numFmtId="177" fontId="41" fillId="24" borderId="112" xfId="3" applyNumberFormat="1" applyFont="1" applyFill="1" applyBorder="1" applyAlignment="1">
      <alignment horizontal="center" vertical="center"/>
    </xf>
    <xf numFmtId="57" fontId="44" fillId="24" borderId="113" xfId="3" applyNumberFormat="1" applyFont="1" applyFill="1" applyBorder="1" applyAlignment="1">
      <alignment horizontal="right" vertical="center"/>
    </xf>
    <xf numFmtId="57" fontId="44" fillId="24" borderId="112" xfId="3" applyNumberFormat="1" applyFont="1" applyFill="1" applyBorder="1" applyAlignment="1">
      <alignment vertical="center"/>
    </xf>
    <xf numFmtId="176" fontId="41" fillId="24" borderId="106" xfId="7" applyNumberFormat="1" applyFont="1" applyFill="1" applyBorder="1" applyAlignment="1">
      <alignment vertical="center" shrinkToFit="1"/>
    </xf>
    <xf numFmtId="176" fontId="41" fillId="0" borderId="115" xfId="3" applyNumberFormat="1" applyFont="1" applyFill="1" applyBorder="1" applyAlignment="1">
      <alignment vertical="center"/>
    </xf>
    <xf numFmtId="176" fontId="41" fillId="0" borderId="115" xfId="3" applyNumberFormat="1" applyFont="1" applyFill="1" applyBorder="1" applyAlignment="1" applyProtection="1">
      <alignment vertical="center"/>
      <protection locked="0"/>
    </xf>
    <xf numFmtId="176" fontId="41" fillId="0" borderId="116" xfId="3" applyNumberFormat="1" applyFont="1" applyFill="1" applyBorder="1" applyAlignment="1" applyProtection="1">
      <alignment vertical="center"/>
      <protection locked="0"/>
    </xf>
    <xf numFmtId="176" fontId="41" fillId="0" borderId="106" xfId="3" applyNumberFormat="1" applyFont="1" applyFill="1" applyBorder="1" applyAlignment="1">
      <alignment vertical="center"/>
    </xf>
    <xf numFmtId="176" fontId="41" fillId="24" borderId="115" xfId="3" applyNumberFormat="1" applyFont="1" applyFill="1" applyBorder="1" applyAlignment="1" applyProtection="1">
      <alignment vertical="center"/>
      <protection locked="0"/>
    </xf>
    <xf numFmtId="176" fontId="41" fillId="24" borderId="108" xfId="3" applyNumberFormat="1" applyFont="1" applyFill="1" applyBorder="1" applyAlignment="1" applyProtection="1">
      <alignment vertical="center"/>
      <protection locked="0"/>
    </xf>
    <xf numFmtId="176" fontId="41" fillId="24" borderId="116" xfId="3" applyNumberFormat="1" applyFont="1" applyFill="1" applyBorder="1" applyAlignment="1" applyProtection="1">
      <alignment vertical="center"/>
      <protection locked="0"/>
    </xf>
    <xf numFmtId="176" fontId="41" fillId="24" borderId="117" xfId="3" applyNumberFormat="1" applyFont="1" applyFill="1" applyBorder="1" applyAlignment="1" applyProtection="1">
      <alignment vertical="center"/>
      <protection locked="0"/>
    </xf>
    <xf numFmtId="176" fontId="41" fillId="0" borderId="110" xfId="3" applyNumberFormat="1" applyFont="1" applyFill="1" applyBorder="1" applyAlignment="1">
      <alignment vertical="center"/>
    </xf>
    <xf numFmtId="176" fontId="6" fillId="38" borderId="11" xfId="7" applyNumberFormat="1" applyFont="1" applyFill="1" applyBorder="1" applyAlignment="1">
      <alignment vertical="center" shrinkToFit="1"/>
    </xf>
    <xf numFmtId="176" fontId="6" fillId="38" borderId="74" xfId="7" applyNumberFormat="1" applyFont="1" applyFill="1" applyBorder="1" applyAlignment="1">
      <alignment vertical="center" shrinkToFit="1"/>
    </xf>
    <xf numFmtId="0" fontId="6" fillId="38" borderId="10" xfId="7" applyFont="1" applyFill="1" applyBorder="1" applyAlignment="1">
      <alignment vertical="center" wrapText="1"/>
    </xf>
    <xf numFmtId="57" fontId="9" fillId="38" borderId="5" xfId="3" applyNumberFormat="1" applyFont="1" applyFill="1" applyBorder="1" applyAlignment="1">
      <alignment vertical="center"/>
    </xf>
    <xf numFmtId="57" fontId="9" fillId="38" borderId="79" xfId="3" applyNumberFormat="1" applyFont="1" applyFill="1" applyBorder="1" applyAlignment="1">
      <alignment vertical="center"/>
    </xf>
    <xf numFmtId="57" fontId="43" fillId="38" borderId="79" xfId="3" applyNumberFormat="1" applyFont="1" applyFill="1" applyBorder="1" applyAlignment="1">
      <alignment horizontal="right" vertical="center"/>
    </xf>
    <xf numFmtId="57" fontId="9" fillId="0" borderId="79" xfId="3" applyNumberFormat="1" applyFont="1" applyFill="1" applyBorder="1" applyAlignment="1">
      <alignment vertical="center"/>
    </xf>
    <xf numFmtId="57" fontId="9" fillId="0" borderId="5" xfId="3" applyNumberFormat="1" applyFont="1" applyFill="1" applyBorder="1" applyAlignment="1">
      <alignment vertical="center"/>
    </xf>
    <xf numFmtId="176" fontId="6" fillId="0" borderId="11" xfId="7" applyNumberFormat="1" applyFont="1" applyFill="1" applyBorder="1" applyAlignment="1">
      <alignment vertical="center" shrinkToFit="1"/>
    </xf>
    <xf numFmtId="177" fontId="6" fillId="0" borderId="5" xfId="7" applyNumberFormat="1" applyFont="1" applyFill="1" applyBorder="1" applyAlignment="1">
      <alignment horizontal="center" vertical="center" shrinkToFit="1"/>
    </xf>
    <xf numFmtId="176" fontId="10" fillId="38" borderId="11" xfId="7" applyNumberFormat="1" applyFont="1" applyFill="1" applyBorder="1" applyAlignment="1">
      <alignment vertical="center" shrinkToFit="1"/>
    </xf>
    <xf numFmtId="176" fontId="10" fillId="38" borderId="3" xfId="3" applyNumberFormat="1" applyFont="1" applyFill="1" applyBorder="1" applyAlignment="1" applyProtection="1">
      <alignment vertical="center"/>
      <protection locked="0"/>
    </xf>
    <xf numFmtId="176" fontId="10" fillId="38" borderId="49" xfId="3" applyNumberFormat="1" applyFont="1" applyFill="1" applyBorder="1" applyAlignment="1" applyProtection="1">
      <alignment vertical="center"/>
      <protection locked="0"/>
    </xf>
    <xf numFmtId="176" fontId="10" fillId="38" borderId="6" xfId="3" applyNumberFormat="1" applyFont="1" applyFill="1" applyBorder="1" applyAlignment="1" applyProtection="1">
      <alignment vertical="center"/>
      <protection locked="0"/>
    </xf>
    <xf numFmtId="38" fontId="6" fillId="0" borderId="107" xfId="3" applyFont="1" applyFill="1" applyBorder="1" applyAlignment="1">
      <alignment vertical="center" shrinkToFit="1"/>
    </xf>
    <xf numFmtId="57" fontId="43" fillId="0" borderId="113" xfId="3" applyNumberFormat="1" applyFont="1" applyFill="1" applyBorder="1" applyAlignment="1">
      <alignment vertical="center"/>
    </xf>
    <xf numFmtId="176" fontId="10" fillId="0" borderId="106" xfId="7" applyNumberFormat="1" applyFont="1" applyFill="1" applyBorder="1" applyAlignment="1">
      <alignment vertical="center" shrinkToFit="1"/>
    </xf>
    <xf numFmtId="38" fontId="6" fillId="0" borderId="87" xfId="3" applyFont="1" applyFill="1" applyBorder="1" applyAlignment="1">
      <alignment vertical="center" shrinkToFit="1"/>
    </xf>
    <xf numFmtId="38" fontId="6" fillId="0" borderId="118" xfId="3" applyFont="1" applyFill="1" applyBorder="1" applyAlignment="1">
      <alignment horizontal="center" vertical="center" shrinkToFit="1"/>
    </xf>
    <xf numFmtId="177" fontId="6" fillId="0" borderId="5" xfId="3" applyNumberFormat="1" applyFont="1" applyFill="1" applyBorder="1" applyAlignment="1">
      <alignment horizontal="center" vertical="center"/>
    </xf>
    <xf numFmtId="0" fontId="6" fillId="0" borderId="77" xfId="3" applyNumberFormat="1" applyFont="1" applyFill="1" applyBorder="1" applyAlignment="1">
      <alignment vertical="center"/>
    </xf>
    <xf numFmtId="0" fontId="6" fillId="0" borderId="78" xfId="3" applyNumberFormat="1" applyFont="1" applyFill="1" applyBorder="1" applyAlignment="1">
      <alignment vertical="center"/>
    </xf>
    <xf numFmtId="176" fontId="6" fillId="0" borderId="74" xfId="7" applyNumberFormat="1" applyFont="1" applyFill="1" applyBorder="1" applyAlignment="1">
      <alignment vertical="center" shrinkToFit="1"/>
    </xf>
    <xf numFmtId="38" fontId="6" fillId="0" borderId="75" xfId="3" applyFont="1" applyFill="1" applyBorder="1" applyAlignment="1">
      <alignment vertical="center"/>
    </xf>
    <xf numFmtId="57" fontId="9" fillId="0" borderId="79" xfId="3" applyNumberFormat="1" applyFont="1" applyFill="1" applyBorder="1" applyAlignment="1">
      <alignment horizontal="right" vertical="center"/>
    </xf>
    <xf numFmtId="57" fontId="9" fillId="0" borderId="5" xfId="3" applyNumberFormat="1" applyFont="1" applyFill="1" applyBorder="1" applyAlignment="1">
      <alignment horizontal="right" vertical="center"/>
    </xf>
    <xf numFmtId="38" fontId="6" fillId="0" borderId="11" xfId="3" applyFont="1" applyFill="1" applyBorder="1" applyAlignment="1">
      <alignment vertical="center" shrinkToFit="1"/>
    </xf>
    <xf numFmtId="177" fontId="10" fillId="0" borderId="112" xfId="3" applyNumberFormat="1" applyFont="1" applyFill="1" applyBorder="1" applyAlignment="1">
      <alignment horizontal="center" vertical="center"/>
    </xf>
    <xf numFmtId="57" fontId="43" fillId="0" borderId="112" xfId="3" applyNumberFormat="1" applyFont="1" applyFill="1" applyBorder="1" applyAlignment="1">
      <alignment vertical="center"/>
    </xf>
    <xf numFmtId="0" fontId="6" fillId="0" borderId="10" xfId="7" applyFont="1" applyFill="1" applyBorder="1" applyAlignment="1">
      <alignment vertical="center" shrinkToFit="1"/>
    </xf>
    <xf numFmtId="0" fontId="10" fillId="0" borderId="70" xfId="7" applyFont="1" applyFill="1" applyBorder="1" applyAlignment="1">
      <alignment vertical="center" shrinkToFit="1"/>
    </xf>
    <xf numFmtId="0" fontId="10" fillId="0" borderId="5" xfId="7" applyFont="1" applyFill="1" applyBorder="1" applyAlignment="1">
      <alignment horizontal="center" vertical="center" shrinkToFit="1"/>
    </xf>
    <xf numFmtId="177" fontId="10" fillId="0" borderId="5" xfId="7" applyNumberFormat="1" applyFont="1" applyFill="1" applyBorder="1" applyAlignment="1">
      <alignment horizontal="center" vertical="center" shrinkToFit="1"/>
    </xf>
    <xf numFmtId="177" fontId="41" fillId="0" borderId="5" xfId="7" applyNumberFormat="1" applyFont="1" applyFill="1" applyBorder="1" applyAlignment="1">
      <alignment horizontal="center" vertical="center" shrinkToFit="1"/>
    </xf>
    <xf numFmtId="0" fontId="6" fillId="0" borderId="77" xfId="7" applyFont="1" applyFill="1" applyBorder="1" applyAlignment="1">
      <alignment vertical="center" shrinkToFit="1"/>
    </xf>
    <xf numFmtId="38" fontId="41" fillId="0" borderId="76" xfId="3" applyFont="1" applyFill="1" applyBorder="1" applyAlignment="1">
      <alignment vertical="center" shrinkToFit="1"/>
    </xf>
    <xf numFmtId="38" fontId="6" fillId="0" borderId="77" xfId="3" applyFont="1" applyFill="1" applyBorder="1" applyAlignment="1">
      <alignment vertical="center" shrinkToFit="1"/>
    </xf>
    <xf numFmtId="0" fontId="6" fillId="0" borderId="10" xfId="315" applyFont="1" applyFill="1" applyBorder="1" applyAlignment="1">
      <alignment vertical="center" shrinkToFit="1"/>
    </xf>
    <xf numFmtId="38" fontId="6" fillId="24" borderId="105" xfId="3" applyFont="1" applyFill="1" applyBorder="1" applyAlignment="1">
      <alignment vertical="center"/>
    </xf>
    <xf numFmtId="177" fontId="6" fillId="24" borderId="112" xfId="3" applyNumberFormat="1" applyFont="1" applyFill="1" applyBorder="1" applyAlignment="1">
      <alignment horizontal="center" vertical="center"/>
    </xf>
    <xf numFmtId="57" fontId="9" fillId="24" borderId="113" xfId="3" applyNumberFormat="1" applyFont="1" applyFill="1" applyBorder="1" applyAlignment="1">
      <alignment vertical="center"/>
    </xf>
    <xf numFmtId="57" fontId="9" fillId="24" borderId="112" xfId="3" applyNumberFormat="1" applyFont="1" applyFill="1" applyBorder="1" applyAlignment="1">
      <alignment vertical="center"/>
    </xf>
    <xf numFmtId="0" fontId="6" fillId="24" borderId="111" xfId="3" applyNumberFormat="1" applyFont="1" applyFill="1" applyBorder="1" applyAlignment="1">
      <alignment vertical="center"/>
    </xf>
    <xf numFmtId="0" fontId="6" fillId="24" borderId="114" xfId="3" applyNumberFormat="1" applyFont="1" applyFill="1" applyBorder="1" applyAlignment="1">
      <alignment vertical="center"/>
    </xf>
    <xf numFmtId="176" fontId="6" fillId="0" borderId="115" xfId="3" applyNumberFormat="1" applyFont="1" applyFill="1" applyBorder="1" applyAlignment="1">
      <alignment vertical="center"/>
    </xf>
    <xf numFmtId="176" fontId="6" fillId="0" borderId="115" xfId="3" applyNumberFormat="1" applyFont="1" applyFill="1" applyBorder="1" applyAlignment="1" applyProtection="1">
      <alignment vertical="center"/>
      <protection locked="0"/>
    </xf>
    <xf numFmtId="176" fontId="6" fillId="0" borderId="116" xfId="3" applyNumberFormat="1" applyFont="1" applyFill="1" applyBorder="1" applyAlignment="1" applyProtection="1">
      <alignment vertical="center"/>
      <protection locked="0"/>
    </xf>
    <xf numFmtId="176" fontId="6" fillId="0" borderId="106" xfId="3" applyNumberFormat="1" applyFont="1" applyFill="1" applyBorder="1" applyAlignment="1">
      <alignment vertical="center"/>
    </xf>
    <xf numFmtId="176" fontId="6" fillId="24" borderId="115" xfId="3" applyNumberFormat="1" applyFont="1" applyFill="1" applyBorder="1" applyAlignment="1" applyProtection="1">
      <alignment vertical="center"/>
      <protection locked="0"/>
    </xf>
    <xf numFmtId="176" fontId="6" fillId="24" borderId="108" xfId="3" applyNumberFormat="1" applyFont="1" applyFill="1" applyBorder="1" applyAlignment="1" applyProtection="1">
      <alignment vertical="center"/>
      <protection locked="0"/>
    </xf>
    <xf numFmtId="176" fontId="6" fillId="24" borderId="116" xfId="3" applyNumberFormat="1" applyFont="1" applyFill="1" applyBorder="1" applyAlignment="1" applyProtection="1">
      <alignment vertical="center"/>
      <protection locked="0"/>
    </xf>
    <xf numFmtId="176" fontId="6" fillId="24" borderId="117" xfId="3" applyNumberFormat="1" applyFont="1" applyFill="1" applyBorder="1" applyAlignment="1" applyProtection="1">
      <alignment vertical="center"/>
      <protection locked="0"/>
    </xf>
    <xf numFmtId="176" fontId="6" fillId="0" borderId="110" xfId="3" applyNumberFormat="1" applyFont="1" applyFill="1" applyBorder="1" applyAlignment="1">
      <alignment vertical="center"/>
    </xf>
    <xf numFmtId="38" fontId="6" fillId="24" borderId="111" xfId="3" applyFont="1" applyFill="1" applyBorder="1" applyAlignment="1">
      <alignment vertical="center" wrapText="1" shrinkToFit="1"/>
    </xf>
    <xf numFmtId="0" fontId="10" fillId="0" borderId="10" xfId="7" applyFont="1" applyFill="1" applyBorder="1" applyAlignment="1">
      <alignment vertical="center" shrinkToFit="1"/>
    </xf>
    <xf numFmtId="177" fontId="10" fillId="0" borderId="5" xfId="3" applyNumberFormat="1" applyFont="1" applyFill="1" applyBorder="1" applyAlignment="1">
      <alignment horizontal="center" vertical="center"/>
    </xf>
    <xf numFmtId="0" fontId="6" fillId="0" borderId="10" xfId="7" applyFont="1" applyFill="1" applyBorder="1" applyAlignment="1">
      <alignment vertical="center" wrapText="1" shrinkToFit="1"/>
    </xf>
    <xf numFmtId="0" fontId="10" fillId="0" borderId="10" xfId="7" applyFont="1" applyFill="1" applyBorder="1" applyAlignment="1">
      <alignment vertical="center" wrapText="1" shrinkToFit="1"/>
    </xf>
    <xf numFmtId="38" fontId="6" fillId="0" borderId="10" xfId="3" applyFont="1" applyFill="1" applyBorder="1" applyAlignment="1">
      <alignment vertical="center" shrinkToFit="1"/>
    </xf>
    <xf numFmtId="38" fontId="6" fillId="0" borderId="10" xfId="3" applyFont="1" applyFill="1" applyBorder="1" applyAlignment="1">
      <alignment vertical="center" wrapText="1" shrinkToFit="1"/>
    </xf>
    <xf numFmtId="177" fontId="41" fillId="0" borderId="5" xfId="3" applyNumberFormat="1" applyFont="1" applyFill="1" applyBorder="1" applyAlignment="1">
      <alignment horizontal="center" vertical="center"/>
    </xf>
    <xf numFmtId="38" fontId="10" fillId="0" borderId="6" xfId="3" applyFont="1" applyFill="1" applyBorder="1" applyAlignment="1">
      <alignment vertical="center" shrinkToFit="1"/>
    </xf>
    <xf numFmtId="0" fontId="6" fillId="0" borderId="70" xfId="7" applyFont="1" applyFill="1" applyBorder="1" applyAlignment="1">
      <alignment vertical="center" wrapText="1" shrinkToFit="1"/>
    </xf>
    <xf numFmtId="0" fontId="41" fillId="0" borderId="70" xfId="7" applyFont="1" applyFill="1" applyBorder="1" applyAlignment="1">
      <alignment vertical="center" shrinkToFit="1"/>
    </xf>
    <xf numFmtId="38" fontId="6" fillId="0" borderId="109" xfId="3" applyFont="1" applyFill="1" applyBorder="1" applyAlignment="1">
      <alignment vertical="center" shrinkToFit="1"/>
    </xf>
    <xf numFmtId="38" fontId="6" fillId="0" borderId="110" xfId="3" applyFont="1" applyFill="1" applyBorder="1" applyAlignment="1">
      <alignment horizontal="center" vertical="center" shrinkToFit="1"/>
    </xf>
    <xf numFmtId="176" fontId="6" fillId="39" borderId="11" xfId="7" applyNumberFormat="1" applyFont="1" applyFill="1" applyBorder="1" applyAlignment="1">
      <alignment vertical="center" shrinkToFit="1"/>
    </xf>
    <xf numFmtId="0" fontId="10" fillId="40" borderId="10" xfId="3" applyNumberFormat="1" applyFont="1" applyFill="1" applyBorder="1" applyAlignment="1">
      <alignment vertical="center"/>
    </xf>
    <xf numFmtId="0" fontId="10" fillId="40" borderId="71" xfId="3" applyNumberFormat="1" applyFont="1" applyFill="1" applyBorder="1" applyAlignment="1">
      <alignment vertical="center"/>
    </xf>
    <xf numFmtId="0" fontId="41" fillId="0" borderId="87" xfId="7" applyFont="1" applyFill="1" applyBorder="1" applyAlignment="1">
      <alignment vertical="center" shrinkToFit="1"/>
    </xf>
    <xf numFmtId="57" fontId="9" fillId="41" borderId="79" xfId="3" applyNumberFormat="1" applyFont="1" applyFill="1" applyBorder="1" applyAlignment="1">
      <alignment vertical="center"/>
    </xf>
    <xf numFmtId="176" fontId="41" fillId="41" borderId="12" xfId="3" applyNumberFormat="1" applyFont="1" applyFill="1" applyBorder="1" applyAlignment="1" applyProtection="1">
      <alignment vertical="center"/>
      <protection locked="0"/>
    </xf>
    <xf numFmtId="176" fontId="41" fillId="41" borderId="87" xfId="3" applyNumberFormat="1" applyFont="1" applyFill="1" applyBorder="1" applyAlignment="1" applyProtection="1">
      <alignment vertical="center"/>
      <protection locked="0"/>
    </xf>
    <xf numFmtId="0" fontId="6" fillId="0" borderId="70" xfId="262" applyFont="1" applyFill="1" applyBorder="1" applyAlignment="1">
      <alignment vertical="center" shrinkToFit="1"/>
    </xf>
    <xf numFmtId="0" fontId="6" fillId="0" borderId="2" xfId="262" applyFont="1" applyFill="1" applyBorder="1" applyAlignment="1">
      <alignment vertical="center" shrinkToFit="1"/>
    </xf>
    <xf numFmtId="176" fontId="10" fillId="0" borderId="11" xfId="7" applyNumberFormat="1" applyFont="1" applyFill="1" applyBorder="1" applyAlignment="1">
      <alignment vertical="center" shrinkToFit="1"/>
    </xf>
    <xf numFmtId="38" fontId="41" fillId="0" borderId="39" xfId="3" applyFont="1" applyFill="1" applyBorder="1" applyAlignment="1">
      <alignment vertical="center"/>
    </xf>
    <xf numFmtId="57" fontId="44" fillId="0" borderId="79" xfId="3" applyNumberFormat="1" applyFont="1" applyFill="1" applyBorder="1" applyAlignment="1">
      <alignment vertical="center"/>
    </xf>
    <xf numFmtId="57" fontId="44" fillId="0" borderId="5" xfId="3" applyNumberFormat="1" applyFont="1" applyFill="1" applyBorder="1" applyAlignment="1">
      <alignment vertical="center"/>
    </xf>
    <xf numFmtId="0" fontId="41" fillId="0" borderId="10" xfId="3" applyNumberFormat="1" applyFont="1" applyFill="1" applyBorder="1" applyAlignment="1">
      <alignment vertical="center"/>
    </xf>
    <xf numFmtId="0" fontId="41" fillId="0" borderId="71" xfId="3" applyNumberFormat="1" applyFont="1" applyFill="1" applyBorder="1" applyAlignment="1">
      <alignment vertical="center"/>
    </xf>
    <xf numFmtId="0" fontId="28" fillId="0" borderId="0" xfId="0" applyFont="1" applyFill="1"/>
    <xf numFmtId="176" fontId="10" fillId="0" borderId="6" xfId="3" applyNumberFormat="1" applyFont="1" applyFill="1" applyBorder="1" applyAlignment="1" applyProtection="1">
      <alignment vertical="center"/>
      <protection locked="0"/>
    </xf>
    <xf numFmtId="176" fontId="41" fillId="0" borderId="49" xfId="3" applyNumberFormat="1" applyFont="1" applyFill="1" applyBorder="1" applyAlignment="1" applyProtection="1">
      <alignment vertical="center"/>
      <protection locked="0"/>
    </xf>
    <xf numFmtId="176" fontId="41" fillId="0" borderId="6" xfId="3" applyNumberFormat="1" applyFont="1" applyFill="1" applyBorder="1" applyAlignment="1" applyProtection="1">
      <alignment vertical="center"/>
      <protection locked="0"/>
    </xf>
    <xf numFmtId="176" fontId="10" fillId="0" borderId="49" xfId="3" applyNumberFormat="1" applyFont="1" applyFill="1" applyBorder="1" applyAlignment="1" applyProtection="1">
      <alignment vertical="center"/>
      <protection locked="0"/>
    </xf>
    <xf numFmtId="57" fontId="9" fillId="24" borderId="79" xfId="3" applyNumberFormat="1" applyFont="1" applyFill="1" applyBorder="1" applyAlignment="1">
      <alignment horizontal="center" vertical="center"/>
    </xf>
    <xf numFmtId="57" fontId="9" fillId="24" borderId="5" xfId="3" applyNumberFormat="1" applyFont="1" applyFill="1" applyBorder="1" applyAlignment="1">
      <alignment horizontal="center" vertical="center"/>
    </xf>
    <xf numFmtId="0" fontId="6" fillId="0" borderId="10" xfId="3" applyNumberFormat="1" applyFont="1" applyFill="1" applyBorder="1" applyAlignment="1">
      <alignment vertical="center"/>
    </xf>
    <xf numFmtId="0" fontId="6" fillId="0" borderId="71" xfId="3" applyNumberFormat="1" applyFont="1" applyFill="1" applyBorder="1" applyAlignment="1">
      <alignment vertical="center"/>
    </xf>
    <xf numFmtId="0" fontId="10" fillId="0" borderId="87" xfId="7" applyFont="1" applyFill="1" applyBorder="1" applyAlignment="1">
      <alignment vertical="center" shrinkToFit="1"/>
    </xf>
    <xf numFmtId="0" fontId="10" fillId="0" borderId="13" xfId="7" applyFont="1" applyFill="1" applyBorder="1" applyAlignment="1">
      <alignment horizontal="center" vertical="center" shrinkToFit="1"/>
    </xf>
    <xf numFmtId="0" fontId="0" fillId="39" borderId="0" xfId="0" applyFill="1"/>
    <xf numFmtId="38" fontId="6" fillId="0" borderId="108" xfId="3" applyFont="1" applyFill="1" applyBorder="1" applyAlignment="1">
      <alignment vertical="center" shrinkToFit="1"/>
    </xf>
    <xf numFmtId="176" fontId="6" fillId="31" borderId="12" xfId="3" applyNumberFormat="1" applyFont="1" applyFill="1" applyBorder="1" applyAlignment="1" applyProtection="1">
      <alignment vertical="center"/>
      <protection locked="0"/>
    </xf>
    <xf numFmtId="176" fontId="6" fillId="26" borderId="74" xfId="7" applyNumberFormat="1" applyFont="1" applyFill="1" applyBorder="1" applyAlignment="1">
      <alignment vertical="center" shrinkToFit="1"/>
    </xf>
    <xf numFmtId="176" fontId="6" fillId="26" borderId="11" xfId="7" applyNumberFormat="1" applyFont="1" applyFill="1" applyBorder="1" applyAlignment="1">
      <alignment vertical="center" shrinkToFit="1"/>
    </xf>
    <xf numFmtId="176" fontId="6" fillId="26" borderId="11" xfId="3" applyNumberFormat="1" applyFont="1" applyFill="1" applyBorder="1" applyAlignment="1">
      <alignment vertical="center"/>
    </xf>
    <xf numFmtId="176" fontId="6" fillId="26" borderId="74" xfId="3" applyNumberFormat="1" applyFont="1" applyFill="1" applyBorder="1" applyAlignment="1">
      <alignment vertical="center"/>
    </xf>
    <xf numFmtId="176" fontId="6" fillId="26" borderId="11" xfId="7" applyNumberFormat="1" applyFont="1" applyFill="1" applyBorder="1" applyAlignment="1">
      <alignment horizontal="right" vertical="center" shrinkToFit="1"/>
    </xf>
    <xf numFmtId="176" fontId="10" fillId="26" borderId="11" xfId="7" applyNumberFormat="1" applyFont="1" applyFill="1" applyBorder="1" applyAlignment="1">
      <alignment vertical="center" shrinkToFit="1"/>
    </xf>
    <xf numFmtId="57" fontId="10" fillId="24" borderId="79" xfId="3" applyNumberFormat="1" applyFont="1" applyFill="1" applyBorder="1" applyAlignment="1">
      <alignment vertical="center"/>
    </xf>
    <xf numFmtId="57" fontId="10" fillId="24" borderId="5" xfId="3" applyNumberFormat="1" applyFont="1" applyFill="1" applyBorder="1" applyAlignment="1">
      <alignment vertical="center"/>
    </xf>
    <xf numFmtId="38" fontId="6" fillId="0" borderId="11" xfId="3" applyFont="1" applyFill="1" applyBorder="1" applyAlignment="1">
      <alignment vertical="center" wrapText="1" shrinkToFit="1"/>
    </xf>
    <xf numFmtId="0" fontId="6" fillId="0" borderId="110" xfId="7" applyFont="1" applyFill="1" applyBorder="1" applyAlignment="1">
      <alignment horizontal="center" vertical="center" shrinkToFit="1"/>
    </xf>
    <xf numFmtId="0" fontId="41" fillId="24" borderId="111" xfId="7" applyFont="1" applyFill="1" applyBorder="1" applyAlignment="1">
      <alignment vertical="center" shrinkToFit="1"/>
    </xf>
    <xf numFmtId="176" fontId="41" fillId="29" borderId="106" xfId="7" applyNumberFormat="1" applyFont="1" applyFill="1" applyBorder="1" applyAlignment="1">
      <alignment vertical="center" shrinkToFit="1"/>
    </xf>
    <xf numFmtId="176" fontId="41" fillId="29" borderId="106" xfId="3" applyNumberFormat="1" applyFont="1" applyFill="1" applyBorder="1" applyAlignment="1">
      <alignment vertical="center"/>
    </xf>
    <xf numFmtId="176" fontId="41" fillId="29" borderId="115" xfId="3" applyNumberFormat="1" applyFont="1" applyFill="1" applyBorder="1" applyAlignment="1" applyProtection="1">
      <alignment vertical="center"/>
      <protection locked="0"/>
    </xf>
    <xf numFmtId="176" fontId="41" fillId="29" borderId="117" xfId="3" applyNumberFormat="1" applyFont="1" applyFill="1" applyBorder="1" applyAlignment="1" applyProtection="1">
      <alignment vertical="center"/>
      <protection locked="0"/>
    </xf>
    <xf numFmtId="176" fontId="41" fillId="26" borderId="11" xfId="7" applyNumberFormat="1" applyFont="1" applyFill="1" applyBorder="1" applyAlignment="1">
      <alignment vertical="center" shrinkToFit="1"/>
    </xf>
    <xf numFmtId="38" fontId="10" fillId="0" borderId="75" xfId="3" applyFont="1" applyFill="1" applyBorder="1" applyAlignment="1">
      <alignment vertical="center"/>
    </xf>
    <xf numFmtId="0" fontId="6" fillId="0" borderId="109" xfId="7" applyFont="1" applyFill="1" applyBorder="1" applyAlignment="1">
      <alignment vertical="center" shrinkToFit="1"/>
    </xf>
    <xf numFmtId="0" fontId="10" fillId="0" borderId="118" xfId="7" applyFont="1" applyFill="1" applyBorder="1" applyAlignment="1">
      <alignment horizontal="center" vertical="center" shrinkToFit="1"/>
    </xf>
    <xf numFmtId="0" fontId="10" fillId="24" borderId="77" xfId="7" applyFont="1" applyFill="1" applyBorder="1" applyAlignment="1">
      <alignment vertical="center" wrapText="1" shrinkToFit="1"/>
    </xf>
    <xf numFmtId="38" fontId="10" fillId="24" borderId="10" xfId="3" applyFont="1" applyFill="1" applyBorder="1" applyAlignment="1">
      <alignment vertical="center" wrapText="1" shrinkToFit="1"/>
    </xf>
    <xf numFmtId="177" fontId="6" fillId="0" borderId="112" xfId="7" applyNumberFormat="1" applyFont="1" applyFill="1" applyBorder="1" applyAlignment="1">
      <alignment horizontal="center" vertical="center" shrinkToFit="1"/>
    </xf>
    <xf numFmtId="0" fontId="10" fillId="24" borderId="111" xfId="3" applyNumberFormat="1" applyFont="1" applyFill="1" applyBorder="1" applyAlignment="1">
      <alignment vertical="center"/>
    </xf>
    <xf numFmtId="0" fontId="10" fillId="24" borderId="114" xfId="3" applyNumberFormat="1" applyFont="1" applyFill="1" applyBorder="1" applyAlignment="1">
      <alignment vertical="center"/>
    </xf>
    <xf numFmtId="176" fontId="10" fillId="0" borderId="12" xfId="3" applyNumberFormat="1" applyFont="1" applyFill="1" applyBorder="1" applyAlignment="1" applyProtection="1">
      <alignment vertical="center"/>
      <protection locked="0"/>
    </xf>
    <xf numFmtId="176" fontId="10" fillId="0" borderId="59" xfId="3" applyNumberFormat="1" applyFont="1" applyFill="1" applyBorder="1" applyAlignment="1" applyProtection="1">
      <alignment vertical="center"/>
      <protection locked="0"/>
    </xf>
    <xf numFmtId="176" fontId="6" fillId="0" borderId="0" xfId="3" applyNumberFormat="1" applyFont="1" applyFill="1" applyBorder="1" applyAlignment="1">
      <alignment vertical="center"/>
    </xf>
    <xf numFmtId="176" fontId="10" fillId="0" borderId="0" xfId="3" applyNumberFormat="1" applyFont="1" applyFill="1" applyBorder="1" applyAlignment="1">
      <alignment vertical="center"/>
    </xf>
    <xf numFmtId="176" fontId="10" fillId="0" borderId="74" xfId="3" applyNumberFormat="1" applyFont="1" applyFill="1" applyBorder="1" applyAlignment="1">
      <alignment vertical="center"/>
    </xf>
    <xf numFmtId="176" fontId="10" fillId="24" borderId="12" xfId="3" applyNumberFormat="1" applyFont="1" applyFill="1" applyBorder="1" applyAlignment="1" applyProtection="1">
      <alignment vertical="center"/>
      <protection locked="0"/>
    </xf>
    <xf numFmtId="176" fontId="10" fillId="24" borderId="87" xfId="3" applyNumberFormat="1" applyFont="1" applyFill="1" applyBorder="1" applyAlignment="1" applyProtection="1">
      <alignment vertical="center"/>
      <protection locked="0"/>
    </xf>
    <xf numFmtId="176" fontId="10" fillId="24" borderId="59" xfId="3" applyNumberFormat="1" applyFont="1" applyFill="1" applyBorder="1" applyAlignment="1" applyProtection="1">
      <alignment vertical="center"/>
      <protection locked="0"/>
    </xf>
    <xf numFmtId="176" fontId="6" fillId="24" borderId="6" xfId="3" applyNumberFormat="1" applyFont="1" applyFill="1" applyBorder="1" applyAlignment="1" applyProtection="1">
      <alignment vertical="center" wrapText="1"/>
      <protection locked="0"/>
    </xf>
    <xf numFmtId="176" fontId="6" fillId="29" borderId="12" xfId="3" applyNumberFormat="1" applyFont="1" applyFill="1" applyBorder="1" applyAlignment="1" applyProtection="1">
      <alignment vertical="center"/>
      <protection locked="0"/>
    </xf>
    <xf numFmtId="176" fontId="10" fillId="24" borderId="60" xfId="3" applyNumberFormat="1" applyFont="1" applyFill="1" applyBorder="1" applyAlignment="1" applyProtection="1">
      <alignment vertical="center"/>
      <protection locked="0"/>
    </xf>
    <xf numFmtId="176" fontId="6" fillId="24" borderId="0" xfId="3" applyNumberFormat="1" applyFont="1" applyFill="1" applyBorder="1" applyAlignment="1" applyProtection="1">
      <alignment vertical="center"/>
      <protection locked="0"/>
    </xf>
    <xf numFmtId="177" fontId="41" fillId="24" borderId="0" xfId="7" applyNumberFormat="1" applyFont="1" applyFill="1" applyBorder="1" applyAlignment="1">
      <alignment horizontal="center" vertical="center" shrinkToFit="1"/>
    </xf>
    <xf numFmtId="177" fontId="10" fillId="24" borderId="0" xfId="7" applyNumberFormat="1" applyFont="1" applyFill="1" applyBorder="1" applyAlignment="1">
      <alignment horizontal="center" vertical="center" shrinkToFit="1"/>
    </xf>
    <xf numFmtId="0" fontId="2" fillId="0" borderId="0" xfId="0" applyFont="1" applyBorder="1"/>
    <xf numFmtId="0" fontId="28" fillId="0" borderId="0" xfId="0" applyFont="1" applyFill="1" applyBorder="1"/>
    <xf numFmtId="38" fontId="45" fillId="0" borderId="0" xfId="3" applyFont="1" applyFill="1" applyBorder="1" applyAlignment="1">
      <alignment vertical="center"/>
    </xf>
    <xf numFmtId="0" fontId="49" fillId="0" borderId="0" xfId="0" applyFont="1" applyBorder="1"/>
    <xf numFmtId="0" fontId="28" fillId="0" borderId="0" xfId="0" applyFont="1" applyBorder="1"/>
    <xf numFmtId="0" fontId="10" fillId="0" borderId="76" xfId="7" applyFont="1" applyFill="1" applyBorder="1" applyAlignment="1">
      <alignment vertical="center" shrinkToFit="1"/>
    </xf>
    <xf numFmtId="38" fontId="10" fillId="0" borderId="76" xfId="3" applyFont="1" applyFill="1" applyBorder="1" applyAlignment="1">
      <alignment vertical="center" shrinkToFit="1"/>
    </xf>
    <xf numFmtId="0" fontId="6" fillId="30" borderId="77" xfId="7" applyFont="1" applyFill="1" applyBorder="1" applyAlignment="1">
      <alignment vertical="center" shrinkToFit="1"/>
    </xf>
    <xf numFmtId="38" fontId="6" fillId="27" borderId="75" xfId="3" applyFont="1" applyFill="1" applyBorder="1" applyAlignment="1">
      <alignment vertical="center"/>
    </xf>
    <xf numFmtId="176" fontId="6" fillId="28" borderId="60" xfId="3" applyNumberFormat="1" applyFont="1" applyFill="1" applyBorder="1" applyAlignment="1" applyProtection="1">
      <alignment vertical="center"/>
      <protection locked="0"/>
    </xf>
    <xf numFmtId="176" fontId="47" fillId="24" borderId="60" xfId="3" applyNumberFormat="1" applyFont="1" applyFill="1" applyBorder="1" applyAlignment="1" applyProtection="1">
      <alignment vertical="center"/>
      <protection locked="0"/>
    </xf>
    <xf numFmtId="0" fontId="6" fillId="0" borderId="77" xfId="315" applyFont="1" applyFill="1" applyBorder="1" applyAlignment="1">
      <alignment vertical="center" shrinkToFit="1"/>
    </xf>
    <xf numFmtId="176" fontId="47" fillId="24" borderId="87" xfId="3" applyNumberFormat="1" applyFont="1" applyFill="1" applyBorder="1" applyAlignment="1" applyProtection="1">
      <alignment vertical="center"/>
      <protection locked="0"/>
    </xf>
    <xf numFmtId="176" fontId="10" fillId="24" borderId="1" xfId="3" applyNumberFormat="1" applyFont="1" applyFill="1" applyBorder="1" applyAlignment="1" applyProtection="1">
      <alignment vertical="center"/>
      <protection locked="0"/>
    </xf>
    <xf numFmtId="176" fontId="10" fillId="24" borderId="0" xfId="3" applyNumberFormat="1" applyFont="1" applyFill="1" applyBorder="1" applyAlignment="1" applyProtection="1">
      <alignment vertical="center"/>
      <protection locked="0"/>
    </xf>
    <xf numFmtId="0" fontId="10" fillId="27" borderId="2" xfId="7" applyFont="1" applyFill="1" applyBorder="1" applyAlignment="1">
      <alignment vertical="center" shrinkToFit="1"/>
    </xf>
    <xf numFmtId="0" fontId="10" fillId="27" borderId="118" xfId="7" applyFont="1" applyFill="1" applyBorder="1" applyAlignment="1">
      <alignment horizontal="center" vertical="center" shrinkToFit="1"/>
    </xf>
    <xf numFmtId="38" fontId="10" fillId="0" borderId="76" xfId="3" applyFont="1" applyFill="1" applyBorder="1" applyAlignment="1">
      <alignment vertical="center" wrapText="1" shrinkToFit="1"/>
    </xf>
    <xf numFmtId="38" fontId="37" fillId="0" borderId="87" xfId="3" applyFont="1" applyFill="1" applyBorder="1" applyAlignment="1">
      <alignment vertical="center" shrinkToFit="1"/>
    </xf>
    <xf numFmtId="0" fontId="37" fillId="0" borderId="87" xfId="7" applyFont="1" applyFill="1" applyBorder="1" applyAlignment="1">
      <alignment vertical="center" shrinkToFit="1"/>
    </xf>
    <xf numFmtId="38" fontId="6" fillId="0" borderId="125" xfId="3" applyFont="1" applyFill="1" applyBorder="1" applyAlignment="1">
      <alignment vertical="center"/>
    </xf>
    <xf numFmtId="0" fontId="6" fillId="0" borderId="67" xfId="7" applyFont="1" applyFill="1" applyBorder="1" applyAlignment="1">
      <alignment vertical="center" shrinkToFit="1"/>
    </xf>
    <xf numFmtId="0" fontId="6" fillId="0" borderId="127" xfId="7" applyFont="1" applyFill="1" applyBorder="1" applyAlignment="1">
      <alignment horizontal="center" vertical="center" shrinkToFit="1"/>
    </xf>
    <xf numFmtId="57" fontId="9" fillId="0" borderId="113" xfId="3" applyNumberFormat="1" applyFont="1" applyFill="1" applyBorder="1" applyAlignment="1">
      <alignment vertical="center"/>
    </xf>
    <xf numFmtId="57" fontId="9" fillId="0" borderId="112" xfId="3" applyNumberFormat="1" applyFont="1" applyFill="1" applyBorder="1" applyAlignment="1">
      <alignment vertical="center"/>
    </xf>
    <xf numFmtId="176" fontId="6" fillId="0" borderId="123" xfId="3" applyNumberFormat="1" applyFont="1" applyFill="1" applyBorder="1" applyAlignment="1">
      <alignment vertical="center"/>
    </xf>
    <xf numFmtId="176" fontId="6" fillId="0" borderId="128" xfId="3" applyNumberFormat="1" applyFont="1" applyFill="1" applyBorder="1" applyAlignment="1">
      <alignment vertical="center"/>
    </xf>
    <xf numFmtId="176" fontId="6" fillId="0" borderId="128" xfId="3" applyNumberFormat="1" applyFont="1" applyFill="1" applyBorder="1" applyAlignment="1" applyProtection="1">
      <alignment vertical="center"/>
      <protection locked="0"/>
    </xf>
    <xf numFmtId="176" fontId="6" fillId="0" borderId="129" xfId="3" applyNumberFormat="1" applyFont="1" applyFill="1" applyBorder="1" applyAlignment="1" applyProtection="1">
      <alignment vertical="center"/>
      <protection locked="0"/>
    </xf>
    <xf numFmtId="176" fontId="6" fillId="24" borderId="128" xfId="3" applyNumberFormat="1" applyFont="1" applyFill="1" applyBorder="1" applyAlignment="1" applyProtection="1">
      <alignment vertical="center"/>
      <protection locked="0"/>
    </xf>
    <xf numFmtId="176" fontId="6" fillId="24" borderId="126" xfId="3" applyNumberFormat="1" applyFont="1" applyFill="1" applyBorder="1" applyAlignment="1" applyProtection="1">
      <alignment vertical="center"/>
      <protection locked="0"/>
    </xf>
    <xf numFmtId="176" fontId="6" fillId="24" borderId="129" xfId="3" applyNumberFormat="1" applyFont="1" applyFill="1" applyBorder="1" applyAlignment="1" applyProtection="1">
      <alignment vertical="center"/>
      <protection locked="0"/>
    </xf>
    <xf numFmtId="176" fontId="6" fillId="24" borderId="130" xfId="3" applyNumberFormat="1" applyFont="1" applyFill="1" applyBorder="1" applyAlignment="1" applyProtection="1">
      <alignment vertical="center"/>
      <protection locked="0"/>
    </xf>
    <xf numFmtId="0" fontId="37" fillId="0" borderId="126" xfId="7" applyFont="1" applyFill="1" applyBorder="1" applyAlignment="1">
      <alignment vertical="center" shrinkToFit="1"/>
    </xf>
    <xf numFmtId="38" fontId="54" fillId="0" borderId="108" xfId="3" applyFont="1" applyFill="1" applyBorder="1" applyAlignment="1">
      <alignment vertical="center" shrinkToFit="1"/>
    </xf>
    <xf numFmtId="0" fontId="37" fillId="0" borderId="76" xfId="7" applyFont="1" applyFill="1" applyBorder="1" applyAlignment="1">
      <alignment vertical="center" shrinkToFit="1"/>
    </xf>
    <xf numFmtId="0" fontId="37" fillId="0" borderId="6" xfId="7" applyFont="1" applyFill="1" applyBorder="1" applyAlignment="1">
      <alignment vertical="center" shrinkToFit="1"/>
    </xf>
    <xf numFmtId="0" fontId="55" fillId="0" borderId="6" xfId="7" applyFont="1" applyFill="1" applyBorder="1" applyAlignment="1">
      <alignment vertical="center" shrinkToFit="1"/>
    </xf>
    <xf numFmtId="0" fontId="54" fillId="0" borderId="6" xfId="7" applyFont="1" applyFill="1" applyBorder="1" applyAlignment="1">
      <alignment vertical="center" shrinkToFit="1"/>
    </xf>
    <xf numFmtId="38" fontId="37" fillId="0" borderId="6" xfId="3" applyFont="1" applyFill="1" applyBorder="1" applyAlignment="1">
      <alignment vertical="center" shrinkToFit="1"/>
    </xf>
    <xf numFmtId="176" fontId="10" fillId="26" borderId="11" xfId="3" applyNumberFormat="1" applyFont="1" applyFill="1" applyBorder="1" applyAlignment="1">
      <alignment vertical="center"/>
    </xf>
    <xf numFmtId="38" fontId="10" fillId="0" borderId="13" xfId="3" applyFont="1" applyFill="1" applyBorder="1" applyAlignment="1">
      <alignment horizontal="center" vertical="center" shrinkToFit="1"/>
    </xf>
    <xf numFmtId="176" fontId="6" fillId="0" borderId="1" xfId="3" applyNumberFormat="1" applyFont="1" applyFill="1" applyBorder="1" applyAlignment="1">
      <alignment vertical="center" wrapText="1"/>
    </xf>
    <xf numFmtId="0" fontId="37" fillId="27" borderId="6" xfId="7" applyFont="1" applyFill="1" applyBorder="1" applyAlignment="1">
      <alignment vertical="center" shrinkToFit="1"/>
    </xf>
    <xf numFmtId="0" fontId="6" fillId="0" borderId="6" xfId="7" applyFont="1" applyFill="1" applyBorder="1" applyAlignment="1">
      <alignment vertical="center" wrapText="1" shrinkToFit="1"/>
    </xf>
    <xf numFmtId="0" fontId="37" fillId="0" borderId="6" xfId="7" applyFont="1" applyFill="1" applyBorder="1" applyAlignment="1">
      <alignment vertical="center" wrapText="1" shrinkToFit="1"/>
    </xf>
    <xf numFmtId="0" fontId="9" fillId="0" borderId="6" xfId="7" applyFont="1" applyFill="1" applyBorder="1" applyAlignment="1">
      <alignment vertical="center" wrapText="1" shrinkToFit="1"/>
    </xf>
    <xf numFmtId="0" fontId="56" fillId="0" borderId="6" xfId="7" applyFont="1" applyFill="1" applyBorder="1" applyAlignment="1">
      <alignment vertical="center" wrapText="1" shrinkToFit="1"/>
    </xf>
    <xf numFmtId="0" fontId="57" fillId="0" borderId="6" xfId="7" applyFont="1" applyFill="1" applyBorder="1" applyAlignment="1">
      <alignment vertical="center" shrinkToFit="1"/>
    </xf>
    <xf numFmtId="0" fontId="6" fillId="24" borderId="0" xfId="3" applyNumberFormat="1" applyFont="1" applyFill="1" applyBorder="1" applyAlignment="1">
      <alignment vertical="center"/>
    </xf>
    <xf numFmtId="0" fontId="6" fillId="24" borderId="58" xfId="3" applyNumberFormat="1" applyFont="1" applyFill="1" applyBorder="1" applyAlignment="1">
      <alignment vertical="center"/>
    </xf>
    <xf numFmtId="176" fontId="10" fillId="24" borderId="10" xfId="3" applyNumberFormat="1" applyFont="1" applyFill="1" applyBorder="1" applyAlignment="1" applyProtection="1">
      <alignment vertical="center"/>
      <protection locked="0"/>
    </xf>
    <xf numFmtId="176" fontId="10" fillId="0" borderId="10" xfId="3" applyNumberFormat="1" applyFont="1" applyFill="1" applyBorder="1" applyAlignment="1">
      <alignment vertical="center"/>
    </xf>
    <xf numFmtId="176" fontId="10" fillId="0" borderId="1" xfId="3" applyNumberFormat="1" applyFont="1" applyFill="1" applyBorder="1" applyAlignment="1" applyProtection="1">
      <alignment vertical="center"/>
      <protection locked="0"/>
    </xf>
    <xf numFmtId="0" fontId="37" fillId="27" borderId="87" xfId="7" applyFont="1" applyFill="1" applyBorder="1" applyAlignment="1">
      <alignment vertical="center" shrinkToFit="1"/>
    </xf>
    <xf numFmtId="38" fontId="10" fillId="27" borderId="76" xfId="3" applyFont="1" applyFill="1" applyBorder="1" applyAlignment="1">
      <alignment vertical="center" wrapText="1" shrinkToFit="1"/>
    </xf>
    <xf numFmtId="0" fontId="41" fillId="39" borderId="77" xfId="7" applyFont="1" applyFill="1" applyBorder="1" applyAlignment="1">
      <alignment vertical="center" wrapText="1" shrinkToFit="1"/>
    </xf>
    <xf numFmtId="38" fontId="37" fillId="0" borderId="77" xfId="3" applyFont="1" applyFill="1" applyBorder="1" applyAlignment="1">
      <alignment vertical="center" shrinkToFit="1"/>
    </xf>
    <xf numFmtId="38" fontId="37" fillId="0" borderId="108" xfId="3" applyFont="1" applyFill="1" applyBorder="1" applyAlignment="1">
      <alignment vertical="center" shrinkToFit="1"/>
    </xf>
    <xf numFmtId="38" fontId="41" fillId="29" borderId="75" xfId="3" applyFont="1" applyFill="1" applyBorder="1" applyAlignment="1">
      <alignment vertical="center"/>
    </xf>
    <xf numFmtId="0" fontId="41" fillId="29" borderId="111" xfId="7" applyFont="1" applyFill="1" applyBorder="1" applyAlignment="1">
      <alignment vertical="center" shrinkToFit="1"/>
    </xf>
    <xf numFmtId="57" fontId="44" fillId="29" borderId="113" xfId="3" applyNumberFormat="1" applyFont="1" applyFill="1" applyBorder="1" applyAlignment="1">
      <alignment horizontal="right" vertical="center"/>
    </xf>
    <xf numFmtId="57" fontId="44" fillId="29" borderId="112" xfId="3" applyNumberFormat="1" applyFont="1" applyFill="1" applyBorder="1" applyAlignment="1">
      <alignment vertical="center"/>
    </xf>
    <xf numFmtId="0" fontId="41" fillId="29" borderId="111" xfId="3" applyNumberFormat="1" applyFont="1" applyFill="1" applyBorder="1" applyAlignment="1">
      <alignment vertical="center"/>
    </xf>
    <xf numFmtId="0" fontId="41" fillId="29" borderId="114" xfId="3" applyNumberFormat="1" applyFont="1" applyFill="1" applyBorder="1" applyAlignment="1">
      <alignment vertical="center"/>
    </xf>
    <xf numFmtId="176" fontId="6" fillId="24" borderId="10" xfId="3" applyNumberFormat="1" applyFont="1" applyFill="1" applyBorder="1" applyAlignment="1" applyProtection="1">
      <alignment vertical="center"/>
      <protection locked="0"/>
    </xf>
    <xf numFmtId="176" fontId="6" fillId="24" borderId="77" xfId="7" applyNumberFormat="1" applyFont="1" applyFill="1" applyBorder="1" applyAlignment="1">
      <alignment vertical="center" shrinkToFit="1"/>
    </xf>
    <xf numFmtId="176" fontId="6" fillId="24" borderId="77" xfId="3" applyNumberFormat="1" applyFont="1" applyFill="1" applyBorder="1" applyAlignment="1" applyProtection="1">
      <alignment vertical="center"/>
      <protection locked="0"/>
    </xf>
    <xf numFmtId="176" fontId="6" fillId="31" borderId="77" xfId="3" applyNumberFormat="1" applyFont="1" applyFill="1" applyBorder="1" applyAlignment="1">
      <alignment vertical="center"/>
    </xf>
    <xf numFmtId="0" fontId="54" fillId="0" borderId="87" xfId="7" applyFont="1" applyFill="1" applyBorder="1" applyAlignment="1">
      <alignment vertical="center" shrinkToFit="1"/>
    </xf>
    <xf numFmtId="0" fontId="6" fillId="39" borderId="77" xfId="7" applyFont="1" applyFill="1" applyBorder="1" applyAlignment="1">
      <alignment vertical="center" wrapText="1" shrinkToFit="1"/>
    </xf>
    <xf numFmtId="176" fontId="58" fillId="24" borderId="12" xfId="3" applyNumberFormat="1" applyFont="1" applyFill="1" applyBorder="1" applyAlignment="1" applyProtection="1">
      <alignment vertical="center"/>
      <protection locked="0"/>
    </xf>
    <xf numFmtId="176" fontId="58" fillId="24" borderId="60" xfId="3" applyNumberFormat="1" applyFont="1" applyFill="1" applyBorder="1" applyAlignment="1" applyProtection="1">
      <alignment vertical="center"/>
      <protection locked="0"/>
    </xf>
    <xf numFmtId="0" fontId="59" fillId="29" borderId="10" xfId="7" applyFont="1" applyFill="1" applyBorder="1" applyAlignment="1">
      <alignment vertical="center" shrinkToFit="1"/>
    </xf>
    <xf numFmtId="176" fontId="60" fillId="29" borderId="11" xfId="7" applyNumberFormat="1" applyFont="1" applyFill="1" applyBorder="1" applyAlignment="1">
      <alignment vertical="center" shrinkToFit="1"/>
    </xf>
    <xf numFmtId="176" fontId="59" fillId="24" borderId="60" xfId="3" applyNumberFormat="1" applyFont="1" applyFill="1" applyBorder="1" applyAlignment="1" applyProtection="1">
      <alignment vertical="center"/>
      <protection locked="0"/>
    </xf>
    <xf numFmtId="176" fontId="59" fillId="24" borderId="87" xfId="3" applyNumberFormat="1" applyFont="1" applyFill="1" applyBorder="1" applyAlignment="1" applyProtection="1">
      <alignment vertical="center"/>
      <protection locked="0"/>
    </xf>
    <xf numFmtId="176" fontId="41" fillId="42" borderId="49" xfId="3" applyNumberFormat="1" applyFont="1" applyFill="1" applyBorder="1" applyAlignment="1" applyProtection="1">
      <alignment vertical="center"/>
      <protection locked="0"/>
    </xf>
    <xf numFmtId="176" fontId="58" fillId="29" borderId="3" xfId="3" applyNumberFormat="1" applyFont="1" applyFill="1" applyBorder="1" applyAlignment="1" applyProtection="1">
      <alignment vertical="center"/>
      <protection locked="0"/>
    </xf>
    <xf numFmtId="176" fontId="61" fillId="29" borderId="3" xfId="3" applyNumberFormat="1" applyFont="1" applyFill="1" applyBorder="1" applyAlignment="1" applyProtection="1">
      <alignment vertical="center"/>
      <protection locked="0"/>
    </xf>
    <xf numFmtId="176" fontId="6" fillId="42" borderId="49" xfId="3" applyNumberFormat="1" applyFont="1" applyFill="1" applyBorder="1" applyAlignment="1" applyProtection="1">
      <alignment vertical="center"/>
      <protection locked="0"/>
    </xf>
    <xf numFmtId="176" fontId="61" fillId="24" borderId="3" xfId="3" applyNumberFormat="1" applyFont="1" applyFill="1" applyBorder="1" applyAlignment="1" applyProtection="1">
      <alignment vertical="center"/>
      <protection locked="0"/>
    </xf>
    <xf numFmtId="176" fontId="61" fillId="24" borderId="49" xfId="3" applyNumberFormat="1" applyFont="1" applyFill="1" applyBorder="1" applyAlignment="1" applyProtection="1">
      <alignment vertical="center"/>
      <protection locked="0"/>
    </xf>
    <xf numFmtId="176" fontId="6" fillId="43" borderId="3" xfId="3" applyNumberFormat="1" applyFont="1" applyFill="1" applyBorder="1" applyAlignment="1" applyProtection="1">
      <alignment vertical="center"/>
      <protection locked="0"/>
    </xf>
    <xf numFmtId="176" fontId="41" fillId="43" borderId="4" xfId="3" applyNumberFormat="1" applyFont="1" applyFill="1" applyBorder="1" applyAlignment="1" applyProtection="1">
      <alignment vertical="center"/>
      <protection locked="0"/>
    </xf>
    <xf numFmtId="176" fontId="41" fillId="43" borderId="3" xfId="3" applyNumberFormat="1" applyFont="1" applyFill="1" applyBorder="1" applyAlignment="1" applyProtection="1">
      <alignment vertical="center"/>
      <protection locked="0"/>
    </xf>
    <xf numFmtId="176" fontId="6" fillId="43" borderId="6" xfId="3" applyNumberFormat="1" applyFont="1" applyFill="1" applyBorder="1" applyAlignment="1" applyProtection="1">
      <alignment vertical="center"/>
      <protection locked="0"/>
    </xf>
    <xf numFmtId="176" fontId="6" fillId="43" borderId="49" xfId="3" applyNumberFormat="1" applyFont="1" applyFill="1" applyBorder="1" applyAlignment="1" applyProtection="1">
      <alignment vertical="center"/>
      <protection locked="0"/>
    </xf>
    <xf numFmtId="176" fontId="6" fillId="42" borderId="3" xfId="3" applyNumberFormat="1" applyFont="1" applyFill="1" applyBorder="1" applyAlignment="1" applyProtection="1">
      <alignment vertical="center"/>
      <protection locked="0"/>
    </xf>
    <xf numFmtId="176" fontId="41" fillId="43" borderId="6" xfId="3" applyNumberFormat="1" applyFont="1" applyFill="1" applyBorder="1" applyAlignment="1" applyProtection="1">
      <alignment vertical="center"/>
      <protection locked="0"/>
    </xf>
    <xf numFmtId="176" fontId="41" fillId="42" borderId="6" xfId="3" applyNumberFormat="1" applyFont="1" applyFill="1" applyBorder="1" applyAlignment="1" applyProtection="1">
      <alignment vertical="center"/>
      <protection locked="0"/>
    </xf>
    <xf numFmtId="177" fontId="41" fillId="42" borderId="5" xfId="7" applyNumberFormat="1" applyFont="1" applyFill="1" applyBorder="1" applyAlignment="1">
      <alignment horizontal="center" vertical="center" shrinkToFit="1"/>
    </xf>
    <xf numFmtId="57" fontId="44" fillId="42" borderId="5" xfId="3" applyNumberFormat="1" applyFont="1" applyFill="1" applyBorder="1" applyAlignment="1">
      <alignment vertical="center"/>
    </xf>
    <xf numFmtId="176" fontId="6" fillId="42" borderId="6" xfId="3" applyNumberFormat="1" applyFont="1" applyFill="1" applyBorder="1" applyAlignment="1" applyProtection="1">
      <alignment vertical="center"/>
      <protection locked="0"/>
    </xf>
    <xf numFmtId="176" fontId="41" fillId="42" borderId="11" xfId="7" applyNumberFormat="1" applyFont="1" applyFill="1" applyBorder="1" applyAlignment="1">
      <alignment vertical="center" shrinkToFit="1"/>
    </xf>
    <xf numFmtId="0" fontId="49" fillId="0" borderId="0" xfId="0" applyFont="1" applyFill="1" applyBorder="1"/>
    <xf numFmtId="38" fontId="62" fillId="24" borderId="75" xfId="3" applyFont="1" applyFill="1" applyBorder="1" applyAlignment="1">
      <alignment vertical="center"/>
    </xf>
    <xf numFmtId="0" fontId="62" fillId="0" borderId="87" xfId="7" applyFont="1" applyFill="1" applyBorder="1" applyAlignment="1">
      <alignment vertical="center" shrinkToFit="1"/>
    </xf>
    <xf numFmtId="0" fontId="62" fillId="0" borderId="2" xfId="7" applyFont="1" applyFill="1" applyBorder="1" applyAlignment="1">
      <alignment vertical="center" shrinkToFit="1"/>
    </xf>
    <xf numFmtId="0" fontId="62" fillId="0" borderId="118" xfId="7" applyFont="1" applyFill="1" applyBorder="1" applyAlignment="1">
      <alignment horizontal="center" vertical="center" shrinkToFit="1"/>
    </xf>
    <xf numFmtId="0" fontId="62" fillId="24" borderId="77" xfId="7" applyFont="1" applyFill="1" applyBorder="1" applyAlignment="1">
      <alignment vertical="center" wrapText="1" shrinkToFit="1"/>
    </xf>
    <xf numFmtId="177" fontId="62" fillId="24" borderId="5" xfId="7" applyNumberFormat="1" applyFont="1" applyFill="1" applyBorder="1" applyAlignment="1">
      <alignment horizontal="center" vertical="center" shrinkToFit="1"/>
    </xf>
    <xf numFmtId="0" fontId="6" fillId="0" borderId="76" xfId="7" applyFont="1" applyFill="1" applyBorder="1" applyAlignment="1">
      <alignment vertical="center" wrapText="1" shrinkToFit="1"/>
    </xf>
    <xf numFmtId="0" fontId="6" fillId="0" borderId="77" xfId="7" applyFont="1" applyFill="1" applyBorder="1" applyAlignment="1">
      <alignment vertical="center" wrapText="1" shrinkToFit="1"/>
    </xf>
    <xf numFmtId="0" fontId="6" fillId="24" borderId="0" xfId="7" applyFont="1" applyFill="1" applyBorder="1" applyAlignment="1">
      <alignment vertical="center" wrapText="1" shrinkToFit="1"/>
    </xf>
    <xf numFmtId="38" fontId="6" fillId="0" borderId="11" xfId="3" applyFont="1" applyFill="1" applyBorder="1" applyAlignment="1">
      <alignment vertical="center" wrapText="1"/>
    </xf>
    <xf numFmtId="38" fontId="6" fillId="0" borderId="75" xfId="3" applyFont="1" applyFill="1" applyBorder="1" applyAlignment="1">
      <alignment vertical="center" wrapText="1"/>
    </xf>
    <xf numFmtId="0" fontId="6" fillId="0" borderId="87" xfId="7" applyFont="1" applyFill="1" applyBorder="1" applyAlignment="1">
      <alignment vertical="center" wrapText="1" shrinkToFit="1"/>
    </xf>
    <xf numFmtId="0" fontId="6" fillId="0" borderId="2" xfId="7" applyFont="1" applyFill="1" applyBorder="1" applyAlignment="1">
      <alignment vertical="center" wrapText="1" shrinkToFit="1"/>
    </xf>
    <xf numFmtId="0" fontId="6" fillId="0" borderId="13" xfId="7" applyFont="1" applyFill="1" applyBorder="1" applyAlignment="1">
      <alignment horizontal="center" vertical="center" wrapText="1" shrinkToFit="1"/>
    </xf>
    <xf numFmtId="177" fontId="6" fillId="0" borderId="5" xfId="7" applyNumberFormat="1" applyFont="1" applyFill="1" applyBorder="1" applyAlignment="1">
      <alignment horizontal="center" vertical="center" wrapText="1" shrinkToFit="1"/>
    </xf>
    <xf numFmtId="57" fontId="9" fillId="24" borderId="79" xfId="3" applyNumberFormat="1" applyFont="1" applyFill="1" applyBorder="1" applyAlignment="1">
      <alignment horizontal="right" vertical="center" wrapText="1"/>
    </xf>
    <xf numFmtId="57" fontId="9" fillId="24" borderId="5" xfId="3" applyNumberFormat="1" applyFont="1" applyFill="1" applyBorder="1" applyAlignment="1">
      <alignment horizontal="right" vertical="center" wrapText="1"/>
    </xf>
    <xf numFmtId="0" fontId="6" fillId="24" borderId="77" xfId="3" applyNumberFormat="1" applyFont="1" applyFill="1" applyBorder="1" applyAlignment="1">
      <alignment vertical="center" wrapText="1"/>
    </xf>
    <xf numFmtId="0" fontId="6" fillId="24" borderId="78" xfId="3" applyNumberFormat="1" applyFont="1" applyFill="1" applyBorder="1" applyAlignment="1">
      <alignment vertical="center" wrapText="1"/>
    </xf>
    <xf numFmtId="0" fontId="6" fillId="0" borderId="0" xfId="7" applyFont="1" applyFill="1" applyBorder="1" applyAlignment="1">
      <alignment horizontal="center" vertical="center" wrapText="1" shrinkToFit="1"/>
    </xf>
    <xf numFmtId="176" fontId="6" fillId="0" borderId="0" xfId="3" applyNumberFormat="1" applyFont="1" applyFill="1" applyBorder="1" applyAlignment="1" applyProtection="1">
      <alignment vertical="center" wrapText="1"/>
      <protection locked="0"/>
    </xf>
    <xf numFmtId="0" fontId="0" fillId="0" borderId="0" xfId="0" applyAlignment="1">
      <alignment wrapText="1"/>
    </xf>
    <xf numFmtId="176" fontId="6" fillId="24" borderId="12" xfId="3" applyNumberFormat="1" applyFont="1" applyFill="1" applyBorder="1" applyAlignment="1" applyProtection="1">
      <alignment vertical="center" wrapText="1"/>
      <protection locked="0"/>
    </xf>
    <xf numFmtId="176" fontId="6" fillId="24" borderId="87" xfId="3" applyNumberFormat="1" applyFont="1" applyFill="1" applyBorder="1" applyAlignment="1" applyProtection="1">
      <alignment vertical="center" wrapText="1"/>
      <protection locked="0"/>
    </xf>
    <xf numFmtId="176" fontId="6" fillId="0" borderId="67" xfId="3" applyNumberFormat="1" applyFont="1" applyFill="1" applyBorder="1" applyAlignment="1" applyProtection="1">
      <alignment vertical="center" wrapText="1"/>
      <protection locked="0"/>
    </xf>
    <xf numFmtId="176" fontId="6" fillId="0" borderId="58" xfId="3" applyNumberFormat="1" applyFont="1" applyFill="1" applyBorder="1" applyAlignment="1" applyProtection="1">
      <alignment vertical="center" wrapText="1"/>
      <protection locked="0"/>
    </xf>
    <xf numFmtId="176" fontId="6" fillId="24" borderId="59" xfId="3" applyNumberFormat="1" applyFont="1" applyFill="1" applyBorder="1" applyAlignment="1" applyProtection="1">
      <alignment vertical="center" wrapText="1"/>
      <protection locked="0"/>
    </xf>
    <xf numFmtId="176" fontId="6" fillId="31" borderId="60" xfId="3" applyNumberFormat="1" applyFont="1" applyFill="1" applyBorder="1" applyAlignment="1" applyProtection="1">
      <alignment vertical="center" wrapText="1"/>
      <protection locked="0"/>
    </xf>
    <xf numFmtId="176" fontId="6" fillId="24" borderId="60" xfId="3" applyNumberFormat="1" applyFont="1" applyFill="1" applyBorder="1" applyAlignment="1" applyProtection="1">
      <alignment vertical="center" wrapText="1"/>
      <protection locked="0"/>
    </xf>
    <xf numFmtId="0" fontId="6" fillId="0" borderId="0" xfId="3" applyNumberFormat="1" applyFont="1" applyFill="1" applyBorder="1" applyAlignment="1">
      <alignment vertical="center" wrapText="1"/>
    </xf>
    <xf numFmtId="38" fontId="32" fillId="0" borderId="0" xfId="3" applyFont="1" applyFill="1" applyAlignment="1">
      <alignment vertical="center" wrapText="1"/>
    </xf>
    <xf numFmtId="0" fontId="0" fillId="0" borderId="0" xfId="0" applyBorder="1" applyAlignment="1">
      <alignment wrapText="1"/>
    </xf>
    <xf numFmtId="38" fontId="6" fillId="0" borderId="39" xfId="3" applyFont="1" applyFill="1" applyBorder="1" applyAlignment="1">
      <alignment vertical="center" wrapText="1"/>
    </xf>
    <xf numFmtId="0" fontId="6" fillId="0" borderId="1" xfId="7" applyFont="1" applyFill="1" applyBorder="1" applyAlignment="1">
      <alignment horizontal="center" vertical="center" wrapText="1" shrinkToFit="1"/>
    </xf>
    <xf numFmtId="0" fontId="6" fillId="24" borderId="10" xfId="3" applyNumberFormat="1" applyFont="1" applyFill="1" applyBorder="1" applyAlignment="1">
      <alignment vertical="center" wrapText="1"/>
    </xf>
    <xf numFmtId="0" fontId="6" fillId="24" borderId="71" xfId="3" applyNumberFormat="1" applyFont="1" applyFill="1" applyBorder="1" applyAlignment="1">
      <alignment vertical="center" wrapText="1"/>
    </xf>
    <xf numFmtId="176" fontId="6" fillId="0" borderId="3" xfId="3" applyNumberFormat="1" applyFont="1" applyFill="1" applyBorder="1" applyAlignment="1" applyProtection="1">
      <alignment vertical="center" wrapText="1"/>
      <protection locked="0"/>
    </xf>
    <xf numFmtId="176" fontId="6" fillId="0" borderId="4" xfId="3" applyNumberFormat="1" applyFont="1" applyFill="1" applyBorder="1" applyAlignment="1" applyProtection="1">
      <alignment vertical="center" wrapText="1"/>
      <protection locked="0"/>
    </xf>
    <xf numFmtId="176" fontId="6" fillId="24" borderId="3" xfId="3" applyNumberFormat="1" applyFont="1" applyFill="1" applyBorder="1" applyAlignment="1" applyProtection="1">
      <alignment vertical="center" wrapText="1"/>
      <protection locked="0"/>
    </xf>
    <xf numFmtId="176" fontId="6" fillId="31" borderId="49" xfId="3" applyNumberFormat="1" applyFont="1" applyFill="1" applyBorder="1" applyAlignment="1" applyProtection="1">
      <alignment vertical="center" wrapText="1"/>
      <protection locked="0"/>
    </xf>
    <xf numFmtId="38" fontId="10" fillId="0" borderId="70" xfId="3" applyFont="1" applyFill="1" applyBorder="1" applyAlignment="1">
      <alignment vertical="center" wrapText="1" shrinkToFit="1"/>
    </xf>
    <xf numFmtId="38" fontId="37" fillId="0" borderId="70" xfId="3" applyFont="1" applyFill="1" applyBorder="1" applyAlignment="1">
      <alignment vertical="center" shrinkToFit="1"/>
    </xf>
    <xf numFmtId="0" fontId="37" fillId="0" borderId="70" xfId="7" applyFont="1" applyFill="1" applyBorder="1" applyAlignment="1">
      <alignment vertical="center" shrinkToFit="1"/>
    </xf>
    <xf numFmtId="0" fontId="6" fillId="25" borderId="118" xfId="7" applyFont="1" applyFill="1" applyBorder="1" applyAlignment="1">
      <alignment horizontal="center" vertical="center" shrinkToFit="1"/>
    </xf>
    <xf numFmtId="0" fontId="41" fillId="0" borderId="76" xfId="7" applyFont="1" applyFill="1" applyBorder="1" applyAlignment="1">
      <alignment vertical="center" shrinkToFit="1"/>
    </xf>
    <xf numFmtId="176" fontId="10" fillId="44" borderId="11" xfId="7" applyNumberFormat="1" applyFont="1" applyFill="1" applyBorder="1" applyAlignment="1">
      <alignment vertical="center" shrinkToFit="1"/>
    </xf>
    <xf numFmtId="176" fontId="6" fillId="45" borderId="74" xfId="7" applyNumberFormat="1" applyFont="1" applyFill="1" applyBorder="1" applyAlignment="1">
      <alignment vertical="center" shrinkToFit="1"/>
    </xf>
    <xf numFmtId="38" fontId="62" fillId="45" borderId="76" xfId="3" applyFont="1" applyFill="1" applyBorder="1" applyAlignment="1">
      <alignment vertical="center" wrapText="1" shrinkToFit="1"/>
    </xf>
    <xf numFmtId="0" fontId="37" fillId="24" borderId="6" xfId="7" applyFont="1" applyFill="1" applyBorder="1" applyAlignment="1">
      <alignment vertical="center" shrinkToFit="1"/>
    </xf>
    <xf numFmtId="176" fontId="6" fillId="46" borderId="11" xfId="316" applyNumberFormat="1" applyFont="1" applyFill="1" applyBorder="1" applyAlignment="1">
      <alignment vertical="center" shrinkToFit="1"/>
    </xf>
    <xf numFmtId="176" fontId="6" fillId="46" borderId="106" xfId="316" applyNumberFormat="1" applyFont="1" applyFill="1" applyBorder="1" applyAlignment="1">
      <alignment vertical="center" shrinkToFit="1"/>
    </xf>
    <xf numFmtId="176" fontId="6" fillId="47" borderId="3" xfId="3" applyNumberFormat="1" applyFont="1" applyFill="1" applyBorder="1" applyAlignment="1" applyProtection="1">
      <alignment vertical="center"/>
      <protection locked="0"/>
    </xf>
    <xf numFmtId="176" fontId="6" fillId="47" borderId="49" xfId="3" applyNumberFormat="1" applyFont="1" applyFill="1" applyBorder="1" applyAlignment="1" applyProtection="1">
      <alignment vertical="center"/>
      <protection locked="0"/>
    </xf>
    <xf numFmtId="0" fontId="6" fillId="48" borderId="2" xfId="7" applyFont="1" applyFill="1" applyBorder="1" applyAlignment="1">
      <alignment vertical="center" shrinkToFit="1"/>
    </xf>
    <xf numFmtId="38" fontId="6" fillId="48" borderId="76" xfId="3" applyFont="1" applyFill="1" applyBorder="1" applyAlignment="1">
      <alignment vertical="center" wrapText="1" shrinkToFit="1"/>
    </xf>
    <xf numFmtId="0" fontId="37" fillId="48" borderId="6" xfId="7" applyFont="1" applyFill="1" applyBorder="1" applyAlignment="1">
      <alignment vertical="center" shrinkToFit="1"/>
    </xf>
    <xf numFmtId="0" fontId="6" fillId="48" borderId="87" xfId="7" applyFont="1" applyFill="1" applyBorder="1" applyAlignment="1">
      <alignment vertical="center" shrinkToFit="1"/>
    </xf>
    <xf numFmtId="0" fontId="37" fillId="48" borderId="87" xfId="7" applyFont="1" applyFill="1" applyBorder="1" applyAlignment="1">
      <alignment vertical="center" shrinkToFit="1"/>
    </xf>
    <xf numFmtId="38" fontId="6" fillId="27" borderId="70" xfId="3" applyFont="1" applyFill="1" applyBorder="1" applyAlignment="1">
      <alignment vertical="center" wrapText="1" shrinkToFit="1"/>
    </xf>
    <xf numFmtId="38" fontId="33" fillId="0" borderId="0" xfId="3" applyFont="1" applyFill="1" applyBorder="1" applyAlignment="1">
      <alignment vertical="center"/>
    </xf>
    <xf numFmtId="38" fontId="33" fillId="0" borderId="0" xfId="3" applyFont="1" applyFill="1" applyBorder="1" applyAlignment="1">
      <alignment vertical="center" shrinkToFit="1"/>
    </xf>
    <xf numFmtId="38" fontId="33" fillId="0" borderId="0" xfId="3" applyFont="1" applyFill="1" applyAlignment="1">
      <alignment vertical="center"/>
    </xf>
    <xf numFmtId="38" fontId="33" fillId="0" borderId="0" xfId="3" applyFont="1" applyFill="1" applyAlignment="1">
      <alignment horizontal="right" vertical="center"/>
    </xf>
    <xf numFmtId="38" fontId="37" fillId="0" borderId="0" xfId="3" applyFont="1" applyFill="1" applyAlignment="1">
      <alignment vertical="center"/>
    </xf>
    <xf numFmtId="38" fontId="33" fillId="0" borderId="56" xfId="3" applyFont="1" applyFill="1" applyBorder="1" applyAlignment="1">
      <alignment vertical="center"/>
    </xf>
    <xf numFmtId="38" fontId="33" fillId="0" borderId="56" xfId="3" applyFont="1" applyFill="1" applyBorder="1" applyAlignment="1">
      <alignment vertical="center" shrinkToFit="1"/>
    </xf>
    <xf numFmtId="38" fontId="9" fillId="0" borderId="56" xfId="3" applyFont="1" applyFill="1" applyBorder="1" applyAlignment="1">
      <alignment horizontal="center" vertical="center"/>
    </xf>
    <xf numFmtId="38" fontId="6" fillId="0" borderId="0" xfId="3" applyFont="1" applyFill="1" applyAlignment="1">
      <alignment vertical="center"/>
    </xf>
    <xf numFmtId="38" fontId="9" fillId="0" borderId="0" xfId="3" applyFont="1" applyFill="1" applyBorder="1" applyAlignment="1">
      <alignment horizontal="center" vertical="center"/>
    </xf>
    <xf numFmtId="38" fontId="9" fillId="0" borderId="67" xfId="3" applyFont="1" applyFill="1" applyBorder="1" applyAlignment="1">
      <alignment horizontal="center" vertical="center"/>
    </xf>
    <xf numFmtId="38" fontId="9" fillId="0" borderId="58" xfId="3" applyFont="1" applyFill="1" applyBorder="1" applyAlignment="1">
      <alignment horizontal="center" vertical="center"/>
    </xf>
    <xf numFmtId="38" fontId="9" fillId="0" borderId="82" xfId="3" applyFont="1" applyFill="1" applyBorder="1" applyAlignment="1">
      <alignment horizontal="center" vertical="center" shrinkToFit="1"/>
    </xf>
    <xf numFmtId="38" fontId="9" fillId="0" borderId="43" xfId="3" applyFont="1" applyFill="1" applyBorder="1" applyAlignment="1">
      <alignment horizontal="center" vertical="center"/>
    </xf>
    <xf numFmtId="38" fontId="9" fillId="0" borderId="44" xfId="3" applyFont="1" applyFill="1" applyBorder="1" applyAlignment="1">
      <alignment horizontal="center" vertical="center"/>
    </xf>
    <xf numFmtId="38" fontId="9" fillId="0" borderId="46" xfId="3" applyFont="1" applyFill="1" applyBorder="1" applyAlignment="1">
      <alignment horizontal="center" vertical="center"/>
    </xf>
    <xf numFmtId="38" fontId="9" fillId="0" borderId="85" xfId="3" applyFont="1" applyFill="1" applyBorder="1" applyAlignment="1">
      <alignment horizontal="center" vertical="center"/>
    </xf>
    <xf numFmtId="38" fontId="32" fillId="0" borderId="0" xfId="3" applyFont="1" applyFill="1" applyAlignment="1">
      <alignment horizontal="center" vertical="center"/>
    </xf>
    <xf numFmtId="38" fontId="6" fillId="0" borderId="53" xfId="3" applyFont="1" applyFill="1" applyBorder="1" applyAlignment="1">
      <alignment vertical="center"/>
    </xf>
    <xf numFmtId="38" fontId="6" fillId="24" borderId="51" xfId="3" applyFont="1" applyFill="1" applyBorder="1" applyAlignment="1">
      <alignment vertical="center"/>
    </xf>
    <xf numFmtId="38" fontId="6" fillId="24" borderId="68" xfId="3" applyFont="1" applyFill="1" applyBorder="1" applyAlignment="1">
      <alignment vertical="center" shrinkToFit="1"/>
    </xf>
    <xf numFmtId="38" fontId="6" fillId="24" borderId="64" xfId="3" applyFont="1" applyFill="1" applyBorder="1" applyAlignment="1">
      <alignment vertical="center" shrinkToFit="1"/>
    </xf>
    <xf numFmtId="38" fontId="6" fillId="24" borderId="8" xfId="3" applyFont="1" applyFill="1" applyBorder="1" applyAlignment="1">
      <alignment horizontal="center" vertical="center" shrinkToFit="1"/>
    </xf>
    <xf numFmtId="38" fontId="6" fillId="24" borderId="62" xfId="3" applyFont="1" applyFill="1" applyBorder="1" applyAlignment="1">
      <alignment vertical="center" shrinkToFit="1"/>
    </xf>
    <xf numFmtId="177" fontId="6" fillId="24" borderId="36" xfId="3" applyNumberFormat="1" applyFont="1" applyFill="1" applyBorder="1" applyAlignment="1">
      <alignment horizontal="center" vertical="center"/>
    </xf>
    <xf numFmtId="57" fontId="9" fillId="24" borderId="81" xfId="3" applyNumberFormat="1" applyFont="1" applyFill="1" applyBorder="1" applyAlignment="1">
      <alignment vertical="center"/>
    </xf>
    <xf numFmtId="57" fontId="9" fillId="24" borderId="36" xfId="3" applyNumberFormat="1" applyFont="1" applyFill="1" applyBorder="1" applyAlignment="1">
      <alignment vertical="center"/>
    </xf>
    <xf numFmtId="0" fontId="6" fillId="24" borderId="62" xfId="3" applyNumberFormat="1" applyFont="1" applyFill="1" applyBorder="1" applyAlignment="1">
      <alignment vertical="center"/>
    </xf>
    <xf numFmtId="0" fontId="6" fillId="24" borderId="69" xfId="3" applyNumberFormat="1" applyFont="1" applyFill="1" applyBorder="1" applyAlignment="1">
      <alignment vertical="center"/>
    </xf>
    <xf numFmtId="176" fontId="6" fillId="0" borderId="9" xfId="3" applyNumberFormat="1" applyFont="1" applyFill="1" applyBorder="1" applyAlignment="1">
      <alignment vertical="center"/>
    </xf>
    <xf numFmtId="176" fontId="6" fillId="0" borderId="9" xfId="3" applyNumberFormat="1" applyFont="1" applyFill="1" applyBorder="1" applyAlignment="1" applyProtection="1">
      <alignment vertical="center"/>
      <protection locked="0"/>
    </xf>
    <xf numFmtId="176" fontId="6" fillId="0" borderId="54" xfId="3" applyNumberFormat="1" applyFont="1" applyFill="1" applyBorder="1" applyAlignment="1" applyProtection="1">
      <alignment vertical="center"/>
      <protection locked="0"/>
    </xf>
    <xf numFmtId="176" fontId="6" fillId="24" borderId="64" xfId="3" applyNumberFormat="1" applyFont="1" applyFill="1" applyBorder="1" applyAlignment="1" applyProtection="1">
      <alignment vertical="center"/>
      <protection locked="0"/>
    </xf>
    <xf numFmtId="176" fontId="6" fillId="24" borderId="54" xfId="3" applyNumberFormat="1" applyFont="1" applyFill="1" applyBorder="1" applyAlignment="1" applyProtection="1">
      <alignment vertical="center"/>
      <protection locked="0"/>
    </xf>
    <xf numFmtId="176" fontId="6" fillId="0" borderId="8" xfId="3" applyNumberFormat="1" applyFont="1" applyFill="1" applyBorder="1" applyAlignment="1">
      <alignment vertical="center"/>
    </xf>
    <xf numFmtId="38" fontId="6" fillId="24" borderId="6" xfId="3" applyFont="1" applyFill="1" applyBorder="1" applyAlignment="1">
      <alignment vertical="center" shrinkToFit="1"/>
    </xf>
    <xf numFmtId="38" fontId="6" fillId="24" borderId="1" xfId="3" applyFont="1" applyFill="1" applyBorder="1" applyAlignment="1">
      <alignment horizontal="center" vertical="center" shrinkToFit="1"/>
    </xf>
    <xf numFmtId="38" fontId="32" fillId="24" borderId="10" xfId="3" applyFont="1" applyFill="1" applyBorder="1" applyAlignment="1">
      <alignment vertical="center" shrinkToFit="1"/>
    </xf>
    <xf numFmtId="177" fontId="6" fillId="24" borderId="5" xfId="3" applyNumberFormat="1" applyFont="1" applyFill="1" applyBorder="1" applyAlignment="1">
      <alignment horizontal="center" vertical="center" shrinkToFit="1"/>
    </xf>
    <xf numFmtId="38" fontId="6" fillId="0" borderId="47" xfId="3" applyFont="1" applyFill="1" applyBorder="1" applyAlignment="1">
      <alignment vertical="center"/>
    </xf>
    <xf numFmtId="38" fontId="6" fillId="24" borderId="52" xfId="3" applyFont="1" applyFill="1" applyBorder="1" applyAlignment="1">
      <alignment vertical="center"/>
    </xf>
    <xf numFmtId="57" fontId="9" fillId="24" borderId="80" xfId="3" applyNumberFormat="1" applyFont="1" applyFill="1" applyBorder="1" applyAlignment="1">
      <alignment vertical="center"/>
    </xf>
    <xf numFmtId="57" fontId="9" fillId="24" borderId="42" xfId="3" applyNumberFormat="1" applyFont="1" applyFill="1" applyBorder="1" applyAlignment="1">
      <alignment vertical="center"/>
    </xf>
    <xf numFmtId="0" fontId="6" fillId="24" borderId="63" xfId="3" applyNumberFormat="1" applyFont="1" applyFill="1" applyBorder="1" applyAlignment="1">
      <alignment vertical="center"/>
    </xf>
    <xf numFmtId="0" fontId="6" fillId="24" borderId="73" xfId="3" applyNumberFormat="1" applyFont="1" applyFill="1" applyBorder="1" applyAlignment="1">
      <alignment vertical="center"/>
    </xf>
    <xf numFmtId="176" fontId="6" fillId="0" borderId="40" xfId="3" applyNumberFormat="1" applyFont="1" applyFill="1" applyBorder="1" applyAlignment="1">
      <alignment vertical="center"/>
    </xf>
    <xf numFmtId="176" fontId="6" fillId="0" borderId="40" xfId="3" applyNumberFormat="1" applyFont="1" applyFill="1" applyBorder="1" applyAlignment="1" applyProtection="1">
      <alignment vertical="center"/>
      <protection locked="0"/>
    </xf>
    <xf numFmtId="176" fontId="6" fillId="0" borderId="55" xfId="3" applyNumberFormat="1" applyFont="1" applyFill="1" applyBorder="1" applyAlignment="1" applyProtection="1">
      <alignment vertical="center"/>
      <protection locked="0"/>
    </xf>
    <xf numFmtId="176" fontId="6" fillId="0" borderId="47" xfId="3" applyNumberFormat="1" applyFont="1" applyFill="1" applyBorder="1" applyAlignment="1">
      <alignment vertical="center"/>
    </xf>
    <xf numFmtId="176" fontId="6" fillId="24" borderId="40" xfId="3" applyNumberFormat="1" applyFont="1" applyFill="1" applyBorder="1" applyAlignment="1" applyProtection="1">
      <alignment vertical="center"/>
      <protection locked="0"/>
    </xf>
    <xf numFmtId="176" fontId="6" fillId="24" borderId="65" xfId="3" applyNumberFormat="1" applyFont="1" applyFill="1" applyBorder="1" applyAlignment="1" applyProtection="1">
      <alignment vertical="center"/>
      <protection locked="0"/>
    </xf>
    <xf numFmtId="176" fontId="6" fillId="24" borderId="55" xfId="3" applyNumberFormat="1" applyFont="1" applyFill="1" applyBorder="1" applyAlignment="1" applyProtection="1">
      <alignment vertical="center"/>
      <protection locked="0"/>
    </xf>
    <xf numFmtId="176" fontId="6" fillId="24" borderId="50" xfId="3" applyNumberFormat="1" applyFont="1" applyFill="1" applyBorder="1" applyAlignment="1" applyProtection="1">
      <alignment vertical="center"/>
      <protection locked="0"/>
    </xf>
    <xf numFmtId="176" fontId="6" fillId="0" borderId="45" xfId="3" applyNumberFormat="1" applyFont="1" applyFill="1" applyBorder="1" applyAlignment="1">
      <alignment vertical="center"/>
    </xf>
    <xf numFmtId="38" fontId="38" fillId="0" borderId="0" xfId="3" applyFont="1" applyFill="1" applyAlignment="1">
      <alignment horizontal="right" vertical="center"/>
    </xf>
    <xf numFmtId="38" fontId="9" fillId="0" borderId="0" xfId="3" applyFont="1" applyFill="1" applyAlignment="1">
      <alignment horizontal="center" vertical="center"/>
    </xf>
    <xf numFmtId="0" fontId="6" fillId="25" borderId="70" xfId="7" applyFont="1" applyFill="1" applyBorder="1" applyAlignment="1">
      <alignment vertical="center" shrinkToFit="1"/>
    </xf>
    <xf numFmtId="0" fontId="6" fillId="25" borderId="6" xfId="7" applyFont="1" applyFill="1" applyBorder="1" applyAlignment="1">
      <alignment vertical="center" shrinkToFit="1"/>
    </xf>
    <xf numFmtId="0" fontId="6" fillId="25" borderId="2" xfId="7" applyFont="1" applyFill="1" applyBorder="1" applyAlignment="1">
      <alignment vertical="center" shrinkToFit="1"/>
    </xf>
    <xf numFmtId="0" fontId="6" fillId="25" borderId="1" xfId="7" applyFont="1" applyFill="1" applyBorder="1" applyAlignment="1">
      <alignment horizontal="center" vertical="center" shrinkToFit="1"/>
    </xf>
    <xf numFmtId="38" fontId="6" fillId="25" borderId="70" xfId="3" applyFont="1" applyFill="1" applyBorder="1" applyAlignment="1">
      <alignment vertical="center" shrinkToFit="1"/>
    </xf>
    <xf numFmtId="38" fontId="6" fillId="25" borderId="2" xfId="3" applyFont="1" applyFill="1" applyBorder="1" applyAlignment="1">
      <alignment vertical="center" shrinkToFit="1"/>
    </xf>
    <xf numFmtId="38" fontId="6" fillId="25" borderId="1" xfId="3" applyFont="1" applyFill="1" applyBorder="1" applyAlignment="1">
      <alignment horizontal="center" vertical="center" shrinkToFit="1"/>
    </xf>
    <xf numFmtId="176" fontId="6" fillId="24" borderId="11" xfId="3" applyNumberFormat="1" applyFont="1" applyFill="1" applyBorder="1" applyAlignment="1">
      <alignment horizontal="right" vertical="center"/>
    </xf>
    <xf numFmtId="0" fontId="6" fillId="24" borderId="70" xfId="7" applyFont="1" applyFill="1" applyBorder="1" applyAlignment="1">
      <alignment vertical="center" shrinkToFit="1"/>
    </xf>
    <xf numFmtId="0" fontId="62" fillId="24" borderId="70" xfId="7" applyFont="1" applyFill="1" applyBorder="1" applyAlignment="1">
      <alignment vertical="center" shrinkToFit="1"/>
    </xf>
    <xf numFmtId="0" fontId="62" fillId="24" borderId="6" xfId="7" applyFont="1" applyFill="1" applyBorder="1" applyAlignment="1">
      <alignment vertical="center" shrinkToFit="1"/>
    </xf>
    <xf numFmtId="0" fontId="62" fillId="24" borderId="2" xfId="7" applyFont="1" applyFill="1" applyBorder="1" applyAlignment="1">
      <alignment vertical="center" shrinkToFit="1"/>
    </xf>
    <xf numFmtId="0" fontId="62" fillId="24" borderId="1" xfId="7" applyFont="1" applyFill="1" applyBorder="1" applyAlignment="1">
      <alignment horizontal="center" vertical="center" shrinkToFit="1"/>
    </xf>
    <xf numFmtId="38" fontId="62" fillId="24" borderId="70" xfId="3" applyFont="1" applyFill="1" applyBorder="1" applyAlignment="1">
      <alignment vertical="center" shrinkToFit="1"/>
    </xf>
    <xf numFmtId="38" fontId="62" fillId="24" borderId="6" xfId="3" applyFont="1" applyFill="1" applyBorder="1" applyAlignment="1">
      <alignment vertical="center" shrinkToFit="1"/>
    </xf>
    <xf numFmtId="38" fontId="62" fillId="24" borderId="2" xfId="3" applyFont="1" applyFill="1" applyBorder="1" applyAlignment="1">
      <alignment vertical="center" shrinkToFit="1"/>
    </xf>
    <xf numFmtId="38" fontId="62" fillId="24" borderId="1" xfId="3" applyFont="1" applyFill="1" applyBorder="1" applyAlignment="1">
      <alignment horizontal="center" vertical="center" shrinkToFit="1"/>
    </xf>
    <xf numFmtId="176" fontId="6" fillId="0" borderId="122" xfId="3" applyNumberFormat="1" applyFont="1" applyFill="1" applyBorder="1" applyAlignment="1">
      <alignment vertical="center"/>
    </xf>
    <xf numFmtId="38" fontId="6" fillId="0" borderId="121" xfId="3" applyFont="1" applyFill="1" applyBorder="1" applyAlignment="1">
      <alignment vertical="center"/>
    </xf>
    <xf numFmtId="0" fontId="6" fillId="24" borderId="10" xfId="7" applyFont="1" applyFill="1" applyBorder="1" applyAlignment="1">
      <alignment horizontal="center" vertical="center" shrinkToFit="1"/>
    </xf>
    <xf numFmtId="0" fontId="6" fillId="24" borderId="70" xfId="6" applyFont="1" applyFill="1" applyBorder="1" applyAlignment="1">
      <alignment vertical="center" shrinkToFit="1"/>
    </xf>
    <xf numFmtId="0" fontId="6" fillId="24" borderId="2" xfId="6" applyFont="1" applyFill="1" applyBorder="1" applyAlignment="1">
      <alignment vertical="center" shrinkToFit="1"/>
    </xf>
    <xf numFmtId="0" fontId="6" fillId="24" borderId="1" xfId="6" applyFont="1" applyFill="1" applyBorder="1" applyAlignment="1">
      <alignment horizontal="center" vertical="center" shrinkToFit="1"/>
    </xf>
    <xf numFmtId="177" fontId="6" fillId="24" borderId="5" xfId="6" applyNumberFormat="1" applyFont="1" applyFill="1" applyBorder="1" applyAlignment="1">
      <alignment horizontal="center" vertical="center" shrinkToFit="1"/>
    </xf>
    <xf numFmtId="0" fontId="6" fillId="0" borderId="0" xfId="6" applyFont="1" applyFill="1" applyBorder="1" applyAlignment="1">
      <alignment horizontal="center" vertical="center" shrinkToFit="1"/>
    </xf>
    <xf numFmtId="176" fontId="6" fillId="24" borderId="11" xfId="6" applyNumberFormat="1" applyFont="1" applyFill="1" applyBorder="1" applyAlignment="1">
      <alignment vertical="center" shrinkToFit="1"/>
    </xf>
    <xf numFmtId="177" fontId="6" fillId="24" borderId="5" xfId="7" applyNumberFormat="1" applyFont="1" applyFill="1" applyBorder="1" applyAlignment="1">
      <alignment horizontal="center" vertical="center" wrapText="1" shrinkToFit="1"/>
    </xf>
    <xf numFmtId="176" fontId="6" fillId="0" borderId="4" xfId="7" applyNumberFormat="1" applyFont="1" applyFill="1" applyBorder="1" applyAlignment="1">
      <alignment vertical="center" shrinkToFit="1"/>
    </xf>
    <xf numFmtId="176" fontId="6" fillId="24" borderId="4" xfId="7" applyNumberFormat="1" applyFont="1" applyFill="1" applyBorder="1" applyAlignment="1">
      <alignment vertical="center" shrinkToFit="1"/>
    </xf>
    <xf numFmtId="176" fontId="6" fillId="24" borderId="49" xfId="7" applyNumberFormat="1" applyFont="1" applyFill="1" applyBorder="1" applyAlignment="1">
      <alignment vertical="center" shrinkToFit="1"/>
    </xf>
    <xf numFmtId="176" fontId="6" fillId="0" borderId="4" xfId="7" applyNumberFormat="1" applyFont="1" applyFill="1" applyBorder="1" applyAlignment="1" applyProtection="1">
      <alignment vertical="center" shrinkToFit="1"/>
      <protection locked="0"/>
    </xf>
    <xf numFmtId="176" fontId="6" fillId="24" borderId="4" xfId="7" applyNumberFormat="1" applyFont="1" applyFill="1" applyBorder="1" applyAlignment="1" applyProtection="1">
      <alignment vertical="center" shrinkToFit="1"/>
      <protection locked="0"/>
    </xf>
    <xf numFmtId="176" fontId="6" fillId="24" borderId="49" xfId="7" applyNumberFormat="1" applyFont="1" applyFill="1" applyBorder="1" applyAlignment="1" applyProtection="1">
      <alignment vertical="center" shrinkToFit="1"/>
      <protection locked="0"/>
    </xf>
    <xf numFmtId="38" fontId="6" fillId="0" borderId="74" xfId="3" applyFont="1" applyFill="1" applyBorder="1" applyAlignment="1">
      <alignment vertical="center"/>
    </xf>
    <xf numFmtId="0" fontId="6" fillId="24" borderId="76" xfId="7" applyFont="1" applyFill="1" applyBorder="1" applyAlignment="1">
      <alignment vertical="center" shrinkToFit="1"/>
    </xf>
    <xf numFmtId="0" fontId="6" fillId="24" borderId="119" xfId="7" applyFont="1" applyFill="1" applyBorder="1" applyAlignment="1">
      <alignment vertical="center" shrinkToFit="1"/>
    </xf>
    <xf numFmtId="176" fontId="6" fillId="24" borderId="11" xfId="7" applyNumberFormat="1" applyFont="1" applyFill="1" applyBorder="1" applyAlignment="1">
      <alignment vertical="center" wrapText="1" shrinkToFit="1"/>
    </xf>
    <xf numFmtId="0" fontId="63" fillId="24" borderId="6" xfId="7" applyFont="1" applyFill="1" applyBorder="1" applyAlignment="1">
      <alignment vertical="center" shrinkToFit="1"/>
    </xf>
    <xf numFmtId="0" fontId="34" fillId="24" borderId="10" xfId="7" applyFont="1" applyFill="1" applyBorder="1" applyAlignment="1">
      <alignment vertical="center" wrapText="1" shrinkToFit="1"/>
    </xf>
    <xf numFmtId="0" fontId="34" fillId="24" borderId="6" xfId="7" applyFont="1" applyFill="1" applyBorder="1" applyAlignment="1">
      <alignment vertical="center" shrinkToFit="1"/>
    </xf>
    <xf numFmtId="176" fontId="6" fillId="24" borderId="11" xfId="7" applyNumberFormat="1" applyFont="1" applyFill="1" applyBorder="1" applyAlignment="1">
      <alignment horizontal="right" vertical="center" wrapText="1" shrinkToFit="1"/>
    </xf>
    <xf numFmtId="0" fontId="6" fillId="24" borderId="70" xfId="262" applyFont="1" applyFill="1" applyBorder="1" applyAlignment="1">
      <alignment vertical="center" shrinkToFit="1"/>
    </xf>
    <xf numFmtId="0" fontId="6" fillId="24" borderId="2" xfId="262" applyFont="1" applyFill="1" applyBorder="1" applyAlignment="1">
      <alignment vertical="center" shrinkToFit="1"/>
    </xf>
    <xf numFmtId="38" fontId="62" fillId="24" borderId="70" xfId="3" applyFont="1" applyFill="1" applyBorder="1" applyAlignment="1">
      <alignment shrinkToFit="1"/>
    </xf>
    <xf numFmtId="38" fontId="62" fillId="24" borderId="2" xfId="3" applyFont="1" applyFill="1" applyBorder="1" applyAlignment="1">
      <alignment shrinkToFit="1"/>
    </xf>
    <xf numFmtId="0" fontId="62" fillId="24" borderId="1" xfId="7" applyFont="1" applyFill="1" applyBorder="1" applyAlignment="1">
      <alignment vertical="center" shrinkToFit="1"/>
    </xf>
    <xf numFmtId="0" fontId="6" fillId="24" borderId="70" xfId="7" applyFont="1" applyFill="1" applyBorder="1" applyAlignment="1">
      <alignment vertical="center" wrapText="1" shrinkToFit="1"/>
    </xf>
    <xf numFmtId="0" fontId="6" fillId="24" borderId="6" xfId="7" applyFont="1" applyFill="1" applyBorder="1" applyAlignment="1">
      <alignment vertical="center" wrapText="1" shrinkToFit="1"/>
    </xf>
    <xf numFmtId="38" fontId="6" fillId="24" borderId="72" xfId="3" applyFont="1" applyFill="1" applyBorder="1" applyAlignment="1">
      <alignment vertical="center" shrinkToFit="1"/>
    </xf>
    <xf numFmtId="38" fontId="6" fillId="24" borderId="41" xfId="3" applyFont="1" applyFill="1" applyBorder="1" applyAlignment="1">
      <alignment vertical="center" shrinkToFit="1"/>
    </xf>
    <xf numFmtId="38" fontId="6" fillId="0" borderId="0" xfId="3" applyFont="1" applyFill="1" applyAlignment="1">
      <alignment vertical="center" shrinkToFit="1"/>
    </xf>
    <xf numFmtId="38" fontId="6" fillId="0" borderId="0" xfId="3" applyFont="1" applyFill="1" applyAlignment="1">
      <alignment horizontal="center" vertical="center" shrinkToFit="1"/>
    </xf>
    <xf numFmtId="38" fontId="6" fillId="0" borderId="0" xfId="3" applyFont="1" applyFill="1" applyAlignment="1">
      <alignment horizontal="center" vertical="center"/>
    </xf>
    <xf numFmtId="38" fontId="32" fillId="0" borderId="0" xfId="3" applyFont="1" applyFill="1" applyAlignment="1">
      <alignment vertical="center" shrinkToFit="1"/>
    </xf>
    <xf numFmtId="38" fontId="9" fillId="0" borderId="0" xfId="3" applyFont="1" applyFill="1" applyAlignment="1">
      <alignment vertical="center" shrinkToFit="1"/>
    </xf>
    <xf numFmtId="38" fontId="9" fillId="0" borderId="0" xfId="3" applyFont="1" applyFill="1" applyAlignment="1">
      <alignment horizontal="center" vertical="center" shrinkToFit="1"/>
    </xf>
    <xf numFmtId="38" fontId="9" fillId="0" borderId="0" xfId="3" applyFont="1" applyFill="1" applyBorder="1" applyAlignment="1">
      <alignment vertical="center"/>
    </xf>
    <xf numFmtId="38" fontId="6" fillId="25" borderId="68" xfId="3" applyFont="1" applyFill="1" applyBorder="1" applyAlignment="1">
      <alignment vertical="center" shrinkToFit="1"/>
    </xf>
    <xf numFmtId="38" fontId="6" fillId="25" borderId="64" xfId="3" applyFont="1" applyFill="1" applyBorder="1" applyAlignment="1">
      <alignment vertical="center" shrinkToFit="1"/>
    </xf>
    <xf numFmtId="38" fontId="6" fillId="25" borderId="35" xfId="3" applyFont="1" applyFill="1" applyBorder="1" applyAlignment="1">
      <alignment vertical="center" shrinkToFit="1"/>
    </xf>
    <xf numFmtId="38" fontId="6" fillId="25" borderId="8" xfId="3" applyFont="1" applyFill="1" applyBorder="1" applyAlignment="1">
      <alignment horizontal="center" vertical="center" shrinkToFit="1"/>
    </xf>
    <xf numFmtId="177" fontId="41" fillId="24" borderId="36" xfId="3" applyNumberFormat="1" applyFont="1" applyFill="1" applyBorder="1" applyAlignment="1">
      <alignment horizontal="center" vertical="center"/>
    </xf>
    <xf numFmtId="57" fontId="44" fillId="24" borderId="81" xfId="3" applyNumberFormat="1" applyFont="1" applyFill="1" applyBorder="1" applyAlignment="1">
      <alignment vertical="center"/>
    </xf>
    <xf numFmtId="57" fontId="44" fillId="24" borderId="36" xfId="3" applyNumberFormat="1" applyFont="1" applyFill="1" applyBorder="1" applyAlignment="1">
      <alignment vertical="center"/>
    </xf>
    <xf numFmtId="176" fontId="6" fillId="49" borderId="74" xfId="7" applyNumberFormat="1" applyFont="1" applyFill="1" applyBorder="1" applyAlignment="1">
      <alignment vertical="center" shrinkToFit="1"/>
    </xf>
    <xf numFmtId="176" fontId="6" fillId="49" borderId="123" xfId="7" applyNumberFormat="1" applyFont="1" applyFill="1" applyBorder="1" applyAlignment="1">
      <alignment vertical="center" shrinkToFit="1"/>
    </xf>
    <xf numFmtId="176" fontId="6" fillId="49" borderId="106" xfId="316" applyNumberFormat="1" applyFont="1" applyFill="1" applyBorder="1" applyAlignment="1">
      <alignment vertical="center" shrinkToFit="1"/>
    </xf>
    <xf numFmtId="176" fontId="6" fillId="49" borderId="11" xfId="7" applyNumberFormat="1" applyFont="1" applyFill="1" applyBorder="1" applyAlignment="1">
      <alignment vertical="center" shrinkToFit="1"/>
    </xf>
    <xf numFmtId="176" fontId="6" fillId="49" borderId="11" xfId="3" applyNumberFormat="1" applyFont="1" applyFill="1" applyBorder="1" applyAlignment="1">
      <alignment vertical="center"/>
    </xf>
    <xf numFmtId="176" fontId="6" fillId="0" borderId="11" xfId="7" applyNumberFormat="1" applyFont="1" applyFill="1" applyBorder="1" applyAlignment="1">
      <alignment horizontal="right" vertical="center" shrinkToFit="1"/>
    </xf>
    <xf numFmtId="38" fontId="6" fillId="0" borderId="74" xfId="3" applyFont="1" applyFill="1" applyBorder="1" applyAlignment="1">
      <alignment vertical="center" shrinkToFit="1"/>
    </xf>
    <xf numFmtId="176" fontId="6" fillId="0" borderId="74" xfId="7" applyNumberFormat="1" applyFont="1" applyFill="1" applyBorder="1" applyAlignment="1">
      <alignment vertical="center" wrapText="1" shrinkToFit="1"/>
    </xf>
    <xf numFmtId="176" fontId="6" fillId="0" borderId="11" xfId="7" applyNumberFormat="1" applyFont="1" applyFill="1" applyBorder="1" applyAlignment="1">
      <alignment vertical="center" wrapText="1" shrinkToFit="1"/>
    </xf>
    <xf numFmtId="176" fontId="10" fillId="49" borderId="74" xfId="3" applyNumberFormat="1" applyFont="1" applyFill="1" applyBorder="1" applyAlignment="1">
      <alignment vertical="center"/>
    </xf>
    <xf numFmtId="176" fontId="6" fillId="49" borderId="74" xfId="3" applyNumberFormat="1" applyFont="1" applyFill="1" applyBorder="1" applyAlignment="1">
      <alignment vertical="center"/>
    </xf>
    <xf numFmtId="176" fontId="10" fillId="49" borderId="74" xfId="7" applyNumberFormat="1" applyFont="1" applyFill="1" applyBorder="1" applyAlignment="1">
      <alignment vertical="center" shrinkToFit="1"/>
    </xf>
    <xf numFmtId="176" fontId="10" fillId="49" borderId="11" xfId="7" applyNumberFormat="1" applyFont="1" applyFill="1" applyBorder="1" applyAlignment="1">
      <alignment vertical="center" shrinkToFit="1"/>
    </xf>
    <xf numFmtId="176" fontId="10" fillId="49" borderId="11" xfId="3" applyNumberFormat="1" applyFont="1" applyFill="1" applyBorder="1" applyAlignment="1">
      <alignment vertical="center"/>
    </xf>
    <xf numFmtId="38" fontId="62" fillId="0" borderId="11" xfId="3" applyFont="1" applyFill="1" applyBorder="1" applyAlignment="1">
      <alignment vertical="center"/>
    </xf>
    <xf numFmtId="38" fontId="62" fillId="24" borderId="39" xfId="3" applyFont="1" applyFill="1" applyBorder="1" applyAlignment="1">
      <alignment vertical="center"/>
    </xf>
    <xf numFmtId="0" fontId="46" fillId="0" borderId="70" xfId="7" applyFont="1" applyFill="1" applyBorder="1" applyAlignment="1">
      <alignment vertical="center" shrinkToFit="1"/>
    </xf>
    <xf numFmtId="0" fontId="62" fillId="0" borderId="6" xfId="7" applyFont="1" applyFill="1" applyBorder="1" applyAlignment="1">
      <alignment vertical="center" shrinkToFit="1"/>
    </xf>
    <xf numFmtId="0" fontId="62" fillId="0" borderId="5" xfId="7" applyFont="1" applyFill="1" applyBorder="1" applyAlignment="1">
      <alignment horizontal="center" vertical="center" shrinkToFit="1"/>
    </xf>
    <xf numFmtId="0" fontId="62" fillId="24" borderId="10" xfId="7" applyFont="1" applyFill="1" applyBorder="1" applyAlignment="1">
      <alignment vertical="center" wrapText="1" shrinkToFit="1"/>
    </xf>
    <xf numFmtId="57" fontId="64" fillId="24" borderId="79" xfId="3" applyNumberFormat="1" applyFont="1" applyFill="1" applyBorder="1" applyAlignment="1">
      <alignment vertical="center"/>
    </xf>
    <xf numFmtId="57" fontId="64" fillId="24" borderId="5" xfId="3" applyNumberFormat="1" applyFont="1" applyFill="1" applyBorder="1" applyAlignment="1">
      <alignment vertical="center"/>
    </xf>
    <xf numFmtId="0" fontId="62" fillId="24" borderId="10" xfId="3" applyNumberFormat="1" applyFont="1" applyFill="1" applyBorder="1" applyAlignment="1">
      <alignment vertical="center"/>
    </xf>
    <xf numFmtId="0" fontId="62" fillId="24" borderId="71" xfId="3" applyNumberFormat="1" applyFont="1" applyFill="1" applyBorder="1" applyAlignment="1">
      <alignment vertical="center"/>
    </xf>
    <xf numFmtId="0" fontId="62" fillId="0" borderId="0" xfId="7" applyFont="1" applyFill="1" applyBorder="1" applyAlignment="1">
      <alignment horizontal="center" vertical="center" shrinkToFit="1"/>
    </xf>
    <xf numFmtId="176" fontId="62" fillId="0" borderId="3" xfId="3" applyNumberFormat="1" applyFont="1" applyFill="1" applyBorder="1" applyAlignment="1">
      <alignment vertical="center"/>
    </xf>
    <xf numFmtId="176" fontId="62" fillId="0" borderId="3" xfId="3" applyNumberFormat="1" applyFont="1" applyFill="1" applyBorder="1" applyAlignment="1" applyProtection="1">
      <alignment vertical="center"/>
      <protection locked="0"/>
    </xf>
    <xf numFmtId="176" fontId="62" fillId="0" borderId="4" xfId="3" applyNumberFormat="1" applyFont="1" applyFill="1" applyBorder="1" applyAlignment="1" applyProtection="1">
      <alignment vertical="center"/>
      <protection locked="0"/>
    </xf>
    <xf numFmtId="176" fontId="62" fillId="0" borderId="0" xfId="3" applyNumberFormat="1" applyFont="1" applyFill="1" applyBorder="1" applyAlignment="1" applyProtection="1">
      <alignment vertical="center"/>
      <protection locked="0"/>
    </xf>
    <xf numFmtId="0" fontId="65" fillId="0" borderId="0" xfId="0" applyFont="1"/>
    <xf numFmtId="176" fontId="62" fillId="0" borderId="11" xfId="3" applyNumberFormat="1" applyFont="1" applyFill="1" applyBorder="1" applyAlignment="1">
      <alignment vertical="center"/>
    </xf>
    <xf numFmtId="176" fontId="62" fillId="24" borderId="3" xfId="3" applyNumberFormat="1" applyFont="1" applyFill="1" applyBorder="1" applyAlignment="1" applyProtection="1">
      <alignment vertical="center"/>
      <protection locked="0"/>
    </xf>
    <xf numFmtId="176" fontId="62" fillId="24" borderId="6" xfId="3" applyNumberFormat="1" applyFont="1" applyFill="1" applyBorder="1" applyAlignment="1" applyProtection="1">
      <alignment vertical="center"/>
      <protection locked="0"/>
    </xf>
    <xf numFmtId="176" fontId="62" fillId="0" borderId="67" xfId="3" applyNumberFormat="1" applyFont="1" applyFill="1" applyBorder="1" applyAlignment="1" applyProtection="1">
      <alignment vertical="center"/>
      <protection locked="0"/>
    </xf>
    <xf numFmtId="176" fontId="62" fillId="0" borderId="58" xfId="3" applyNumberFormat="1" applyFont="1" applyFill="1" applyBorder="1" applyAlignment="1" applyProtection="1">
      <alignment vertical="center"/>
      <protection locked="0"/>
    </xf>
    <xf numFmtId="176" fontId="62" fillId="24" borderId="4" xfId="3" applyNumberFormat="1" applyFont="1" applyFill="1" applyBorder="1" applyAlignment="1" applyProtection="1">
      <alignment vertical="center"/>
      <protection locked="0"/>
    </xf>
    <xf numFmtId="176" fontId="62" fillId="24" borderId="49" xfId="3" applyNumberFormat="1" applyFont="1" applyFill="1" applyBorder="1" applyAlignment="1" applyProtection="1">
      <alignment vertical="center"/>
      <protection locked="0"/>
    </xf>
    <xf numFmtId="176" fontId="62" fillId="0" borderId="1" xfId="3" applyNumberFormat="1" applyFont="1" applyFill="1" applyBorder="1" applyAlignment="1">
      <alignment vertical="center"/>
    </xf>
    <xf numFmtId="176" fontId="6" fillId="49" borderId="11" xfId="7" applyNumberFormat="1" applyFont="1" applyFill="1" applyBorder="1" applyAlignment="1">
      <alignment horizontal="right" vertical="center" shrinkToFit="1"/>
    </xf>
    <xf numFmtId="176" fontId="41" fillId="49" borderId="11" xfId="7" applyNumberFormat="1" applyFont="1" applyFill="1" applyBorder="1" applyAlignment="1">
      <alignment vertical="center" shrinkToFit="1"/>
    </xf>
    <xf numFmtId="176" fontId="41" fillId="49" borderId="74" xfId="7" applyNumberFormat="1" applyFont="1" applyFill="1" applyBorder="1" applyAlignment="1">
      <alignment vertical="center" shrinkToFit="1"/>
    </xf>
    <xf numFmtId="0" fontId="10" fillId="44" borderId="70" xfId="7" applyFont="1" applyFill="1" applyBorder="1" applyAlignment="1">
      <alignment vertical="center" shrinkToFit="1"/>
    </xf>
    <xf numFmtId="0" fontId="10" fillId="44" borderId="6" xfId="7" applyFont="1" applyFill="1" applyBorder="1" applyAlignment="1">
      <alignment vertical="center" shrinkToFit="1"/>
    </xf>
    <xf numFmtId="176" fontId="41" fillId="49" borderId="11" xfId="3" applyNumberFormat="1" applyFont="1" applyFill="1" applyBorder="1" applyAlignment="1">
      <alignment vertical="center"/>
    </xf>
    <xf numFmtId="176" fontId="66" fillId="49" borderId="74" xfId="7" applyNumberFormat="1" applyFont="1" applyFill="1" applyBorder="1" applyAlignment="1">
      <alignment vertical="center" shrinkToFit="1"/>
    </xf>
    <xf numFmtId="176" fontId="6" fillId="50" borderId="4" xfId="3" applyNumberFormat="1" applyFont="1" applyFill="1" applyBorder="1" applyAlignment="1" applyProtection="1">
      <alignment vertical="center"/>
      <protection locked="0"/>
    </xf>
    <xf numFmtId="176" fontId="6" fillId="50" borderId="6" xfId="3" applyNumberFormat="1" applyFont="1" applyFill="1" applyBorder="1" applyAlignment="1" applyProtection="1">
      <alignment vertical="center"/>
      <protection locked="0"/>
    </xf>
    <xf numFmtId="176" fontId="6" fillId="50" borderId="49" xfId="3" applyNumberFormat="1" applyFont="1" applyFill="1" applyBorder="1" applyAlignment="1" applyProtection="1">
      <alignment vertical="center"/>
      <protection locked="0"/>
    </xf>
    <xf numFmtId="38" fontId="62" fillId="0" borderId="70" xfId="3" applyFont="1" applyFill="1" applyBorder="1" applyAlignment="1">
      <alignment vertical="center" shrinkToFit="1"/>
    </xf>
    <xf numFmtId="0" fontId="62" fillId="24" borderId="10" xfId="7" applyFont="1" applyFill="1" applyBorder="1" applyAlignment="1">
      <alignment vertical="center" wrapText="1"/>
    </xf>
    <xf numFmtId="57" fontId="64" fillId="24" borderId="79" xfId="3" applyNumberFormat="1" applyFont="1" applyFill="1" applyBorder="1" applyAlignment="1">
      <alignment horizontal="center" vertical="center"/>
    </xf>
    <xf numFmtId="57" fontId="64" fillId="24" borderId="5" xfId="3" applyNumberFormat="1" applyFont="1" applyFill="1" applyBorder="1" applyAlignment="1">
      <alignment horizontal="center" vertical="center"/>
    </xf>
    <xf numFmtId="0" fontId="62" fillId="24" borderId="111" xfId="3" applyNumberFormat="1" applyFont="1" applyFill="1" applyBorder="1" applyAlignment="1">
      <alignment vertical="center"/>
    </xf>
    <xf numFmtId="0" fontId="62" fillId="24" borderId="114" xfId="3" applyNumberFormat="1" applyFont="1" applyFill="1" applyBorder="1" applyAlignment="1">
      <alignment vertical="center"/>
    </xf>
    <xf numFmtId="0" fontId="46" fillId="0" borderId="0" xfId="7" applyFont="1" applyFill="1" applyBorder="1" applyAlignment="1">
      <alignment horizontal="center" vertical="center" shrinkToFit="1"/>
    </xf>
    <xf numFmtId="176" fontId="46" fillId="31" borderId="11" xfId="7" applyNumberFormat="1" applyFont="1" applyFill="1" applyBorder="1" applyAlignment="1">
      <alignment vertical="center" shrinkToFit="1"/>
    </xf>
    <xf numFmtId="176" fontId="46" fillId="0" borderId="12" xfId="3" applyNumberFormat="1" applyFont="1" applyFill="1" applyBorder="1" applyAlignment="1">
      <alignment vertical="center"/>
    </xf>
    <xf numFmtId="176" fontId="46" fillId="0" borderId="12" xfId="3" applyNumberFormat="1" applyFont="1" applyFill="1" applyBorder="1" applyAlignment="1" applyProtection="1">
      <alignment vertical="center"/>
      <protection locked="0"/>
    </xf>
    <xf numFmtId="176" fontId="46" fillId="0" borderId="59" xfId="3" applyNumberFormat="1" applyFont="1" applyFill="1" applyBorder="1" applyAlignment="1" applyProtection="1">
      <alignment vertical="center"/>
      <protection locked="0"/>
    </xf>
    <xf numFmtId="176" fontId="46" fillId="0" borderId="0" xfId="3" applyNumberFormat="1" applyFont="1" applyFill="1" applyBorder="1" applyAlignment="1" applyProtection="1">
      <alignment vertical="center"/>
      <protection locked="0"/>
    </xf>
    <xf numFmtId="0" fontId="67" fillId="0" borderId="0" xfId="0" applyFont="1"/>
    <xf numFmtId="176" fontId="46" fillId="0" borderId="11" xfId="3" applyNumberFormat="1" applyFont="1" applyFill="1" applyBorder="1" applyAlignment="1">
      <alignment vertical="center"/>
    </xf>
    <xf numFmtId="176" fontId="46" fillId="24" borderId="3" xfId="3" applyNumberFormat="1" applyFont="1" applyFill="1" applyBorder="1" applyAlignment="1" applyProtection="1">
      <alignment vertical="center"/>
      <protection locked="0"/>
    </xf>
    <xf numFmtId="176" fontId="46" fillId="24" borderId="6" xfId="3" applyNumberFormat="1" applyFont="1" applyFill="1" applyBorder="1" applyAlignment="1" applyProtection="1">
      <alignment vertical="center"/>
      <protection locked="0"/>
    </xf>
    <xf numFmtId="176" fontId="46" fillId="0" borderId="67" xfId="3" applyNumberFormat="1" applyFont="1" applyFill="1" applyBorder="1" applyAlignment="1" applyProtection="1">
      <alignment vertical="center"/>
      <protection locked="0"/>
    </xf>
    <xf numFmtId="176" fontId="46" fillId="0" borderId="58" xfId="3" applyNumberFormat="1" applyFont="1" applyFill="1" applyBorder="1" applyAlignment="1" applyProtection="1">
      <alignment vertical="center"/>
      <protection locked="0"/>
    </xf>
    <xf numFmtId="176" fontId="46" fillId="24" borderId="4" xfId="3" applyNumberFormat="1" applyFont="1" applyFill="1" applyBorder="1" applyAlignment="1" applyProtection="1">
      <alignment vertical="center"/>
      <protection locked="0"/>
    </xf>
    <xf numFmtId="176" fontId="46" fillId="0" borderId="3" xfId="3" applyNumberFormat="1" applyFont="1" applyFill="1" applyBorder="1" applyAlignment="1">
      <alignment vertical="center"/>
    </xf>
    <xf numFmtId="176" fontId="46" fillId="31" borderId="49" xfId="3" applyNumberFormat="1" applyFont="1" applyFill="1" applyBorder="1" applyAlignment="1" applyProtection="1">
      <alignment vertical="center"/>
      <protection locked="0"/>
    </xf>
    <xf numFmtId="176" fontId="46" fillId="24" borderId="49" xfId="3" applyNumberFormat="1" applyFont="1" applyFill="1" applyBorder="1" applyAlignment="1" applyProtection="1">
      <alignment vertical="center"/>
      <protection locked="0"/>
    </xf>
    <xf numFmtId="176" fontId="46" fillId="0" borderId="1" xfId="3" applyNumberFormat="1" applyFont="1" applyFill="1" applyBorder="1" applyAlignment="1">
      <alignment vertical="center"/>
    </xf>
    <xf numFmtId="0" fontId="46" fillId="0" borderId="0" xfId="3" applyNumberFormat="1" applyFont="1" applyFill="1" applyBorder="1" applyAlignment="1">
      <alignment vertical="center"/>
    </xf>
    <xf numFmtId="38" fontId="68" fillId="0" borderId="0" xfId="3" applyFont="1" applyFill="1" applyAlignment="1">
      <alignment vertical="center"/>
    </xf>
    <xf numFmtId="0" fontId="67" fillId="0" borderId="0" xfId="0" applyFont="1" applyBorder="1"/>
    <xf numFmtId="0" fontId="69" fillId="0" borderId="6" xfId="7" applyFont="1" applyFill="1" applyBorder="1" applyAlignment="1">
      <alignment vertical="center" shrinkToFit="1"/>
    </xf>
    <xf numFmtId="176" fontId="41" fillId="50" borderId="49" xfId="3" applyNumberFormat="1" applyFont="1" applyFill="1" applyBorder="1" applyAlignment="1" applyProtection="1">
      <alignment vertical="center"/>
      <protection locked="0"/>
    </xf>
    <xf numFmtId="176" fontId="6" fillId="40" borderId="3" xfId="3" applyNumberFormat="1" applyFont="1" applyFill="1" applyBorder="1" applyAlignment="1">
      <alignment vertical="center"/>
    </xf>
    <xf numFmtId="176" fontId="6" fillId="44" borderId="3" xfId="3" applyNumberFormat="1" applyFont="1" applyFill="1" applyBorder="1" applyAlignment="1" applyProtection="1">
      <alignment vertical="center"/>
      <protection locked="0"/>
    </xf>
    <xf numFmtId="176" fontId="6" fillId="44" borderId="6" xfId="3" applyNumberFormat="1" applyFont="1" applyFill="1" applyBorder="1" applyAlignment="1" applyProtection="1">
      <alignment vertical="center"/>
      <protection locked="0"/>
    </xf>
    <xf numFmtId="38" fontId="6" fillId="50" borderId="70" xfId="3" applyFont="1" applyFill="1" applyBorder="1" applyAlignment="1">
      <alignment vertical="center" shrinkToFit="1"/>
    </xf>
    <xf numFmtId="0" fontId="37" fillId="50" borderId="6" xfId="7" applyFont="1" applyFill="1" applyBorder="1" applyAlignment="1">
      <alignment vertical="center" shrinkToFit="1"/>
    </xf>
    <xf numFmtId="38" fontId="6" fillId="50" borderId="2" xfId="3" applyFont="1" applyFill="1" applyBorder="1" applyAlignment="1">
      <alignment vertical="center" shrinkToFit="1"/>
    </xf>
    <xf numFmtId="0" fontId="6" fillId="50" borderId="1" xfId="7" applyFont="1" applyFill="1" applyBorder="1" applyAlignment="1">
      <alignment horizontal="center" vertical="center" shrinkToFit="1"/>
    </xf>
    <xf numFmtId="0" fontId="10" fillId="50" borderId="10" xfId="7" applyFont="1" applyFill="1" applyBorder="1" applyAlignment="1">
      <alignment vertical="center" shrinkToFit="1"/>
    </xf>
    <xf numFmtId="177" fontId="10" fillId="50" borderId="5" xfId="7" applyNumberFormat="1" applyFont="1" applyFill="1" applyBorder="1" applyAlignment="1">
      <alignment horizontal="center" vertical="center" shrinkToFit="1"/>
    </xf>
    <xf numFmtId="57" fontId="43" fillId="50" borderId="79" xfId="3" applyNumberFormat="1" applyFont="1" applyFill="1" applyBorder="1" applyAlignment="1">
      <alignment horizontal="right" vertical="center"/>
    </xf>
    <xf numFmtId="57" fontId="43" fillId="50" borderId="5" xfId="3" applyNumberFormat="1" applyFont="1" applyFill="1" applyBorder="1" applyAlignment="1">
      <alignment horizontal="right" vertical="center"/>
    </xf>
    <xf numFmtId="0" fontId="6" fillId="50" borderId="10" xfId="3" applyNumberFormat="1" applyFont="1" applyFill="1" applyBorder="1" applyAlignment="1">
      <alignment vertical="center"/>
    </xf>
    <xf numFmtId="0" fontId="6" fillId="50" borderId="71" xfId="3" applyNumberFormat="1" applyFont="1" applyFill="1" applyBorder="1" applyAlignment="1">
      <alignment vertical="center"/>
    </xf>
    <xf numFmtId="0" fontId="6" fillId="50" borderId="0" xfId="7" applyFont="1" applyFill="1" applyBorder="1" applyAlignment="1">
      <alignment horizontal="center" vertical="center" shrinkToFit="1"/>
    </xf>
    <xf numFmtId="176" fontId="6" fillId="50" borderId="11" xfId="7" applyNumberFormat="1" applyFont="1" applyFill="1" applyBorder="1" applyAlignment="1">
      <alignment vertical="center" shrinkToFit="1"/>
    </xf>
    <xf numFmtId="176" fontId="6" fillId="50" borderId="0" xfId="3" applyNumberFormat="1" applyFont="1" applyFill="1" applyBorder="1" applyAlignment="1" applyProtection="1">
      <alignment vertical="center"/>
      <protection locked="0"/>
    </xf>
    <xf numFmtId="0" fontId="0" fillId="50" borderId="0" xfId="0" applyFill="1"/>
    <xf numFmtId="176" fontId="6" fillId="50" borderId="11" xfId="3" applyNumberFormat="1" applyFont="1" applyFill="1" applyBorder="1" applyAlignment="1">
      <alignment vertical="center"/>
    </xf>
    <xf numFmtId="176" fontId="6" fillId="50" borderId="3" xfId="3" applyNumberFormat="1" applyFont="1" applyFill="1" applyBorder="1" applyAlignment="1" applyProtection="1">
      <alignment vertical="center"/>
      <protection locked="0"/>
    </xf>
    <xf numFmtId="176" fontId="6" fillId="50" borderId="67" xfId="3" applyNumberFormat="1" applyFont="1" applyFill="1" applyBorder="1" applyAlignment="1" applyProtection="1">
      <alignment vertical="center"/>
      <protection locked="0"/>
    </xf>
    <xf numFmtId="176" fontId="6" fillId="50" borderId="58" xfId="3" applyNumberFormat="1" applyFont="1" applyFill="1" applyBorder="1" applyAlignment="1" applyProtection="1">
      <alignment vertical="center"/>
      <protection locked="0"/>
    </xf>
    <xf numFmtId="0" fontId="6" fillId="50" borderId="0" xfId="3" applyNumberFormat="1" applyFont="1" applyFill="1" applyBorder="1" applyAlignment="1">
      <alignment vertical="center"/>
    </xf>
    <xf numFmtId="38" fontId="32" fillId="50" borderId="0" xfId="3" applyFont="1" applyFill="1" applyAlignment="1">
      <alignment vertical="center"/>
    </xf>
    <xf numFmtId="177" fontId="6" fillId="50" borderId="0" xfId="7" applyNumberFormat="1" applyFont="1" applyFill="1" applyBorder="1" applyAlignment="1">
      <alignment horizontal="center" vertical="center" shrinkToFit="1"/>
    </xf>
    <xf numFmtId="0" fontId="40" fillId="50" borderId="0" xfId="0" applyFont="1" applyFill="1"/>
    <xf numFmtId="38" fontId="6" fillId="50" borderId="39" xfId="3" applyFont="1" applyFill="1" applyBorder="1" applyAlignment="1">
      <alignment vertical="center"/>
    </xf>
    <xf numFmtId="176" fontId="6" fillId="50" borderId="3" xfId="3" applyNumberFormat="1" applyFont="1" applyFill="1" applyBorder="1" applyAlignment="1">
      <alignment vertical="center"/>
    </xf>
    <xf numFmtId="176" fontId="6" fillId="50" borderId="1" xfId="3" applyNumberFormat="1" applyFont="1" applyFill="1" applyBorder="1" applyAlignment="1">
      <alignment vertical="center"/>
    </xf>
    <xf numFmtId="38" fontId="6" fillId="0" borderId="106" xfId="3" applyFont="1" applyFill="1" applyBorder="1" applyAlignment="1">
      <alignment vertical="center"/>
    </xf>
    <xf numFmtId="38" fontId="6" fillId="24" borderId="107" xfId="3" applyFont="1" applyFill="1" applyBorder="1" applyAlignment="1">
      <alignment vertical="center" shrinkToFit="1"/>
    </xf>
    <xf numFmtId="38" fontId="6" fillId="24" borderId="109" xfId="3" applyFont="1" applyFill="1" applyBorder="1" applyAlignment="1">
      <alignment vertical="center" shrinkToFit="1"/>
    </xf>
    <xf numFmtId="38" fontId="6" fillId="24" borderId="110" xfId="3" applyFont="1" applyFill="1" applyBorder="1" applyAlignment="1">
      <alignment horizontal="center" vertical="center" shrinkToFit="1"/>
    </xf>
    <xf numFmtId="38" fontId="6" fillId="24" borderId="111" xfId="3" applyFont="1" applyFill="1" applyBorder="1" applyAlignment="1">
      <alignment vertical="center" shrinkToFit="1"/>
    </xf>
    <xf numFmtId="0" fontId="6" fillId="0" borderId="111" xfId="3" applyNumberFormat="1" applyFont="1" applyFill="1" applyBorder="1" applyAlignment="1">
      <alignment vertical="center"/>
    </xf>
    <xf numFmtId="38" fontId="32" fillId="0" borderId="111" xfId="3" applyFont="1" applyFill="1" applyBorder="1" applyAlignment="1">
      <alignment vertical="center"/>
    </xf>
    <xf numFmtId="0" fontId="40" fillId="0" borderId="111" xfId="0" applyFont="1" applyBorder="1"/>
    <xf numFmtId="38" fontId="37" fillId="24" borderId="108" xfId="3" applyFont="1" applyFill="1" applyBorder="1" applyAlignment="1">
      <alignment vertical="center" shrinkToFit="1"/>
    </xf>
    <xf numFmtId="38" fontId="6" fillId="49" borderId="70" xfId="3" applyFont="1" applyFill="1" applyBorder="1" applyAlignment="1">
      <alignment vertical="center" shrinkToFit="1"/>
    </xf>
    <xf numFmtId="0" fontId="6" fillId="49" borderId="6" xfId="7" applyFont="1" applyFill="1" applyBorder="1" applyAlignment="1">
      <alignment vertical="center" shrinkToFit="1"/>
    </xf>
    <xf numFmtId="38" fontId="41" fillId="49" borderId="70" xfId="3" applyFont="1" applyFill="1" applyBorder="1" applyAlignment="1">
      <alignment vertical="center" shrinkToFit="1"/>
    </xf>
    <xf numFmtId="0" fontId="6" fillId="49" borderId="87" xfId="7" applyFont="1" applyFill="1" applyBorder="1" applyAlignment="1">
      <alignment vertical="center" shrinkToFit="1"/>
    </xf>
    <xf numFmtId="0" fontId="6" fillId="49" borderId="76" xfId="7" applyFont="1" applyFill="1" applyBorder="1" applyAlignment="1">
      <alignment vertical="center" shrinkToFit="1"/>
    </xf>
    <xf numFmtId="176" fontId="6" fillId="49" borderId="60" xfId="3" applyNumberFormat="1" applyFont="1" applyFill="1" applyBorder="1" applyAlignment="1" applyProtection="1">
      <alignment vertical="center"/>
      <protection locked="0"/>
    </xf>
    <xf numFmtId="176" fontId="6" fillId="49" borderId="87" xfId="3" applyNumberFormat="1" applyFont="1" applyFill="1" applyBorder="1" applyAlignment="1" applyProtection="1">
      <alignment vertical="center"/>
      <protection locked="0"/>
    </xf>
    <xf numFmtId="0" fontId="6" fillId="50" borderId="6" xfId="7" applyFont="1" applyFill="1" applyBorder="1" applyAlignment="1">
      <alignment vertical="center" shrinkToFit="1"/>
    </xf>
    <xf numFmtId="38" fontId="6" fillId="38" borderId="11" xfId="3" applyFont="1" applyFill="1" applyBorder="1" applyAlignment="1">
      <alignment vertical="center"/>
    </xf>
    <xf numFmtId="38" fontId="6" fillId="38" borderId="75" xfId="3" applyFont="1" applyFill="1" applyBorder="1" applyAlignment="1">
      <alignment vertical="center"/>
    </xf>
    <xf numFmtId="38" fontId="6" fillId="38" borderId="76" xfId="3" applyFont="1" applyFill="1" applyBorder="1" applyAlignment="1">
      <alignment vertical="center" shrinkToFit="1"/>
    </xf>
    <xf numFmtId="0" fontId="6" fillId="38" borderId="87" xfId="7" applyFont="1" applyFill="1" applyBorder="1" applyAlignment="1">
      <alignment vertical="center" shrinkToFit="1"/>
    </xf>
    <xf numFmtId="0" fontId="6" fillId="38" borderId="2" xfId="7" applyFont="1" applyFill="1" applyBorder="1" applyAlignment="1">
      <alignment vertical="center" shrinkToFit="1"/>
    </xf>
    <xf numFmtId="0" fontId="6" fillId="38" borderId="118" xfId="7" applyFont="1" applyFill="1" applyBorder="1" applyAlignment="1">
      <alignment horizontal="center" vertical="center" shrinkToFit="1"/>
    </xf>
    <xf numFmtId="0" fontId="6" fillId="38" borderId="77" xfId="7" applyFont="1" applyFill="1" applyBorder="1" applyAlignment="1">
      <alignment vertical="center" shrinkToFit="1"/>
    </xf>
    <xf numFmtId="177" fontId="6" fillId="38" borderId="5" xfId="7" applyNumberFormat="1" applyFont="1" applyFill="1" applyBorder="1" applyAlignment="1">
      <alignment horizontal="center" vertical="center" shrinkToFit="1"/>
    </xf>
    <xf numFmtId="57" fontId="9" fillId="38" borderId="79" xfId="3" applyNumberFormat="1" applyFont="1" applyFill="1" applyBorder="1" applyAlignment="1">
      <alignment horizontal="right" vertical="center" wrapText="1"/>
    </xf>
    <xf numFmtId="57" fontId="9" fillId="38" borderId="5" xfId="3" applyNumberFormat="1" applyFont="1" applyFill="1" applyBorder="1" applyAlignment="1">
      <alignment horizontal="right" vertical="center" wrapText="1"/>
    </xf>
    <xf numFmtId="0" fontId="6" fillId="38" borderId="77" xfId="3" applyNumberFormat="1" applyFont="1" applyFill="1" applyBorder="1" applyAlignment="1">
      <alignment vertical="center"/>
    </xf>
    <xf numFmtId="0" fontId="6" fillId="38" borderId="78" xfId="3" applyNumberFormat="1" applyFont="1" applyFill="1" applyBorder="1" applyAlignment="1">
      <alignment vertical="center"/>
    </xf>
    <xf numFmtId="0" fontId="6" fillId="38" borderId="0" xfId="7" applyFont="1" applyFill="1" applyBorder="1" applyAlignment="1">
      <alignment horizontal="center" vertical="center" shrinkToFit="1"/>
    </xf>
    <xf numFmtId="176" fontId="10" fillId="38" borderId="74" xfId="7" applyNumberFormat="1" applyFont="1" applyFill="1" applyBorder="1" applyAlignment="1">
      <alignment vertical="center" shrinkToFit="1"/>
    </xf>
    <xf numFmtId="176" fontId="6" fillId="38" borderId="12" xfId="3" applyNumberFormat="1" applyFont="1" applyFill="1" applyBorder="1" applyAlignment="1">
      <alignment vertical="center"/>
    </xf>
    <xf numFmtId="176" fontId="6" fillId="38" borderId="12" xfId="3" applyNumberFormat="1" applyFont="1" applyFill="1" applyBorder="1" applyAlignment="1" applyProtection="1">
      <alignment vertical="center"/>
      <protection locked="0"/>
    </xf>
    <xf numFmtId="176" fontId="6" fillId="38" borderId="59" xfId="3" applyNumberFormat="1" applyFont="1" applyFill="1" applyBorder="1" applyAlignment="1" applyProtection="1">
      <alignment vertical="center"/>
      <protection locked="0"/>
    </xf>
    <xf numFmtId="176" fontId="6" fillId="38" borderId="0" xfId="3" applyNumberFormat="1" applyFont="1" applyFill="1" applyBorder="1" applyAlignment="1" applyProtection="1">
      <alignment vertical="center"/>
      <protection locked="0"/>
    </xf>
    <xf numFmtId="0" fontId="0" fillId="38" borderId="0" xfId="0" applyFill="1"/>
    <xf numFmtId="176" fontId="6" fillId="38" borderId="74" xfId="3" applyNumberFormat="1" applyFont="1" applyFill="1" applyBorder="1" applyAlignment="1">
      <alignment vertical="center"/>
    </xf>
    <xf numFmtId="176" fontId="6" fillId="38" borderId="87" xfId="3" applyNumberFormat="1" applyFont="1" applyFill="1" applyBorder="1" applyAlignment="1" applyProtection="1">
      <alignment vertical="center"/>
      <protection locked="0"/>
    </xf>
    <xf numFmtId="176" fontId="6" fillId="38" borderId="67" xfId="3" applyNumberFormat="1" applyFont="1" applyFill="1" applyBorder="1" applyAlignment="1" applyProtection="1">
      <alignment vertical="center"/>
      <protection locked="0"/>
    </xf>
    <xf numFmtId="176" fontId="6" fillId="38" borderId="58" xfId="3" applyNumberFormat="1" applyFont="1" applyFill="1" applyBorder="1" applyAlignment="1" applyProtection="1">
      <alignment vertical="center"/>
      <protection locked="0"/>
    </xf>
    <xf numFmtId="176" fontId="6" fillId="38" borderId="11" xfId="3" applyNumberFormat="1" applyFont="1" applyFill="1" applyBorder="1" applyAlignment="1">
      <alignment vertical="center"/>
    </xf>
    <xf numFmtId="176" fontId="6" fillId="38" borderId="3" xfId="3" applyNumberFormat="1" applyFont="1" applyFill="1" applyBorder="1" applyAlignment="1">
      <alignment vertical="center"/>
    </xf>
    <xf numFmtId="176" fontId="6" fillId="38" borderId="3" xfId="3" applyNumberFormat="1" applyFont="1" applyFill="1" applyBorder="1" applyAlignment="1" applyProtection="1">
      <alignment vertical="center"/>
      <protection locked="0"/>
    </xf>
    <xf numFmtId="176" fontId="6" fillId="38" borderId="49" xfId="3" applyNumberFormat="1" applyFont="1" applyFill="1" applyBorder="1" applyAlignment="1" applyProtection="1">
      <alignment vertical="center"/>
      <protection locked="0"/>
    </xf>
    <xf numFmtId="176" fontId="6" fillId="38" borderId="6" xfId="3" applyNumberFormat="1" applyFont="1" applyFill="1" applyBorder="1" applyAlignment="1" applyProtection="1">
      <alignment vertical="center"/>
      <protection locked="0"/>
    </xf>
    <xf numFmtId="176" fontId="6" fillId="38" borderId="60" xfId="3" applyNumberFormat="1" applyFont="1" applyFill="1" applyBorder="1" applyAlignment="1" applyProtection="1">
      <alignment vertical="center"/>
      <protection locked="0"/>
    </xf>
    <xf numFmtId="176" fontId="6" fillId="38" borderId="1" xfId="3" applyNumberFormat="1" applyFont="1" applyFill="1" applyBorder="1" applyAlignment="1">
      <alignment vertical="center"/>
    </xf>
    <xf numFmtId="0" fontId="6" fillId="38" borderId="0" xfId="3" applyNumberFormat="1" applyFont="1" applyFill="1" applyBorder="1" applyAlignment="1">
      <alignment vertical="center"/>
    </xf>
    <xf numFmtId="38" fontId="32" fillId="38" borderId="0" xfId="3" applyFont="1" applyFill="1" applyAlignment="1">
      <alignment vertical="center"/>
    </xf>
    <xf numFmtId="0" fontId="0" fillId="38" borderId="0" xfId="0" applyFill="1" applyBorder="1"/>
    <xf numFmtId="0" fontId="34" fillId="0" borderId="6" xfId="7" applyFont="1" applyFill="1" applyBorder="1" applyAlignment="1">
      <alignment vertical="center" wrapText="1" shrinkToFit="1"/>
    </xf>
    <xf numFmtId="0" fontId="57" fillId="0" borderId="6" xfId="7" applyFont="1" applyFill="1" applyBorder="1" applyAlignment="1">
      <alignment vertical="center" wrapText="1" shrinkToFit="1"/>
    </xf>
    <xf numFmtId="0" fontId="10" fillId="0" borderId="70" xfId="7" applyFont="1" applyFill="1" applyBorder="1" applyAlignment="1">
      <alignment vertical="center" wrapText="1" shrinkToFit="1"/>
    </xf>
    <xf numFmtId="176" fontId="64" fillId="24" borderId="11" xfId="7" applyNumberFormat="1" applyFont="1" applyFill="1" applyBorder="1" applyAlignment="1">
      <alignment vertical="center" wrapText="1" shrinkToFit="1"/>
    </xf>
    <xf numFmtId="176" fontId="62" fillId="27" borderId="11" xfId="7" applyNumberFormat="1" applyFont="1" applyFill="1" applyBorder="1" applyAlignment="1">
      <alignment vertical="center" wrapText="1" shrinkToFit="1"/>
    </xf>
    <xf numFmtId="176" fontId="62" fillId="0" borderId="12" xfId="3" applyNumberFormat="1" applyFont="1" applyFill="1" applyBorder="1" applyAlignment="1" applyProtection="1">
      <alignment vertical="center" wrapText="1"/>
      <protection locked="0"/>
    </xf>
    <xf numFmtId="176" fontId="62" fillId="0" borderId="12" xfId="3" applyNumberFormat="1" applyFont="1" applyFill="1" applyBorder="1" applyAlignment="1" applyProtection="1">
      <alignment vertical="center"/>
      <protection locked="0"/>
    </xf>
    <xf numFmtId="176" fontId="62" fillId="0" borderId="59" xfId="3" applyNumberFormat="1" applyFont="1" applyFill="1" applyBorder="1" applyAlignment="1" applyProtection="1">
      <alignment vertical="center" wrapText="1"/>
      <protection locked="0"/>
    </xf>
    <xf numFmtId="0" fontId="62" fillId="0" borderId="0" xfId="3" applyNumberFormat="1" applyFont="1" applyFill="1" applyBorder="1" applyAlignment="1">
      <alignment vertical="center"/>
    </xf>
    <xf numFmtId="38" fontId="70" fillId="0" borderId="0" xfId="3" applyFont="1" applyFill="1" applyAlignment="1">
      <alignment vertical="center"/>
    </xf>
    <xf numFmtId="0" fontId="65" fillId="0" borderId="0" xfId="0" applyFont="1" applyBorder="1"/>
    <xf numFmtId="38" fontId="62" fillId="0" borderId="70" xfId="3" applyFont="1" applyFill="1" applyBorder="1" applyAlignment="1">
      <alignment vertical="center" wrapText="1" shrinkToFit="1"/>
    </xf>
    <xf numFmtId="0" fontId="69" fillId="0" borderId="87" xfId="7" applyFont="1" applyFill="1" applyBorder="1" applyAlignment="1">
      <alignment vertical="center" shrinkToFit="1"/>
    </xf>
    <xf numFmtId="38" fontId="37" fillId="0" borderId="76" xfId="3" applyFont="1" applyFill="1" applyBorder="1" applyAlignment="1">
      <alignment vertical="center" shrinkToFit="1"/>
    </xf>
    <xf numFmtId="176" fontId="6" fillId="49" borderId="59" xfId="3" applyNumberFormat="1" applyFont="1" applyFill="1" applyBorder="1" applyAlignment="1" applyProtection="1">
      <alignment vertical="center"/>
      <protection locked="0"/>
    </xf>
    <xf numFmtId="176" fontId="6" fillId="51" borderId="3" xfId="3" applyNumberFormat="1" applyFont="1" applyFill="1" applyBorder="1" applyAlignment="1" applyProtection="1">
      <alignment vertical="center"/>
      <protection locked="0"/>
    </xf>
    <xf numFmtId="176" fontId="6" fillId="51" borderId="4" xfId="3" applyNumberFormat="1" applyFont="1" applyFill="1" applyBorder="1" applyAlignment="1" applyProtection="1">
      <alignment vertical="center"/>
      <protection locked="0"/>
    </xf>
    <xf numFmtId="0" fontId="6" fillId="25" borderId="10" xfId="3" applyNumberFormat="1" applyFont="1" applyFill="1" applyBorder="1" applyAlignment="1">
      <alignment vertical="center"/>
    </xf>
    <xf numFmtId="0" fontId="6" fillId="25" borderId="71" xfId="3" applyNumberFormat="1" applyFont="1" applyFill="1" applyBorder="1" applyAlignment="1">
      <alignment vertical="center"/>
    </xf>
    <xf numFmtId="0" fontId="6" fillId="39" borderId="70" xfId="7" applyFont="1" applyFill="1" applyBorder="1" applyAlignment="1">
      <alignment vertical="center" shrinkToFit="1"/>
    </xf>
    <xf numFmtId="0" fontId="10" fillId="39" borderId="6" xfId="7" applyFont="1" applyFill="1" applyBorder="1" applyAlignment="1">
      <alignment vertical="center" shrinkToFit="1"/>
    </xf>
    <xf numFmtId="0" fontId="10" fillId="39" borderId="2" xfId="7" applyFont="1" applyFill="1" applyBorder="1" applyAlignment="1">
      <alignment vertical="center" shrinkToFit="1"/>
    </xf>
    <xf numFmtId="0" fontId="10" fillId="39" borderId="1" xfId="7" applyFont="1" applyFill="1" applyBorder="1" applyAlignment="1">
      <alignment horizontal="center" vertical="center" shrinkToFit="1"/>
    </xf>
    <xf numFmtId="57" fontId="9" fillId="24" borderId="5" xfId="3" applyNumberFormat="1" applyFont="1" applyFill="1" applyBorder="1" applyAlignment="1">
      <alignment vertical="center" wrapText="1"/>
    </xf>
    <xf numFmtId="0" fontId="6" fillId="44" borderId="77" xfId="7" applyFont="1" applyFill="1" applyBorder="1" applyAlignment="1">
      <alignment vertical="center" shrinkToFit="1"/>
    </xf>
    <xf numFmtId="0" fontId="6" fillId="39" borderId="6" xfId="7" applyFont="1" applyFill="1" applyBorder="1" applyAlignment="1">
      <alignment vertical="center" shrinkToFit="1"/>
    </xf>
    <xf numFmtId="0" fontId="6" fillId="39" borderId="2" xfId="7" applyFont="1" applyFill="1" applyBorder="1" applyAlignment="1">
      <alignment vertical="center" shrinkToFit="1"/>
    </xf>
    <xf numFmtId="0" fontId="6" fillId="39" borderId="1" xfId="7" applyFont="1" applyFill="1" applyBorder="1" applyAlignment="1">
      <alignment horizontal="center" vertical="center" shrinkToFit="1"/>
    </xf>
    <xf numFmtId="176" fontId="41" fillId="43" borderId="11" xfId="3" applyNumberFormat="1" applyFont="1" applyFill="1" applyBorder="1" applyAlignment="1">
      <alignment vertical="center"/>
    </xf>
    <xf numFmtId="176" fontId="41" fillId="43" borderId="49" xfId="3" applyNumberFormat="1" applyFont="1" applyFill="1" applyBorder="1" applyAlignment="1" applyProtection="1">
      <alignment vertical="center"/>
      <protection locked="0"/>
    </xf>
    <xf numFmtId="38" fontId="10" fillId="39" borderId="70" xfId="3" applyFont="1" applyFill="1" applyBorder="1" applyAlignment="1">
      <alignment vertical="center" shrinkToFit="1"/>
    </xf>
    <xf numFmtId="0" fontId="10" fillId="39" borderId="5" xfId="7" applyFont="1" applyFill="1" applyBorder="1" applyAlignment="1">
      <alignment horizontal="center" vertical="center" shrinkToFit="1"/>
    </xf>
    <xf numFmtId="0" fontId="6" fillId="39" borderId="76" xfId="7" applyFont="1" applyFill="1" applyBorder="1" applyAlignment="1">
      <alignment vertical="center" shrinkToFit="1"/>
    </xf>
    <xf numFmtId="0" fontId="6" fillId="39" borderId="87" xfId="7" applyFont="1" applyFill="1" applyBorder="1" applyAlignment="1">
      <alignment vertical="center" shrinkToFit="1"/>
    </xf>
    <xf numFmtId="0" fontId="6" fillId="39" borderId="118" xfId="7" applyFont="1" applyFill="1" applyBorder="1" applyAlignment="1">
      <alignment horizontal="center" vertical="center" shrinkToFit="1"/>
    </xf>
    <xf numFmtId="38" fontId="6" fillId="39" borderId="76" xfId="3" applyFont="1" applyFill="1" applyBorder="1" applyAlignment="1">
      <alignment vertical="center" shrinkToFit="1"/>
    </xf>
    <xf numFmtId="0" fontId="6" fillId="39" borderId="13" xfId="7" applyFont="1" applyFill="1" applyBorder="1" applyAlignment="1">
      <alignment horizontal="center" vertical="center" shrinkToFit="1"/>
    </xf>
    <xf numFmtId="0" fontId="37" fillId="39" borderId="6" xfId="7" applyFont="1" applyFill="1" applyBorder="1" applyAlignment="1">
      <alignment vertical="center" shrinkToFit="1"/>
    </xf>
    <xf numFmtId="57" fontId="44" fillId="39" borderId="79" xfId="3" applyNumberFormat="1" applyFont="1" applyFill="1" applyBorder="1" applyAlignment="1">
      <alignment vertical="center"/>
    </xf>
    <xf numFmtId="57" fontId="9" fillId="39" borderId="5" xfId="3" applyNumberFormat="1" applyFont="1" applyFill="1" applyBorder="1" applyAlignment="1">
      <alignment vertical="center"/>
    </xf>
    <xf numFmtId="0" fontId="6" fillId="39" borderId="77" xfId="3" applyNumberFormat="1" applyFont="1" applyFill="1" applyBorder="1" applyAlignment="1">
      <alignment vertical="center"/>
    </xf>
    <xf numFmtId="0" fontId="6" fillId="39" borderId="78" xfId="3" applyNumberFormat="1" applyFont="1" applyFill="1" applyBorder="1" applyAlignment="1">
      <alignment vertical="center"/>
    </xf>
    <xf numFmtId="0" fontId="6" fillId="39" borderId="0" xfId="7" applyFont="1" applyFill="1" applyBorder="1" applyAlignment="1">
      <alignment horizontal="center" vertical="center" shrinkToFit="1"/>
    </xf>
    <xf numFmtId="38" fontId="6" fillId="39" borderId="70" xfId="3" applyFont="1" applyFill="1" applyBorder="1" applyAlignment="1">
      <alignment vertical="center" shrinkToFit="1"/>
    </xf>
    <xf numFmtId="176" fontId="6" fillId="39" borderId="4" xfId="3" applyNumberFormat="1" applyFont="1" applyFill="1" applyBorder="1" applyAlignment="1" applyProtection="1">
      <alignment vertical="center"/>
      <protection locked="0"/>
    </xf>
    <xf numFmtId="0" fontId="10" fillId="39" borderId="76" xfId="7" applyFont="1" applyFill="1" applyBorder="1" applyAlignment="1">
      <alignment vertical="center" wrapText="1" shrinkToFit="1"/>
    </xf>
    <xf numFmtId="0" fontId="10" fillId="39" borderId="87" xfId="7" applyFont="1" applyFill="1" applyBorder="1" applyAlignment="1">
      <alignment vertical="center" shrinkToFit="1"/>
    </xf>
    <xf numFmtId="0" fontId="6" fillId="39" borderId="70" xfId="7" applyFont="1" applyFill="1" applyBorder="1" applyAlignment="1">
      <alignment vertical="center" wrapText="1" shrinkToFit="1"/>
    </xf>
    <xf numFmtId="176" fontId="6" fillId="49" borderId="12" xfId="3" applyNumberFormat="1" applyFont="1" applyFill="1" applyBorder="1" applyAlignment="1">
      <alignment vertical="center"/>
    </xf>
    <xf numFmtId="176" fontId="10" fillId="49" borderId="12" xfId="3" applyNumberFormat="1" applyFont="1" applyFill="1" applyBorder="1" applyAlignment="1">
      <alignment vertical="center"/>
    </xf>
    <xf numFmtId="176" fontId="6" fillId="49" borderId="13" xfId="3" applyNumberFormat="1" applyFont="1" applyFill="1" applyBorder="1" applyAlignment="1">
      <alignment vertical="center" wrapText="1"/>
    </xf>
    <xf numFmtId="176" fontId="6" fillId="49" borderId="4" xfId="3" applyNumberFormat="1" applyFont="1" applyFill="1" applyBorder="1" applyAlignment="1" applyProtection="1">
      <alignment vertical="center"/>
      <protection locked="0"/>
    </xf>
    <xf numFmtId="0" fontId="6" fillId="52" borderId="70" xfId="7" applyFont="1" applyFill="1" applyBorder="1" applyAlignment="1">
      <alignment vertical="center" wrapText="1" shrinkToFit="1"/>
    </xf>
    <xf numFmtId="0" fontId="6" fillId="52" borderId="6" xfId="7" applyFont="1" applyFill="1" applyBorder="1" applyAlignment="1">
      <alignment vertical="center" shrinkToFit="1"/>
    </xf>
    <xf numFmtId="38" fontId="6" fillId="39" borderId="76" xfId="3" applyFont="1" applyFill="1" applyBorder="1" applyAlignment="1">
      <alignment vertical="center" wrapText="1" shrinkToFit="1"/>
    </xf>
    <xf numFmtId="176" fontId="6" fillId="49" borderId="128" xfId="3" applyNumberFormat="1" applyFont="1" applyFill="1" applyBorder="1" applyAlignment="1">
      <alignment vertical="center"/>
    </xf>
    <xf numFmtId="176" fontId="6" fillId="49" borderId="3" xfId="3" applyNumberFormat="1" applyFont="1" applyFill="1" applyBorder="1" applyAlignment="1">
      <alignment vertical="center"/>
    </xf>
    <xf numFmtId="176" fontId="6" fillId="49" borderId="1" xfId="3" applyNumberFormat="1" applyFont="1" applyFill="1" applyBorder="1" applyAlignment="1">
      <alignment vertical="center"/>
    </xf>
    <xf numFmtId="176" fontId="6" fillId="49" borderId="12" xfId="3" applyNumberFormat="1" applyFont="1" applyFill="1" applyBorder="1" applyAlignment="1" applyProtection="1">
      <alignment vertical="center"/>
      <protection locked="0"/>
    </xf>
    <xf numFmtId="176" fontId="6" fillId="49" borderId="3" xfId="3" applyNumberFormat="1" applyFont="1" applyFill="1" applyBorder="1" applyAlignment="1" applyProtection="1">
      <alignment vertical="center"/>
      <protection locked="0"/>
    </xf>
    <xf numFmtId="176" fontId="62" fillId="49" borderId="3" xfId="3" applyNumberFormat="1" applyFont="1" applyFill="1" applyBorder="1" applyAlignment="1">
      <alignment vertical="center"/>
    </xf>
    <xf numFmtId="176" fontId="62" fillId="49" borderId="4" xfId="3" applyNumberFormat="1" applyFont="1" applyFill="1" applyBorder="1" applyAlignment="1" applyProtection="1">
      <alignment vertical="center"/>
      <protection locked="0"/>
    </xf>
    <xf numFmtId="176" fontId="10" fillId="49" borderId="3" xfId="3" applyNumberFormat="1" applyFont="1" applyFill="1" applyBorder="1" applyAlignment="1">
      <alignment vertical="center"/>
    </xf>
    <xf numFmtId="176" fontId="10" fillId="49" borderId="4" xfId="3" applyNumberFormat="1" applyFont="1" applyFill="1" applyBorder="1" applyAlignment="1" applyProtection="1">
      <alignment vertical="center"/>
      <protection locked="0"/>
    </xf>
    <xf numFmtId="176" fontId="10" fillId="49" borderId="59" xfId="3" applyNumberFormat="1" applyFont="1" applyFill="1" applyBorder="1" applyAlignment="1" applyProtection="1">
      <alignment vertical="center"/>
      <protection locked="0"/>
    </xf>
    <xf numFmtId="176" fontId="6" fillId="49" borderId="1" xfId="3" applyNumberFormat="1" applyFont="1" applyFill="1" applyBorder="1" applyAlignment="1">
      <alignment vertical="center" wrapText="1"/>
    </xf>
    <xf numFmtId="176" fontId="6" fillId="49" borderId="3" xfId="3" applyNumberFormat="1" applyFont="1" applyFill="1" applyBorder="1" applyAlignment="1">
      <alignment vertical="center" wrapText="1"/>
    </xf>
    <xf numFmtId="176" fontId="10" fillId="49" borderId="115" xfId="3" applyNumberFormat="1" applyFont="1" applyFill="1" applyBorder="1" applyAlignment="1">
      <alignment vertical="center"/>
    </xf>
    <xf numFmtId="176" fontId="10" fillId="49" borderId="110" xfId="3" applyNumberFormat="1" applyFont="1" applyFill="1" applyBorder="1" applyAlignment="1">
      <alignment vertical="center"/>
    </xf>
    <xf numFmtId="176" fontId="10" fillId="49" borderId="116" xfId="3" applyNumberFormat="1" applyFont="1" applyFill="1" applyBorder="1" applyAlignment="1" applyProtection="1">
      <alignment vertical="center"/>
      <protection locked="0"/>
    </xf>
    <xf numFmtId="176" fontId="6" fillId="49" borderId="13" xfId="3" applyNumberFormat="1" applyFont="1" applyFill="1" applyBorder="1" applyAlignment="1">
      <alignment vertical="center"/>
    </xf>
    <xf numFmtId="176" fontId="6" fillId="49" borderId="121" xfId="3" applyNumberFormat="1" applyFont="1" applyFill="1" applyBorder="1" applyAlignment="1">
      <alignment vertical="center"/>
    </xf>
    <xf numFmtId="176" fontId="41" fillId="49" borderId="12" xfId="3" applyNumberFormat="1" applyFont="1" applyFill="1" applyBorder="1" applyAlignment="1">
      <alignment vertical="center"/>
    </xf>
    <xf numFmtId="176" fontId="10" fillId="49" borderId="3" xfId="3" applyNumberFormat="1" applyFont="1" applyFill="1" applyBorder="1" applyAlignment="1" applyProtection="1">
      <alignment vertical="center"/>
      <protection locked="0"/>
    </xf>
    <xf numFmtId="176" fontId="6" fillId="49" borderId="12" xfId="3" applyNumberFormat="1" applyFont="1" applyFill="1" applyBorder="1" applyAlignment="1" applyProtection="1">
      <alignment vertical="center" wrapText="1"/>
      <protection locked="0"/>
    </xf>
    <xf numFmtId="176" fontId="6" fillId="49" borderId="59" xfId="3" applyNumberFormat="1" applyFont="1" applyFill="1" applyBorder="1" applyAlignment="1" applyProtection="1">
      <alignment vertical="center" wrapText="1"/>
      <protection locked="0"/>
    </xf>
    <xf numFmtId="176" fontId="41" fillId="49" borderId="4" xfId="3" applyNumberFormat="1" applyFont="1" applyFill="1" applyBorder="1" applyAlignment="1" applyProtection="1">
      <alignment vertical="center"/>
      <protection locked="0"/>
    </xf>
    <xf numFmtId="176" fontId="41" fillId="49" borderId="3" xfId="3" applyNumberFormat="1" applyFont="1" applyFill="1" applyBorder="1" applyAlignment="1" applyProtection="1">
      <alignment vertical="center"/>
      <protection locked="0"/>
    </xf>
    <xf numFmtId="176" fontId="41" fillId="49" borderId="59" xfId="3" applyNumberFormat="1" applyFont="1" applyFill="1" applyBorder="1" applyAlignment="1" applyProtection="1">
      <alignment vertical="center"/>
      <protection locked="0"/>
    </xf>
    <xf numFmtId="176" fontId="41" fillId="49" borderId="12" xfId="3" applyNumberFormat="1" applyFont="1" applyFill="1" applyBorder="1" applyAlignment="1" applyProtection="1">
      <alignment vertical="center"/>
      <protection locked="0"/>
    </xf>
    <xf numFmtId="176" fontId="41" fillId="49" borderId="106" xfId="7" applyNumberFormat="1" applyFont="1" applyFill="1" applyBorder="1" applyAlignment="1">
      <alignment vertical="center" shrinkToFit="1"/>
    </xf>
    <xf numFmtId="176" fontId="41" fillId="49" borderId="115" xfId="3" applyNumberFormat="1" applyFont="1" applyFill="1" applyBorder="1" applyAlignment="1" applyProtection="1">
      <alignment vertical="center"/>
      <protection locked="0"/>
    </xf>
    <xf numFmtId="176" fontId="41" fillId="49" borderId="116" xfId="3" applyNumberFormat="1" applyFont="1" applyFill="1" applyBorder="1" applyAlignment="1" applyProtection="1">
      <alignment vertical="center"/>
      <protection locked="0"/>
    </xf>
    <xf numFmtId="176" fontId="41" fillId="49" borderId="3" xfId="3" applyNumberFormat="1" applyFont="1" applyFill="1" applyBorder="1" applyAlignment="1">
      <alignment vertical="center"/>
    </xf>
    <xf numFmtId="177" fontId="6" fillId="49" borderId="5" xfId="3" applyNumberFormat="1" applyFont="1" applyFill="1" applyBorder="1" applyAlignment="1">
      <alignment horizontal="center" vertical="center"/>
    </xf>
    <xf numFmtId="177" fontId="6" fillId="49" borderId="5" xfId="7" applyNumberFormat="1" applyFont="1" applyFill="1" applyBorder="1" applyAlignment="1">
      <alignment horizontal="center" vertical="center" shrinkToFit="1"/>
    </xf>
    <xf numFmtId="177" fontId="6" fillId="49" borderId="112" xfId="7" applyNumberFormat="1" applyFont="1" applyFill="1" applyBorder="1" applyAlignment="1">
      <alignment horizontal="center" vertical="center" shrinkToFit="1"/>
    </xf>
    <xf numFmtId="177" fontId="10" fillId="49" borderId="5" xfId="7" applyNumberFormat="1" applyFont="1" applyFill="1" applyBorder="1" applyAlignment="1">
      <alignment horizontal="center" vertical="center" shrinkToFit="1"/>
    </xf>
    <xf numFmtId="177" fontId="37" fillId="49" borderId="5" xfId="7" applyNumberFormat="1" applyFont="1" applyFill="1" applyBorder="1" applyAlignment="1">
      <alignment horizontal="center" vertical="center" shrinkToFit="1"/>
    </xf>
    <xf numFmtId="177" fontId="10" fillId="49" borderId="5" xfId="3" applyNumberFormat="1" applyFont="1" applyFill="1" applyBorder="1" applyAlignment="1">
      <alignment horizontal="center" vertical="center"/>
    </xf>
    <xf numFmtId="177" fontId="10" fillId="49" borderId="112" xfId="3" applyNumberFormat="1" applyFont="1" applyFill="1" applyBorder="1" applyAlignment="1">
      <alignment horizontal="center" vertical="center"/>
    </xf>
    <xf numFmtId="177" fontId="6" fillId="49" borderId="118" xfId="7" applyNumberFormat="1" applyFont="1" applyFill="1" applyBorder="1" applyAlignment="1">
      <alignment horizontal="center" vertical="center" shrinkToFit="1"/>
    </xf>
    <xf numFmtId="177" fontId="41" fillId="49" borderId="5" xfId="7" applyNumberFormat="1" applyFont="1" applyFill="1" applyBorder="1" applyAlignment="1">
      <alignment horizontal="center" vertical="center" shrinkToFit="1"/>
    </xf>
    <xf numFmtId="177" fontId="6" fillId="49" borderId="112" xfId="3" applyNumberFormat="1" applyFont="1" applyFill="1" applyBorder="1" applyAlignment="1">
      <alignment horizontal="center" vertical="center"/>
    </xf>
    <xf numFmtId="177" fontId="41" fillId="49" borderId="112" xfId="3" applyNumberFormat="1" applyFont="1" applyFill="1" applyBorder="1" applyAlignment="1">
      <alignment horizontal="center" vertical="center"/>
    </xf>
    <xf numFmtId="177" fontId="41" fillId="49" borderId="5" xfId="3" applyNumberFormat="1" applyFont="1" applyFill="1" applyBorder="1" applyAlignment="1">
      <alignment horizontal="center" vertical="center"/>
    </xf>
    <xf numFmtId="38" fontId="6" fillId="44" borderId="70" xfId="3" applyFont="1" applyFill="1" applyBorder="1" applyAlignment="1">
      <alignment vertical="center" shrinkToFit="1"/>
    </xf>
    <xf numFmtId="0" fontId="6" fillId="44" borderId="6" xfId="7" applyFont="1" applyFill="1" applyBorder="1" applyAlignment="1">
      <alignment vertical="center" shrinkToFit="1"/>
    </xf>
    <xf numFmtId="0" fontId="6" fillId="44" borderId="76" xfId="7" applyFont="1" applyFill="1" applyBorder="1" applyAlignment="1">
      <alignment vertical="center" shrinkToFit="1"/>
    </xf>
    <xf numFmtId="38" fontId="37" fillId="44" borderId="87" xfId="3" applyFont="1" applyFill="1" applyBorder="1" applyAlignment="1">
      <alignment vertical="center" shrinkToFit="1"/>
    </xf>
    <xf numFmtId="0" fontId="6" fillId="44" borderId="2" xfId="7" applyFont="1" applyFill="1" applyBorder="1" applyAlignment="1">
      <alignment vertical="center" shrinkToFit="1"/>
    </xf>
    <xf numFmtId="0" fontId="6" fillId="44" borderId="13" xfId="7" applyFont="1" applyFill="1" applyBorder="1" applyAlignment="1">
      <alignment horizontal="center" vertical="center" shrinkToFit="1"/>
    </xf>
    <xf numFmtId="0" fontId="6" fillId="44" borderId="70" xfId="7" applyFont="1" applyFill="1" applyBorder="1" applyAlignment="1">
      <alignment vertical="center" shrinkToFit="1"/>
    </xf>
    <xf numFmtId="0" fontId="6" fillId="44" borderId="1" xfId="7" applyFont="1" applyFill="1" applyBorder="1" applyAlignment="1">
      <alignment horizontal="center" vertical="center" shrinkToFit="1"/>
    </xf>
    <xf numFmtId="176" fontId="6" fillId="44" borderId="123" xfId="7" applyNumberFormat="1" applyFont="1" applyFill="1" applyBorder="1" applyAlignment="1">
      <alignment vertical="center" shrinkToFit="1"/>
    </xf>
    <xf numFmtId="57" fontId="71" fillId="24" borderId="79" xfId="3" applyNumberFormat="1" applyFont="1" applyFill="1" applyBorder="1" applyAlignment="1">
      <alignment vertical="center"/>
    </xf>
    <xf numFmtId="57" fontId="71" fillId="24" borderId="5" xfId="3" applyNumberFormat="1" applyFont="1" applyFill="1" applyBorder="1" applyAlignment="1">
      <alignment vertical="center"/>
    </xf>
    <xf numFmtId="0" fontId="62" fillId="24" borderId="77" xfId="3" applyNumberFormat="1" applyFont="1" applyFill="1" applyBorder="1" applyAlignment="1">
      <alignment vertical="center"/>
    </xf>
    <xf numFmtId="0" fontId="62" fillId="24" borderId="78" xfId="3" applyNumberFormat="1" applyFont="1" applyFill="1" applyBorder="1" applyAlignment="1">
      <alignment vertical="center"/>
    </xf>
    <xf numFmtId="38" fontId="6" fillId="44" borderId="76" xfId="3" applyFont="1" applyFill="1" applyBorder="1" applyAlignment="1">
      <alignment vertical="center" shrinkToFit="1"/>
    </xf>
    <xf numFmtId="0" fontId="37" fillId="44" borderId="87" xfId="7" applyFont="1" applyFill="1" applyBorder="1" applyAlignment="1">
      <alignment vertical="center" shrinkToFit="1"/>
    </xf>
    <xf numFmtId="38" fontId="6" fillId="29" borderId="39" xfId="3" applyFont="1" applyFill="1" applyBorder="1" applyAlignment="1">
      <alignment vertical="center"/>
    </xf>
    <xf numFmtId="38" fontId="6" fillId="29" borderId="75" xfId="3" applyFont="1" applyFill="1" applyBorder="1" applyAlignment="1">
      <alignment vertical="center"/>
    </xf>
    <xf numFmtId="57" fontId="9" fillId="44" borderId="5" xfId="3" applyNumberFormat="1" applyFont="1" applyFill="1" applyBorder="1" applyAlignment="1">
      <alignment vertical="center"/>
    </xf>
    <xf numFmtId="38" fontId="9" fillId="0" borderId="7" xfId="1" applyFont="1" applyFill="1" applyBorder="1" applyAlignment="1">
      <alignment horizontal="center" vertical="center" wrapText="1"/>
    </xf>
    <xf numFmtId="38" fontId="9" fillId="0" borderId="84" xfId="1" applyFont="1" applyFill="1" applyBorder="1" applyAlignment="1">
      <alignment horizontal="center" vertical="center" wrapText="1"/>
    </xf>
    <xf numFmtId="38" fontId="9" fillId="0" borderId="86" xfId="1" applyFont="1" applyFill="1" applyBorder="1" applyAlignment="1">
      <alignment horizontal="center" vertical="center"/>
    </xf>
    <xf numFmtId="38" fontId="9" fillId="0" borderId="88" xfId="1" applyFont="1" applyFill="1" applyBorder="1" applyAlignment="1">
      <alignment horizontal="center" vertical="center"/>
    </xf>
    <xf numFmtId="38" fontId="9" fillId="0" borderId="89" xfId="1" applyFont="1" applyFill="1" applyBorder="1" applyAlignment="1">
      <alignment horizontal="center" vertical="center"/>
    </xf>
    <xf numFmtId="0" fontId="9" fillId="0" borderId="57" xfId="262" applyFont="1" applyFill="1" applyBorder="1" applyAlignment="1">
      <alignment horizontal="center" vertical="center"/>
    </xf>
    <xf numFmtId="0" fontId="9" fillId="0" borderId="93" xfId="262" applyFont="1" applyFill="1" applyBorder="1" applyAlignment="1">
      <alignment horizontal="center" vertical="center"/>
    </xf>
    <xf numFmtId="38" fontId="9" fillId="0" borderId="7" xfId="1" applyFont="1" applyFill="1" applyBorder="1" applyAlignment="1">
      <alignment horizontal="center" vertical="center"/>
    </xf>
    <xf numFmtId="38" fontId="9" fillId="0" borderId="84" xfId="1" applyFont="1" applyFill="1" applyBorder="1" applyAlignment="1">
      <alignment horizontal="center" vertical="center"/>
    </xf>
    <xf numFmtId="38" fontId="9" fillId="0" borderId="61" xfId="1" applyFont="1" applyFill="1" applyBorder="1" applyAlignment="1">
      <alignment horizontal="center" vertical="center" wrapText="1"/>
    </xf>
    <xf numFmtId="38" fontId="9" fillId="0" borderId="43" xfId="1" applyFont="1" applyFill="1" applyBorder="1" applyAlignment="1">
      <alignment horizontal="center" vertical="center" wrapText="1"/>
    </xf>
    <xf numFmtId="38" fontId="9" fillId="0" borderId="92" xfId="1" applyFont="1" applyFill="1" applyBorder="1" applyAlignment="1">
      <alignment horizontal="center" vertical="center"/>
    </xf>
    <xf numFmtId="38" fontId="9" fillId="0" borderId="90" xfId="1" applyFont="1" applyFill="1" applyBorder="1" applyAlignment="1">
      <alignment horizontal="center" vertical="center" wrapText="1"/>
    </xf>
    <xf numFmtId="38" fontId="9" fillId="0" borderId="91" xfId="1" applyFont="1" applyFill="1" applyBorder="1" applyAlignment="1">
      <alignment horizontal="center" vertical="center" wrapText="1"/>
    </xf>
    <xf numFmtId="0" fontId="9" fillId="0" borderId="94" xfId="262" applyFont="1" applyFill="1" applyBorder="1" applyAlignment="1">
      <alignment horizontal="center" vertical="center"/>
    </xf>
    <xf numFmtId="0" fontId="9" fillId="0" borderId="46" xfId="262" applyFont="1" applyFill="1" applyBorder="1" applyAlignment="1">
      <alignment horizontal="center" vertical="center"/>
    </xf>
    <xf numFmtId="0" fontId="9" fillId="0" borderId="66" xfId="262" applyFont="1" applyFill="1" applyBorder="1" applyAlignment="1">
      <alignment horizontal="center" vertical="center"/>
    </xf>
    <xf numFmtId="0" fontId="9" fillId="0" borderId="56" xfId="262" applyFont="1" applyFill="1" applyBorder="1" applyAlignment="1">
      <alignment horizontal="center" vertical="center"/>
    </xf>
    <xf numFmtId="49" fontId="9" fillId="0" borderId="66" xfId="262" applyNumberFormat="1" applyFont="1" applyFill="1" applyBorder="1" applyAlignment="1">
      <alignment horizontal="center" vertical="center"/>
    </xf>
    <xf numFmtId="49" fontId="9" fillId="0" borderId="56" xfId="262" applyNumberFormat="1" applyFont="1" applyFill="1" applyBorder="1" applyAlignment="1">
      <alignment horizontal="center" vertical="center"/>
    </xf>
    <xf numFmtId="38" fontId="9" fillId="0" borderId="37" xfId="1" applyFont="1" applyFill="1" applyBorder="1" applyAlignment="1">
      <alignment horizontal="center" vertical="center"/>
    </xf>
    <xf numFmtId="38" fontId="9" fillId="0" borderId="38" xfId="1" applyFont="1" applyFill="1" applyBorder="1" applyAlignment="1">
      <alignment horizontal="center" vertical="center"/>
    </xf>
    <xf numFmtId="38" fontId="9" fillId="0" borderId="37" xfId="1" applyFont="1" applyFill="1" applyBorder="1" applyAlignment="1">
      <alignment horizontal="center" vertical="center" wrapText="1"/>
    </xf>
    <xf numFmtId="38" fontId="9" fillId="0" borderId="38" xfId="1" applyFont="1" applyFill="1" applyBorder="1" applyAlignment="1">
      <alignment horizontal="center" vertical="center" wrapText="1"/>
    </xf>
    <xf numFmtId="38" fontId="9" fillId="0" borderId="7" xfId="1" applyFont="1" applyFill="1" applyBorder="1" applyAlignment="1">
      <alignment horizontal="center" vertical="center" shrinkToFit="1"/>
    </xf>
    <xf numFmtId="38" fontId="9" fillId="0" borderId="84" xfId="1" applyFont="1" applyFill="1" applyBorder="1" applyAlignment="1">
      <alignment horizontal="center" vertical="center" shrinkToFit="1"/>
    </xf>
    <xf numFmtId="38" fontId="9" fillId="0" borderId="61" xfId="1" applyFont="1" applyFill="1" applyBorder="1" applyAlignment="1">
      <alignment horizontal="center" vertical="center"/>
    </xf>
    <xf numFmtId="38" fontId="9" fillId="0" borderId="43" xfId="1" applyFont="1" applyFill="1" applyBorder="1" applyAlignment="1">
      <alignment horizontal="center" vertical="center"/>
    </xf>
    <xf numFmtId="38" fontId="9" fillId="0" borderId="103" xfId="3" applyFont="1" applyFill="1" applyBorder="1" applyAlignment="1">
      <alignment horizontal="center" vertical="center" shrinkToFit="1"/>
    </xf>
    <xf numFmtId="38" fontId="9" fillId="0" borderId="104" xfId="3" applyFont="1" applyFill="1" applyBorder="1" applyAlignment="1">
      <alignment horizontal="center" vertical="center" shrinkToFit="1"/>
    </xf>
    <xf numFmtId="38" fontId="9" fillId="0" borderId="101" xfId="1" applyFont="1" applyFill="1" applyBorder="1" applyAlignment="1">
      <alignment horizontal="center" vertical="center" shrinkToFit="1"/>
    </xf>
    <xf numFmtId="38" fontId="9" fillId="0" borderId="102" xfId="1" applyFont="1" applyFill="1" applyBorder="1" applyAlignment="1">
      <alignment horizontal="center" vertical="center" shrinkToFit="1"/>
    </xf>
    <xf numFmtId="38" fontId="9" fillId="0" borderId="99" xfId="1" applyFont="1" applyFill="1" applyBorder="1" applyAlignment="1">
      <alignment horizontal="center" vertical="center"/>
    </xf>
    <xf numFmtId="38" fontId="9" fillId="0" borderId="100" xfId="1" applyFont="1" applyFill="1" applyBorder="1" applyAlignment="1">
      <alignment horizontal="center" vertical="center"/>
    </xf>
    <xf numFmtId="38" fontId="9" fillId="0" borderId="97" xfId="1" applyFont="1" applyFill="1" applyBorder="1" applyAlignment="1">
      <alignment horizontal="center" vertical="center"/>
    </xf>
    <xf numFmtId="38" fontId="9" fillId="0" borderId="98" xfId="1" applyFont="1" applyFill="1" applyBorder="1" applyAlignment="1">
      <alignment horizontal="center" vertical="center"/>
    </xf>
    <xf numFmtId="0" fontId="34" fillId="0" borderId="95" xfId="262" applyNumberFormat="1" applyFont="1" applyFill="1" applyBorder="1" applyAlignment="1">
      <alignment horizontal="center" vertical="center" shrinkToFit="1"/>
    </xf>
    <xf numFmtId="0" fontId="34" fillId="0" borderId="96" xfId="262" applyNumberFormat="1" applyFont="1" applyFill="1" applyBorder="1" applyAlignment="1">
      <alignment horizontal="center" vertical="center" shrinkToFit="1"/>
    </xf>
    <xf numFmtId="38" fontId="39" fillId="0" borderId="7" xfId="1" applyFont="1" applyFill="1" applyBorder="1" applyAlignment="1">
      <alignment horizontal="center" vertical="center" wrapText="1"/>
    </xf>
    <xf numFmtId="38" fontId="39" fillId="0" borderId="84" xfId="1" applyFont="1" applyFill="1" applyBorder="1" applyAlignment="1">
      <alignment horizontal="center" vertical="center" wrapText="1"/>
    </xf>
    <xf numFmtId="38" fontId="9" fillId="0" borderId="7" xfId="3" applyFont="1" applyFill="1" applyBorder="1" applyAlignment="1">
      <alignment horizontal="center" vertical="center" wrapText="1"/>
    </xf>
    <xf numFmtId="38" fontId="9" fillId="0" borderId="84" xfId="3" applyFont="1" applyFill="1" applyBorder="1" applyAlignment="1">
      <alignment horizontal="center" vertical="center" wrapText="1"/>
    </xf>
    <xf numFmtId="38" fontId="9" fillId="0" borderId="86" xfId="3" applyFont="1" applyFill="1" applyBorder="1" applyAlignment="1">
      <alignment horizontal="center" vertical="center"/>
    </xf>
    <xf numFmtId="38" fontId="9" fillId="0" borderId="88" xfId="3" applyFont="1" applyFill="1" applyBorder="1" applyAlignment="1">
      <alignment horizontal="center" vertical="center"/>
    </xf>
    <xf numFmtId="38" fontId="9" fillId="0" borderId="89" xfId="3" applyFont="1" applyFill="1" applyBorder="1" applyAlignment="1">
      <alignment horizontal="center" vertical="center"/>
    </xf>
    <xf numFmtId="0" fontId="9" fillId="0" borderId="58" xfId="262" applyFont="1" applyFill="1" applyBorder="1" applyAlignment="1">
      <alignment horizontal="center" vertical="center"/>
    </xf>
    <xf numFmtId="38" fontId="9" fillId="0" borderId="7" xfId="3" applyFont="1" applyFill="1" applyBorder="1" applyAlignment="1">
      <alignment horizontal="center" vertical="center"/>
    </xf>
    <xf numFmtId="38" fontId="9" fillId="0" borderId="84" xfId="3" applyFont="1" applyFill="1" applyBorder="1" applyAlignment="1">
      <alignment horizontal="center" vertical="center"/>
    </xf>
    <xf numFmtId="38" fontId="9" fillId="0" borderId="61" xfId="3" applyFont="1" applyFill="1" applyBorder="1" applyAlignment="1">
      <alignment horizontal="center" vertical="center" wrapText="1"/>
    </xf>
    <xf numFmtId="38" fontId="9" fillId="0" borderId="43" xfId="3" applyFont="1" applyFill="1" applyBorder="1" applyAlignment="1">
      <alignment horizontal="center" vertical="center" wrapText="1"/>
    </xf>
    <xf numFmtId="38" fontId="9" fillId="0" borderId="92" xfId="3" applyFont="1" applyFill="1" applyBorder="1" applyAlignment="1">
      <alignment horizontal="center" vertical="center"/>
    </xf>
    <xf numFmtId="38" fontId="9" fillId="0" borderId="90" xfId="3" applyFont="1" applyFill="1" applyBorder="1" applyAlignment="1">
      <alignment horizontal="center" vertical="center" wrapText="1"/>
    </xf>
    <xf numFmtId="38" fontId="9" fillId="0" borderId="91" xfId="3" applyFont="1" applyFill="1" applyBorder="1" applyAlignment="1">
      <alignment horizontal="center" vertical="center" wrapText="1"/>
    </xf>
    <xf numFmtId="0" fontId="9" fillId="0" borderId="0" xfId="262" applyFont="1" applyFill="1" applyBorder="1" applyAlignment="1">
      <alignment horizontal="center" vertical="center"/>
    </xf>
    <xf numFmtId="49" fontId="9" fillId="0" borderId="0" xfId="262" applyNumberFormat="1" applyFont="1" applyFill="1" applyBorder="1" applyAlignment="1">
      <alignment horizontal="center" vertical="center"/>
    </xf>
    <xf numFmtId="38" fontId="9" fillId="0" borderId="37" xfId="3" applyFont="1" applyFill="1" applyBorder="1" applyAlignment="1">
      <alignment horizontal="center" vertical="center"/>
    </xf>
    <xf numFmtId="38" fontId="9" fillId="0" borderId="38" xfId="3" applyFont="1" applyFill="1" applyBorder="1" applyAlignment="1">
      <alignment horizontal="center" vertical="center"/>
    </xf>
    <xf numFmtId="38" fontId="9" fillId="0" borderId="37" xfId="3" applyFont="1" applyFill="1" applyBorder="1" applyAlignment="1">
      <alignment horizontal="center" vertical="center" wrapText="1"/>
    </xf>
    <xf numFmtId="38" fontId="9" fillId="0" borderId="38" xfId="3" applyFont="1" applyFill="1" applyBorder="1" applyAlignment="1">
      <alignment horizontal="center" vertical="center" wrapText="1"/>
    </xf>
    <xf numFmtId="38" fontId="9" fillId="0" borderId="131" xfId="3" applyFont="1" applyFill="1" applyBorder="1" applyAlignment="1">
      <alignment horizontal="center" vertical="center" shrinkToFit="1"/>
    </xf>
    <xf numFmtId="38" fontId="9" fillId="0" borderId="134" xfId="3" applyFont="1" applyFill="1" applyBorder="1" applyAlignment="1">
      <alignment horizontal="center" vertical="center" shrinkToFit="1"/>
    </xf>
    <xf numFmtId="38" fontId="9" fillId="0" borderId="64" xfId="3" applyFont="1" applyFill="1" applyBorder="1" applyAlignment="1">
      <alignment horizontal="center" vertical="center"/>
    </xf>
    <xf numFmtId="38" fontId="9" fillId="0" borderId="65" xfId="3" applyFont="1" applyFill="1" applyBorder="1" applyAlignment="1">
      <alignment horizontal="center" vertical="center"/>
    </xf>
    <xf numFmtId="38" fontId="9" fillId="0" borderId="35" xfId="3" applyFont="1" applyFill="1" applyBorder="1" applyAlignment="1">
      <alignment horizontal="center" vertical="center" shrinkToFit="1"/>
    </xf>
    <xf numFmtId="38" fontId="9" fillId="0" borderId="41" xfId="3" applyFont="1" applyFill="1" applyBorder="1" applyAlignment="1">
      <alignment horizontal="center" vertical="center" shrinkToFit="1"/>
    </xf>
    <xf numFmtId="38" fontId="9" fillId="0" borderId="8" xfId="3" applyFont="1" applyFill="1" applyBorder="1" applyAlignment="1">
      <alignment horizontal="center" vertical="center" shrinkToFit="1"/>
    </xf>
    <xf numFmtId="38" fontId="9" fillId="0" borderId="45" xfId="3" applyFont="1" applyFill="1" applyBorder="1" applyAlignment="1">
      <alignment horizontal="center" vertical="center" shrinkToFit="1"/>
    </xf>
    <xf numFmtId="38" fontId="9" fillId="0" borderId="66" xfId="3" applyFont="1" applyFill="1" applyBorder="1" applyAlignment="1">
      <alignment horizontal="center" vertical="center"/>
    </xf>
    <xf numFmtId="38" fontId="9" fillId="0" borderId="56" xfId="3" applyFont="1" applyFill="1" applyBorder="1" applyAlignment="1">
      <alignment horizontal="center" vertical="center"/>
    </xf>
    <xf numFmtId="38" fontId="9" fillId="0" borderId="36" xfId="3" applyFont="1" applyFill="1" applyBorder="1" applyAlignment="1">
      <alignment horizontal="center" vertical="center"/>
    </xf>
    <xf numFmtId="38" fontId="9" fillId="0" borderId="42" xfId="3" applyFont="1" applyFill="1" applyBorder="1" applyAlignment="1">
      <alignment horizontal="center" vertical="center"/>
    </xf>
    <xf numFmtId="0" fontId="34" fillId="0" borderId="132" xfId="262" applyNumberFormat="1" applyFont="1" applyFill="1" applyBorder="1" applyAlignment="1">
      <alignment horizontal="center" vertical="center" shrinkToFit="1"/>
    </xf>
    <xf numFmtId="0" fontId="34" fillId="0" borderId="133" xfId="262" applyNumberFormat="1" applyFont="1" applyFill="1" applyBorder="1" applyAlignment="1">
      <alignment horizontal="center" vertical="center" shrinkToFit="1"/>
    </xf>
    <xf numFmtId="38" fontId="9" fillId="0" borderId="97" xfId="3" applyFont="1" applyFill="1" applyBorder="1" applyAlignment="1">
      <alignment horizontal="center" vertical="center"/>
    </xf>
    <xf numFmtId="38" fontId="9" fillId="0" borderId="98" xfId="3" applyFont="1" applyFill="1" applyBorder="1" applyAlignment="1">
      <alignment horizontal="center" vertical="center"/>
    </xf>
  </cellXfs>
  <cellStyles count="319">
    <cellStyle name="20% - アクセント 1 2" xfId="9"/>
    <cellStyle name="20% - アクセント 1 3" xfId="10"/>
    <cellStyle name="20% - アクセント 2 2" xfId="11"/>
    <cellStyle name="20% - アクセント 2 3" xfId="12"/>
    <cellStyle name="20% - アクセント 3 2" xfId="13"/>
    <cellStyle name="20% - アクセント 3 3" xfId="14"/>
    <cellStyle name="20% - アクセント 4 2" xfId="15"/>
    <cellStyle name="20% - アクセント 4 3" xfId="16"/>
    <cellStyle name="20% - アクセント 5 2" xfId="17"/>
    <cellStyle name="20% - アクセント 5 3" xfId="18"/>
    <cellStyle name="20% - アクセント 6 2" xfId="19"/>
    <cellStyle name="20% - アクセント 6 3" xfId="20"/>
    <cellStyle name="40% - アクセント 1 2" xfId="21"/>
    <cellStyle name="40% - アクセント 1 3" xfId="22"/>
    <cellStyle name="40% - アクセント 2 2" xfId="23"/>
    <cellStyle name="40% - アクセント 2 3" xfId="24"/>
    <cellStyle name="40% - アクセント 3 2" xfId="25"/>
    <cellStyle name="40% - アクセント 3 3" xfId="26"/>
    <cellStyle name="40% - アクセント 4 2" xfId="27"/>
    <cellStyle name="40% - アクセント 4 3" xfId="28"/>
    <cellStyle name="40% - アクセント 5 2" xfId="29"/>
    <cellStyle name="40% - アクセント 5 3" xfId="30"/>
    <cellStyle name="40% - アクセント 6 2" xfId="31"/>
    <cellStyle name="40% - アクセント 6 3" xfId="32"/>
    <cellStyle name="60% - アクセント 1 2" xfId="33"/>
    <cellStyle name="60% - アクセント 1 3" xfId="34"/>
    <cellStyle name="60% - アクセント 2 2" xfId="35"/>
    <cellStyle name="60% - アクセント 2 3" xfId="36"/>
    <cellStyle name="60% - アクセント 3 2" xfId="37"/>
    <cellStyle name="60% - アクセント 3 3" xfId="38"/>
    <cellStyle name="60% - アクセント 4 2" xfId="39"/>
    <cellStyle name="60% - アクセント 4 3" xfId="40"/>
    <cellStyle name="60% - アクセント 5 2" xfId="41"/>
    <cellStyle name="60% - アクセント 5 3" xfId="42"/>
    <cellStyle name="60% - アクセント 6 2" xfId="43"/>
    <cellStyle name="60% - アクセント 6 3" xfId="44"/>
    <cellStyle name="アクセント 1 2" xfId="45"/>
    <cellStyle name="アクセント 1 3" xfId="46"/>
    <cellStyle name="アクセント 2 2" xfId="47"/>
    <cellStyle name="アクセント 2 3" xfId="48"/>
    <cellStyle name="アクセント 3 2" xfId="49"/>
    <cellStyle name="アクセント 3 3" xfId="50"/>
    <cellStyle name="アクセント 4 2" xfId="51"/>
    <cellStyle name="アクセント 4 3" xfId="52"/>
    <cellStyle name="アクセント 5 2" xfId="53"/>
    <cellStyle name="アクセント 5 3" xfId="54"/>
    <cellStyle name="アクセント 6 2" xfId="55"/>
    <cellStyle name="アクセント 6 3" xfId="56"/>
    <cellStyle name="タイトル 2" xfId="57"/>
    <cellStyle name="タイトル 3" xfId="58"/>
    <cellStyle name="チェック セル 2" xfId="59"/>
    <cellStyle name="チェック セル 3" xfId="60"/>
    <cellStyle name="どちらでもない 2" xfId="61"/>
    <cellStyle name="どちらでもない 3" xfId="62"/>
    <cellStyle name="パーセント 2" xfId="63"/>
    <cellStyle name="パーセント 2 2" xfId="64"/>
    <cellStyle name="パーセント 3" xfId="65"/>
    <cellStyle name="パーセント 4" xfId="125"/>
    <cellStyle name="メモ 2" xfId="66"/>
    <cellStyle name="メモ 2 2" xfId="142"/>
    <cellStyle name="メモ 2 2 2" xfId="165"/>
    <cellStyle name="メモ 2 2 2 2" xfId="222"/>
    <cellStyle name="メモ 2 2 2 2 2" xfId="309"/>
    <cellStyle name="メモ 2 2 2 3" xfId="208"/>
    <cellStyle name="メモ 2 2 2 3 2" xfId="298"/>
    <cellStyle name="メモ 2 2 2 4" xfId="253"/>
    <cellStyle name="メモ 2 2 3" xfId="191"/>
    <cellStyle name="メモ 2 2 3 2" xfId="281"/>
    <cellStyle name="メモ 2 2 4" xfId="236"/>
    <cellStyle name="メモ 2 3" xfId="145"/>
    <cellStyle name="メモ 2 3 2" xfId="214"/>
    <cellStyle name="メモ 2 3 2 2" xfId="303"/>
    <cellStyle name="メモ 2 3 3" xfId="193"/>
    <cellStyle name="メモ 2 3 3 2" xfId="283"/>
    <cellStyle name="メモ 2 3 4" xfId="238"/>
    <cellStyle name="メモ 2 4" xfId="169"/>
    <cellStyle name="メモ 2 4 2" xfId="266"/>
    <cellStyle name="メモ 2 5" xfId="170"/>
    <cellStyle name="メモ 3" xfId="67"/>
    <cellStyle name="メモ 3 2" xfId="141"/>
    <cellStyle name="メモ 3 2 2" xfId="164"/>
    <cellStyle name="メモ 3 2 2 2" xfId="221"/>
    <cellStyle name="メモ 3 2 2 2 2" xfId="308"/>
    <cellStyle name="メモ 3 2 2 3" xfId="207"/>
    <cellStyle name="メモ 3 2 2 3 2" xfId="297"/>
    <cellStyle name="メモ 3 2 2 4" xfId="252"/>
    <cellStyle name="メモ 3 2 3" xfId="190"/>
    <cellStyle name="メモ 3 2 3 2" xfId="280"/>
    <cellStyle name="メモ 3 2 4" xfId="235"/>
    <cellStyle name="メモ 3 3" xfId="146"/>
    <cellStyle name="メモ 3 3 2" xfId="215"/>
    <cellStyle name="メモ 3 3 2 2" xfId="304"/>
    <cellStyle name="メモ 3 3 3" xfId="194"/>
    <cellStyle name="メモ 3 3 3 2" xfId="284"/>
    <cellStyle name="メモ 3 3 4" xfId="239"/>
    <cellStyle name="メモ 3 4" xfId="174"/>
    <cellStyle name="メモ 3 4 2" xfId="269"/>
    <cellStyle name="メモ 3 5" xfId="179"/>
    <cellStyle name="メモ 4" xfId="128"/>
    <cellStyle name="メモ 4 2" xfId="143"/>
    <cellStyle name="メモ 4 2 2" xfId="166"/>
    <cellStyle name="メモ 4 2 2 2" xfId="223"/>
    <cellStyle name="メモ 4 2 2 2 2" xfId="310"/>
    <cellStyle name="メモ 4 2 2 3" xfId="209"/>
    <cellStyle name="メモ 4 2 2 3 2" xfId="299"/>
    <cellStyle name="メモ 4 2 2 4" xfId="254"/>
    <cellStyle name="メモ 4 2 3" xfId="192"/>
    <cellStyle name="メモ 4 2 3 2" xfId="282"/>
    <cellStyle name="メモ 4 2 4" xfId="237"/>
    <cellStyle name="メモ 4 3" xfId="155"/>
    <cellStyle name="メモ 4 3 2" xfId="218"/>
    <cellStyle name="メモ 4 3 2 2" xfId="306"/>
    <cellStyle name="メモ 4 3 3" xfId="200"/>
    <cellStyle name="メモ 4 3 3 2" xfId="290"/>
    <cellStyle name="メモ 4 3 4" xfId="245"/>
    <cellStyle name="メモ 4 4" xfId="212"/>
    <cellStyle name="メモ 4 4 2" xfId="301"/>
    <cellStyle name="メモ 4 5" xfId="230"/>
    <cellStyle name="リンク セル 2" xfId="68"/>
    <cellStyle name="リンク セル 3" xfId="69"/>
    <cellStyle name="悪い 2" xfId="70"/>
    <cellStyle name="悪い 3" xfId="71"/>
    <cellStyle name="計算 2" xfId="72"/>
    <cellStyle name="計算 2 2" xfId="140"/>
    <cellStyle name="計算 2 2 2" xfId="163"/>
    <cellStyle name="計算 2 2 2 2" xfId="206"/>
    <cellStyle name="計算 2 2 2 2 2" xfId="296"/>
    <cellStyle name="計算 2 2 2 3" xfId="251"/>
    <cellStyle name="計算 2 2 3" xfId="189"/>
    <cellStyle name="計算 2 2 3 2" xfId="279"/>
    <cellStyle name="計算 2 2 4" xfId="234"/>
    <cellStyle name="計算 2 3" xfId="147"/>
    <cellStyle name="計算 2 3 2" xfId="195"/>
    <cellStyle name="計算 2 3 2 2" xfId="285"/>
    <cellStyle name="計算 2 3 3" xfId="240"/>
    <cellStyle name="計算 2 4" xfId="180"/>
    <cellStyle name="計算 2 4 2" xfId="270"/>
    <cellStyle name="計算 2 5" xfId="178"/>
    <cellStyle name="計算 3" xfId="73"/>
    <cellStyle name="計算 3 2" xfId="139"/>
    <cellStyle name="計算 3 2 2" xfId="162"/>
    <cellStyle name="計算 3 2 2 2" xfId="205"/>
    <cellStyle name="計算 3 2 2 2 2" xfId="295"/>
    <cellStyle name="計算 3 2 2 3" xfId="250"/>
    <cellStyle name="計算 3 2 3" xfId="188"/>
    <cellStyle name="計算 3 2 3 2" xfId="278"/>
    <cellStyle name="計算 3 2 4" xfId="233"/>
    <cellStyle name="計算 3 3" xfId="148"/>
    <cellStyle name="計算 3 3 2" xfId="211"/>
    <cellStyle name="計算 3 3 2 2" xfId="300"/>
    <cellStyle name="計算 3 3 3" xfId="241"/>
    <cellStyle name="計算 3 4" xfId="181"/>
    <cellStyle name="計算 3 4 2" xfId="271"/>
    <cellStyle name="計算 3 5" xfId="176"/>
    <cellStyle name="警告文 2" xfId="74"/>
    <cellStyle name="警告文 3" xfId="75"/>
    <cellStyle name="桁区切り" xfId="1" builtinId="6"/>
    <cellStyle name="桁区切り 2" xfId="3"/>
    <cellStyle name="桁区切り 2 2" xfId="78"/>
    <cellStyle name="桁区切り 2 3" xfId="77"/>
    <cellStyle name="桁区切り 3" xfId="79"/>
    <cellStyle name="桁区切り 3 2" xfId="126"/>
    <cellStyle name="桁区切り 4" xfId="80"/>
    <cellStyle name="桁区切り 4 2" xfId="130"/>
    <cellStyle name="桁区切り 5" xfId="76"/>
    <cellStyle name="桁区切り 5 2" xfId="129"/>
    <cellStyle name="桁区切り 6" xfId="210"/>
    <cellStyle name="桁区切り 7" xfId="318"/>
    <cellStyle name="見出し 1 2" xfId="81"/>
    <cellStyle name="見出し 1 3" xfId="82"/>
    <cellStyle name="見出し 2 2" xfId="83"/>
    <cellStyle name="見出し 2 3" xfId="84"/>
    <cellStyle name="見出し 3 2" xfId="85"/>
    <cellStyle name="見出し 3 3" xfId="86"/>
    <cellStyle name="見出し 4 2" xfId="87"/>
    <cellStyle name="見出し 4 3" xfId="88"/>
    <cellStyle name="集計 2" xfId="89"/>
    <cellStyle name="集計 2 2" xfId="138"/>
    <cellStyle name="集計 2 2 2" xfId="161"/>
    <cellStyle name="集計 2 2 2 2" xfId="204"/>
    <cellStyle name="集計 2 2 2 2 2" xfId="294"/>
    <cellStyle name="集計 2 2 2 3" xfId="249"/>
    <cellStyle name="集計 2 2 3" xfId="187"/>
    <cellStyle name="集計 2 2 3 2" xfId="277"/>
    <cellStyle name="集計 2 2 4" xfId="232"/>
    <cellStyle name="集計 2 3" xfId="149"/>
    <cellStyle name="集計 2 3 2" xfId="213"/>
    <cellStyle name="集計 2 3 2 2" xfId="302"/>
    <cellStyle name="集計 2 3 3" xfId="255"/>
    <cellStyle name="集計 2 4" xfId="173"/>
    <cellStyle name="集計 2 4 2" xfId="268"/>
    <cellStyle name="集計 2 5" xfId="175"/>
    <cellStyle name="集計 3" xfId="90"/>
    <cellStyle name="集計 3 2" xfId="137"/>
    <cellStyle name="集計 3 2 2" xfId="160"/>
    <cellStyle name="集計 3 2 2 2" xfId="203"/>
    <cellStyle name="集計 3 2 2 2 2" xfId="293"/>
    <cellStyle name="集計 3 2 2 3" xfId="260"/>
    <cellStyle name="集計 3 2 3" xfId="186"/>
    <cellStyle name="集計 3 2 3 2" xfId="276"/>
    <cellStyle name="集計 3 2 4" xfId="231"/>
    <cellStyle name="集計 3 3" xfId="150"/>
    <cellStyle name="集計 3 3 2" xfId="225"/>
    <cellStyle name="集計 3 3 2 2" xfId="312"/>
    <cellStyle name="集計 3 3 3" xfId="257"/>
    <cellStyle name="集計 3 4" xfId="182"/>
    <cellStyle name="集計 3 4 2" xfId="272"/>
    <cellStyle name="集計 3 5" xfId="227"/>
    <cellStyle name="出力 2" xfId="91"/>
    <cellStyle name="出力 2 2" xfId="136"/>
    <cellStyle name="出力 2 2 2" xfId="159"/>
    <cellStyle name="出力 2 2 2 2" xfId="224"/>
    <cellStyle name="出力 2 2 2 2 2" xfId="311"/>
    <cellStyle name="出力 2 2 2 3" xfId="216"/>
    <cellStyle name="出力 2 2 3" xfId="185"/>
    <cellStyle name="出力 2 2 3 2" xfId="275"/>
    <cellStyle name="出力 2 2 4" xfId="220"/>
    <cellStyle name="出力 2 3" xfId="151"/>
    <cellStyle name="出力 2 3 2" xfId="196"/>
    <cellStyle name="出力 2 3 2 2" xfId="286"/>
    <cellStyle name="出力 2 3 3" xfId="261"/>
    <cellStyle name="出力 2 4" xfId="172"/>
    <cellStyle name="出力 2 4 2" xfId="267"/>
    <cellStyle name="出力 2 5" xfId="171"/>
    <cellStyle name="出力 3" xfId="92"/>
    <cellStyle name="出力 3 2" xfId="135"/>
    <cellStyle name="出力 3 2 2" xfId="158"/>
    <cellStyle name="出力 3 2 2 2" xfId="127"/>
    <cellStyle name="出力 3 2 2 2 2" xfId="264"/>
    <cellStyle name="出力 3 2 2 3" xfId="248"/>
    <cellStyle name="出力 3 2 3" xfId="167"/>
    <cellStyle name="出力 3 2 3 2" xfId="265"/>
    <cellStyle name="出力 3 2 4" xfId="258"/>
    <cellStyle name="出力 3 3" xfId="152"/>
    <cellStyle name="出力 3 3 2" xfId="197"/>
    <cellStyle name="出力 3 3 2 2" xfId="287"/>
    <cellStyle name="出力 3 3 3" xfId="242"/>
    <cellStyle name="出力 3 4" xfId="226"/>
    <cellStyle name="出力 3 4 2" xfId="313"/>
    <cellStyle name="出力 3 5" xfId="177"/>
    <cellStyle name="説明文 2" xfId="93"/>
    <cellStyle name="説明文 3" xfId="94"/>
    <cellStyle name="入力 2" xfId="95"/>
    <cellStyle name="入力 2 2" xfId="134"/>
    <cellStyle name="入力 2 2 2" xfId="157"/>
    <cellStyle name="入力 2 2 2 2" xfId="202"/>
    <cellStyle name="入力 2 2 2 2 2" xfId="292"/>
    <cellStyle name="入力 2 2 2 3" xfId="247"/>
    <cellStyle name="入力 2 2 3" xfId="217"/>
    <cellStyle name="入力 2 2 3 2" xfId="305"/>
    <cellStyle name="入力 2 2 4" xfId="259"/>
    <cellStyle name="入力 2 3" xfId="153"/>
    <cellStyle name="入力 2 3 2" xfId="198"/>
    <cellStyle name="入力 2 3 2 2" xfId="288"/>
    <cellStyle name="入力 2 3 3" xfId="243"/>
    <cellStyle name="入力 2 4" xfId="183"/>
    <cellStyle name="入力 2 4 2" xfId="273"/>
    <cellStyle name="入力 2 5" xfId="228"/>
    <cellStyle name="入力 3" xfId="96"/>
    <cellStyle name="入力 3 2" xfId="133"/>
    <cellStyle name="入力 3 2 2" xfId="156"/>
    <cellStyle name="入力 3 2 2 2" xfId="201"/>
    <cellStyle name="入力 3 2 2 2 2" xfId="291"/>
    <cellStyle name="入力 3 2 2 3" xfId="246"/>
    <cellStyle name="入力 3 2 3" xfId="219"/>
    <cellStyle name="入力 3 2 3 2" xfId="307"/>
    <cellStyle name="入力 3 2 4" xfId="256"/>
    <cellStyle name="入力 3 3" xfId="154"/>
    <cellStyle name="入力 3 3 2" xfId="199"/>
    <cellStyle name="入力 3 3 2 2" xfId="289"/>
    <cellStyle name="入力 3 3 3" xfId="244"/>
    <cellStyle name="入力 3 4" xfId="184"/>
    <cellStyle name="入力 3 4 2" xfId="274"/>
    <cellStyle name="入力 3 5" xfId="229"/>
    <cellStyle name="標準" xfId="0" builtinId="0"/>
    <cellStyle name="標準 10" xfId="97"/>
    <cellStyle name="標準 11" xfId="98"/>
    <cellStyle name="標準 12" xfId="99"/>
    <cellStyle name="標準 13" xfId="100"/>
    <cellStyle name="標準 14" xfId="101"/>
    <cellStyle name="標準 15" xfId="102"/>
    <cellStyle name="標準 16" xfId="103"/>
    <cellStyle name="標準 17" xfId="104"/>
    <cellStyle name="標準 18" xfId="105"/>
    <cellStyle name="標準 19" xfId="106"/>
    <cellStyle name="標準 2" xfId="2"/>
    <cellStyle name="標準 2 2" xfId="108"/>
    <cellStyle name="標準 2 3" xfId="5"/>
    <cellStyle name="標準 2 4" xfId="144"/>
    <cellStyle name="標準 2 4 2" xfId="168"/>
    <cellStyle name="標準 2 5" xfId="107"/>
    <cellStyle name="標準 20" xfId="109"/>
    <cellStyle name="標準 21" xfId="110"/>
    <cellStyle name="標準 22" xfId="111"/>
    <cellStyle name="標準 23" xfId="112"/>
    <cellStyle name="標準 24" xfId="113"/>
    <cellStyle name="標準 25" xfId="114"/>
    <cellStyle name="標準 26" xfId="115"/>
    <cellStyle name="標準 27" xfId="8"/>
    <cellStyle name="標準 28" xfId="6"/>
    <cellStyle name="標準 29" xfId="7"/>
    <cellStyle name="標準 29 2" xfId="315"/>
    <cellStyle name="標準 29 2 2" xfId="316"/>
    <cellStyle name="標準 3" xfId="4"/>
    <cellStyle name="標準 3 2" xfId="116"/>
    <cellStyle name="標準 30" xfId="263"/>
    <cellStyle name="標準 30 2" xfId="314"/>
    <cellStyle name="標準 31" xfId="317"/>
    <cellStyle name="標準 4" xfId="117"/>
    <cellStyle name="標準 5" xfId="118"/>
    <cellStyle name="標準 6" xfId="119"/>
    <cellStyle name="標準 7" xfId="120"/>
    <cellStyle name="標準 8" xfId="121"/>
    <cellStyle name="標準 9" xfId="122"/>
    <cellStyle name="標準_★債務負担行為に関する調書（21年度）" xfId="262"/>
    <cellStyle name="未定義" xfId="131"/>
    <cellStyle name="未定義 2" xfId="132"/>
    <cellStyle name="良い 2" xfId="123"/>
    <cellStyle name="良い 3" xfId="124"/>
  </cellStyles>
  <dxfs count="0"/>
  <tableStyles count="0" defaultTableStyle="TableStyleMedium2" defaultPivotStyle="PivotStyleLight16"/>
  <colors>
    <mruColors>
      <color rgb="FF68C8EA"/>
      <color rgb="FF00CCFF"/>
      <color rgb="FF00FF00"/>
      <color rgb="FFFFFF99"/>
      <color rgb="FF9999FF"/>
      <color rgb="FFCCFFFF"/>
      <color rgb="FF3333FF"/>
      <color rgb="FF6666FF"/>
      <color rgb="FF6600CC"/>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1.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5" Type="http://schemas.openxmlformats.org/officeDocument/2006/relationships/externalLink" Target="externalLinks/externalLink3.xml"/><Relationship Id="rId10"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5.137.2\02&#20154;&#20107;&#35506;\My%20Documents\&#36864;&#32887;&#38306;&#20418;\&#36864;&#32887;&#25163;&#24403;\&#20104;&#31639;&#38306;&#20418;\14&#24180;&#24230;&#26411;&#23450;&#24180;&#32887;&#21729;&#65411;&#65438;&#65392;&#654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hokuin-01gp5\02&#20154;&#20107;&#35506;\My%20Documents\&#65298;&#12288;&#32887;&#21729;&#36027;\&#65298;&#12288;&#32887;&#21729;&#36027;&#65288;&#20104;&#31639;&#12539;&#27770;&#31639;&#65289;\&#65300;&#12288;&#65297;&#65297;&#24180;&#24230;&#35036;&#27491;\&#65297;&#12288;&#27770;&#31639;&#35211;&#36796;\&#24179;&#25104;11&#24180;&#24230;&#27770;&#31639;&#35211;&#367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HOKUIN-S-01\02&#20154;&#20107;&#35506;\01%20&#35519;&#26619;&#20418;\&#32887;&#21729;&#36027;&#25285;&#24403;\2%20&#20104;&#31639;&#12539;&#27770;&#31639;\1%20&#20104;&#31639;\15&#24180;&#24230;&#20104;&#31639;\01%20&#20104;&#31639;&#35336;&#19978;\14.12.27%20&#24179;&#25104;15&#24180;&#24230;&#32887;&#21729;&#36027;&#20104;&#3163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hokuin-s-01\02&#20154;&#20107;&#35506;\01%20&#35519;&#26619;&#20418;\&#32887;&#21729;&#36027;&#25285;&#24403;\2%20&#20104;&#31639;&#12539;&#27770;&#31639;\1%20&#20104;&#31639;\18&#24180;&#24230;&#20104;&#31639;\01%20&#20104;&#31639;&#35336;&#19978;\17.11.29%20&#24179;&#25104;17&#24180;&#24230;&#32887;&#21729;&#36027;&#20104;&#31639;(&#20840;&#38754;&#25913;&#35330;&#29256;&#8594;&#12508;&#1248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所属順"/>
      <sheetName val="AZ02_給与支給明細"/>
      <sheetName val="リスト"/>
    </sheetNames>
    <sheetDataSet>
      <sheetData sheetId="0" refreshError="1"/>
      <sheetData sheetId="1" refreshError="1"/>
      <sheetData sheetId="2" refreshError="1">
        <row r="3">
          <cell r="A3">
            <v>270207</v>
          </cell>
          <cell r="B3">
            <v>37438</v>
          </cell>
          <cell r="C3">
            <v>1</v>
          </cell>
          <cell r="D3">
            <v>25</v>
          </cell>
          <cell r="E3">
            <v>80213</v>
          </cell>
          <cell r="F3">
            <v>51</v>
          </cell>
          <cell r="G3">
            <v>120</v>
          </cell>
          <cell r="H3" t="str">
            <v>ｺﾆｼ ｱｷﾗ</v>
          </cell>
          <cell r="I3" t="str">
            <v>小西　明　　　　　　　　　　</v>
          </cell>
          <cell r="J3">
            <v>17339</v>
          </cell>
          <cell r="K3">
            <v>26451</v>
          </cell>
          <cell r="L3" t="str">
            <v>1-0524</v>
          </cell>
        </row>
        <row r="4">
          <cell r="A4">
            <v>277004</v>
          </cell>
          <cell r="B4">
            <v>37438</v>
          </cell>
          <cell r="C4">
            <v>1</v>
          </cell>
          <cell r="D4">
            <v>83</v>
          </cell>
          <cell r="E4">
            <v>80800</v>
          </cell>
          <cell r="F4">
            <v>51</v>
          </cell>
          <cell r="G4">
            <v>380</v>
          </cell>
          <cell r="H4" t="str">
            <v>ﾖｺﾔﾏ ﾕﾀｶ</v>
          </cell>
          <cell r="I4" t="str">
            <v>横山　豊　　　　　　　　　　</v>
          </cell>
          <cell r="J4">
            <v>17046</v>
          </cell>
          <cell r="K4">
            <v>26465</v>
          </cell>
          <cell r="L4" t="str">
            <v>1-0523</v>
          </cell>
        </row>
        <row r="5">
          <cell r="A5">
            <v>277011</v>
          </cell>
          <cell r="B5">
            <v>37438</v>
          </cell>
          <cell r="C5">
            <v>1</v>
          </cell>
          <cell r="D5">
            <v>25</v>
          </cell>
          <cell r="E5">
            <v>80213</v>
          </cell>
          <cell r="F5">
            <v>51</v>
          </cell>
          <cell r="G5">
            <v>380</v>
          </cell>
          <cell r="H5" t="str">
            <v>ｾｷ ﾏｻｶﾂ</v>
          </cell>
          <cell r="I5" t="str">
            <v>関　政勝　　　　　　　　　　</v>
          </cell>
          <cell r="J5">
            <v>17101</v>
          </cell>
          <cell r="K5">
            <v>26465</v>
          </cell>
          <cell r="L5" t="str">
            <v>1-0523</v>
          </cell>
        </row>
        <row r="6">
          <cell r="A6">
            <v>277029</v>
          </cell>
          <cell r="B6">
            <v>37438</v>
          </cell>
          <cell r="C6">
            <v>1</v>
          </cell>
          <cell r="D6">
            <v>55</v>
          </cell>
          <cell r="E6">
            <v>80322</v>
          </cell>
          <cell r="F6">
            <v>60</v>
          </cell>
          <cell r="G6">
            <v>785</v>
          </cell>
          <cell r="H6" t="str">
            <v>ﾍﾝﾐ ﾉﾌﾞﾕｷ</v>
          </cell>
          <cell r="I6" t="str">
            <v>逸見　信幸　　　　　　　　　</v>
          </cell>
          <cell r="J6">
            <v>17147</v>
          </cell>
          <cell r="K6">
            <v>26465</v>
          </cell>
          <cell r="L6" t="str">
            <v>5-0523</v>
          </cell>
        </row>
        <row r="7">
          <cell r="A7">
            <v>277060</v>
          </cell>
          <cell r="B7">
            <v>37438</v>
          </cell>
          <cell r="C7">
            <v>1</v>
          </cell>
          <cell r="D7">
            <v>55</v>
          </cell>
          <cell r="E7">
            <v>80331</v>
          </cell>
          <cell r="F7">
            <v>41</v>
          </cell>
          <cell r="G7">
            <v>120</v>
          </cell>
          <cell r="H7" t="str">
            <v>ｽｴﾀｹ ﾄｼｵ</v>
          </cell>
          <cell r="I7" t="str">
            <v>末武　利夫　　　　　　　　　</v>
          </cell>
          <cell r="J7">
            <v>17202</v>
          </cell>
          <cell r="K7">
            <v>26543</v>
          </cell>
          <cell r="L7" t="str">
            <v>1-0525</v>
          </cell>
        </row>
        <row r="8">
          <cell r="A8">
            <v>277078</v>
          </cell>
          <cell r="B8">
            <v>37438</v>
          </cell>
          <cell r="C8">
            <v>1</v>
          </cell>
          <cell r="D8">
            <v>55</v>
          </cell>
          <cell r="E8">
            <v>80320</v>
          </cell>
          <cell r="F8">
            <v>60</v>
          </cell>
          <cell r="G8">
            <v>785</v>
          </cell>
          <cell r="H8" t="str">
            <v>ﾀｶﾊｼ ﾉﾌﾞﾖｼ</v>
          </cell>
          <cell r="I8" t="str">
            <v>高橋　信義　　　　　　　　　</v>
          </cell>
          <cell r="J8">
            <v>16103</v>
          </cell>
          <cell r="K8">
            <v>26543</v>
          </cell>
          <cell r="L8" t="str">
            <v>5-0525</v>
          </cell>
        </row>
        <row r="9">
          <cell r="A9">
            <v>277086</v>
          </cell>
          <cell r="B9">
            <v>37438</v>
          </cell>
          <cell r="C9">
            <v>1</v>
          </cell>
          <cell r="D9">
            <v>25</v>
          </cell>
          <cell r="E9">
            <v>80213</v>
          </cell>
          <cell r="F9">
            <v>60</v>
          </cell>
          <cell r="G9">
            <v>716</v>
          </cell>
          <cell r="H9" t="str">
            <v>ｺｻﾞｷ ﾖｼｶｽﾞ</v>
          </cell>
          <cell r="I9" t="str">
            <v>小崎　義和　　　　　　　　　</v>
          </cell>
          <cell r="J9">
            <v>18097</v>
          </cell>
          <cell r="K9">
            <v>26543</v>
          </cell>
          <cell r="L9" t="str">
            <v>5-0521</v>
          </cell>
        </row>
        <row r="10">
          <cell r="A10">
            <v>277094</v>
          </cell>
          <cell r="B10">
            <v>37438</v>
          </cell>
          <cell r="C10">
            <v>1</v>
          </cell>
          <cell r="D10">
            <v>55</v>
          </cell>
          <cell r="E10">
            <v>80319</v>
          </cell>
          <cell r="F10">
            <v>60</v>
          </cell>
          <cell r="G10">
            <v>785</v>
          </cell>
          <cell r="H10" t="str">
            <v>ﾐﾖｼ ﾄｼﾊﾙ</v>
          </cell>
          <cell r="I10" t="str">
            <v>三好　利春　　　　　　　　　</v>
          </cell>
          <cell r="J10">
            <v>16446</v>
          </cell>
          <cell r="K10">
            <v>26543</v>
          </cell>
          <cell r="L10" t="str">
            <v>5-0525</v>
          </cell>
        </row>
        <row r="11">
          <cell r="A11">
            <v>277128</v>
          </cell>
          <cell r="B11">
            <v>37438</v>
          </cell>
          <cell r="C11">
            <v>1</v>
          </cell>
          <cell r="D11">
            <v>55</v>
          </cell>
          <cell r="E11">
            <v>80322</v>
          </cell>
          <cell r="F11">
            <v>51</v>
          </cell>
          <cell r="G11">
            <v>380</v>
          </cell>
          <cell r="H11" t="str">
            <v>ﾃﾗﾓﾄ ｼﾖｳｼﾞ</v>
          </cell>
          <cell r="I11" t="str">
            <v>寺本　彰治　　　　　　　　　</v>
          </cell>
          <cell r="J11">
            <v>16849</v>
          </cell>
          <cell r="K11">
            <v>26543</v>
          </cell>
          <cell r="L11" t="str">
            <v>1-0526</v>
          </cell>
        </row>
        <row r="12">
          <cell r="A12">
            <v>277144</v>
          </cell>
          <cell r="B12">
            <v>37438</v>
          </cell>
          <cell r="C12">
            <v>1</v>
          </cell>
          <cell r="D12">
            <v>25</v>
          </cell>
          <cell r="E12">
            <v>80211</v>
          </cell>
          <cell r="F12">
            <v>60</v>
          </cell>
          <cell r="G12">
            <v>716</v>
          </cell>
          <cell r="H12" t="str">
            <v>ﾀﾃﾔﾏ ﾏｻﾕｷ</v>
          </cell>
          <cell r="I12" t="str">
            <v>館山　政幸　　　　　　　　　</v>
          </cell>
          <cell r="J12">
            <v>15599</v>
          </cell>
          <cell r="K12">
            <v>26543</v>
          </cell>
          <cell r="L12" t="str">
            <v>5-0524</v>
          </cell>
        </row>
        <row r="13">
          <cell r="A13">
            <v>277169</v>
          </cell>
          <cell r="B13">
            <v>37438</v>
          </cell>
          <cell r="C13">
            <v>1</v>
          </cell>
          <cell r="D13">
            <v>25</v>
          </cell>
          <cell r="E13">
            <v>80211</v>
          </cell>
          <cell r="F13">
            <v>60</v>
          </cell>
          <cell r="G13">
            <v>716</v>
          </cell>
          <cell r="H13" t="str">
            <v>ｻﾜﾀﾞ ﾏｻﾐ</v>
          </cell>
          <cell r="I13" t="str">
            <v>澤田　政三　　　　　　　　　</v>
          </cell>
          <cell r="J13">
            <v>17501</v>
          </cell>
          <cell r="K13">
            <v>26543</v>
          </cell>
          <cell r="L13" t="str">
            <v>5-0521</v>
          </cell>
        </row>
        <row r="14">
          <cell r="A14">
            <v>277177</v>
          </cell>
          <cell r="B14">
            <v>37438</v>
          </cell>
          <cell r="C14">
            <v>1</v>
          </cell>
          <cell r="D14">
            <v>25</v>
          </cell>
          <cell r="E14">
            <v>80211</v>
          </cell>
          <cell r="F14">
            <v>60</v>
          </cell>
          <cell r="G14">
            <v>716</v>
          </cell>
          <cell r="H14" t="str">
            <v>ｱｶｻｶ ﾐｷｵ</v>
          </cell>
          <cell r="I14" t="str">
            <v>赤坂　幹雄　　　　　　　　　</v>
          </cell>
          <cell r="J14">
            <v>16101</v>
          </cell>
          <cell r="K14">
            <v>26543</v>
          </cell>
          <cell r="L14" t="str">
            <v>5-0523</v>
          </cell>
        </row>
        <row r="15">
          <cell r="A15">
            <v>277185</v>
          </cell>
          <cell r="B15">
            <v>37438</v>
          </cell>
          <cell r="C15">
            <v>1</v>
          </cell>
          <cell r="D15">
            <v>25</v>
          </cell>
          <cell r="E15">
            <v>80213</v>
          </cell>
          <cell r="F15">
            <v>51</v>
          </cell>
          <cell r="G15">
            <v>380</v>
          </cell>
          <cell r="H15" t="str">
            <v>ｾｲﾉ ﾃﾙｵ</v>
          </cell>
          <cell r="I15" t="str">
            <v>清野　輝男　　　　　　　　　</v>
          </cell>
          <cell r="J15">
            <v>18433</v>
          </cell>
          <cell r="K15">
            <v>26543</v>
          </cell>
          <cell r="L15" t="str">
            <v>1-0520</v>
          </cell>
        </row>
        <row r="16">
          <cell r="A16">
            <v>277202</v>
          </cell>
          <cell r="B16">
            <v>37438</v>
          </cell>
          <cell r="C16">
            <v>1</v>
          </cell>
          <cell r="D16">
            <v>55</v>
          </cell>
          <cell r="E16">
            <v>80331</v>
          </cell>
          <cell r="F16">
            <v>60</v>
          </cell>
          <cell r="G16">
            <v>785</v>
          </cell>
          <cell r="H16" t="str">
            <v>ﾊﾗｸﾞﾁ ｶｽﾞｵ</v>
          </cell>
          <cell r="I16" t="str">
            <v>原口　和雄　　　　　　　　　</v>
          </cell>
          <cell r="J16">
            <v>16162</v>
          </cell>
          <cell r="K16">
            <v>26543</v>
          </cell>
          <cell r="L16" t="str">
            <v>5-0525</v>
          </cell>
        </row>
        <row r="17">
          <cell r="A17">
            <v>277219</v>
          </cell>
          <cell r="B17">
            <v>37438</v>
          </cell>
          <cell r="C17">
            <v>1</v>
          </cell>
          <cell r="D17">
            <v>25</v>
          </cell>
          <cell r="E17">
            <v>80331</v>
          </cell>
          <cell r="F17">
            <v>60</v>
          </cell>
          <cell r="G17">
            <v>716</v>
          </cell>
          <cell r="H17" t="str">
            <v>ﾓﾘﾓﾄ ﾏｺﾄ</v>
          </cell>
          <cell r="I17" t="str">
            <v>森本　眞　　　　　　　　　　</v>
          </cell>
          <cell r="J17">
            <v>16735</v>
          </cell>
          <cell r="K17">
            <v>26543</v>
          </cell>
          <cell r="L17" t="str">
            <v>5-0525</v>
          </cell>
        </row>
        <row r="18">
          <cell r="A18">
            <v>277235</v>
          </cell>
          <cell r="B18">
            <v>37438</v>
          </cell>
          <cell r="C18">
            <v>1</v>
          </cell>
          <cell r="D18">
            <v>55</v>
          </cell>
          <cell r="E18">
            <v>80331</v>
          </cell>
          <cell r="F18">
            <v>60</v>
          </cell>
          <cell r="G18">
            <v>785</v>
          </cell>
          <cell r="H18" t="str">
            <v>ｻｲﾄｳ ﾏｻｷ</v>
          </cell>
          <cell r="I18" t="str">
            <v>斉藤　正喜　　　　　　　　　</v>
          </cell>
          <cell r="J18">
            <v>18281</v>
          </cell>
          <cell r="K18">
            <v>26543</v>
          </cell>
          <cell r="L18" t="str">
            <v>5-0520</v>
          </cell>
        </row>
        <row r="19">
          <cell r="A19">
            <v>277243</v>
          </cell>
          <cell r="B19">
            <v>37438</v>
          </cell>
          <cell r="C19">
            <v>1</v>
          </cell>
          <cell r="D19">
            <v>25</v>
          </cell>
          <cell r="E19">
            <v>80319</v>
          </cell>
          <cell r="F19">
            <v>60</v>
          </cell>
          <cell r="G19">
            <v>716</v>
          </cell>
          <cell r="H19" t="str">
            <v>ｻﾄｳ ﾓﾘｵ</v>
          </cell>
          <cell r="I19" t="str">
            <v>佐藤　守勇　　　　　　　　　</v>
          </cell>
          <cell r="J19">
            <v>16933</v>
          </cell>
          <cell r="K19">
            <v>26543</v>
          </cell>
          <cell r="L19" t="str">
            <v>5-0525</v>
          </cell>
        </row>
        <row r="20">
          <cell r="A20">
            <v>277251</v>
          </cell>
          <cell r="B20">
            <v>37438</v>
          </cell>
          <cell r="C20">
            <v>1</v>
          </cell>
          <cell r="D20">
            <v>25</v>
          </cell>
          <cell r="E20">
            <v>80211</v>
          </cell>
          <cell r="F20">
            <v>60</v>
          </cell>
          <cell r="G20">
            <v>716</v>
          </cell>
          <cell r="H20" t="str">
            <v>ﾀｶﾊｼ ｸﾆｵ</v>
          </cell>
          <cell r="I20" t="str">
            <v>高橋　邦雄　　　　　　　　　</v>
          </cell>
          <cell r="J20">
            <v>16218</v>
          </cell>
          <cell r="K20">
            <v>26543</v>
          </cell>
          <cell r="L20" t="str">
            <v>5-0524</v>
          </cell>
        </row>
        <row r="21">
          <cell r="A21">
            <v>277268</v>
          </cell>
          <cell r="B21">
            <v>37438</v>
          </cell>
          <cell r="C21">
            <v>1</v>
          </cell>
          <cell r="D21">
            <v>25</v>
          </cell>
          <cell r="E21">
            <v>80211</v>
          </cell>
          <cell r="F21">
            <v>60</v>
          </cell>
          <cell r="G21">
            <v>716</v>
          </cell>
          <cell r="H21" t="str">
            <v>ﾉﾄﾔ ｴｲｼﾞ</v>
          </cell>
          <cell r="I21" t="str">
            <v>能登谷　栄治　　　　　　　　</v>
          </cell>
          <cell r="J21">
            <v>15452</v>
          </cell>
          <cell r="K21">
            <v>26543</v>
          </cell>
          <cell r="L21" t="str">
            <v>5-0522</v>
          </cell>
        </row>
        <row r="22">
          <cell r="A22">
            <v>277276</v>
          </cell>
          <cell r="B22">
            <v>37438</v>
          </cell>
          <cell r="C22">
            <v>1</v>
          </cell>
          <cell r="D22">
            <v>55</v>
          </cell>
          <cell r="E22">
            <v>80331</v>
          </cell>
          <cell r="F22">
            <v>60</v>
          </cell>
          <cell r="G22">
            <v>785</v>
          </cell>
          <cell r="H22" t="str">
            <v>ﾀｹﾀﾞ ｶｽﾞﾄｼ</v>
          </cell>
          <cell r="I22" t="str">
            <v>武田　一利　　　　　　　　　</v>
          </cell>
          <cell r="J22">
            <v>17216</v>
          </cell>
          <cell r="K22">
            <v>26543</v>
          </cell>
          <cell r="L22" t="str">
            <v>5-0523</v>
          </cell>
        </row>
        <row r="23">
          <cell r="A23">
            <v>277284</v>
          </cell>
          <cell r="B23">
            <v>37438</v>
          </cell>
          <cell r="C23">
            <v>1</v>
          </cell>
          <cell r="D23">
            <v>25</v>
          </cell>
          <cell r="E23">
            <v>80211</v>
          </cell>
          <cell r="F23">
            <v>60</v>
          </cell>
          <cell r="G23">
            <v>716</v>
          </cell>
          <cell r="H23" t="str">
            <v>ﾀﾅｶ ｶﾂﾐ</v>
          </cell>
          <cell r="I23" t="str">
            <v>田中　勝実　　　　　　　　　</v>
          </cell>
          <cell r="J23">
            <v>17746</v>
          </cell>
          <cell r="K23">
            <v>26543</v>
          </cell>
          <cell r="L23" t="str">
            <v>5-0521</v>
          </cell>
        </row>
        <row r="24">
          <cell r="A24">
            <v>277292</v>
          </cell>
          <cell r="B24">
            <v>37438</v>
          </cell>
          <cell r="C24">
            <v>1</v>
          </cell>
          <cell r="D24">
            <v>25</v>
          </cell>
          <cell r="E24">
            <v>80211</v>
          </cell>
          <cell r="F24">
            <v>60</v>
          </cell>
          <cell r="G24">
            <v>716</v>
          </cell>
          <cell r="H24" t="str">
            <v>ﾄﾓｽｷﾞ ﾀｹﾊﾙ</v>
          </cell>
          <cell r="I24" t="str">
            <v>友杉　竹治　　　　　　　　　</v>
          </cell>
          <cell r="J24">
            <v>18171</v>
          </cell>
          <cell r="K24">
            <v>26543</v>
          </cell>
          <cell r="L24" t="str">
            <v>5-0520</v>
          </cell>
        </row>
        <row r="25">
          <cell r="A25">
            <v>277301</v>
          </cell>
          <cell r="B25">
            <v>37438</v>
          </cell>
          <cell r="C25">
            <v>1</v>
          </cell>
          <cell r="D25">
            <v>46</v>
          </cell>
          <cell r="E25">
            <v>80321</v>
          </cell>
          <cell r="F25">
            <v>60</v>
          </cell>
          <cell r="G25">
            <v>785</v>
          </cell>
          <cell r="H25" t="str">
            <v>ﾊﾗﾀﾞ ﾉﾘﾖｼ</v>
          </cell>
          <cell r="I25" t="str">
            <v>原田　憲義　　　　　　　　　</v>
          </cell>
          <cell r="J25">
            <v>16956</v>
          </cell>
          <cell r="K25">
            <v>26543</v>
          </cell>
          <cell r="L25" t="str">
            <v>5-0521</v>
          </cell>
        </row>
        <row r="26">
          <cell r="A26">
            <v>277318</v>
          </cell>
          <cell r="B26">
            <v>37438</v>
          </cell>
          <cell r="C26">
            <v>1</v>
          </cell>
          <cell r="D26">
            <v>55</v>
          </cell>
          <cell r="E26">
            <v>80319</v>
          </cell>
          <cell r="F26">
            <v>60</v>
          </cell>
          <cell r="G26">
            <v>785</v>
          </cell>
          <cell r="H26" t="str">
            <v>ﾀﾊﾗ ﾋﾃﾞｶﾂ</v>
          </cell>
          <cell r="I26" t="str">
            <v>田原　英勝　　　　　　　　　</v>
          </cell>
          <cell r="J26">
            <v>17639</v>
          </cell>
          <cell r="K26">
            <v>26543</v>
          </cell>
          <cell r="L26" t="str">
            <v>5-0521</v>
          </cell>
        </row>
        <row r="27">
          <cell r="A27">
            <v>277326</v>
          </cell>
          <cell r="B27">
            <v>37438</v>
          </cell>
          <cell r="C27">
            <v>1</v>
          </cell>
          <cell r="D27">
            <v>25</v>
          </cell>
          <cell r="E27">
            <v>80211</v>
          </cell>
          <cell r="F27">
            <v>60</v>
          </cell>
          <cell r="G27">
            <v>716</v>
          </cell>
          <cell r="H27" t="str">
            <v>ﾊｾｶﾞﾜ ﾋﾃﾞﾎ</v>
          </cell>
          <cell r="I27" t="str">
            <v>長谷川　秀穂　　　　　　　　</v>
          </cell>
          <cell r="J27">
            <v>15783</v>
          </cell>
          <cell r="K27">
            <v>26543</v>
          </cell>
          <cell r="L27" t="str">
            <v>5-0524</v>
          </cell>
        </row>
        <row r="28">
          <cell r="A28">
            <v>277350</v>
          </cell>
          <cell r="B28">
            <v>37438</v>
          </cell>
          <cell r="C28">
            <v>1</v>
          </cell>
          <cell r="D28">
            <v>55</v>
          </cell>
          <cell r="E28">
            <v>80322</v>
          </cell>
          <cell r="F28">
            <v>60</v>
          </cell>
          <cell r="G28">
            <v>785</v>
          </cell>
          <cell r="H28" t="str">
            <v>ﾏﾂﾓﾄ ｲｻﾑ</v>
          </cell>
          <cell r="I28" t="str">
            <v>松本　勇　　　　　　　　　　</v>
          </cell>
          <cell r="J28">
            <v>15443</v>
          </cell>
          <cell r="K28">
            <v>26543</v>
          </cell>
          <cell r="L28" t="str">
            <v>5-0523</v>
          </cell>
        </row>
        <row r="29">
          <cell r="A29">
            <v>277367</v>
          </cell>
          <cell r="B29">
            <v>37438</v>
          </cell>
          <cell r="C29">
            <v>1</v>
          </cell>
          <cell r="D29">
            <v>55</v>
          </cell>
          <cell r="E29">
            <v>80322</v>
          </cell>
          <cell r="F29">
            <v>60</v>
          </cell>
          <cell r="G29">
            <v>785</v>
          </cell>
          <cell r="H29" t="str">
            <v>ｸﾄﾞｳ ﾋﾛｼ</v>
          </cell>
          <cell r="I29" t="str">
            <v>工藤　廣志　　　　　　　　　</v>
          </cell>
          <cell r="J29">
            <v>16713</v>
          </cell>
          <cell r="K29">
            <v>26543</v>
          </cell>
          <cell r="L29" t="str">
            <v>5-0524</v>
          </cell>
        </row>
        <row r="30">
          <cell r="A30">
            <v>277383</v>
          </cell>
          <cell r="B30">
            <v>37438</v>
          </cell>
          <cell r="C30">
            <v>1</v>
          </cell>
          <cell r="D30">
            <v>25</v>
          </cell>
          <cell r="E30">
            <v>80212</v>
          </cell>
          <cell r="F30">
            <v>60</v>
          </cell>
          <cell r="G30">
            <v>716</v>
          </cell>
          <cell r="H30" t="str">
            <v>ﾀｶﾊｼ ﾄｼｵ</v>
          </cell>
          <cell r="I30" t="str">
            <v>高橋　俊夫　　　　　　　　　</v>
          </cell>
          <cell r="J30">
            <v>17366</v>
          </cell>
          <cell r="K30">
            <v>26543</v>
          </cell>
          <cell r="L30" t="str">
            <v>5-0523</v>
          </cell>
        </row>
        <row r="31">
          <cell r="A31">
            <v>277391</v>
          </cell>
          <cell r="B31">
            <v>37438</v>
          </cell>
          <cell r="C31">
            <v>1</v>
          </cell>
          <cell r="D31">
            <v>25</v>
          </cell>
          <cell r="E31">
            <v>80321</v>
          </cell>
          <cell r="F31">
            <v>60</v>
          </cell>
          <cell r="G31">
            <v>716</v>
          </cell>
          <cell r="H31" t="str">
            <v>ｵｵﾉ ｽｽﾑ</v>
          </cell>
          <cell r="I31" t="str">
            <v>大野　奨　　　　　　　　　　</v>
          </cell>
          <cell r="J31">
            <v>17127</v>
          </cell>
          <cell r="K31">
            <v>26543</v>
          </cell>
          <cell r="L31" t="str">
            <v>5-0523</v>
          </cell>
        </row>
        <row r="32">
          <cell r="A32">
            <v>277417</v>
          </cell>
          <cell r="B32">
            <v>37438</v>
          </cell>
          <cell r="C32">
            <v>1</v>
          </cell>
          <cell r="D32">
            <v>25</v>
          </cell>
          <cell r="E32">
            <v>80213</v>
          </cell>
          <cell r="F32">
            <v>60</v>
          </cell>
          <cell r="G32">
            <v>716</v>
          </cell>
          <cell r="H32" t="str">
            <v>ｻｻｷ ﾀｶｼ</v>
          </cell>
          <cell r="I32" t="str">
            <v>佐々木　隆司　　　　　　　　</v>
          </cell>
          <cell r="J32">
            <v>15596</v>
          </cell>
          <cell r="K32">
            <v>26543</v>
          </cell>
          <cell r="L32" t="str">
            <v>5-0524</v>
          </cell>
        </row>
        <row r="33">
          <cell r="A33">
            <v>277425</v>
          </cell>
          <cell r="B33">
            <v>37438</v>
          </cell>
          <cell r="C33">
            <v>1</v>
          </cell>
          <cell r="D33">
            <v>55</v>
          </cell>
          <cell r="E33">
            <v>80322</v>
          </cell>
          <cell r="F33">
            <v>60</v>
          </cell>
          <cell r="G33">
            <v>785</v>
          </cell>
          <cell r="H33" t="str">
            <v>ﾅｶｼﾞﾏ ﾉﾎﾞﾙ</v>
          </cell>
          <cell r="I33" t="str">
            <v>中島　登　　　　　　　　　　</v>
          </cell>
          <cell r="J33">
            <v>15983</v>
          </cell>
          <cell r="K33">
            <v>26543</v>
          </cell>
          <cell r="L33" t="str">
            <v>5-0524</v>
          </cell>
        </row>
        <row r="34">
          <cell r="A34">
            <v>277459</v>
          </cell>
          <cell r="B34">
            <v>37438</v>
          </cell>
          <cell r="C34">
            <v>1</v>
          </cell>
          <cell r="D34">
            <v>55</v>
          </cell>
          <cell r="E34">
            <v>80319</v>
          </cell>
          <cell r="F34">
            <v>60</v>
          </cell>
          <cell r="G34">
            <v>785</v>
          </cell>
          <cell r="H34" t="str">
            <v>ｼﾁﾉﾍ ｹﾝｼﾞ</v>
          </cell>
          <cell r="I34" t="str">
            <v>七戸　憲治　　　　　　　　　</v>
          </cell>
          <cell r="J34">
            <v>18016</v>
          </cell>
          <cell r="K34">
            <v>26543</v>
          </cell>
          <cell r="L34" t="str">
            <v>5-0521</v>
          </cell>
        </row>
        <row r="35">
          <cell r="A35">
            <v>277466</v>
          </cell>
          <cell r="B35">
            <v>37438</v>
          </cell>
          <cell r="C35">
            <v>1</v>
          </cell>
          <cell r="D35">
            <v>25</v>
          </cell>
          <cell r="E35">
            <v>80214</v>
          </cell>
          <cell r="F35">
            <v>60</v>
          </cell>
          <cell r="G35">
            <v>716</v>
          </cell>
          <cell r="H35" t="str">
            <v>ｶﾜﾊﾞﾀ ﾊﾙﾏﾂ</v>
          </cell>
          <cell r="I35" t="str">
            <v>川端　春松　　　　　　　　　</v>
          </cell>
          <cell r="J35">
            <v>16119</v>
          </cell>
          <cell r="K35">
            <v>26543</v>
          </cell>
          <cell r="L35" t="str">
            <v>5-0522</v>
          </cell>
        </row>
        <row r="36">
          <cell r="A36">
            <v>278092</v>
          </cell>
          <cell r="B36">
            <v>37438</v>
          </cell>
          <cell r="C36">
            <v>1</v>
          </cell>
          <cell r="D36">
            <v>21</v>
          </cell>
          <cell r="E36">
            <v>80210</v>
          </cell>
          <cell r="F36">
            <v>51</v>
          </cell>
          <cell r="G36">
            <v>481</v>
          </cell>
          <cell r="H36" t="str">
            <v>ﾉﾑﾗ ｻﾄﾙ</v>
          </cell>
          <cell r="I36" t="str">
            <v>野村　悟　　　　　　　　　　</v>
          </cell>
          <cell r="J36">
            <v>17867</v>
          </cell>
          <cell r="K36">
            <v>26604</v>
          </cell>
          <cell r="L36" t="str">
            <v>1-0521</v>
          </cell>
        </row>
        <row r="37">
          <cell r="A37">
            <v>278134</v>
          </cell>
          <cell r="B37">
            <v>37438</v>
          </cell>
          <cell r="C37">
            <v>1</v>
          </cell>
          <cell r="D37">
            <v>21</v>
          </cell>
          <cell r="E37">
            <v>80213</v>
          </cell>
          <cell r="F37">
            <v>60</v>
          </cell>
          <cell r="G37">
            <v>721</v>
          </cell>
          <cell r="H37" t="str">
            <v>ｼｹﾞﾉﾌﾞ ﾌﾐｵ</v>
          </cell>
          <cell r="I37" t="str">
            <v>重信　文男　　　　　　　　　</v>
          </cell>
          <cell r="J37">
            <v>17782</v>
          </cell>
          <cell r="K37">
            <v>26604</v>
          </cell>
          <cell r="L37" t="str">
            <v>5-0521</v>
          </cell>
        </row>
        <row r="38">
          <cell r="A38">
            <v>278142</v>
          </cell>
          <cell r="B38">
            <v>37438</v>
          </cell>
          <cell r="C38">
            <v>1</v>
          </cell>
          <cell r="D38">
            <v>21</v>
          </cell>
          <cell r="E38">
            <v>80210</v>
          </cell>
          <cell r="F38">
            <v>60</v>
          </cell>
          <cell r="G38">
            <v>721</v>
          </cell>
          <cell r="H38" t="str">
            <v>ﾌｼﾞｶﾞｷ ﾐﾂｵ</v>
          </cell>
          <cell r="I38" t="str">
            <v>藤垣　光雄　　　　　　　　　</v>
          </cell>
          <cell r="J38">
            <v>17816</v>
          </cell>
          <cell r="K38">
            <v>26604</v>
          </cell>
          <cell r="L38" t="str">
            <v>5-0521</v>
          </cell>
        </row>
        <row r="39">
          <cell r="A39">
            <v>278159</v>
          </cell>
          <cell r="B39">
            <v>37438</v>
          </cell>
          <cell r="C39">
            <v>1</v>
          </cell>
          <cell r="D39">
            <v>25</v>
          </cell>
          <cell r="E39">
            <v>80212</v>
          </cell>
          <cell r="F39">
            <v>51</v>
          </cell>
          <cell r="G39">
            <v>481</v>
          </cell>
          <cell r="H39" t="str">
            <v>ﾏｴﾉ ﾋﾛｼ</v>
          </cell>
          <cell r="I39" t="str">
            <v>前野　博　　　　　　　　　　</v>
          </cell>
          <cell r="J39">
            <v>17820</v>
          </cell>
          <cell r="K39">
            <v>26604</v>
          </cell>
          <cell r="L39" t="str">
            <v>1-0522</v>
          </cell>
        </row>
        <row r="40">
          <cell r="A40">
            <v>278175</v>
          </cell>
          <cell r="B40">
            <v>37438</v>
          </cell>
          <cell r="C40">
            <v>1</v>
          </cell>
          <cell r="D40">
            <v>21</v>
          </cell>
          <cell r="E40">
            <v>80211</v>
          </cell>
          <cell r="F40">
            <v>60</v>
          </cell>
          <cell r="G40">
            <v>721</v>
          </cell>
          <cell r="H40" t="str">
            <v>ﾀｶｸｻｷ ｼｹﾞﾊﾙ</v>
          </cell>
          <cell r="I40" t="str">
            <v>高草木　茂晴　　　　　　　　</v>
          </cell>
          <cell r="J40">
            <v>17919</v>
          </cell>
          <cell r="K40">
            <v>26604</v>
          </cell>
          <cell r="L40" t="str">
            <v>5-0520</v>
          </cell>
        </row>
        <row r="41">
          <cell r="A41">
            <v>278183</v>
          </cell>
          <cell r="B41">
            <v>37438</v>
          </cell>
          <cell r="C41">
            <v>1</v>
          </cell>
          <cell r="D41">
            <v>25</v>
          </cell>
          <cell r="E41">
            <v>80212</v>
          </cell>
          <cell r="F41">
            <v>51</v>
          </cell>
          <cell r="G41">
            <v>380</v>
          </cell>
          <cell r="H41" t="str">
            <v>ｳｽｷ ｶﾂﾐ</v>
          </cell>
          <cell r="I41" t="str">
            <v>臼木　勝美　　　　　　　　　</v>
          </cell>
          <cell r="J41">
            <v>17063</v>
          </cell>
          <cell r="K41">
            <v>26604</v>
          </cell>
          <cell r="L41" t="str">
            <v>1-0525</v>
          </cell>
        </row>
        <row r="42">
          <cell r="A42">
            <v>278191</v>
          </cell>
          <cell r="B42">
            <v>37438</v>
          </cell>
          <cell r="C42">
            <v>1</v>
          </cell>
          <cell r="D42">
            <v>21</v>
          </cell>
          <cell r="E42">
            <v>80211</v>
          </cell>
          <cell r="F42">
            <v>51</v>
          </cell>
          <cell r="G42">
            <v>481</v>
          </cell>
          <cell r="H42" t="str">
            <v>ﾂｸﾀﾞ ｼﾞﾕﾝｲﾁ</v>
          </cell>
          <cell r="I42" t="str">
            <v>佃　淳一　　　　　　　　　　</v>
          </cell>
          <cell r="J42">
            <v>17723</v>
          </cell>
          <cell r="K42">
            <v>26604</v>
          </cell>
          <cell r="L42" t="str">
            <v>1-0523</v>
          </cell>
        </row>
        <row r="43">
          <cell r="A43">
            <v>278209</v>
          </cell>
          <cell r="B43">
            <v>37438</v>
          </cell>
          <cell r="C43">
            <v>1</v>
          </cell>
          <cell r="D43">
            <v>21</v>
          </cell>
          <cell r="E43">
            <v>80212</v>
          </cell>
          <cell r="F43">
            <v>60</v>
          </cell>
          <cell r="G43">
            <v>721</v>
          </cell>
          <cell r="H43" t="str">
            <v>ｻﾄｳ ｷﾐﾉﾌﾞ</v>
          </cell>
          <cell r="I43" t="str">
            <v>佐藤　公信　　　　　　　　　</v>
          </cell>
          <cell r="J43">
            <v>19462</v>
          </cell>
          <cell r="K43">
            <v>26604</v>
          </cell>
          <cell r="L43" t="str">
            <v>5-0427</v>
          </cell>
        </row>
        <row r="44">
          <cell r="A44">
            <v>278217</v>
          </cell>
          <cell r="B44">
            <v>37438</v>
          </cell>
          <cell r="C44">
            <v>1</v>
          </cell>
          <cell r="D44">
            <v>21</v>
          </cell>
          <cell r="E44">
            <v>80213</v>
          </cell>
          <cell r="F44">
            <v>51</v>
          </cell>
          <cell r="G44">
            <v>481</v>
          </cell>
          <cell r="H44" t="str">
            <v>ﾊﾔｻｶ ﾃﾙﾐ</v>
          </cell>
          <cell r="I44" t="str">
            <v>早坂　照見　　　　　　　　　</v>
          </cell>
          <cell r="J44">
            <v>17308</v>
          </cell>
          <cell r="K44">
            <v>26604</v>
          </cell>
          <cell r="L44" t="str">
            <v>1-0523</v>
          </cell>
        </row>
        <row r="45">
          <cell r="A45">
            <v>278225</v>
          </cell>
          <cell r="B45">
            <v>37438</v>
          </cell>
          <cell r="C45">
            <v>1</v>
          </cell>
          <cell r="D45">
            <v>53</v>
          </cell>
          <cell r="E45">
            <v>80511</v>
          </cell>
          <cell r="F45">
            <v>51</v>
          </cell>
          <cell r="G45">
            <v>481</v>
          </cell>
          <cell r="H45" t="str">
            <v>ｺｶﾞﾈﾔﾏ ﾀｶｼ</v>
          </cell>
          <cell r="I45" t="str">
            <v>小金山　孝　　　　　　　　　</v>
          </cell>
          <cell r="J45">
            <v>17601</v>
          </cell>
          <cell r="K45">
            <v>26604</v>
          </cell>
          <cell r="L45" t="str">
            <v>1-0523</v>
          </cell>
        </row>
        <row r="46">
          <cell r="A46">
            <v>278241</v>
          </cell>
          <cell r="B46">
            <v>37438</v>
          </cell>
          <cell r="C46">
            <v>1</v>
          </cell>
          <cell r="D46">
            <v>25</v>
          </cell>
          <cell r="E46">
            <v>80212</v>
          </cell>
          <cell r="F46">
            <v>60</v>
          </cell>
          <cell r="G46">
            <v>716</v>
          </cell>
          <cell r="H46" t="str">
            <v>ｾｷﾑｶｲ ﾏｻｲﾁ</v>
          </cell>
          <cell r="I46" t="str">
            <v>関向　政市　　　　　　　　　</v>
          </cell>
          <cell r="J46">
            <v>18184</v>
          </cell>
          <cell r="K46">
            <v>26634</v>
          </cell>
          <cell r="L46" t="str">
            <v>5-0520</v>
          </cell>
        </row>
        <row r="47">
          <cell r="A47">
            <v>278258</v>
          </cell>
          <cell r="B47">
            <v>37438</v>
          </cell>
          <cell r="C47">
            <v>1</v>
          </cell>
          <cell r="D47">
            <v>25</v>
          </cell>
          <cell r="E47">
            <v>80211</v>
          </cell>
          <cell r="F47">
            <v>60</v>
          </cell>
          <cell r="G47">
            <v>716</v>
          </cell>
          <cell r="H47" t="str">
            <v>ﾊﾈﾀﾞ ｾｲｼﾞ</v>
          </cell>
          <cell r="I47" t="str">
            <v>羽根田　誠二　　　　　　　　</v>
          </cell>
          <cell r="J47">
            <v>17936</v>
          </cell>
          <cell r="K47">
            <v>26634</v>
          </cell>
          <cell r="L47" t="str">
            <v>5-0520</v>
          </cell>
        </row>
        <row r="48">
          <cell r="A48">
            <v>278266</v>
          </cell>
          <cell r="B48">
            <v>37438</v>
          </cell>
          <cell r="C48">
            <v>1</v>
          </cell>
          <cell r="D48">
            <v>25</v>
          </cell>
          <cell r="E48">
            <v>80211</v>
          </cell>
          <cell r="F48">
            <v>60</v>
          </cell>
          <cell r="G48">
            <v>716</v>
          </cell>
          <cell r="H48" t="str">
            <v>ｲｲﾀﾞ ﾕｳｲﾁ</v>
          </cell>
          <cell r="I48" t="str">
            <v>飯田　勇一　　　　　　　　　</v>
          </cell>
          <cell r="J48">
            <v>16072</v>
          </cell>
          <cell r="K48">
            <v>26634</v>
          </cell>
          <cell r="L48" t="str">
            <v>5-0523</v>
          </cell>
        </row>
        <row r="49">
          <cell r="A49">
            <v>278274</v>
          </cell>
          <cell r="B49">
            <v>37438</v>
          </cell>
          <cell r="C49">
            <v>1</v>
          </cell>
          <cell r="D49">
            <v>25</v>
          </cell>
          <cell r="E49">
            <v>80211</v>
          </cell>
          <cell r="F49">
            <v>51</v>
          </cell>
          <cell r="G49">
            <v>380</v>
          </cell>
          <cell r="H49" t="str">
            <v>ﾅｶﾆｼ ｽｽﾑ</v>
          </cell>
          <cell r="I49" t="str">
            <v>中西　進　　　　　　　　　　</v>
          </cell>
          <cell r="J49">
            <v>16917</v>
          </cell>
          <cell r="K49">
            <v>26634</v>
          </cell>
          <cell r="L49" t="str">
            <v>1-0524</v>
          </cell>
        </row>
        <row r="50">
          <cell r="A50">
            <v>278282</v>
          </cell>
          <cell r="B50">
            <v>37438</v>
          </cell>
          <cell r="C50">
            <v>1</v>
          </cell>
          <cell r="D50">
            <v>25</v>
          </cell>
          <cell r="E50">
            <v>80213</v>
          </cell>
          <cell r="F50">
            <v>60</v>
          </cell>
          <cell r="G50">
            <v>716</v>
          </cell>
          <cell r="H50" t="str">
            <v>ﾌﾅｺｼ ﾀｹｼ</v>
          </cell>
          <cell r="I50" t="str">
            <v>舟越　武志　　　　　　　　　</v>
          </cell>
          <cell r="J50">
            <v>17900</v>
          </cell>
          <cell r="K50">
            <v>26634</v>
          </cell>
          <cell r="L50" t="str">
            <v>5-0520</v>
          </cell>
        </row>
        <row r="51">
          <cell r="A51">
            <v>278324</v>
          </cell>
          <cell r="B51">
            <v>37438</v>
          </cell>
          <cell r="C51">
            <v>1</v>
          </cell>
          <cell r="D51">
            <v>25</v>
          </cell>
          <cell r="E51">
            <v>80213</v>
          </cell>
          <cell r="F51">
            <v>60</v>
          </cell>
          <cell r="G51">
            <v>772</v>
          </cell>
          <cell r="H51" t="str">
            <v>ﾐﾖｼ ﾄｼﾋｺ</v>
          </cell>
          <cell r="I51" t="str">
            <v>三好　敏彦　　　　　　　　　</v>
          </cell>
          <cell r="J51">
            <v>16475</v>
          </cell>
          <cell r="K51">
            <v>26634</v>
          </cell>
          <cell r="L51" t="str">
            <v>5-0520</v>
          </cell>
        </row>
        <row r="52">
          <cell r="A52">
            <v>278332</v>
          </cell>
          <cell r="B52">
            <v>37438</v>
          </cell>
          <cell r="C52">
            <v>1</v>
          </cell>
          <cell r="D52">
            <v>55</v>
          </cell>
          <cell r="E52">
            <v>80322</v>
          </cell>
          <cell r="F52">
            <v>60</v>
          </cell>
          <cell r="G52">
            <v>785</v>
          </cell>
          <cell r="H52" t="str">
            <v>ｳﾒﾀﾞ ﾄｼｶﾂ</v>
          </cell>
          <cell r="I52" t="str">
            <v>梅田　俊勝　　　　　　　　　</v>
          </cell>
          <cell r="J52">
            <v>15739</v>
          </cell>
          <cell r="K52">
            <v>26634</v>
          </cell>
          <cell r="L52" t="str">
            <v>5-0524</v>
          </cell>
        </row>
        <row r="53">
          <cell r="A53">
            <v>278340</v>
          </cell>
          <cell r="B53">
            <v>37438</v>
          </cell>
          <cell r="C53">
            <v>1</v>
          </cell>
          <cell r="D53">
            <v>55</v>
          </cell>
          <cell r="E53">
            <v>80322</v>
          </cell>
          <cell r="F53">
            <v>60</v>
          </cell>
          <cell r="G53">
            <v>785</v>
          </cell>
          <cell r="H53" t="str">
            <v>ﾐﾂﾔ ｶﾂﾖｼ</v>
          </cell>
          <cell r="I53" t="str">
            <v>三谷　勝義　　　　　　　　　</v>
          </cell>
          <cell r="J53">
            <v>16542</v>
          </cell>
          <cell r="K53">
            <v>26634</v>
          </cell>
          <cell r="L53" t="str">
            <v>5-0525</v>
          </cell>
        </row>
        <row r="54">
          <cell r="A54">
            <v>278357</v>
          </cell>
          <cell r="B54">
            <v>37438</v>
          </cell>
          <cell r="C54">
            <v>1</v>
          </cell>
          <cell r="D54">
            <v>25</v>
          </cell>
          <cell r="E54">
            <v>80213</v>
          </cell>
          <cell r="F54">
            <v>60</v>
          </cell>
          <cell r="G54">
            <v>716</v>
          </cell>
          <cell r="H54" t="str">
            <v>ｲｿｶﾞｲ ｶﾂﾋﾛ</v>
          </cell>
          <cell r="I54" t="str">
            <v>磯貝　勝博　　　　　　　　　</v>
          </cell>
          <cell r="J54">
            <v>17660</v>
          </cell>
          <cell r="K54">
            <v>26634</v>
          </cell>
          <cell r="L54" t="str">
            <v>5-0521</v>
          </cell>
        </row>
        <row r="55">
          <cell r="A55">
            <v>278373</v>
          </cell>
          <cell r="B55">
            <v>37438</v>
          </cell>
          <cell r="C55">
            <v>1</v>
          </cell>
          <cell r="D55">
            <v>25</v>
          </cell>
          <cell r="E55">
            <v>80213</v>
          </cell>
          <cell r="F55">
            <v>60</v>
          </cell>
          <cell r="G55">
            <v>716</v>
          </cell>
          <cell r="H55" t="str">
            <v>ｶﾈｳﾁ ﾉﾎﾞﾙ</v>
          </cell>
          <cell r="I55" t="str">
            <v>金内　登　　　　　　　　　　</v>
          </cell>
          <cell r="J55">
            <v>16881</v>
          </cell>
          <cell r="K55">
            <v>26634</v>
          </cell>
          <cell r="L55" t="str">
            <v>5-0524</v>
          </cell>
        </row>
        <row r="56">
          <cell r="A56">
            <v>278399</v>
          </cell>
          <cell r="B56">
            <v>37438</v>
          </cell>
          <cell r="C56">
            <v>1</v>
          </cell>
          <cell r="D56">
            <v>55</v>
          </cell>
          <cell r="E56">
            <v>80322</v>
          </cell>
          <cell r="F56">
            <v>60</v>
          </cell>
          <cell r="G56">
            <v>785</v>
          </cell>
          <cell r="H56" t="str">
            <v>ﾊﾀｹﾔﾏ ｼｹﾞｵ</v>
          </cell>
          <cell r="I56" t="str">
            <v>畠山　茂夫　　　　　　　　　</v>
          </cell>
          <cell r="J56">
            <v>16876</v>
          </cell>
          <cell r="K56">
            <v>26634</v>
          </cell>
          <cell r="L56" t="str">
            <v>5-0524</v>
          </cell>
        </row>
        <row r="57">
          <cell r="A57">
            <v>278407</v>
          </cell>
          <cell r="B57">
            <v>37438</v>
          </cell>
          <cell r="C57">
            <v>1</v>
          </cell>
          <cell r="D57">
            <v>55</v>
          </cell>
          <cell r="E57">
            <v>80322</v>
          </cell>
          <cell r="F57">
            <v>60</v>
          </cell>
          <cell r="G57">
            <v>785</v>
          </cell>
          <cell r="H57" t="str">
            <v>ﾅｶﾐﾁ ﾉﾎﾞﾙ</v>
          </cell>
          <cell r="I57" t="str">
            <v>中道　登　　　　　　　　　　</v>
          </cell>
          <cell r="J57">
            <v>17154</v>
          </cell>
          <cell r="K57">
            <v>26634</v>
          </cell>
          <cell r="L57" t="str">
            <v>5-0521</v>
          </cell>
        </row>
        <row r="58">
          <cell r="A58">
            <v>278415</v>
          </cell>
          <cell r="B58">
            <v>37438</v>
          </cell>
          <cell r="C58">
            <v>1</v>
          </cell>
          <cell r="D58">
            <v>55</v>
          </cell>
          <cell r="E58">
            <v>80331</v>
          </cell>
          <cell r="F58">
            <v>60</v>
          </cell>
          <cell r="G58">
            <v>785</v>
          </cell>
          <cell r="H58" t="str">
            <v>ｵｵﾊﾀ ｲｻｵ</v>
          </cell>
          <cell r="I58" t="str">
            <v>大畑　勲　　　　　　　　　　</v>
          </cell>
          <cell r="J58">
            <v>16279</v>
          </cell>
          <cell r="K58">
            <v>26634</v>
          </cell>
          <cell r="L58" t="str">
            <v>5-0525</v>
          </cell>
        </row>
        <row r="59">
          <cell r="A59">
            <v>278423</v>
          </cell>
          <cell r="B59">
            <v>37438</v>
          </cell>
          <cell r="C59">
            <v>1</v>
          </cell>
          <cell r="D59">
            <v>55</v>
          </cell>
          <cell r="E59">
            <v>80322</v>
          </cell>
          <cell r="F59">
            <v>60</v>
          </cell>
          <cell r="G59">
            <v>785</v>
          </cell>
          <cell r="H59" t="str">
            <v>ﾐﾔｲ ﾕﾀｶ</v>
          </cell>
          <cell r="I59" t="str">
            <v>宮井　豊　　　　　　　　　　</v>
          </cell>
          <cell r="J59">
            <v>18149</v>
          </cell>
          <cell r="K59">
            <v>26634</v>
          </cell>
          <cell r="L59" t="str">
            <v>5-0520</v>
          </cell>
        </row>
        <row r="60">
          <cell r="A60">
            <v>278449</v>
          </cell>
          <cell r="B60">
            <v>37438</v>
          </cell>
          <cell r="C60">
            <v>1</v>
          </cell>
          <cell r="D60">
            <v>25</v>
          </cell>
          <cell r="E60">
            <v>80213</v>
          </cell>
          <cell r="F60">
            <v>60</v>
          </cell>
          <cell r="G60">
            <v>716</v>
          </cell>
          <cell r="H60" t="str">
            <v>ｼﾊﾞﾀ ﾀｶﾕｷ</v>
          </cell>
          <cell r="I60" t="str">
            <v>柴田　隆行　　　　　　　　　</v>
          </cell>
          <cell r="J60">
            <v>17578</v>
          </cell>
          <cell r="K60">
            <v>26634</v>
          </cell>
          <cell r="L60" t="str">
            <v>5-0521</v>
          </cell>
        </row>
        <row r="61">
          <cell r="A61">
            <v>278464</v>
          </cell>
          <cell r="B61">
            <v>37438</v>
          </cell>
          <cell r="C61">
            <v>1</v>
          </cell>
          <cell r="D61">
            <v>25</v>
          </cell>
          <cell r="E61">
            <v>80214</v>
          </cell>
          <cell r="F61">
            <v>60</v>
          </cell>
          <cell r="G61">
            <v>716</v>
          </cell>
          <cell r="H61" t="str">
            <v>ｳﾁﾔﾏ ｼﾝｺｳ</v>
          </cell>
          <cell r="I61" t="str">
            <v>内山　進康　　　　　　　　　</v>
          </cell>
          <cell r="J61">
            <v>17862</v>
          </cell>
          <cell r="K61">
            <v>26634</v>
          </cell>
          <cell r="L61" t="str">
            <v>5-0521</v>
          </cell>
        </row>
        <row r="62">
          <cell r="A62">
            <v>278498</v>
          </cell>
          <cell r="B62">
            <v>37438</v>
          </cell>
          <cell r="C62">
            <v>1</v>
          </cell>
          <cell r="D62">
            <v>25</v>
          </cell>
          <cell r="E62">
            <v>80212</v>
          </cell>
          <cell r="F62">
            <v>60</v>
          </cell>
          <cell r="G62">
            <v>716</v>
          </cell>
          <cell r="H62" t="str">
            <v>ﾊﾀｹﾔﾏ ﾔｽﾕｷ</v>
          </cell>
          <cell r="I62" t="str">
            <v>畠山　泰幸　　　　　　　　　</v>
          </cell>
          <cell r="J62">
            <v>17902</v>
          </cell>
          <cell r="K62">
            <v>26634</v>
          </cell>
          <cell r="L62" t="str">
            <v>5-0520</v>
          </cell>
        </row>
        <row r="63">
          <cell r="A63">
            <v>278506</v>
          </cell>
          <cell r="B63">
            <v>37438</v>
          </cell>
          <cell r="C63">
            <v>1</v>
          </cell>
          <cell r="D63">
            <v>25</v>
          </cell>
          <cell r="E63">
            <v>80214</v>
          </cell>
          <cell r="F63">
            <v>60</v>
          </cell>
          <cell r="G63">
            <v>716</v>
          </cell>
          <cell r="H63" t="str">
            <v>ﾀｶﾊｼ ﾐﾁﾉﾌﾞ</v>
          </cell>
          <cell r="I63" t="str">
            <v>高橋　道信　　　　　　　　　</v>
          </cell>
          <cell r="J63">
            <v>15655</v>
          </cell>
          <cell r="K63">
            <v>26634</v>
          </cell>
          <cell r="L63" t="str">
            <v>5-0524</v>
          </cell>
        </row>
        <row r="64">
          <cell r="A64">
            <v>278530</v>
          </cell>
          <cell r="B64">
            <v>37438</v>
          </cell>
          <cell r="C64">
            <v>1</v>
          </cell>
          <cell r="D64">
            <v>25</v>
          </cell>
          <cell r="E64">
            <v>80212</v>
          </cell>
          <cell r="F64">
            <v>60</v>
          </cell>
          <cell r="G64">
            <v>716</v>
          </cell>
          <cell r="H64" t="str">
            <v>ｸｽﾉｾ ﾀｶﾕｷ</v>
          </cell>
          <cell r="I64" t="str">
            <v>楠瀬　隆幸　　　　　　　　　</v>
          </cell>
          <cell r="J64">
            <v>16278</v>
          </cell>
          <cell r="K64">
            <v>26634</v>
          </cell>
          <cell r="L64" t="str">
            <v>5-0525</v>
          </cell>
        </row>
        <row r="65">
          <cell r="A65">
            <v>278548</v>
          </cell>
          <cell r="B65">
            <v>37438</v>
          </cell>
          <cell r="C65">
            <v>1</v>
          </cell>
          <cell r="D65">
            <v>55</v>
          </cell>
          <cell r="E65">
            <v>80320</v>
          </cell>
          <cell r="F65">
            <v>60</v>
          </cell>
          <cell r="G65">
            <v>785</v>
          </cell>
          <cell r="H65" t="str">
            <v>ｻｻｷ ﾏｻﾙ</v>
          </cell>
          <cell r="I65" t="str">
            <v>佐々木　勝　　　　　　　　　</v>
          </cell>
          <cell r="J65">
            <v>16762</v>
          </cell>
          <cell r="K65">
            <v>26634</v>
          </cell>
          <cell r="L65" t="str">
            <v>5-0525</v>
          </cell>
        </row>
        <row r="66">
          <cell r="A66">
            <v>278563</v>
          </cell>
          <cell r="B66">
            <v>37438</v>
          </cell>
          <cell r="C66">
            <v>1</v>
          </cell>
          <cell r="D66">
            <v>25</v>
          </cell>
          <cell r="E66">
            <v>80211</v>
          </cell>
          <cell r="F66">
            <v>60</v>
          </cell>
          <cell r="G66">
            <v>716</v>
          </cell>
          <cell r="H66" t="str">
            <v>ﾓﾄ ｼｹﾞﾕｷ</v>
          </cell>
          <cell r="I66" t="str">
            <v>本　重幸　　　　　　　　　　</v>
          </cell>
          <cell r="J66">
            <v>16342</v>
          </cell>
          <cell r="K66">
            <v>26634</v>
          </cell>
          <cell r="L66" t="str">
            <v>5-0524</v>
          </cell>
        </row>
        <row r="67">
          <cell r="A67">
            <v>278571</v>
          </cell>
          <cell r="B67">
            <v>37438</v>
          </cell>
          <cell r="C67">
            <v>1</v>
          </cell>
          <cell r="D67">
            <v>25</v>
          </cell>
          <cell r="E67">
            <v>80211</v>
          </cell>
          <cell r="F67">
            <v>60</v>
          </cell>
          <cell r="G67">
            <v>716</v>
          </cell>
          <cell r="H67" t="str">
            <v>ﾜﾀﾅﾍﾞ ｲｻｵ</v>
          </cell>
          <cell r="I67" t="str">
            <v>渡辺　勲　　　　　　　　　　</v>
          </cell>
          <cell r="J67">
            <v>16725</v>
          </cell>
          <cell r="K67">
            <v>26634</v>
          </cell>
          <cell r="L67" t="str">
            <v>5-0525</v>
          </cell>
        </row>
        <row r="68">
          <cell r="A68">
            <v>278613</v>
          </cell>
          <cell r="B68">
            <v>37438</v>
          </cell>
          <cell r="C68">
            <v>1</v>
          </cell>
          <cell r="D68">
            <v>25</v>
          </cell>
          <cell r="E68">
            <v>80214</v>
          </cell>
          <cell r="F68">
            <v>51</v>
          </cell>
          <cell r="G68">
            <v>380</v>
          </cell>
          <cell r="H68" t="str">
            <v>ﾀｶﾂｼﾞ ﾐﾂﾖｼ</v>
          </cell>
          <cell r="I68" t="str">
            <v>高辻　光吉　　　　　　　　　</v>
          </cell>
          <cell r="J68">
            <v>18035</v>
          </cell>
          <cell r="K68">
            <v>26634</v>
          </cell>
          <cell r="L68" t="str">
            <v>1-0521</v>
          </cell>
        </row>
        <row r="69">
          <cell r="A69">
            <v>278621</v>
          </cell>
          <cell r="B69">
            <v>37438</v>
          </cell>
          <cell r="C69">
            <v>1</v>
          </cell>
          <cell r="D69">
            <v>55</v>
          </cell>
          <cell r="E69">
            <v>80322</v>
          </cell>
          <cell r="F69">
            <v>60</v>
          </cell>
          <cell r="G69">
            <v>785</v>
          </cell>
          <cell r="H69" t="str">
            <v>ﾔﾏｵｶ ﾃﾂｼﾞ</v>
          </cell>
          <cell r="I69" t="str">
            <v>山岡　鉄兒　　　　　　　　　</v>
          </cell>
          <cell r="J69">
            <v>16075</v>
          </cell>
          <cell r="K69">
            <v>26634</v>
          </cell>
          <cell r="L69" t="str">
            <v>5-0524</v>
          </cell>
        </row>
        <row r="70">
          <cell r="A70">
            <v>278639</v>
          </cell>
          <cell r="B70">
            <v>37438</v>
          </cell>
          <cell r="C70">
            <v>1</v>
          </cell>
          <cell r="D70">
            <v>55</v>
          </cell>
          <cell r="E70">
            <v>80321</v>
          </cell>
          <cell r="F70">
            <v>60</v>
          </cell>
          <cell r="G70">
            <v>785</v>
          </cell>
          <cell r="H70" t="str">
            <v>ｲﾉｼﾀ ﾃﾙﾖｼ</v>
          </cell>
          <cell r="I70" t="str">
            <v>井之下　輝吉　　　　　　　　</v>
          </cell>
          <cell r="J70">
            <v>17265</v>
          </cell>
          <cell r="K70">
            <v>26634</v>
          </cell>
          <cell r="L70" t="str">
            <v>5-0521</v>
          </cell>
        </row>
        <row r="71">
          <cell r="A71">
            <v>278647</v>
          </cell>
          <cell r="B71">
            <v>37438</v>
          </cell>
          <cell r="C71">
            <v>1</v>
          </cell>
          <cell r="D71">
            <v>25</v>
          </cell>
          <cell r="E71">
            <v>80211</v>
          </cell>
          <cell r="F71">
            <v>60</v>
          </cell>
          <cell r="G71">
            <v>716</v>
          </cell>
          <cell r="H71" t="str">
            <v>ﾅﾘﾀ ﾄｼｵ</v>
          </cell>
          <cell r="I71" t="str">
            <v>成田　利夫　　　　　　　　　</v>
          </cell>
          <cell r="J71">
            <v>17537</v>
          </cell>
          <cell r="K71">
            <v>26634</v>
          </cell>
          <cell r="L71" t="str">
            <v>5-0519</v>
          </cell>
        </row>
        <row r="72">
          <cell r="A72">
            <v>282276</v>
          </cell>
          <cell r="B72">
            <v>37438</v>
          </cell>
          <cell r="C72">
            <v>1</v>
          </cell>
          <cell r="D72">
            <v>11</v>
          </cell>
          <cell r="E72">
            <v>80327</v>
          </cell>
          <cell r="F72">
            <v>51</v>
          </cell>
          <cell r="G72">
            <v>451</v>
          </cell>
          <cell r="H72" t="str">
            <v>ﾔﾅｶﾞﾜ ｻﾄﾙ</v>
          </cell>
          <cell r="I72" t="str">
            <v>梁川　悟　　　　　　　　　　</v>
          </cell>
          <cell r="J72">
            <v>19393</v>
          </cell>
          <cell r="K72">
            <v>26846</v>
          </cell>
          <cell r="L72" t="str">
            <v>1-0519</v>
          </cell>
        </row>
        <row r="73">
          <cell r="A73">
            <v>282318</v>
          </cell>
          <cell r="B73">
            <v>37438</v>
          </cell>
          <cell r="C73">
            <v>1</v>
          </cell>
          <cell r="D73">
            <v>51</v>
          </cell>
          <cell r="E73">
            <v>80507</v>
          </cell>
          <cell r="F73">
            <v>51</v>
          </cell>
          <cell r="G73">
            <v>452</v>
          </cell>
          <cell r="H73" t="str">
            <v>ﾐﾔｻﾞｷ ﾏｻｼ</v>
          </cell>
          <cell r="I73" t="str">
            <v>宮崎　政司　　　　　　　　　</v>
          </cell>
          <cell r="J73">
            <v>17555</v>
          </cell>
          <cell r="K73">
            <v>26846</v>
          </cell>
          <cell r="L73" t="str">
            <v>1-0524</v>
          </cell>
        </row>
        <row r="74">
          <cell r="A74">
            <v>282441</v>
          </cell>
          <cell r="B74">
            <v>37438</v>
          </cell>
          <cell r="C74">
            <v>1</v>
          </cell>
          <cell r="D74">
            <v>51</v>
          </cell>
          <cell r="E74">
            <v>80507</v>
          </cell>
          <cell r="F74">
            <v>51</v>
          </cell>
          <cell r="G74">
            <v>452</v>
          </cell>
          <cell r="H74" t="str">
            <v>ｵｵｽﾀﾞ ﾉﾘﾕｷ</v>
          </cell>
          <cell r="I74" t="str">
            <v>大須田　教幸　　　　　　　　</v>
          </cell>
          <cell r="J74">
            <v>19258</v>
          </cell>
          <cell r="K74">
            <v>26846</v>
          </cell>
          <cell r="L74" t="str">
            <v>1-0519</v>
          </cell>
        </row>
        <row r="75">
          <cell r="A75">
            <v>282509</v>
          </cell>
          <cell r="B75">
            <v>37438</v>
          </cell>
          <cell r="C75">
            <v>1</v>
          </cell>
          <cell r="D75">
            <v>13</v>
          </cell>
          <cell r="E75">
            <v>80327</v>
          </cell>
          <cell r="F75">
            <v>43</v>
          </cell>
          <cell r="G75">
            <v>453</v>
          </cell>
          <cell r="H75" t="str">
            <v>ｵﾊﾞﾀ ﾀﾓﾂ</v>
          </cell>
          <cell r="I75" t="str">
            <v>小幡　保　　　　　　　　　　</v>
          </cell>
          <cell r="J75">
            <v>18333</v>
          </cell>
          <cell r="K75">
            <v>26846</v>
          </cell>
          <cell r="L75" t="str">
            <v>1-0522</v>
          </cell>
        </row>
        <row r="76">
          <cell r="A76">
            <v>282599</v>
          </cell>
          <cell r="B76">
            <v>37438</v>
          </cell>
          <cell r="C76">
            <v>1</v>
          </cell>
          <cell r="D76">
            <v>53</v>
          </cell>
          <cell r="E76">
            <v>80508</v>
          </cell>
          <cell r="F76">
            <v>46</v>
          </cell>
          <cell r="G76">
            <v>454</v>
          </cell>
          <cell r="H76" t="str">
            <v>ｳｴﾉ ﾕｳｲﾁ</v>
          </cell>
          <cell r="I76" t="str">
            <v>上野　雄一　　　　　　　　　</v>
          </cell>
          <cell r="J76">
            <v>17981</v>
          </cell>
          <cell r="K76">
            <v>26846</v>
          </cell>
          <cell r="L76" t="str">
            <v>1-0627</v>
          </cell>
        </row>
        <row r="77">
          <cell r="A77">
            <v>283605</v>
          </cell>
          <cell r="B77">
            <v>37438</v>
          </cell>
          <cell r="C77">
            <v>1</v>
          </cell>
          <cell r="D77">
            <v>52</v>
          </cell>
          <cell r="E77">
            <v>80512</v>
          </cell>
          <cell r="F77">
            <v>41</v>
          </cell>
          <cell r="G77">
            <v>454</v>
          </cell>
          <cell r="H77" t="str">
            <v>ﾕｶﾞﾐ ﾖｼﾋｻ</v>
          </cell>
          <cell r="I77" t="str">
            <v>湯上　善久　　　　　　　　　</v>
          </cell>
          <cell r="J77">
            <v>17540</v>
          </cell>
          <cell r="K77">
            <v>26938</v>
          </cell>
          <cell r="L77" t="str">
            <v>1-0626</v>
          </cell>
        </row>
        <row r="78">
          <cell r="A78">
            <v>295583</v>
          </cell>
          <cell r="B78">
            <v>37438</v>
          </cell>
          <cell r="C78">
            <v>1</v>
          </cell>
          <cell r="D78">
            <v>45</v>
          </cell>
          <cell r="E78">
            <v>80003</v>
          </cell>
          <cell r="F78">
            <v>41</v>
          </cell>
          <cell r="G78">
            <v>120</v>
          </cell>
          <cell r="H78" t="str">
            <v>ﾔｶﾞﾐ ﾂﾄﾑ</v>
          </cell>
          <cell r="I78" t="str">
            <v>矢上　務　　　　　　　　　　</v>
          </cell>
          <cell r="J78">
            <v>19487</v>
          </cell>
          <cell r="K78">
            <v>27303</v>
          </cell>
          <cell r="L78" t="str">
            <v>1-0520</v>
          </cell>
        </row>
        <row r="79">
          <cell r="A79">
            <v>296136</v>
          </cell>
          <cell r="B79">
            <v>37438</v>
          </cell>
          <cell r="C79">
            <v>1</v>
          </cell>
          <cell r="D79">
            <v>45</v>
          </cell>
          <cell r="E79">
            <v>80000</v>
          </cell>
          <cell r="F79">
            <v>41</v>
          </cell>
          <cell r="G79">
            <v>120</v>
          </cell>
          <cell r="H79" t="str">
            <v>ﾀﾃﾉ ｼﾖｳｲﾁ</v>
          </cell>
          <cell r="I79" t="str">
            <v>立野　昭一　　　　　　　　　</v>
          </cell>
          <cell r="J79">
            <v>20330</v>
          </cell>
          <cell r="K79">
            <v>27303</v>
          </cell>
          <cell r="L79" t="str">
            <v>1-0518</v>
          </cell>
        </row>
        <row r="80">
          <cell r="A80">
            <v>597533</v>
          </cell>
          <cell r="B80">
            <v>37438</v>
          </cell>
          <cell r="C80">
            <v>1</v>
          </cell>
          <cell r="D80">
            <v>55</v>
          </cell>
          <cell r="E80">
            <v>80331</v>
          </cell>
          <cell r="F80">
            <v>51</v>
          </cell>
          <cell r="G80">
            <v>380</v>
          </cell>
          <cell r="H80" t="str">
            <v>ｶﾄｳ ﾕｷﾋｺ</v>
          </cell>
          <cell r="I80" t="str">
            <v>加藤　幸彦　　　　　　　　　</v>
          </cell>
          <cell r="J80">
            <v>15808</v>
          </cell>
          <cell r="K80">
            <v>21741</v>
          </cell>
          <cell r="L80" t="str">
            <v>1-0529</v>
          </cell>
        </row>
        <row r="81">
          <cell r="A81">
            <v>597773</v>
          </cell>
          <cell r="B81">
            <v>37438</v>
          </cell>
          <cell r="C81">
            <v>1</v>
          </cell>
          <cell r="D81">
            <v>55</v>
          </cell>
          <cell r="E81">
            <v>80320</v>
          </cell>
          <cell r="F81">
            <v>51</v>
          </cell>
          <cell r="G81">
            <v>120</v>
          </cell>
          <cell r="H81" t="str">
            <v>ｺｼﾀﾞ ﾑﾂｵ</v>
          </cell>
          <cell r="I81" t="str">
            <v>越田　睦雄　　　　　　　　　</v>
          </cell>
          <cell r="J81">
            <v>16046</v>
          </cell>
          <cell r="K81">
            <v>21741</v>
          </cell>
          <cell r="L81" t="str">
            <v>1-0529</v>
          </cell>
        </row>
        <row r="82">
          <cell r="A82">
            <v>597939</v>
          </cell>
          <cell r="B82">
            <v>37438</v>
          </cell>
          <cell r="C82">
            <v>1</v>
          </cell>
          <cell r="D82">
            <v>25</v>
          </cell>
          <cell r="E82">
            <v>80212</v>
          </cell>
          <cell r="F82">
            <v>60</v>
          </cell>
          <cell r="G82">
            <v>716</v>
          </cell>
          <cell r="H82" t="str">
            <v>ｻｻｷ ﾀｹｼ</v>
          </cell>
          <cell r="I82" t="str">
            <v>佐々木　猛　　　　　　　　　</v>
          </cell>
          <cell r="J82">
            <v>16085</v>
          </cell>
          <cell r="K82">
            <v>21732</v>
          </cell>
          <cell r="L82" t="str">
            <v>5-0528</v>
          </cell>
        </row>
        <row r="83">
          <cell r="A83">
            <v>598531</v>
          </cell>
          <cell r="B83">
            <v>37438</v>
          </cell>
          <cell r="C83">
            <v>1</v>
          </cell>
          <cell r="D83">
            <v>25</v>
          </cell>
          <cell r="E83">
            <v>80213</v>
          </cell>
          <cell r="F83">
            <v>60</v>
          </cell>
          <cell r="G83">
            <v>716</v>
          </cell>
          <cell r="H83" t="str">
            <v>ﾊｼﾑｶｲ ﾀﾀﾞｼ</v>
          </cell>
          <cell r="I83" t="str">
            <v>橋向　正　　　　　　　　　　</v>
          </cell>
          <cell r="J83">
            <v>16024</v>
          </cell>
          <cell r="K83">
            <v>21732</v>
          </cell>
          <cell r="L83" t="str">
            <v>5-0528</v>
          </cell>
        </row>
        <row r="84">
          <cell r="A84">
            <v>607332</v>
          </cell>
          <cell r="B84">
            <v>37438</v>
          </cell>
          <cell r="C84">
            <v>1</v>
          </cell>
          <cell r="D84">
            <v>55</v>
          </cell>
          <cell r="E84">
            <v>80319</v>
          </cell>
          <cell r="F84">
            <v>60</v>
          </cell>
          <cell r="G84">
            <v>785</v>
          </cell>
          <cell r="H84" t="str">
            <v>ｳｽｷ ﾃﾂｵ</v>
          </cell>
          <cell r="I84" t="str">
            <v>臼木　鉄雄　　　　　　　　　</v>
          </cell>
          <cell r="J84">
            <v>15497</v>
          </cell>
          <cell r="K84">
            <v>21947</v>
          </cell>
          <cell r="L84" t="str">
            <v>5-0527</v>
          </cell>
        </row>
        <row r="85">
          <cell r="A85">
            <v>607548</v>
          </cell>
          <cell r="B85">
            <v>37438</v>
          </cell>
          <cell r="C85">
            <v>1</v>
          </cell>
          <cell r="D85">
            <v>25</v>
          </cell>
          <cell r="E85">
            <v>80213</v>
          </cell>
          <cell r="F85">
            <v>60</v>
          </cell>
          <cell r="G85">
            <v>716</v>
          </cell>
          <cell r="H85" t="str">
            <v>ｵｲｶﾜ ﾐﾉﾙ</v>
          </cell>
          <cell r="I85" t="str">
            <v>及川　實　　　　　　　　　　</v>
          </cell>
          <cell r="J85">
            <v>15845</v>
          </cell>
          <cell r="K85">
            <v>22088</v>
          </cell>
          <cell r="L85" t="str">
            <v>5-0527</v>
          </cell>
        </row>
        <row r="86">
          <cell r="A86">
            <v>607894</v>
          </cell>
          <cell r="B86">
            <v>37438</v>
          </cell>
          <cell r="C86">
            <v>1</v>
          </cell>
          <cell r="D86">
            <v>25</v>
          </cell>
          <cell r="E86">
            <v>80214</v>
          </cell>
          <cell r="F86">
            <v>60</v>
          </cell>
          <cell r="G86">
            <v>716</v>
          </cell>
          <cell r="H86" t="str">
            <v>ｺﾀﾞﾏ ﾔｽﾐﾂ</v>
          </cell>
          <cell r="I86" t="str">
            <v>児玉　康光　　　　　　　　　</v>
          </cell>
          <cell r="J86">
            <v>15464</v>
          </cell>
          <cell r="K86">
            <v>22088</v>
          </cell>
          <cell r="L86" t="str">
            <v>5-0526</v>
          </cell>
        </row>
        <row r="87">
          <cell r="A87">
            <v>608116</v>
          </cell>
          <cell r="B87">
            <v>37438</v>
          </cell>
          <cell r="C87">
            <v>1</v>
          </cell>
          <cell r="D87">
            <v>25</v>
          </cell>
          <cell r="E87">
            <v>80213</v>
          </cell>
          <cell r="F87">
            <v>51</v>
          </cell>
          <cell r="G87">
            <v>380</v>
          </cell>
          <cell r="H87" t="str">
            <v>ｻﾄｳ ｹｲｲﾁ</v>
          </cell>
          <cell r="I87" t="str">
            <v>佐藤　肇一　　　　　　　　　</v>
          </cell>
          <cell r="J87">
            <v>16500</v>
          </cell>
          <cell r="K87">
            <v>22129</v>
          </cell>
          <cell r="L87" t="str">
            <v>1-0541</v>
          </cell>
        </row>
        <row r="88">
          <cell r="A88">
            <v>608231</v>
          </cell>
          <cell r="B88">
            <v>37438</v>
          </cell>
          <cell r="C88">
            <v>1</v>
          </cell>
          <cell r="D88">
            <v>25</v>
          </cell>
          <cell r="E88">
            <v>80212</v>
          </cell>
          <cell r="F88">
            <v>60</v>
          </cell>
          <cell r="G88">
            <v>716</v>
          </cell>
          <cell r="H88" t="str">
            <v>ｼﾑﾗ ｲﾜｵ</v>
          </cell>
          <cell r="I88" t="str">
            <v>志村　巖　　　　　　　　　　</v>
          </cell>
          <cell r="J88">
            <v>15832</v>
          </cell>
          <cell r="K88">
            <v>22088</v>
          </cell>
          <cell r="L88" t="str">
            <v>5-0527</v>
          </cell>
        </row>
        <row r="89">
          <cell r="A89">
            <v>608752</v>
          </cell>
          <cell r="B89">
            <v>37438</v>
          </cell>
          <cell r="C89">
            <v>1</v>
          </cell>
          <cell r="D89">
            <v>55</v>
          </cell>
          <cell r="E89">
            <v>80319</v>
          </cell>
          <cell r="F89">
            <v>60</v>
          </cell>
          <cell r="G89">
            <v>785</v>
          </cell>
          <cell r="H89" t="str">
            <v>ﾅｶﾞﾇﾏ ﾐﾂﾊﾙ</v>
          </cell>
          <cell r="I89" t="str">
            <v>長沼　光治　　　　　　　　　</v>
          </cell>
          <cell r="J89">
            <v>16385</v>
          </cell>
          <cell r="K89">
            <v>22129</v>
          </cell>
          <cell r="L89" t="str">
            <v>5-0528</v>
          </cell>
        </row>
        <row r="90">
          <cell r="A90">
            <v>608868</v>
          </cell>
          <cell r="B90">
            <v>37438</v>
          </cell>
          <cell r="C90">
            <v>1</v>
          </cell>
          <cell r="D90">
            <v>25</v>
          </cell>
          <cell r="E90">
            <v>80213</v>
          </cell>
          <cell r="F90">
            <v>60</v>
          </cell>
          <cell r="G90">
            <v>716</v>
          </cell>
          <cell r="H90" t="str">
            <v>ﾉﾛ ﾏｻﾋｺ</v>
          </cell>
          <cell r="I90" t="str">
            <v>野呂　政彦　　　　　　　　　</v>
          </cell>
          <cell r="J90">
            <v>15625</v>
          </cell>
          <cell r="K90">
            <v>22088</v>
          </cell>
          <cell r="L90" t="str">
            <v>5-0528</v>
          </cell>
        </row>
        <row r="91">
          <cell r="A91">
            <v>609163</v>
          </cell>
          <cell r="B91">
            <v>37438</v>
          </cell>
          <cell r="C91">
            <v>1</v>
          </cell>
          <cell r="D91">
            <v>25</v>
          </cell>
          <cell r="E91">
            <v>80213</v>
          </cell>
          <cell r="F91">
            <v>60</v>
          </cell>
          <cell r="G91">
            <v>716</v>
          </cell>
          <cell r="H91" t="str">
            <v>ﾏｴｶﾜ ｱﾂﾐ</v>
          </cell>
          <cell r="I91" t="str">
            <v>前川　敦美　　　　　　　　　</v>
          </cell>
          <cell r="J91">
            <v>16442</v>
          </cell>
          <cell r="K91">
            <v>22129</v>
          </cell>
          <cell r="L91" t="str">
            <v>5-0528</v>
          </cell>
        </row>
        <row r="92">
          <cell r="A92">
            <v>609379</v>
          </cell>
          <cell r="B92">
            <v>37438</v>
          </cell>
          <cell r="C92">
            <v>1</v>
          </cell>
          <cell r="D92">
            <v>55</v>
          </cell>
          <cell r="E92">
            <v>80331</v>
          </cell>
          <cell r="F92">
            <v>60</v>
          </cell>
          <cell r="G92">
            <v>785</v>
          </cell>
          <cell r="H92" t="str">
            <v>ﾓﾘ ｸﾆﾋﾛ</v>
          </cell>
          <cell r="I92" t="str">
            <v>森　国弘　　　　　　　　　　</v>
          </cell>
          <cell r="J92">
            <v>15604</v>
          </cell>
          <cell r="K92">
            <v>22129</v>
          </cell>
          <cell r="L92" t="str">
            <v>5-0527</v>
          </cell>
        </row>
        <row r="93">
          <cell r="A93">
            <v>609577</v>
          </cell>
          <cell r="B93">
            <v>37438</v>
          </cell>
          <cell r="C93">
            <v>1</v>
          </cell>
          <cell r="D93">
            <v>25</v>
          </cell>
          <cell r="E93">
            <v>80211</v>
          </cell>
          <cell r="F93">
            <v>60</v>
          </cell>
          <cell r="G93">
            <v>716</v>
          </cell>
          <cell r="H93" t="str">
            <v>ﾖｺﾔﾏ ｱﾂｼ</v>
          </cell>
          <cell r="I93" t="str">
            <v>横山　篤　　　　　　　　　　</v>
          </cell>
          <cell r="J93">
            <v>16272</v>
          </cell>
          <cell r="K93">
            <v>22129</v>
          </cell>
          <cell r="L93" t="str">
            <v>5-0524</v>
          </cell>
        </row>
        <row r="94">
          <cell r="A94">
            <v>618446</v>
          </cell>
          <cell r="B94">
            <v>37438</v>
          </cell>
          <cell r="C94">
            <v>1</v>
          </cell>
          <cell r="D94">
            <v>55</v>
          </cell>
          <cell r="E94">
            <v>80319</v>
          </cell>
          <cell r="F94">
            <v>60</v>
          </cell>
          <cell r="G94">
            <v>785</v>
          </cell>
          <cell r="H94" t="str">
            <v>ﾅｶﾓﾄ ﾅｵﾏｻ</v>
          </cell>
          <cell r="I94" t="str">
            <v>中本　尚正　　　　　　　　　</v>
          </cell>
          <cell r="J94">
            <v>15586</v>
          </cell>
          <cell r="K94">
            <v>22494</v>
          </cell>
          <cell r="L94" t="str">
            <v>5-0527</v>
          </cell>
        </row>
        <row r="95">
          <cell r="A95">
            <v>618792</v>
          </cell>
          <cell r="B95">
            <v>37438</v>
          </cell>
          <cell r="C95">
            <v>1</v>
          </cell>
          <cell r="D95">
            <v>55</v>
          </cell>
          <cell r="E95">
            <v>80319</v>
          </cell>
          <cell r="F95">
            <v>60</v>
          </cell>
          <cell r="G95">
            <v>785</v>
          </cell>
          <cell r="H95" t="str">
            <v>ﾐｳﾗ ﾀﾞｲｽｹ</v>
          </cell>
          <cell r="I95" t="str">
            <v>三浦　大介　　　　　　　　　</v>
          </cell>
          <cell r="J95">
            <v>15699</v>
          </cell>
          <cell r="K95">
            <v>22494</v>
          </cell>
          <cell r="L95" t="str">
            <v>5-0527</v>
          </cell>
        </row>
        <row r="96">
          <cell r="A96">
            <v>620724</v>
          </cell>
          <cell r="B96">
            <v>37438</v>
          </cell>
          <cell r="C96">
            <v>1</v>
          </cell>
          <cell r="D96">
            <v>25</v>
          </cell>
          <cell r="E96">
            <v>80213</v>
          </cell>
          <cell r="F96">
            <v>41</v>
          </cell>
          <cell r="G96">
            <v>120</v>
          </cell>
          <cell r="H96" t="str">
            <v>ﾑﾗｶﾐ ｷﾝｺﾞ</v>
          </cell>
          <cell r="I96" t="str">
            <v>村上　金吾　　　　　　　　　</v>
          </cell>
          <cell r="J96">
            <v>16008</v>
          </cell>
          <cell r="K96">
            <v>22737</v>
          </cell>
          <cell r="L96" t="str">
            <v>1-0643</v>
          </cell>
        </row>
        <row r="97">
          <cell r="A97">
            <v>626515</v>
          </cell>
          <cell r="B97">
            <v>37438</v>
          </cell>
          <cell r="C97">
            <v>1</v>
          </cell>
          <cell r="D97">
            <v>55</v>
          </cell>
          <cell r="E97">
            <v>80331</v>
          </cell>
          <cell r="F97">
            <v>51</v>
          </cell>
          <cell r="G97">
            <v>380</v>
          </cell>
          <cell r="H97" t="str">
            <v>ﾀﾏﾃ ﾄﾐﾖｼ</v>
          </cell>
          <cell r="I97" t="str">
            <v>玉手　富好　　　　　　　　　</v>
          </cell>
          <cell r="J97">
            <v>16100</v>
          </cell>
          <cell r="K97">
            <v>22890</v>
          </cell>
          <cell r="L97" t="str">
            <v>1-0541</v>
          </cell>
        </row>
        <row r="98">
          <cell r="A98">
            <v>626606</v>
          </cell>
          <cell r="B98">
            <v>37438</v>
          </cell>
          <cell r="C98">
            <v>1</v>
          </cell>
          <cell r="D98">
            <v>54</v>
          </cell>
          <cell r="E98">
            <v>80317</v>
          </cell>
          <cell r="F98">
            <v>51</v>
          </cell>
          <cell r="G98">
            <v>120</v>
          </cell>
          <cell r="H98" t="str">
            <v>ﾋﾕｳｶﾞ ｶﾂｱｷ</v>
          </cell>
          <cell r="I98" t="str">
            <v>日向　勝昭　　　　　　　　　</v>
          </cell>
          <cell r="J98">
            <v>16092</v>
          </cell>
          <cell r="K98">
            <v>22890</v>
          </cell>
          <cell r="L98" t="str">
            <v>1-0541</v>
          </cell>
        </row>
        <row r="99">
          <cell r="A99">
            <v>626787</v>
          </cell>
          <cell r="B99">
            <v>37438</v>
          </cell>
          <cell r="C99">
            <v>1</v>
          </cell>
          <cell r="D99">
            <v>55</v>
          </cell>
          <cell r="E99">
            <v>80321</v>
          </cell>
          <cell r="F99">
            <v>60</v>
          </cell>
          <cell r="G99">
            <v>785</v>
          </cell>
          <cell r="H99" t="str">
            <v>ﾖｼﾀﾞ ﾋﾃﾞｵ</v>
          </cell>
          <cell r="I99" t="str">
            <v>吉田　英夫　　　　　　　　　</v>
          </cell>
          <cell r="J99">
            <v>15680</v>
          </cell>
          <cell r="K99">
            <v>22890</v>
          </cell>
          <cell r="L99" t="str">
            <v>5-0528</v>
          </cell>
        </row>
        <row r="100">
          <cell r="A100">
            <v>627942</v>
          </cell>
          <cell r="B100">
            <v>37438</v>
          </cell>
          <cell r="C100">
            <v>1</v>
          </cell>
          <cell r="D100">
            <v>21</v>
          </cell>
          <cell r="E100">
            <v>80214</v>
          </cell>
          <cell r="F100">
            <v>60</v>
          </cell>
          <cell r="G100">
            <v>721</v>
          </cell>
          <cell r="H100" t="str">
            <v>ｺﾔﾏ ﾀｸｵ</v>
          </cell>
          <cell r="I100" t="str">
            <v>小山　拓雄　　　　　　　　　</v>
          </cell>
          <cell r="J100">
            <v>15512</v>
          </cell>
          <cell r="K100">
            <v>22828</v>
          </cell>
          <cell r="L100" t="str">
            <v>5-0541</v>
          </cell>
        </row>
        <row r="101">
          <cell r="A101">
            <v>628031</v>
          </cell>
          <cell r="B101">
            <v>37438</v>
          </cell>
          <cell r="C101">
            <v>1</v>
          </cell>
          <cell r="D101">
            <v>55</v>
          </cell>
          <cell r="E101">
            <v>80321</v>
          </cell>
          <cell r="F101">
            <v>60</v>
          </cell>
          <cell r="G101">
            <v>785</v>
          </cell>
          <cell r="H101" t="str">
            <v>ｻｶｲ ﾉﾌﾞﾋﾛ</v>
          </cell>
          <cell r="I101" t="str">
            <v>坂井　信弘　　　　　　　　　</v>
          </cell>
          <cell r="J101">
            <v>15555</v>
          </cell>
          <cell r="K101">
            <v>22828</v>
          </cell>
          <cell r="L101" t="str">
            <v>5-0541</v>
          </cell>
        </row>
        <row r="102">
          <cell r="A102">
            <v>628510</v>
          </cell>
          <cell r="B102">
            <v>37438</v>
          </cell>
          <cell r="C102">
            <v>1</v>
          </cell>
          <cell r="D102">
            <v>55</v>
          </cell>
          <cell r="E102">
            <v>80318</v>
          </cell>
          <cell r="F102">
            <v>60</v>
          </cell>
          <cell r="G102">
            <v>785</v>
          </cell>
          <cell r="H102" t="str">
            <v>ｱﾗｷ ｲｻﾑ</v>
          </cell>
          <cell r="I102" t="str">
            <v>荒木　勇　　　　　　　　　　</v>
          </cell>
          <cell r="J102">
            <v>15974</v>
          </cell>
          <cell r="K102">
            <v>22859</v>
          </cell>
          <cell r="L102" t="str">
            <v>5-0523</v>
          </cell>
        </row>
        <row r="103">
          <cell r="A103">
            <v>628701</v>
          </cell>
          <cell r="B103">
            <v>37438</v>
          </cell>
          <cell r="C103">
            <v>1</v>
          </cell>
          <cell r="D103">
            <v>55</v>
          </cell>
          <cell r="E103">
            <v>80319</v>
          </cell>
          <cell r="F103">
            <v>51</v>
          </cell>
          <cell r="G103">
            <v>120</v>
          </cell>
          <cell r="H103" t="str">
            <v>ｶﾈｺ ﾋｻｵ</v>
          </cell>
          <cell r="I103" t="str">
            <v>金子　久男　　　　　　　　　</v>
          </cell>
          <cell r="J103">
            <v>15850</v>
          </cell>
          <cell r="K103">
            <v>22859</v>
          </cell>
          <cell r="L103" t="str">
            <v>1-0529</v>
          </cell>
        </row>
        <row r="104">
          <cell r="A104">
            <v>629005</v>
          </cell>
          <cell r="B104">
            <v>37438</v>
          </cell>
          <cell r="C104">
            <v>1</v>
          </cell>
          <cell r="D104">
            <v>54</v>
          </cell>
          <cell r="E104">
            <v>80329</v>
          </cell>
          <cell r="F104">
            <v>51</v>
          </cell>
          <cell r="G104">
            <v>120</v>
          </cell>
          <cell r="H104" t="str">
            <v>ｻｸﾏ ﾃﾙｱｷ</v>
          </cell>
          <cell r="I104" t="str">
            <v>佐久間　輝昭　　　　　　　　</v>
          </cell>
          <cell r="J104">
            <v>15619</v>
          </cell>
          <cell r="K104">
            <v>22859</v>
          </cell>
          <cell r="L104" t="str">
            <v>1-0529</v>
          </cell>
        </row>
        <row r="105">
          <cell r="A105">
            <v>629195</v>
          </cell>
          <cell r="B105">
            <v>37438</v>
          </cell>
          <cell r="C105">
            <v>1</v>
          </cell>
          <cell r="D105">
            <v>55</v>
          </cell>
          <cell r="E105">
            <v>80321</v>
          </cell>
          <cell r="F105">
            <v>60</v>
          </cell>
          <cell r="G105">
            <v>785</v>
          </cell>
          <cell r="H105" t="str">
            <v>ﾀｶﾀﾞ ﾄｼﾕｷ</v>
          </cell>
          <cell r="I105" t="str">
            <v>高田　利幸　　　　　　　　　</v>
          </cell>
          <cell r="J105">
            <v>15507</v>
          </cell>
          <cell r="K105">
            <v>22859</v>
          </cell>
          <cell r="L105" t="str">
            <v>5-0541</v>
          </cell>
        </row>
        <row r="106">
          <cell r="A106">
            <v>629666</v>
          </cell>
          <cell r="B106">
            <v>37438</v>
          </cell>
          <cell r="C106">
            <v>1</v>
          </cell>
          <cell r="D106">
            <v>55</v>
          </cell>
          <cell r="E106">
            <v>80319</v>
          </cell>
          <cell r="F106">
            <v>60</v>
          </cell>
          <cell r="G106">
            <v>785</v>
          </cell>
          <cell r="H106" t="str">
            <v>ﾑﾗｶﾐ ﾔｽｶｽﾞ</v>
          </cell>
          <cell r="I106" t="str">
            <v>村上　靖和　　　　　　　　　</v>
          </cell>
          <cell r="J106">
            <v>15995</v>
          </cell>
          <cell r="K106">
            <v>22859</v>
          </cell>
          <cell r="L106" t="str">
            <v>5-0528</v>
          </cell>
        </row>
        <row r="107">
          <cell r="A107">
            <v>629674</v>
          </cell>
          <cell r="B107">
            <v>37438</v>
          </cell>
          <cell r="C107">
            <v>1</v>
          </cell>
          <cell r="D107">
            <v>55</v>
          </cell>
          <cell r="E107">
            <v>80322</v>
          </cell>
          <cell r="F107">
            <v>60</v>
          </cell>
          <cell r="G107">
            <v>785</v>
          </cell>
          <cell r="H107" t="str">
            <v>ﾓﾄﾔﾏ ﾔｽﾋｺ</v>
          </cell>
          <cell r="I107" t="str">
            <v>本山　保彦　　　　　　　　　</v>
          </cell>
          <cell r="J107">
            <v>15788</v>
          </cell>
          <cell r="K107">
            <v>22859</v>
          </cell>
          <cell r="L107" t="str">
            <v>5-0527</v>
          </cell>
        </row>
        <row r="108">
          <cell r="A108">
            <v>629807</v>
          </cell>
          <cell r="B108">
            <v>37438</v>
          </cell>
          <cell r="C108">
            <v>1</v>
          </cell>
          <cell r="D108">
            <v>83</v>
          </cell>
          <cell r="E108">
            <v>80800</v>
          </cell>
          <cell r="F108">
            <v>51</v>
          </cell>
          <cell r="G108">
            <v>380</v>
          </cell>
          <cell r="H108" t="str">
            <v>ﾜｶﾊﾗ ﾄｼｵ</v>
          </cell>
          <cell r="I108" t="str">
            <v>若原　敏雄　　　　　　　　　</v>
          </cell>
          <cell r="J108">
            <v>15584</v>
          </cell>
          <cell r="K108">
            <v>22859</v>
          </cell>
          <cell r="L108" t="str">
            <v>1-0529</v>
          </cell>
        </row>
        <row r="109">
          <cell r="A109">
            <v>635093</v>
          </cell>
          <cell r="B109">
            <v>37438</v>
          </cell>
          <cell r="C109">
            <v>1</v>
          </cell>
          <cell r="D109">
            <v>54</v>
          </cell>
          <cell r="E109">
            <v>80330</v>
          </cell>
          <cell r="F109">
            <v>60</v>
          </cell>
          <cell r="G109">
            <v>718</v>
          </cell>
          <cell r="H109" t="str">
            <v>ﾒｸﾞﾛ ｱｷﾋｺ</v>
          </cell>
          <cell r="I109" t="str">
            <v>目黒　昭彦　　　　　　　　　</v>
          </cell>
          <cell r="J109">
            <v>16045</v>
          </cell>
          <cell r="K109">
            <v>23224</v>
          </cell>
          <cell r="L109" t="str">
            <v>5-0527</v>
          </cell>
        </row>
        <row r="110">
          <cell r="A110">
            <v>635242</v>
          </cell>
          <cell r="B110">
            <v>37438</v>
          </cell>
          <cell r="C110">
            <v>1</v>
          </cell>
          <cell r="D110">
            <v>55</v>
          </cell>
          <cell r="E110">
            <v>80322</v>
          </cell>
          <cell r="F110">
            <v>51</v>
          </cell>
          <cell r="G110">
            <v>380</v>
          </cell>
          <cell r="H110" t="str">
            <v>ﾔﾏﾀﾞ ﾏｻｱｷ</v>
          </cell>
          <cell r="I110" t="str">
            <v>山田　正明　　　　　　　　　</v>
          </cell>
          <cell r="J110">
            <v>16346</v>
          </cell>
          <cell r="K110">
            <v>23224</v>
          </cell>
          <cell r="L110" t="str">
            <v>1-0529</v>
          </cell>
        </row>
        <row r="111">
          <cell r="A111">
            <v>635375</v>
          </cell>
          <cell r="B111">
            <v>37438</v>
          </cell>
          <cell r="C111">
            <v>1</v>
          </cell>
          <cell r="D111">
            <v>53</v>
          </cell>
          <cell r="E111">
            <v>80509</v>
          </cell>
          <cell r="F111">
            <v>51</v>
          </cell>
          <cell r="G111">
            <v>480</v>
          </cell>
          <cell r="H111" t="str">
            <v>ｻｲﾄｳ ﾁﾕｳｷﾁ</v>
          </cell>
          <cell r="I111" t="str">
            <v>斉藤　忠吉　　　　　　　　　</v>
          </cell>
          <cell r="J111">
            <v>15473</v>
          </cell>
          <cell r="K111">
            <v>23285</v>
          </cell>
          <cell r="L111" t="str">
            <v>1-0527</v>
          </cell>
        </row>
        <row r="112">
          <cell r="A112">
            <v>635390</v>
          </cell>
          <cell r="B112">
            <v>37438</v>
          </cell>
          <cell r="C112">
            <v>1</v>
          </cell>
          <cell r="D112">
            <v>83</v>
          </cell>
          <cell r="E112">
            <v>80800</v>
          </cell>
          <cell r="F112">
            <v>51</v>
          </cell>
          <cell r="G112">
            <v>380</v>
          </cell>
          <cell r="H112" t="str">
            <v>ｲﾄｽﾞｶ ﾄﾖｼﾞ</v>
          </cell>
          <cell r="I112" t="str">
            <v>糸塚　豊二　　　　　　　　　</v>
          </cell>
          <cell r="J112">
            <v>15976</v>
          </cell>
          <cell r="K112">
            <v>23285</v>
          </cell>
          <cell r="L112" t="str">
            <v>1-0527</v>
          </cell>
        </row>
        <row r="113">
          <cell r="A113">
            <v>635433</v>
          </cell>
          <cell r="B113">
            <v>37438</v>
          </cell>
          <cell r="C113">
            <v>1</v>
          </cell>
          <cell r="D113">
            <v>54</v>
          </cell>
          <cell r="E113">
            <v>80329</v>
          </cell>
          <cell r="F113">
            <v>51</v>
          </cell>
          <cell r="G113">
            <v>120</v>
          </cell>
          <cell r="H113" t="str">
            <v>ﾅｶﾞｻｷ ｶﾂﾐ</v>
          </cell>
          <cell r="I113" t="str">
            <v>長崎　勝巳　　　　　　　　　</v>
          </cell>
          <cell r="J113">
            <v>15867</v>
          </cell>
          <cell r="K113">
            <v>23285</v>
          </cell>
          <cell r="L113" t="str">
            <v>1-0528</v>
          </cell>
        </row>
        <row r="114">
          <cell r="A114">
            <v>635532</v>
          </cell>
          <cell r="B114">
            <v>37438</v>
          </cell>
          <cell r="C114">
            <v>1</v>
          </cell>
          <cell r="D114">
            <v>54</v>
          </cell>
          <cell r="E114">
            <v>80316</v>
          </cell>
          <cell r="F114">
            <v>31</v>
          </cell>
          <cell r="G114">
            <v>100</v>
          </cell>
          <cell r="H114" t="str">
            <v>ﾔﾊｷﾞ ｱｷﾗ</v>
          </cell>
          <cell r="I114" t="str">
            <v>矢作　啓　　　　　　　　　　</v>
          </cell>
          <cell r="J114">
            <v>15898</v>
          </cell>
          <cell r="K114">
            <v>23285</v>
          </cell>
          <cell r="L114" t="str">
            <v>1-0817</v>
          </cell>
        </row>
        <row r="115">
          <cell r="A115">
            <v>635549</v>
          </cell>
          <cell r="B115">
            <v>37438</v>
          </cell>
          <cell r="C115">
            <v>1</v>
          </cell>
          <cell r="D115">
            <v>55</v>
          </cell>
          <cell r="E115">
            <v>80322</v>
          </cell>
          <cell r="F115">
            <v>60</v>
          </cell>
          <cell r="G115">
            <v>785</v>
          </cell>
          <cell r="H115" t="str">
            <v>ｵｵﾀ ｼﾕｸｽ</v>
          </cell>
          <cell r="I115" t="str">
            <v>太田　祝　　　　　　　　　　</v>
          </cell>
          <cell r="J115">
            <v>16008</v>
          </cell>
          <cell r="K115">
            <v>23285</v>
          </cell>
          <cell r="L115" t="str">
            <v>5-0527</v>
          </cell>
        </row>
        <row r="116">
          <cell r="A116">
            <v>635557</v>
          </cell>
          <cell r="B116">
            <v>37438</v>
          </cell>
          <cell r="C116">
            <v>1</v>
          </cell>
          <cell r="D116">
            <v>55</v>
          </cell>
          <cell r="E116">
            <v>80331</v>
          </cell>
          <cell r="F116">
            <v>60</v>
          </cell>
          <cell r="G116">
            <v>785</v>
          </cell>
          <cell r="H116" t="str">
            <v>ﾑﾗﾔﾏ ﾏｽｵ</v>
          </cell>
          <cell r="I116" t="str">
            <v>村山　満洲男　　　　　　　　</v>
          </cell>
          <cell r="J116">
            <v>16046</v>
          </cell>
          <cell r="K116">
            <v>23285</v>
          </cell>
          <cell r="L116" t="str">
            <v>5-0527</v>
          </cell>
        </row>
        <row r="117">
          <cell r="A117">
            <v>635615</v>
          </cell>
          <cell r="B117">
            <v>37438</v>
          </cell>
          <cell r="C117">
            <v>1</v>
          </cell>
          <cell r="D117">
            <v>55</v>
          </cell>
          <cell r="E117">
            <v>80331</v>
          </cell>
          <cell r="F117">
            <v>60</v>
          </cell>
          <cell r="G117">
            <v>785</v>
          </cell>
          <cell r="H117" t="str">
            <v>ｵｵﾀ ﾀｹｼ</v>
          </cell>
          <cell r="I117" t="str">
            <v>太田　武　　　　　　　　　　</v>
          </cell>
          <cell r="J117">
            <v>16096</v>
          </cell>
          <cell r="K117">
            <v>23285</v>
          </cell>
          <cell r="L117" t="str">
            <v>5-0527</v>
          </cell>
        </row>
        <row r="118">
          <cell r="A118">
            <v>635623</v>
          </cell>
          <cell r="B118">
            <v>37438</v>
          </cell>
          <cell r="C118">
            <v>1</v>
          </cell>
          <cell r="D118">
            <v>25</v>
          </cell>
          <cell r="E118">
            <v>80211</v>
          </cell>
          <cell r="F118">
            <v>51</v>
          </cell>
          <cell r="G118">
            <v>120</v>
          </cell>
          <cell r="H118" t="str">
            <v>ﾆｼﾅｶﾞ ﾋﾛｼ</v>
          </cell>
          <cell r="I118" t="str">
            <v>西永　浩　　　　　　　　　　</v>
          </cell>
          <cell r="J118">
            <v>15451</v>
          </cell>
          <cell r="K118">
            <v>23285</v>
          </cell>
          <cell r="L118" t="str">
            <v>1-0528</v>
          </cell>
        </row>
        <row r="119">
          <cell r="A119">
            <v>635648</v>
          </cell>
          <cell r="B119">
            <v>37438</v>
          </cell>
          <cell r="C119">
            <v>1</v>
          </cell>
          <cell r="D119">
            <v>46</v>
          </cell>
          <cell r="E119">
            <v>80318</v>
          </cell>
          <cell r="F119">
            <v>51</v>
          </cell>
          <cell r="G119">
            <v>120</v>
          </cell>
          <cell r="H119" t="str">
            <v>ｲﾄｳ ｶﾂﾐ</v>
          </cell>
          <cell r="I119" t="str">
            <v>伊藤　勝美　　　　　　　　　</v>
          </cell>
          <cell r="J119">
            <v>16182</v>
          </cell>
          <cell r="K119">
            <v>23285</v>
          </cell>
          <cell r="L119" t="str">
            <v>1-0526</v>
          </cell>
        </row>
        <row r="120">
          <cell r="A120">
            <v>636539</v>
          </cell>
          <cell r="B120">
            <v>37438</v>
          </cell>
          <cell r="C120">
            <v>1</v>
          </cell>
          <cell r="D120">
            <v>43</v>
          </cell>
          <cell r="E120">
            <v>80002</v>
          </cell>
          <cell r="F120">
            <v>51</v>
          </cell>
          <cell r="G120">
            <v>120</v>
          </cell>
          <cell r="H120" t="str">
            <v>ｵｶﾀﾞ ﾂﾄﾑ</v>
          </cell>
          <cell r="I120" t="str">
            <v>岡田　勤　　　　　　　　　　</v>
          </cell>
          <cell r="J120">
            <v>15984</v>
          </cell>
          <cell r="K120">
            <v>23285</v>
          </cell>
          <cell r="L120" t="str">
            <v>1-0528</v>
          </cell>
        </row>
        <row r="121">
          <cell r="A121">
            <v>636596</v>
          </cell>
          <cell r="B121">
            <v>37438</v>
          </cell>
          <cell r="C121">
            <v>1</v>
          </cell>
          <cell r="D121">
            <v>55</v>
          </cell>
          <cell r="E121">
            <v>80331</v>
          </cell>
          <cell r="F121">
            <v>60</v>
          </cell>
          <cell r="G121">
            <v>785</v>
          </cell>
          <cell r="H121" t="str">
            <v>ﾂｼﾞ ｶﾂﾄｼ</v>
          </cell>
          <cell r="I121" t="str">
            <v>辻　勝敏　　　　　　　　　　</v>
          </cell>
          <cell r="J121">
            <v>16346</v>
          </cell>
          <cell r="K121">
            <v>23285</v>
          </cell>
          <cell r="L121" t="str">
            <v>5-0527</v>
          </cell>
        </row>
        <row r="122">
          <cell r="A122">
            <v>636605</v>
          </cell>
          <cell r="B122">
            <v>37438</v>
          </cell>
          <cell r="C122">
            <v>1</v>
          </cell>
          <cell r="D122">
            <v>54</v>
          </cell>
          <cell r="E122">
            <v>80328</v>
          </cell>
          <cell r="F122">
            <v>51</v>
          </cell>
          <cell r="G122">
            <v>120</v>
          </cell>
          <cell r="H122" t="str">
            <v>ﾂｶﾓﾄ ﾑﾂｵ</v>
          </cell>
          <cell r="I122" t="str">
            <v>塚本　陸夫　　　　　　　　　</v>
          </cell>
          <cell r="J122">
            <v>15507</v>
          </cell>
          <cell r="K122">
            <v>23285</v>
          </cell>
          <cell r="L122" t="str">
            <v>1-0528</v>
          </cell>
        </row>
        <row r="123">
          <cell r="A123">
            <v>637735</v>
          </cell>
          <cell r="B123">
            <v>37438</v>
          </cell>
          <cell r="C123">
            <v>1</v>
          </cell>
          <cell r="D123">
            <v>55</v>
          </cell>
          <cell r="E123">
            <v>80321</v>
          </cell>
          <cell r="F123">
            <v>60</v>
          </cell>
          <cell r="G123">
            <v>785</v>
          </cell>
          <cell r="H123" t="str">
            <v>ﾆｼﾀﾞ ﾀｶﾕｷ</v>
          </cell>
          <cell r="I123" t="str">
            <v>西田　隆之　　　　　　　　　</v>
          </cell>
          <cell r="J123">
            <v>15539</v>
          </cell>
          <cell r="K123">
            <v>23102</v>
          </cell>
          <cell r="L123" t="str">
            <v>5-0526</v>
          </cell>
        </row>
        <row r="124">
          <cell r="A124">
            <v>637769</v>
          </cell>
          <cell r="B124">
            <v>37438</v>
          </cell>
          <cell r="C124">
            <v>1</v>
          </cell>
          <cell r="D124">
            <v>55</v>
          </cell>
          <cell r="E124">
            <v>80322</v>
          </cell>
          <cell r="F124">
            <v>60</v>
          </cell>
          <cell r="G124">
            <v>785</v>
          </cell>
          <cell r="H124" t="str">
            <v>ﾐﾅﾐﾔ ｸﾆｵ</v>
          </cell>
          <cell r="I124" t="str">
            <v>南谷　國雄　　　　　　　　　</v>
          </cell>
          <cell r="J124">
            <v>15821</v>
          </cell>
          <cell r="K124">
            <v>23102</v>
          </cell>
          <cell r="L124" t="str">
            <v>5-0527</v>
          </cell>
        </row>
        <row r="125">
          <cell r="A125">
            <v>637776</v>
          </cell>
          <cell r="B125">
            <v>37438</v>
          </cell>
          <cell r="C125">
            <v>1</v>
          </cell>
          <cell r="D125">
            <v>54</v>
          </cell>
          <cell r="E125">
            <v>80330</v>
          </cell>
          <cell r="F125">
            <v>41</v>
          </cell>
          <cell r="G125">
            <v>120</v>
          </cell>
          <cell r="H125" t="str">
            <v>ﾓﾘ ﾉﾌﾞｵ</v>
          </cell>
          <cell r="I125" t="str">
            <v>森　信夫　　　　　　　　　　</v>
          </cell>
          <cell r="J125">
            <v>16127</v>
          </cell>
          <cell r="K125">
            <v>23102</v>
          </cell>
          <cell r="L125" t="str">
            <v>1-0629</v>
          </cell>
        </row>
        <row r="126">
          <cell r="A126">
            <v>637933</v>
          </cell>
          <cell r="B126">
            <v>37438</v>
          </cell>
          <cell r="C126">
            <v>1</v>
          </cell>
          <cell r="D126">
            <v>25</v>
          </cell>
          <cell r="E126">
            <v>80214</v>
          </cell>
          <cell r="F126">
            <v>60</v>
          </cell>
          <cell r="G126">
            <v>716</v>
          </cell>
          <cell r="H126" t="str">
            <v>ｱﾗｲ ﾏｻｵ</v>
          </cell>
          <cell r="I126" t="str">
            <v>荒井　正男　　　　　　　　　</v>
          </cell>
          <cell r="J126">
            <v>15497</v>
          </cell>
          <cell r="K126">
            <v>23193</v>
          </cell>
          <cell r="L126" t="str">
            <v>5-0526</v>
          </cell>
        </row>
        <row r="127">
          <cell r="A127">
            <v>637941</v>
          </cell>
          <cell r="B127">
            <v>37438</v>
          </cell>
          <cell r="C127">
            <v>1</v>
          </cell>
          <cell r="D127">
            <v>25</v>
          </cell>
          <cell r="E127">
            <v>80214</v>
          </cell>
          <cell r="F127">
            <v>41</v>
          </cell>
          <cell r="G127">
            <v>120</v>
          </cell>
          <cell r="H127" t="str">
            <v>ｲｶﾘ ﾄｼｵ</v>
          </cell>
          <cell r="I127" t="str">
            <v>碇　利夫　　　　　　　　　　</v>
          </cell>
          <cell r="J127">
            <v>15626</v>
          </cell>
          <cell r="K127">
            <v>23193</v>
          </cell>
          <cell r="L127" t="str">
            <v>1-0626</v>
          </cell>
        </row>
        <row r="128">
          <cell r="A128">
            <v>637974</v>
          </cell>
          <cell r="B128">
            <v>37438</v>
          </cell>
          <cell r="C128">
            <v>1</v>
          </cell>
          <cell r="D128">
            <v>25</v>
          </cell>
          <cell r="E128">
            <v>80214</v>
          </cell>
          <cell r="F128">
            <v>60</v>
          </cell>
          <cell r="G128">
            <v>716</v>
          </cell>
          <cell r="H128" t="str">
            <v>ｵｵﾐﾔ ﾕｷｵ</v>
          </cell>
          <cell r="I128" t="str">
            <v>大宮　幸雄　　　　　　　　　</v>
          </cell>
          <cell r="J128">
            <v>15586</v>
          </cell>
          <cell r="K128">
            <v>23193</v>
          </cell>
          <cell r="L128" t="str">
            <v>5-0526</v>
          </cell>
        </row>
        <row r="129">
          <cell r="A129">
            <v>638022</v>
          </cell>
          <cell r="B129">
            <v>37438</v>
          </cell>
          <cell r="C129">
            <v>1</v>
          </cell>
          <cell r="D129">
            <v>55</v>
          </cell>
          <cell r="E129">
            <v>80331</v>
          </cell>
          <cell r="F129">
            <v>60</v>
          </cell>
          <cell r="G129">
            <v>785</v>
          </cell>
          <cell r="H129" t="str">
            <v>ｻｲﾄｳ ｻﾀﾞｱｷ</v>
          </cell>
          <cell r="I129" t="str">
            <v>斉藤　貞昭　　　　　　　　　</v>
          </cell>
          <cell r="J129">
            <v>16347</v>
          </cell>
          <cell r="K129">
            <v>23193</v>
          </cell>
          <cell r="L129" t="str">
            <v>5-0527</v>
          </cell>
        </row>
        <row r="130">
          <cell r="A130">
            <v>638113</v>
          </cell>
          <cell r="B130">
            <v>37438</v>
          </cell>
          <cell r="C130">
            <v>1</v>
          </cell>
          <cell r="D130">
            <v>46</v>
          </cell>
          <cell r="E130">
            <v>80214</v>
          </cell>
          <cell r="F130">
            <v>51</v>
          </cell>
          <cell r="G130">
            <v>380</v>
          </cell>
          <cell r="H130" t="str">
            <v>ﾋｵｷ ﾐﾂｵ</v>
          </cell>
          <cell r="I130" t="str">
            <v>日置　光夫　　　　　　　　　</v>
          </cell>
          <cell r="J130">
            <v>15738</v>
          </cell>
          <cell r="K130">
            <v>23193</v>
          </cell>
          <cell r="L130" t="str">
            <v>1-0522</v>
          </cell>
        </row>
        <row r="131">
          <cell r="A131">
            <v>638205</v>
          </cell>
          <cell r="B131">
            <v>37438</v>
          </cell>
          <cell r="C131">
            <v>1</v>
          </cell>
          <cell r="D131">
            <v>55</v>
          </cell>
          <cell r="E131">
            <v>80319</v>
          </cell>
          <cell r="F131">
            <v>41</v>
          </cell>
          <cell r="G131">
            <v>120</v>
          </cell>
          <cell r="H131" t="str">
            <v>ｱﾍﾞ ﾖｼﾐ</v>
          </cell>
          <cell r="I131" t="str">
            <v>阿部　義美　　　　　　　　　</v>
          </cell>
          <cell r="J131">
            <v>16133</v>
          </cell>
          <cell r="K131">
            <v>23224</v>
          </cell>
          <cell r="L131" t="str">
            <v>1-0626</v>
          </cell>
        </row>
        <row r="132">
          <cell r="A132">
            <v>638287</v>
          </cell>
          <cell r="B132">
            <v>37438</v>
          </cell>
          <cell r="C132">
            <v>1</v>
          </cell>
          <cell r="D132">
            <v>55</v>
          </cell>
          <cell r="E132">
            <v>80331</v>
          </cell>
          <cell r="F132">
            <v>60</v>
          </cell>
          <cell r="G132">
            <v>785</v>
          </cell>
          <cell r="H132" t="str">
            <v>ｲﾀﾐ ｲｸｵ</v>
          </cell>
          <cell r="I132" t="str">
            <v>伊丹　郁男　　　　　　　　　</v>
          </cell>
          <cell r="J132">
            <v>16476</v>
          </cell>
          <cell r="K132">
            <v>23224</v>
          </cell>
          <cell r="L132" t="str">
            <v>5-0527</v>
          </cell>
        </row>
        <row r="133">
          <cell r="A133">
            <v>638493</v>
          </cell>
          <cell r="B133">
            <v>37438</v>
          </cell>
          <cell r="C133">
            <v>1</v>
          </cell>
          <cell r="D133">
            <v>55</v>
          </cell>
          <cell r="E133">
            <v>80321</v>
          </cell>
          <cell r="F133">
            <v>60</v>
          </cell>
          <cell r="G133">
            <v>785</v>
          </cell>
          <cell r="H133" t="str">
            <v>ｴﾁｾﾞﾝ ｶﾂﾐ</v>
          </cell>
          <cell r="I133" t="str">
            <v>越善　勝美　　　　　　　　　</v>
          </cell>
          <cell r="J133">
            <v>15845</v>
          </cell>
          <cell r="K133">
            <v>23224</v>
          </cell>
          <cell r="L133" t="str">
            <v>5-0524</v>
          </cell>
        </row>
        <row r="134">
          <cell r="A134">
            <v>638551</v>
          </cell>
          <cell r="B134">
            <v>37438</v>
          </cell>
          <cell r="C134">
            <v>1</v>
          </cell>
          <cell r="D134">
            <v>55</v>
          </cell>
          <cell r="E134">
            <v>80320</v>
          </cell>
          <cell r="F134">
            <v>60</v>
          </cell>
          <cell r="G134">
            <v>785</v>
          </cell>
          <cell r="H134" t="str">
            <v>ｵｵｻｶ ｲｻｵ</v>
          </cell>
          <cell r="I134" t="str">
            <v>大坂　勲　　　　　　　　　　</v>
          </cell>
          <cell r="J134">
            <v>16344</v>
          </cell>
          <cell r="K134">
            <v>23224</v>
          </cell>
          <cell r="L134" t="str">
            <v>5-0525</v>
          </cell>
        </row>
        <row r="135">
          <cell r="A135">
            <v>638592</v>
          </cell>
          <cell r="B135">
            <v>37438</v>
          </cell>
          <cell r="C135">
            <v>1</v>
          </cell>
          <cell r="D135">
            <v>54</v>
          </cell>
          <cell r="E135">
            <v>80316</v>
          </cell>
          <cell r="F135">
            <v>51</v>
          </cell>
          <cell r="G135">
            <v>120</v>
          </cell>
          <cell r="H135" t="str">
            <v>ｵｵｼﾏ ﾖｼｵ</v>
          </cell>
          <cell r="I135" t="str">
            <v>大嶋　義雄　　　　　　　　　</v>
          </cell>
          <cell r="J135">
            <v>16105</v>
          </cell>
          <cell r="K135">
            <v>23224</v>
          </cell>
          <cell r="L135" t="str">
            <v>1-0529</v>
          </cell>
        </row>
        <row r="136">
          <cell r="A136">
            <v>638766</v>
          </cell>
          <cell r="B136">
            <v>37438</v>
          </cell>
          <cell r="C136">
            <v>1</v>
          </cell>
          <cell r="D136">
            <v>55</v>
          </cell>
          <cell r="E136">
            <v>80320</v>
          </cell>
          <cell r="F136">
            <v>60</v>
          </cell>
          <cell r="G136">
            <v>785</v>
          </cell>
          <cell r="H136" t="str">
            <v>ｶﾐﾔﾏ ﾐﾉﾙ</v>
          </cell>
          <cell r="I136" t="str">
            <v>上山　稔　　　　　　　　　　</v>
          </cell>
          <cell r="J136">
            <v>15825</v>
          </cell>
          <cell r="K136">
            <v>23224</v>
          </cell>
          <cell r="L136" t="str">
            <v>5-0526</v>
          </cell>
        </row>
        <row r="137">
          <cell r="A137">
            <v>638865</v>
          </cell>
          <cell r="B137">
            <v>37438</v>
          </cell>
          <cell r="C137">
            <v>1</v>
          </cell>
          <cell r="D137">
            <v>55</v>
          </cell>
          <cell r="E137">
            <v>80331</v>
          </cell>
          <cell r="F137">
            <v>51</v>
          </cell>
          <cell r="G137">
            <v>380</v>
          </cell>
          <cell r="H137" t="str">
            <v>ｸﾄﾞｳ ﾐﾂｵ</v>
          </cell>
          <cell r="I137" t="str">
            <v>工藤　光夫　　　　　　　　　</v>
          </cell>
          <cell r="J137">
            <v>16073</v>
          </cell>
          <cell r="K137">
            <v>23224</v>
          </cell>
          <cell r="L137" t="str">
            <v>1-0529</v>
          </cell>
        </row>
        <row r="138">
          <cell r="A138">
            <v>638915</v>
          </cell>
          <cell r="B138">
            <v>37438</v>
          </cell>
          <cell r="C138">
            <v>1</v>
          </cell>
          <cell r="D138">
            <v>55</v>
          </cell>
          <cell r="E138">
            <v>80322</v>
          </cell>
          <cell r="F138">
            <v>60</v>
          </cell>
          <cell r="G138">
            <v>785</v>
          </cell>
          <cell r="H138" t="str">
            <v>ｸﾏｶﾞｲ ﾖｼｱｷ</v>
          </cell>
          <cell r="I138" t="str">
            <v>熊谷　善明　　　　　　　　　</v>
          </cell>
          <cell r="J138">
            <v>16495</v>
          </cell>
          <cell r="K138">
            <v>23224</v>
          </cell>
          <cell r="L138" t="str">
            <v>5-0528</v>
          </cell>
        </row>
        <row r="139">
          <cell r="A139">
            <v>639418</v>
          </cell>
          <cell r="B139">
            <v>37438</v>
          </cell>
          <cell r="C139">
            <v>1</v>
          </cell>
          <cell r="D139">
            <v>56</v>
          </cell>
          <cell r="E139">
            <v>80512</v>
          </cell>
          <cell r="F139">
            <v>51</v>
          </cell>
          <cell r="G139">
            <v>480</v>
          </cell>
          <cell r="H139" t="str">
            <v>ﾀｶﾀﾞ ﾀｶﾖｼ</v>
          </cell>
          <cell r="I139" t="str">
            <v>高田　隆吉　　　　　　　　　</v>
          </cell>
          <cell r="J139">
            <v>16073</v>
          </cell>
          <cell r="K139">
            <v>23224</v>
          </cell>
          <cell r="L139" t="str">
            <v>1-0529</v>
          </cell>
        </row>
        <row r="140">
          <cell r="A140">
            <v>639707</v>
          </cell>
          <cell r="B140">
            <v>37438</v>
          </cell>
          <cell r="C140">
            <v>1</v>
          </cell>
          <cell r="D140">
            <v>55</v>
          </cell>
          <cell r="E140">
            <v>80318</v>
          </cell>
          <cell r="F140">
            <v>51</v>
          </cell>
          <cell r="G140">
            <v>380</v>
          </cell>
          <cell r="H140" t="str">
            <v>ﾉｽﾞｷ ﾋﾛｺ</v>
          </cell>
          <cell r="I140" t="str">
            <v>野月　広子　　　　　　　　　</v>
          </cell>
          <cell r="J140">
            <v>17514</v>
          </cell>
          <cell r="K140">
            <v>23224</v>
          </cell>
          <cell r="L140" t="str">
            <v>1-0526</v>
          </cell>
        </row>
        <row r="141">
          <cell r="A141">
            <v>639764</v>
          </cell>
          <cell r="B141">
            <v>37438</v>
          </cell>
          <cell r="C141">
            <v>1</v>
          </cell>
          <cell r="D141">
            <v>43</v>
          </cell>
          <cell r="E141">
            <v>80002</v>
          </cell>
          <cell r="F141">
            <v>46</v>
          </cell>
          <cell r="G141">
            <v>120</v>
          </cell>
          <cell r="H141" t="str">
            <v>ﾊﾔｻｶ ﾕｳｼﾞ</v>
          </cell>
          <cell r="I141" t="str">
            <v>早坂　雄司　　　　　　　　　</v>
          </cell>
          <cell r="J141">
            <v>16331</v>
          </cell>
          <cell r="K141">
            <v>23224</v>
          </cell>
          <cell r="L141" t="str">
            <v>1-0629</v>
          </cell>
        </row>
        <row r="142">
          <cell r="A142">
            <v>639905</v>
          </cell>
          <cell r="B142">
            <v>37438</v>
          </cell>
          <cell r="C142">
            <v>1</v>
          </cell>
          <cell r="D142">
            <v>54</v>
          </cell>
          <cell r="E142">
            <v>80329</v>
          </cell>
          <cell r="F142">
            <v>60</v>
          </cell>
          <cell r="G142">
            <v>718</v>
          </cell>
          <cell r="H142" t="str">
            <v>ﾎﾝﾏ ﾏｻﾋﾛ</v>
          </cell>
          <cell r="I142" t="str">
            <v>本間　政博　　　　　　　　　</v>
          </cell>
          <cell r="J142">
            <v>16352</v>
          </cell>
          <cell r="K142">
            <v>23224</v>
          </cell>
          <cell r="L142" t="str">
            <v>5-0528</v>
          </cell>
        </row>
        <row r="143">
          <cell r="A143">
            <v>643551</v>
          </cell>
          <cell r="B143">
            <v>37438</v>
          </cell>
          <cell r="C143">
            <v>1</v>
          </cell>
          <cell r="D143">
            <v>55</v>
          </cell>
          <cell r="E143">
            <v>80320</v>
          </cell>
          <cell r="F143">
            <v>41</v>
          </cell>
          <cell r="G143">
            <v>120</v>
          </cell>
          <cell r="H143" t="str">
            <v>ｺﾝ ﾖｼﾕｷ</v>
          </cell>
          <cell r="I143" t="str">
            <v>今　義之　　　　　　　　　　</v>
          </cell>
          <cell r="J143">
            <v>16193</v>
          </cell>
          <cell r="K143">
            <v>23529</v>
          </cell>
          <cell r="L143" t="str">
            <v>1-0529</v>
          </cell>
        </row>
        <row r="144">
          <cell r="A144">
            <v>647313</v>
          </cell>
          <cell r="B144">
            <v>37438</v>
          </cell>
          <cell r="C144">
            <v>1</v>
          </cell>
          <cell r="D144">
            <v>55</v>
          </cell>
          <cell r="E144">
            <v>80322</v>
          </cell>
          <cell r="F144">
            <v>60</v>
          </cell>
          <cell r="G144">
            <v>785</v>
          </cell>
          <cell r="H144" t="str">
            <v>ｺﾓﾘ ｱﾂｼ</v>
          </cell>
          <cell r="I144" t="str">
            <v>小森　淳司　　　　　　　　　</v>
          </cell>
          <cell r="J144">
            <v>16326</v>
          </cell>
          <cell r="K144">
            <v>23437</v>
          </cell>
          <cell r="L144" t="str">
            <v>5-0527</v>
          </cell>
        </row>
        <row r="145">
          <cell r="A145">
            <v>647362</v>
          </cell>
          <cell r="B145">
            <v>37438</v>
          </cell>
          <cell r="C145">
            <v>1</v>
          </cell>
          <cell r="D145">
            <v>55</v>
          </cell>
          <cell r="E145">
            <v>80321</v>
          </cell>
          <cell r="F145">
            <v>60</v>
          </cell>
          <cell r="G145">
            <v>785</v>
          </cell>
          <cell r="H145" t="str">
            <v>ｲｼｲ ﾌｼﾞｵ</v>
          </cell>
          <cell r="I145" t="str">
            <v>石井　富士男　　　　　　　　</v>
          </cell>
          <cell r="J145">
            <v>16240</v>
          </cell>
          <cell r="K145">
            <v>23437</v>
          </cell>
          <cell r="L145" t="str">
            <v>5-0526</v>
          </cell>
        </row>
        <row r="146">
          <cell r="A146">
            <v>647461</v>
          </cell>
          <cell r="B146">
            <v>37438</v>
          </cell>
          <cell r="C146">
            <v>1</v>
          </cell>
          <cell r="D146">
            <v>55</v>
          </cell>
          <cell r="E146">
            <v>80321</v>
          </cell>
          <cell r="F146">
            <v>60</v>
          </cell>
          <cell r="G146">
            <v>785</v>
          </cell>
          <cell r="H146" t="str">
            <v>ｱﾍﾞ ﾃﾂｵ</v>
          </cell>
          <cell r="I146" t="str">
            <v>阿部　鐵男　　　　　　　　　</v>
          </cell>
          <cell r="J146">
            <v>15497</v>
          </cell>
          <cell r="K146">
            <v>23437</v>
          </cell>
          <cell r="L146" t="str">
            <v>5-0525</v>
          </cell>
        </row>
        <row r="147">
          <cell r="A147">
            <v>647602</v>
          </cell>
          <cell r="B147">
            <v>37438</v>
          </cell>
          <cell r="C147">
            <v>1</v>
          </cell>
          <cell r="D147">
            <v>54</v>
          </cell>
          <cell r="E147">
            <v>80317</v>
          </cell>
          <cell r="F147">
            <v>51</v>
          </cell>
          <cell r="G147">
            <v>120</v>
          </cell>
          <cell r="H147" t="str">
            <v>ｳｴﾀﾞ ﾄﾓﾕｷ</v>
          </cell>
          <cell r="I147" t="str">
            <v>上田　朋幸　　　　　　　　　</v>
          </cell>
          <cell r="J147">
            <v>16034</v>
          </cell>
          <cell r="K147">
            <v>23498</v>
          </cell>
          <cell r="L147" t="str">
            <v>1-0527</v>
          </cell>
        </row>
        <row r="148">
          <cell r="A148">
            <v>647610</v>
          </cell>
          <cell r="B148">
            <v>37438</v>
          </cell>
          <cell r="C148">
            <v>1</v>
          </cell>
          <cell r="D148">
            <v>25</v>
          </cell>
          <cell r="E148">
            <v>80211</v>
          </cell>
          <cell r="F148">
            <v>60</v>
          </cell>
          <cell r="G148">
            <v>716</v>
          </cell>
          <cell r="H148" t="str">
            <v>ｶﾏｸﾗ ﾁｶﾗ</v>
          </cell>
          <cell r="I148" t="str">
            <v>鎌倉　力　　　　　　　　　　</v>
          </cell>
          <cell r="J148">
            <v>15472</v>
          </cell>
          <cell r="K148">
            <v>23498</v>
          </cell>
          <cell r="L148" t="str">
            <v>5-0525</v>
          </cell>
        </row>
        <row r="149">
          <cell r="A149">
            <v>647676</v>
          </cell>
          <cell r="B149">
            <v>37438</v>
          </cell>
          <cell r="C149">
            <v>1</v>
          </cell>
          <cell r="D149">
            <v>55</v>
          </cell>
          <cell r="E149">
            <v>80320</v>
          </cell>
          <cell r="F149">
            <v>60</v>
          </cell>
          <cell r="G149">
            <v>785</v>
          </cell>
          <cell r="H149" t="str">
            <v>ﾊﾅﾀﾞ ﾋﾛｼ</v>
          </cell>
          <cell r="I149" t="str">
            <v>花田　博　　　　　　　　　　</v>
          </cell>
          <cell r="J149">
            <v>15875</v>
          </cell>
          <cell r="K149">
            <v>23498</v>
          </cell>
          <cell r="L149" t="str">
            <v>5-0525</v>
          </cell>
        </row>
        <row r="150">
          <cell r="A150">
            <v>647958</v>
          </cell>
          <cell r="B150">
            <v>37438</v>
          </cell>
          <cell r="C150">
            <v>1</v>
          </cell>
          <cell r="D150">
            <v>55</v>
          </cell>
          <cell r="E150">
            <v>80322</v>
          </cell>
          <cell r="F150">
            <v>60</v>
          </cell>
          <cell r="G150">
            <v>785</v>
          </cell>
          <cell r="H150" t="str">
            <v>ﾐﾔｹ ﾏｻﾋﾛ</v>
          </cell>
          <cell r="I150" t="str">
            <v>三宅　正紘　　　　　　　　　</v>
          </cell>
          <cell r="J150">
            <v>16478</v>
          </cell>
          <cell r="K150">
            <v>23590</v>
          </cell>
          <cell r="L150" t="str">
            <v>5-0527</v>
          </cell>
        </row>
        <row r="151">
          <cell r="A151">
            <v>647999</v>
          </cell>
          <cell r="B151">
            <v>37438</v>
          </cell>
          <cell r="C151">
            <v>1</v>
          </cell>
          <cell r="D151">
            <v>55</v>
          </cell>
          <cell r="E151">
            <v>80331</v>
          </cell>
          <cell r="F151">
            <v>60</v>
          </cell>
          <cell r="G151">
            <v>785</v>
          </cell>
          <cell r="H151" t="str">
            <v>ｷﾑﾗ ｱｷﾋﾛ</v>
          </cell>
          <cell r="I151" t="str">
            <v>木村　昭弘　　　　　　　　　</v>
          </cell>
          <cell r="J151">
            <v>16447</v>
          </cell>
          <cell r="K151">
            <v>23590</v>
          </cell>
          <cell r="L151" t="str">
            <v>5-0528</v>
          </cell>
        </row>
        <row r="152">
          <cell r="A152">
            <v>648006</v>
          </cell>
          <cell r="B152">
            <v>37438</v>
          </cell>
          <cell r="C152">
            <v>1</v>
          </cell>
          <cell r="D152">
            <v>55</v>
          </cell>
          <cell r="E152">
            <v>80319</v>
          </cell>
          <cell r="F152">
            <v>60</v>
          </cell>
          <cell r="G152">
            <v>785</v>
          </cell>
          <cell r="H152" t="str">
            <v>ﾆｲﾇﾏ ﾋﾃﾞｵ</v>
          </cell>
          <cell r="I152" t="str">
            <v>新沼　日出夫　　　　　　　　</v>
          </cell>
          <cell r="J152">
            <v>16549</v>
          </cell>
          <cell r="K152">
            <v>23590</v>
          </cell>
          <cell r="L152" t="str">
            <v>5-0527</v>
          </cell>
        </row>
        <row r="153">
          <cell r="A153">
            <v>648021</v>
          </cell>
          <cell r="B153">
            <v>37438</v>
          </cell>
          <cell r="C153">
            <v>1</v>
          </cell>
          <cell r="D153">
            <v>83</v>
          </cell>
          <cell r="E153">
            <v>80800</v>
          </cell>
          <cell r="F153">
            <v>51</v>
          </cell>
          <cell r="G153">
            <v>120</v>
          </cell>
          <cell r="H153" t="str">
            <v>ﾔﾏｸﾞﾁ ﾏｺﾄ</v>
          </cell>
          <cell r="I153" t="str">
            <v>山口　誠　　　　　　　　　　</v>
          </cell>
          <cell r="J153">
            <v>16169</v>
          </cell>
          <cell r="K153">
            <v>23590</v>
          </cell>
          <cell r="L153" t="str">
            <v>1-0528</v>
          </cell>
        </row>
        <row r="154">
          <cell r="A154">
            <v>648039</v>
          </cell>
          <cell r="B154">
            <v>37438</v>
          </cell>
          <cell r="C154">
            <v>1</v>
          </cell>
          <cell r="D154">
            <v>54</v>
          </cell>
          <cell r="E154">
            <v>80330</v>
          </cell>
          <cell r="F154">
            <v>60</v>
          </cell>
          <cell r="G154">
            <v>718</v>
          </cell>
          <cell r="H154" t="str">
            <v>ﾌﾙﾀ ｶﾂﾊﾙ</v>
          </cell>
          <cell r="I154" t="str">
            <v>古田　勝晴　　　　　　　　　</v>
          </cell>
          <cell r="J154">
            <v>16511</v>
          </cell>
          <cell r="K154">
            <v>23590</v>
          </cell>
          <cell r="L154" t="str">
            <v>5-0528</v>
          </cell>
        </row>
        <row r="155">
          <cell r="A155">
            <v>648088</v>
          </cell>
          <cell r="B155">
            <v>37438</v>
          </cell>
          <cell r="C155">
            <v>1</v>
          </cell>
          <cell r="D155">
            <v>55</v>
          </cell>
          <cell r="E155">
            <v>80331</v>
          </cell>
          <cell r="F155">
            <v>60</v>
          </cell>
          <cell r="G155">
            <v>785</v>
          </cell>
          <cell r="H155" t="str">
            <v>ｺﾝﾉ ﾄｷﾋｺ</v>
          </cell>
          <cell r="I155" t="str">
            <v>今野　時彦　　　　　　　　　</v>
          </cell>
          <cell r="J155">
            <v>16397</v>
          </cell>
          <cell r="K155">
            <v>23590</v>
          </cell>
          <cell r="L155" t="str">
            <v>5-0528</v>
          </cell>
        </row>
        <row r="156">
          <cell r="A156">
            <v>648096</v>
          </cell>
          <cell r="B156">
            <v>37438</v>
          </cell>
          <cell r="C156">
            <v>1</v>
          </cell>
          <cell r="D156">
            <v>55</v>
          </cell>
          <cell r="E156">
            <v>80319</v>
          </cell>
          <cell r="F156">
            <v>60</v>
          </cell>
          <cell r="G156">
            <v>785</v>
          </cell>
          <cell r="H156" t="str">
            <v>ｵｶﾍﾞ ﾀﾀﾞｼ</v>
          </cell>
          <cell r="I156" t="str">
            <v>岡部　忠司　　　　　　　　　</v>
          </cell>
          <cell r="J156">
            <v>16559</v>
          </cell>
          <cell r="K156">
            <v>23590</v>
          </cell>
          <cell r="L156" t="str">
            <v>5-0527</v>
          </cell>
        </row>
        <row r="157">
          <cell r="A157">
            <v>648105</v>
          </cell>
          <cell r="B157">
            <v>37438</v>
          </cell>
          <cell r="C157">
            <v>1</v>
          </cell>
          <cell r="D157">
            <v>54</v>
          </cell>
          <cell r="E157">
            <v>80330</v>
          </cell>
          <cell r="F157">
            <v>51</v>
          </cell>
          <cell r="G157">
            <v>120</v>
          </cell>
          <cell r="H157" t="str">
            <v>ﾔﾏﾊﾀ ｺｳｴﾂ</v>
          </cell>
          <cell r="I157" t="str">
            <v>山端　幸悦　　　　　　　　　</v>
          </cell>
          <cell r="J157">
            <v>16719</v>
          </cell>
          <cell r="K157">
            <v>23590</v>
          </cell>
          <cell r="L157" t="str">
            <v>1-0527</v>
          </cell>
        </row>
        <row r="158">
          <cell r="A158">
            <v>648154</v>
          </cell>
          <cell r="B158">
            <v>37438</v>
          </cell>
          <cell r="C158">
            <v>1</v>
          </cell>
          <cell r="D158">
            <v>55</v>
          </cell>
          <cell r="E158">
            <v>80319</v>
          </cell>
          <cell r="F158">
            <v>60</v>
          </cell>
          <cell r="G158">
            <v>785</v>
          </cell>
          <cell r="H158" t="str">
            <v>ﾔﾏﾓﾄ ﾉﾘｵ</v>
          </cell>
          <cell r="I158" t="str">
            <v>山本　憲夫　　　　　　　　　</v>
          </cell>
          <cell r="J158">
            <v>16561</v>
          </cell>
          <cell r="K158">
            <v>23590</v>
          </cell>
          <cell r="L158" t="str">
            <v>5-0524</v>
          </cell>
        </row>
        <row r="159">
          <cell r="A159">
            <v>648260</v>
          </cell>
          <cell r="B159">
            <v>37438</v>
          </cell>
          <cell r="C159">
            <v>1</v>
          </cell>
          <cell r="D159">
            <v>55</v>
          </cell>
          <cell r="E159">
            <v>80319</v>
          </cell>
          <cell r="F159">
            <v>60</v>
          </cell>
          <cell r="G159">
            <v>785</v>
          </cell>
          <cell r="H159" t="str">
            <v>ｵｶﾞｻﾜﾗ ｱｷﾗ</v>
          </cell>
          <cell r="I159" t="str">
            <v>小笠原　昭　　　　　　　　　</v>
          </cell>
          <cell r="J159">
            <v>16639</v>
          </cell>
          <cell r="K159">
            <v>23590</v>
          </cell>
          <cell r="L159" t="str">
            <v>5-0527</v>
          </cell>
        </row>
        <row r="160">
          <cell r="A160">
            <v>648303</v>
          </cell>
          <cell r="B160">
            <v>37438</v>
          </cell>
          <cell r="C160">
            <v>1</v>
          </cell>
          <cell r="D160">
            <v>25</v>
          </cell>
          <cell r="E160">
            <v>80211</v>
          </cell>
          <cell r="F160">
            <v>51</v>
          </cell>
          <cell r="G160">
            <v>380</v>
          </cell>
          <cell r="H160" t="str">
            <v>ﾐﾖｼ ﾏｻﾄｼ</v>
          </cell>
          <cell r="I160" t="str">
            <v>三好　優敏　　　　　　　　　</v>
          </cell>
          <cell r="J160">
            <v>15962</v>
          </cell>
          <cell r="K160">
            <v>23590</v>
          </cell>
          <cell r="L160" t="str">
            <v>1-0526</v>
          </cell>
        </row>
        <row r="161">
          <cell r="A161">
            <v>648336</v>
          </cell>
          <cell r="B161">
            <v>37438</v>
          </cell>
          <cell r="C161">
            <v>1</v>
          </cell>
          <cell r="D161">
            <v>55</v>
          </cell>
          <cell r="E161">
            <v>80331</v>
          </cell>
          <cell r="F161">
            <v>60</v>
          </cell>
          <cell r="G161">
            <v>785</v>
          </cell>
          <cell r="H161" t="str">
            <v>ｲｼｶﾞｷ ﾘﾕｳｿﾞｳ</v>
          </cell>
          <cell r="I161" t="str">
            <v>石垣　隆三　　　　　　　　　</v>
          </cell>
          <cell r="J161">
            <v>16319</v>
          </cell>
          <cell r="K161">
            <v>23590</v>
          </cell>
          <cell r="L161" t="str">
            <v>5-0527</v>
          </cell>
        </row>
        <row r="162">
          <cell r="A162">
            <v>648344</v>
          </cell>
          <cell r="B162">
            <v>37438</v>
          </cell>
          <cell r="C162">
            <v>1</v>
          </cell>
          <cell r="D162">
            <v>25</v>
          </cell>
          <cell r="E162">
            <v>80211</v>
          </cell>
          <cell r="F162">
            <v>60</v>
          </cell>
          <cell r="G162">
            <v>716</v>
          </cell>
          <cell r="H162" t="str">
            <v>ﾊﾀﾅｶ ﾖｼｵ</v>
          </cell>
          <cell r="I162" t="str">
            <v>畑中　義雄　　　　　　　　　</v>
          </cell>
          <cell r="J162">
            <v>16966</v>
          </cell>
          <cell r="K162">
            <v>23590</v>
          </cell>
          <cell r="L162" t="str">
            <v>5-0525</v>
          </cell>
        </row>
        <row r="163">
          <cell r="A163">
            <v>648352</v>
          </cell>
          <cell r="B163">
            <v>37438</v>
          </cell>
          <cell r="C163">
            <v>1</v>
          </cell>
          <cell r="D163">
            <v>55</v>
          </cell>
          <cell r="E163">
            <v>80331</v>
          </cell>
          <cell r="F163">
            <v>60</v>
          </cell>
          <cell r="G163">
            <v>785</v>
          </cell>
          <cell r="H163" t="str">
            <v>ﾖｺｸﾎﾞ ｸﾆｵ</v>
          </cell>
          <cell r="I163" t="str">
            <v>横窪　国男　　　　　　　　　</v>
          </cell>
          <cell r="J163">
            <v>16110</v>
          </cell>
          <cell r="K163">
            <v>23590</v>
          </cell>
          <cell r="L163" t="str">
            <v>5-0526</v>
          </cell>
        </row>
        <row r="164">
          <cell r="A164">
            <v>648369</v>
          </cell>
          <cell r="B164">
            <v>37438</v>
          </cell>
          <cell r="C164">
            <v>1</v>
          </cell>
          <cell r="D164">
            <v>55</v>
          </cell>
          <cell r="E164">
            <v>80320</v>
          </cell>
          <cell r="F164">
            <v>51</v>
          </cell>
          <cell r="G164">
            <v>380</v>
          </cell>
          <cell r="H164" t="str">
            <v>ﾏﾂｼﾀ ﾐﾉﾙ</v>
          </cell>
          <cell r="I164" t="str">
            <v>松下　實　　　　　　　　　　</v>
          </cell>
          <cell r="J164">
            <v>16494</v>
          </cell>
          <cell r="K164">
            <v>23590</v>
          </cell>
          <cell r="L164" t="str">
            <v>1-0528</v>
          </cell>
        </row>
        <row r="165">
          <cell r="A165">
            <v>648385</v>
          </cell>
          <cell r="B165">
            <v>37438</v>
          </cell>
          <cell r="C165">
            <v>1</v>
          </cell>
          <cell r="D165">
            <v>25</v>
          </cell>
          <cell r="E165">
            <v>80211</v>
          </cell>
          <cell r="F165">
            <v>60</v>
          </cell>
          <cell r="G165">
            <v>716</v>
          </cell>
          <cell r="H165" t="str">
            <v>ﾎﾝｼﾞﾖｳ ｶﾂｵ</v>
          </cell>
          <cell r="I165" t="str">
            <v>本庄　勝男　　　　　　　　　</v>
          </cell>
          <cell r="J165">
            <v>15846</v>
          </cell>
          <cell r="K165">
            <v>23590</v>
          </cell>
          <cell r="L165" t="str">
            <v>5-0526</v>
          </cell>
        </row>
        <row r="166">
          <cell r="A166">
            <v>648393</v>
          </cell>
          <cell r="B166">
            <v>37438</v>
          </cell>
          <cell r="C166">
            <v>1</v>
          </cell>
          <cell r="D166">
            <v>55</v>
          </cell>
          <cell r="E166">
            <v>80321</v>
          </cell>
          <cell r="F166">
            <v>60</v>
          </cell>
          <cell r="G166">
            <v>785</v>
          </cell>
          <cell r="H166" t="str">
            <v>ﾅﾂｲ ﾀﾒﾄｼ</v>
          </cell>
          <cell r="I166" t="str">
            <v>夏井　爲利　　　　　　　　　</v>
          </cell>
          <cell r="J166">
            <v>16540</v>
          </cell>
          <cell r="K166">
            <v>23590</v>
          </cell>
          <cell r="L166" t="str">
            <v>5-0527</v>
          </cell>
        </row>
        <row r="167">
          <cell r="A167">
            <v>648419</v>
          </cell>
          <cell r="B167">
            <v>37438</v>
          </cell>
          <cell r="C167">
            <v>1</v>
          </cell>
          <cell r="D167">
            <v>55</v>
          </cell>
          <cell r="E167">
            <v>80322</v>
          </cell>
          <cell r="F167">
            <v>51</v>
          </cell>
          <cell r="G167">
            <v>380</v>
          </cell>
          <cell r="H167" t="str">
            <v>ﾊｾｶﾞﾜ ｶﾂﾄｼ</v>
          </cell>
          <cell r="I167" t="str">
            <v>長谷川　勝利　　　　　　　　</v>
          </cell>
          <cell r="J167">
            <v>15929</v>
          </cell>
          <cell r="K167">
            <v>23590</v>
          </cell>
          <cell r="L167" t="str">
            <v>1-0526</v>
          </cell>
        </row>
        <row r="168">
          <cell r="A168">
            <v>648427</v>
          </cell>
          <cell r="B168">
            <v>37438</v>
          </cell>
          <cell r="C168">
            <v>1</v>
          </cell>
          <cell r="D168">
            <v>25</v>
          </cell>
          <cell r="E168">
            <v>80214</v>
          </cell>
          <cell r="F168">
            <v>60</v>
          </cell>
          <cell r="G168">
            <v>716</v>
          </cell>
          <cell r="H168" t="str">
            <v>ﾀﾅｶ ｺｳﾍｲ</v>
          </cell>
          <cell r="I168" t="str">
            <v>田中　耕平　　　　　　　　　</v>
          </cell>
          <cell r="J168">
            <v>16439</v>
          </cell>
          <cell r="K168">
            <v>23590</v>
          </cell>
          <cell r="L168" t="str">
            <v>5-0527</v>
          </cell>
        </row>
        <row r="169">
          <cell r="A169">
            <v>648451</v>
          </cell>
          <cell r="B169">
            <v>37438</v>
          </cell>
          <cell r="C169">
            <v>1</v>
          </cell>
          <cell r="D169">
            <v>55</v>
          </cell>
          <cell r="E169">
            <v>80320</v>
          </cell>
          <cell r="F169">
            <v>60</v>
          </cell>
          <cell r="G169">
            <v>785</v>
          </cell>
          <cell r="H169" t="str">
            <v>ｺﾊﾞﾔｼ ｱｻﾖｼ</v>
          </cell>
          <cell r="I169" t="str">
            <v>小林　朝義　　　　　　　　　</v>
          </cell>
          <cell r="J169">
            <v>16244</v>
          </cell>
          <cell r="K169">
            <v>23590</v>
          </cell>
          <cell r="L169" t="str">
            <v>5-0527</v>
          </cell>
        </row>
        <row r="170">
          <cell r="A170">
            <v>649151</v>
          </cell>
          <cell r="B170">
            <v>37438</v>
          </cell>
          <cell r="C170">
            <v>1</v>
          </cell>
          <cell r="D170">
            <v>46</v>
          </cell>
          <cell r="E170">
            <v>80321</v>
          </cell>
          <cell r="F170">
            <v>60</v>
          </cell>
          <cell r="G170">
            <v>785</v>
          </cell>
          <cell r="H170" t="str">
            <v>ｵｵｳﾗ ﾋｻﾉﾘ</v>
          </cell>
          <cell r="I170" t="str">
            <v>大浦　久範　　　　　　　　　</v>
          </cell>
          <cell r="J170">
            <v>16487</v>
          </cell>
          <cell r="K170">
            <v>23621</v>
          </cell>
          <cell r="L170" t="str">
            <v>5-0527</v>
          </cell>
        </row>
        <row r="171">
          <cell r="A171">
            <v>649318</v>
          </cell>
          <cell r="B171">
            <v>37438</v>
          </cell>
          <cell r="C171">
            <v>1</v>
          </cell>
          <cell r="D171">
            <v>21</v>
          </cell>
          <cell r="E171">
            <v>80214</v>
          </cell>
          <cell r="F171">
            <v>51</v>
          </cell>
          <cell r="G171">
            <v>481</v>
          </cell>
          <cell r="H171" t="str">
            <v>ｻｲﾄｳ ﾋﾃﾞｵ</v>
          </cell>
          <cell r="I171" t="str">
            <v>齋藤　秀男　　　　　　　　　</v>
          </cell>
          <cell r="J171">
            <v>16861</v>
          </cell>
          <cell r="K171">
            <v>23621</v>
          </cell>
          <cell r="L171" t="str">
            <v>1-0527</v>
          </cell>
        </row>
        <row r="172">
          <cell r="A172">
            <v>649334</v>
          </cell>
          <cell r="B172">
            <v>37438</v>
          </cell>
          <cell r="C172">
            <v>1</v>
          </cell>
          <cell r="D172">
            <v>21</v>
          </cell>
          <cell r="E172">
            <v>80212</v>
          </cell>
          <cell r="F172">
            <v>51</v>
          </cell>
          <cell r="G172">
            <v>481</v>
          </cell>
          <cell r="H172" t="str">
            <v>ﾋﾗﾀ ﾏｻｶﾂ</v>
          </cell>
          <cell r="I172" t="str">
            <v>平田　正勝　　　　　　　　　</v>
          </cell>
          <cell r="J172">
            <v>16284</v>
          </cell>
          <cell r="K172">
            <v>23621</v>
          </cell>
          <cell r="L172" t="str">
            <v>1-0528</v>
          </cell>
        </row>
        <row r="173">
          <cell r="A173">
            <v>649367</v>
          </cell>
          <cell r="B173">
            <v>37438</v>
          </cell>
          <cell r="C173">
            <v>1</v>
          </cell>
          <cell r="D173">
            <v>25</v>
          </cell>
          <cell r="E173">
            <v>80213</v>
          </cell>
          <cell r="F173">
            <v>60</v>
          </cell>
          <cell r="G173">
            <v>716</v>
          </cell>
          <cell r="H173" t="str">
            <v>ｸﾆﾕｷ ﾉﾘｵ</v>
          </cell>
          <cell r="I173" t="str">
            <v>国行　則雄　　　　　　　　　</v>
          </cell>
          <cell r="J173">
            <v>16583</v>
          </cell>
          <cell r="K173">
            <v>23651</v>
          </cell>
          <cell r="L173" t="str">
            <v>5-0526</v>
          </cell>
        </row>
        <row r="174">
          <cell r="A174">
            <v>649383</v>
          </cell>
          <cell r="B174">
            <v>37438</v>
          </cell>
          <cell r="C174">
            <v>1</v>
          </cell>
          <cell r="D174">
            <v>25</v>
          </cell>
          <cell r="E174">
            <v>80211</v>
          </cell>
          <cell r="F174">
            <v>60</v>
          </cell>
          <cell r="G174">
            <v>716</v>
          </cell>
          <cell r="H174" t="str">
            <v>ｺﾊﾞﾔｼ ﾋﾃﾞｱｷ</v>
          </cell>
          <cell r="I174" t="str">
            <v>小林　英明　　　　　　　　　</v>
          </cell>
          <cell r="J174">
            <v>16295</v>
          </cell>
          <cell r="K174">
            <v>23651</v>
          </cell>
          <cell r="L174" t="str">
            <v>5-0527</v>
          </cell>
        </row>
        <row r="175">
          <cell r="A175">
            <v>649409</v>
          </cell>
          <cell r="B175">
            <v>37438</v>
          </cell>
          <cell r="C175">
            <v>1</v>
          </cell>
          <cell r="D175">
            <v>25</v>
          </cell>
          <cell r="E175">
            <v>80321</v>
          </cell>
          <cell r="F175">
            <v>60</v>
          </cell>
          <cell r="G175">
            <v>716</v>
          </cell>
          <cell r="H175" t="str">
            <v>ｶﾜﾄ ﾄｼｲﾁ</v>
          </cell>
          <cell r="I175" t="str">
            <v>川戸　利一　　　　　　　　　</v>
          </cell>
          <cell r="J175">
            <v>16405</v>
          </cell>
          <cell r="K175">
            <v>23651</v>
          </cell>
          <cell r="L175" t="str">
            <v>5-0527</v>
          </cell>
        </row>
        <row r="176">
          <cell r="A176">
            <v>649417</v>
          </cell>
          <cell r="B176">
            <v>37438</v>
          </cell>
          <cell r="C176">
            <v>1</v>
          </cell>
          <cell r="D176">
            <v>55</v>
          </cell>
          <cell r="E176">
            <v>80321</v>
          </cell>
          <cell r="F176">
            <v>60</v>
          </cell>
          <cell r="G176">
            <v>785</v>
          </cell>
          <cell r="H176" t="str">
            <v>ﾆｶｲﾄﾞｳ ﾐﾉﾙ</v>
          </cell>
          <cell r="I176" t="str">
            <v>二階堂　實　　　　　　　　　</v>
          </cell>
          <cell r="J176">
            <v>16746</v>
          </cell>
          <cell r="K176">
            <v>23651</v>
          </cell>
          <cell r="L176" t="str">
            <v>5-0525</v>
          </cell>
        </row>
        <row r="177">
          <cell r="A177">
            <v>649441</v>
          </cell>
          <cell r="B177">
            <v>37438</v>
          </cell>
          <cell r="C177">
            <v>1</v>
          </cell>
          <cell r="D177">
            <v>25</v>
          </cell>
          <cell r="E177">
            <v>80214</v>
          </cell>
          <cell r="F177">
            <v>60</v>
          </cell>
          <cell r="G177">
            <v>716</v>
          </cell>
          <cell r="H177" t="str">
            <v>ｸﾄﾞｳ ﾁｻﾄ</v>
          </cell>
          <cell r="I177" t="str">
            <v>工藤　千里　　　　　　　　　</v>
          </cell>
          <cell r="J177">
            <v>16892</v>
          </cell>
          <cell r="K177">
            <v>23651</v>
          </cell>
          <cell r="L177" t="str">
            <v>5-0525</v>
          </cell>
        </row>
        <row r="178">
          <cell r="A178">
            <v>649482</v>
          </cell>
          <cell r="B178">
            <v>37438</v>
          </cell>
          <cell r="C178">
            <v>1</v>
          </cell>
          <cell r="D178">
            <v>55</v>
          </cell>
          <cell r="E178">
            <v>80320</v>
          </cell>
          <cell r="F178">
            <v>60</v>
          </cell>
          <cell r="G178">
            <v>785</v>
          </cell>
          <cell r="H178" t="str">
            <v>ｼﾓﾔﾏ ｾﾂｵ</v>
          </cell>
          <cell r="I178" t="str">
            <v>下山　節男　　　　　　　　　</v>
          </cell>
          <cell r="J178">
            <v>16708</v>
          </cell>
          <cell r="K178">
            <v>23682</v>
          </cell>
          <cell r="L178" t="str">
            <v>5-0527</v>
          </cell>
        </row>
        <row r="179">
          <cell r="A179">
            <v>649516</v>
          </cell>
          <cell r="B179">
            <v>37438</v>
          </cell>
          <cell r="C179">
            <v>1</v>
          </cell>
          <cell r="D179">
            <v>55</v>
          </cell>
          <cell r="E179">
            <v>80331</v>
          </cell>
          <cell r="F179">
            <v>60</v>
          </cell>
          <cell r="G179">
            <v>785</v>
          </cell>
          <cell r="H179" t="str">
            <v>ﾄﾐｵｶ ｲｻﾑ</v>
          </cell>
          <cell r="I179" t="str">
            <v>冨岡　勇　　　　　　　　　　</v>
          </cell>
          <cell r="J179">
            <v>16054</v>
          </cell>
          <cell r="K179">
            <v>23682</v>
          </cell>
          <cell r="L179" t="str">
            <v>5-0522</v>
          </cell>
        </row>
        <row r="180">
          <cell r="A180">
            <v>655456</v>
          </cell>
          <cell r="B180">
            <v>37438</v>
          </cell>
          <cell r="C180">
            <v>1</v>
          </cell>
          <cell r="D180">
            <v>54</v>
          </cell>
          <cell r="E180">
            <v>80328</v>
          </cell>
          <cell r="F180">
            <v>60</v>
          </cell>
          <cell r="G180">
            <v>718</v>
          </cell>
          <cell r="H180" t="str">
            <v>ﾀﾆﾓﾄ ﾄｼｱｷ</v>
          </cell>
          <cell r="I180" t="str">
            <v>谷本　敏彰　　　　　　　　　</v>
          </cell>
          <cell r="J180">
            <v>17076</v>
          </cell>
          <cell r="K180">
            <v>24047</v>
          </cell>
          <cell r="L180" t="str">
            <v>5-0527</v>
          </cell>
        </row>
        <row r="181">
          <cell r="A181">
            <v>655563</v>
          </cell>
          <cell r="B181">
            <v>37438</v>
          </cell>
          <cell r="C181">
            <v>1</v>
          </cell>
          <cell r="D181">
            <v>25</v>
          </cell>
          <cell r="E181">
            <v>80211</v>
          </cell>
          <cell r="F181">
            <v>60</v>
          </cell>
          <cell r="G181">
            <v>716</v>
          </cell>
          <cell r="H181" t="str">
            <v>ﾜﾀﾅﾍﾞ ｶﾂｵ</v>
          </cell>
          <cell r="I181" t="str">
            <v>渡部　勝夫　　　　　　　　　</v>
          </cell>
          <cell r="J181">
            <v>15994</v>
          </cell>
          <cell r="K181">
            <v>24016</v>
          </cell>
          <cell r="L181" t="str">
            <v>5-0524</v>
          </cell>
        </row>
        <row r="182">
          <cell r="A182">
            <v>657436</v>
          </cell>
          <cell r="B182">
            <v>37438</v>
          </cell>
          <cell r="C182">
            <v>1</v>
          </cell>
          <cell r="D182">
            <v>55</v>
          </cell>
          <cell r="E182">
            <v>80319</v>
          </cell>
          <cell r="F182">
            <v>60</v>
          </cell>
          <cell r="G182">
            <v>785</v>
          </cell>
          <cell r="H182" t="str">
            <v>ﾅｽ ﾊﾙﾕｷ</v>
          </cell>
          <cell r="I182" t="str">
            <v>那須　治行　　　　　　　　　</v>
          </cell>
          <cell r="J182">
            <v>16419</v>
          </cell>
          <cell r="K182">
            <v>23802</v>
          </cell>
          <cell r="L182" t="str">
            <v>5-0527</v>
          </cell>
        </row>
        <row r="183">
          <cell r="A183">
            <v>657452</v>
          </cell>
          <cell r="B183">
            <v>37438</v>
          </cell>
          <cell r="C183">
            <v>1</v>
          </cell>
          <cell r="D183">
            <v>83</v>
          </cell>
          <cell r="E183">
            <v>80800</v>
          </cell>
          <cell r="F183">
            <v>51</v>
          </cell>
          <cell r="G183">
            <v>120</v>
          </cell>
          <cell r="H183" t="str">
            <v>ｺﾊﾞﾔｼ ﾀﾀﾞｼ</v>
          </cell>
          <cell r="I183" t="str">
            <v>小林　正　　　　　　　　　　</v>
          </cell>
          <cell r="J183">
            <v>16504</v>
          </cell>
          <cell r="K183">
            <v>23802</v>
          </cell>
          <cell r="L183" t="str">
            <v>1-0527</v>
          </cell>
        </row>
        <row r="184">
          <cell r="A184">
            <v>657502</v>
          </cell>
          <cell r="B184">
            <v>37438</v>
          </cell>
          <cell r="C184">
            <v>1</v>
          </cell>
          <cell r="D184">
            <v>54</v>
          </cell>
          <cell r="E184">
            <v>80328</v>
          </cell>
          <cell r="F184">
            <v>60</v>
          </cell>
          <cell r="G184">
            <v>718</v>
          </cell>
          <cell r="H184" t="str">
            <v>ｲﾁﾔﾅｷﾞ ﾋﾛﾄｼ</v>
          </cell>
          <cell r="I184" t="str">
            <v>一柳　博敏　　　　　　　　　</v>
          </cell>
          <cell r="J184">
            <v>16033</v>
          </cell>
          <cell r="K184">
            <v>23802</v>
          </cell>
          <cell r="L184" t="str">
            <v>5-0526</v>
          </cell>
        </row>
        <row r="185">
          <cell r="A185">
            <v>657510</v>
          </cell>
          <cell r="B185">
            <v>37438</v>
          </cell>
          <cell r="C185">
            <v>1</v>
          </cell>
          <cell r="D185">
            <v>54</v>
          </cell>
          <cell r="E185">
            <v>80328</v>
          </cell>
          <cell r="F185">
            <v>51</v>
          </cell>
          <cell r="G185">
            <v>380</v>
          </cell>
          <cell r="H185" t="str">
            <v>ﾊｼﾑｶｲ ｽｽﾑ</v>
          </cell>
          <cell r="I185" t="str">
            <v>橋向　進　　　　　　　　　　</v>
          </cell>
          <cell r="J185">
            <v>17074</v>
          </cell>
          <cell r="K185">
            <v>23802</v>
          </cell>
          <cell r="L185" t="str">
            <v>1-0526</v>
          </cell>
        </row>
        <row r="186">
          <cell r="A186">
            <v>657650</v>
          </cell>
          <cell r="B186">
            <v>37438</v>
          </cell>
          <cell r="C186">
            <v>1</v>
          </cell>
          <cell r="D186">
            <v>25</v>
          </cell>
          <cell r="E186">
            <v>80322</v>
          </cell>
          <cell r="F186">
            <v>60</v>
          </cell>
          <cell r="G186">
            <v>716</v>
          </cell>
          <cell r="H186" t="str">
            <v>ﾖｼﾑﾗ ﾀﾀﾞｵ</v>
          </cell>
          <cell r="I186" t="str">
            <v>吉村　忠男　　　　　　　　　</v>
          </cell>
          <cell r="J186">
            <v>16469</v>
          </cell>
          <cell r="K186">
            <v>23802</v>
          </cell>
          <cell r="L186" t="str">
            <v>5-0526</v>
          </cell>
        </row>
        <row r="187">
          <cell r="A187">
            <v>657668</v>
          </cell>
          <cell r="B187">
            <v>37438</v>
          </cell>
          <cell r="C187">
            <v>1</v>
          </cell>
          <cell r="D187">
            <v>55</v>
          </cell>
          <cell r="E187">
            <v>80321</v>
          </cell>
          <cell r="F187">
            <v>60</v>
          </cell>
          <cell r="G187">
            <v>785</v>
          </cell>
          <cell r="H187" t="str">
            <v>ｻﾜｲ ｼｹﾞｵ</v>
          </cell>
          <cell r="I187" t="str">
            <v>澤井　重夫　　　　　　　　　</v>
          </cell>
          <cell r="J187">
            <v>15603</v>
          </cell>
          <cell r="K187">
            <v>23802</v>
          </cell>
          <cell r="L187" t="str">
            <v>5-0525</v>
          </cell>
        </row>
        <row r="188">
          <cell r="A188">
            <v>657691</v>
          </cell>
          <cell r="B188">
            <v>37438</v>
          </cell>
          <cell r="C188">
            <v>1</v>
          </cell>
          <cell r="D188">
            <v>25</v>
          </cell>
          <cell r="E188">
            <v>80212</v>
          </cell>
          <cell r="F188">
            <v>60</v>
          </cell>
          <cell r="G188">
            <v>716</v>
          </cell>
          <cell r="H188" t="str">
            <v>ｵﾁｱｲ ﾋﾃﾞｶｽﾞ</v>
          </cell>
          <cell r="I188" t="str">
            <v>落合　秀多　　　　　　　　　</v>
          </cell>
          <cell r="J188">
            <v>16266</v>
          </cell>
          <cell r="K188">
            <v>23802</v>
          </cell>
          <cell r="L188" t="str">
            <v>5-0527</v>
          </cell>
        </row>
        <row r="189">
          <cell r="A189">
            <v>657718</v>
          </cell>
          <cell r="B189">
            <v>37438</v>
          </cell>
          <cell r="C189">
            <v>1</v>
          </cell>
          <cell r="D189">
            <v>25</v>
          </cell>
          <cell r="E189">
            <v>80213</v>
          </cell>
          <cell r="F189">
            <v>60</v>
          </cell>
          <cell r="G189">
            <v>716</v>
          </cell>
          <cell r="H189" t="str">
            <v>ﾅｶﾉ ｼﾖｳｿﾞｳ</v>
          </cell>
          <cell r="I189" t="str">
            <v>中野　昭三　　　　　　　　　</v>
          </cell>
          <cell r="J189">
            <v>16967</v>
          </cell>
          <cell r="K189">
            <v>23802</v>
          </cell>
          <cell r="L189" t="str">
            <v>5-0525</v>
          </cell>
        </row>
        <row r="190">
          <cell r="A190">
            <v>657741</v>
          </cell>
          <cell r="B190">
            <v>37438</v>
          </cell>
          <cell r="C190">
            <v>1</v>
          </cell>
          <cell r="D190">
            <v>25</v>
          </cell>
          <cell r="E190">
            <v>80214</v>
          </cell>
          <cell r="F190">
            <v>60</v>
          </cell>
          <cell r="G190">
            <v>716</v>
          </cell>
          <cell r="H190" t="str">
            <v>ｵｶﾞｻﾜﾗ ｹｲｼﾞﾛｳ</v>
          </cell>
          <cell r="I190" t="str">
            <v>小笠原　敬次郎　　　　　　　</v>
          </cell>
          <cell r="J190">
            <v>15715</v>
          </cell>
          <cell r="K190">
            <v>23802</v>
          </cell>
          <cell r="L190" t="str">
            <v>5-0526</v>
          </cell>
        </row>
        <row r="191">
          <cell r="A191">
            <v>657824</v>
          </cell>
          <cell r="B191">
            <v>37438</v>
          </cell>
          <cell r="C191">
            <v>1</v>
          </cell>
          <cell r="D191">
            <v>55</v>
          </cell>
          <cell r="E191">
            <v>80319</v>
          </cell>
          <cell r="F191">
            <v>60</v>
          </cell>
          <cell r="G191">
            <v>785</v>
          </cell>
          <cell r="H191" t="str">
            <v>ﾌﾙｶﾜ ﾄｼｵ</v>
          </cell>
          <cell r="I191" t="str">
            <v>古川　敏雄　　　　　　　　　</v>
          </cell>
          <cell r="J191">
            <v>16114</v>
          </cell>
          <cell r="K191">
            <v>23833</v>
          </cell>
          <cell r="L191" t="str">
            <v>5-0527</v>
          </cell>
        </row>
        <row r="192">
          <cell r="A192">
            <v>657832</v>
          </cell>
          <cell r="B192">
            <v>37438</v>
          </cell>
          <cell r="C192">
            <v>1</v>
          </cell>
          <cell r="D192">
            <v>53</v>
          </cell>
          <cell r="E192">
            <v>80511</v>
          </cell>
          <cell r="F192">
            <v>51</v>
          </cell>
          <cell r="G192">
            <v>481</v>
          </cell>
          <cell r="H192" t="str">
            <v>ﾅｶﾉ ﾄｼｵ</v>
          </cell>
          <cell r="I192" t="str">
            <v>中野　敏雄　　　　　　　　　</v>
          </cell>
          <cell r="J192">
            <v>16325</v>
          </cell>
          <cell r="K192">
            <v>23833</v>
          </cell>
          <cell r="L192" t="str">
            <v>1-0527</v>
          </cell>
        </row>
        <row r="193">
          <cell r="A193">
            <v>657840</v>
          </cell>
          <cell r="B193">
            <v>37438</v>
          </cell>
          <cell r="C193">
            <v>1</v>
          </cell>
          <cell r="D193">
            <v>21</v>
          </cell>
          <cell r="E193">
            <v>80214</v>
          </cell>
          <cell r="F193">
            <v>60</v>
          </cell>
          <cell r="G193">
            <v>721</v>
          </cell>
          <cell r="H193" t="str">
            <v>ｱｽﾞﾏﾔ ﾐﾉﾙ</v>
          </cell>
          <cell r="I193" t="str">
            <v>東屋　實　　　　　　　　　　</v>
          </cell>
          <cell r="J193">
            <v>15628</v>
          </cell>
          <cell r="K193">
            <v>23833</v>
          </cell>
          <cell r="L193" t="str">
            <v>5-0526</v>
          </cell>
        </row>
        <row r="194">
          <cell r="A194">
            <v>657908</v>
          </cell>
          <cell r="B194">
            <v>37438</v>
          </cell>
          <cell r="C194">
            <v>1</v>
          </cell>
          <cell r="D194">
            <v>25</v>
          </cell>
          <cell r="E194">
            <v>80212</v>
          </cell>
          <cell r="F194">
            <v>60</v>
          </cell>
          <cell r="G194">
            <v>716</v>
          </cell>
          <cell r="H194" t="str">
            <v>ﾊﾗﾀﾞ ｺｳｲﾁ</v>
          </cell>
          <cell r="I194" t="str">
            <v>原田　幸一　　　　　　　　　</v>
          </cell>
          <cell r="J194">
            <v>16330</v>
          </cell>
          <cell r="K194">
            <v>23863</v>
          </cell>
          <cell r="L194" t="str">
            <v>5-0527</v>
          </cell>
        </row>
        <row r="195">
          <cell r="A195">
            <v>658210</v>
          </cell>
          <cell r="B195">
            <v>37438</v>
          </cell>
          <cell r="C195">
            <v>1</v>
          </cell>
          <cell r="D195">
            <v>55</v>
          </cell>
          <cell r="E195">
            <v>80319</v>
          </cell>
          <cell r="F195">
            <v>60</v>
          </cell>
          <cell r="G195">
            <v>785</v>
          </cell>
          <cell r="H195" t="str">
            <v>ﾐﾔｻﾞｷ ﾐﾂﾖｼ</v>
          </cell>
          <cell r="I195" t="str">
            <v>宮崎　光吉　　　　　　　　　</v>
          </cell>
          <cell r="J195">
            <v>16954</v>
          </cell>
          <cell r="K195">
            <v>23955</v>
          </cell>
          <cell r="L195" t="str">
            <v>5-0526</v>
          </cell>
        </row>
        <row r="196">
          <cell r="A196">
            <v>658252</v>
          </cell>
          <cell r="B196">
            <v>37438</v>
          </cell>
          <cell r="C196">
            <v>1</v>
          </cell>
          <cell r="D196">
            <v>55</v>
          </cell>
          <cell r="E196">
            <v>80322</v>
          </cell>
          <cell r="F196">
            <v>51</v>
          </cell>
          <cell r="G196">
            <v>380</v>
          </cell>
          <cell r="H196" t="str">
            <v>ﾀｸﾞﾁ ﾏﾂｵ</v>
          </cell>
          <cell r="I196" t="str">
            <v>田口　松夫　　　　　　　　　</v>
          </cell>
          <cell r="J196">
            <v>16841</v>
          </cell>
          <cell r="K196">
            <v>23955</v>
          </cell>
          <cell r="L196" t="str">
            <v>1-0527</v>
          </cell>
        </row>
        <row r="197">
          <cell r="A197">
            <v>658285</v>
          </cell>
          <cell r="B197">
            <v>37438</v>
          </cell>
          <cell r="C197">
            <v>1</v>
          </cell>
          <cell r="D197">
            <v>54</v>
          </cell>
          <cell r="E197">
            <v>80330</v>
          </cell>
          <cell r="F197">
            <v>60</v>
          </cell>
          <cell r="G197">
            <v>718</v>
          </cell>
          <cell r="H197" t="str">
            <v>ﾜｶﾏﾂ ﾏｻｼ</v>
          </cell>
          <cell r="I197" t="str">
            <v>若松　政司　　　　　　　　　</v>
          </cell>
          <cell r="J197">
            <v>17186</v>
          </cell>
          <cell r="K197">
            <v>23955</v>
          </cell>
          <cell r="L197" t="str">
            <v>5-0526</v>
          </cell>
        </row>
        <row r="198">
          <cell r="A198">
            <v>658327</v>
          </cell>
          <cell r="B198">
            <v>37438</v>
          </cell>
          <cell r="C198">
            <v>1</v>
          </cell>
          <cell r="D198">
            <v>54</v>
          </cell>
          <cell r="E198">
            <v>80328</v>
          </cell>
          <cell r="F198">
            <v>60</v>
          </cell>
          <cell r="G198">
            <v>718</v>
          </cell>
          <cell r="H198" t="str">
            <v>ｵｵﾆｼ ｻﾄｼ</v>
          </cell>
          <cell r="I198" t="str">
            <v>大西　聰　　　　　　　　　　</v>
          </cell>
          <cell r="J198">
            <v>17228</v>
          </cell>
          <cell r="K198">
            <v>23955</v>
          </cell>
          <cell r="L198" t="str">
            <v>5-0526</v>
          </cell>
        </row>
        <row r="199">
          <cell r="A199">
            <v>658351</v>
          </cell>
          <cell r="B199">
            <v>37438</v>
          </cell>
          <cell r="C199">
            <v>1</v>
          </cell>
          <cell r="D199">
            <v>54</v>
          </cell>
          <cell r="E199">
            <v>80328</v>
          </cell>
          <cell r="F199">
            <v>51</v>
          </cell>
          <cell r="G199">
            <v>120</v>
          </cell>
          <cell r="H199" t="str">
            <v>ｽｷﾞﾔﾏ ﾒｸﾞﾙ</v>
          </cell>
          <cell r="I199" t="str">
            <v>杉山　巡　　　　　　　　　　</v>
          </cell>
          <cell r="J199">
            <v>16686</v>
          </cell>
          <cell r="K199">
            <v>23955</v>
          </cell>
          <cell r="L199" t="str">
            <v>1-0527</v>
          </cell>
        </row>
        <row r="200">
          <cell r="A200">
            <v>658376</v>
          </cell>
          <cell r="B200">
            <v>37438</v>
          </cell>
          <cell r="C200">
            <v>1</v>
          </cell>
          <cell r="D200">
            <v>55</v>
          </cell>
          <cell r="E200">
            <v>80321</v>
          </cell>
          <cell r="F200">
            <v>51</v>
          </cell>
          <cell r="G200">
            <v>120</v>
          </cell>
          <cell r="H200" t="str">
            <v>ｾｸﾞﾁ ﾄｼﾐﾁ</v>
          </cell>
          <cell r="I200" t="str">
            <v>瀬口　敏道　　　　　　　　　</v>
          </cell>
          <cell r="J200">
            <v>15983</v>
          </cell>
          <cell r="K200">
            <v>23955</v>
          </cell>
          <cell r="L200" t="str">
            <v>1-0527</v>
          </cell>
        </row>
        <row r="201">
          <cell r="A201">
            <v>658401</v>
          </cell>
          <cell r="B201">
            <v>37438</v>
          </cell>
          <cell r="C201">
            <v>1</v>
          </cell>
          <cell r="D201">
            <v>55</v>
          </cell>
          <cell r="E201">
            <v>80319</v>
          </cell>
          <cell r="F201">
            <v>60</v>
          </cell>
          <cell r="G201">
            <v>785</v>
          </cell>
          <cell r="H201" t="str">
            <v>ﾅｶﾐﾅﾐ ｺｳｲﾁ</v>
          </cell>
          <cell r="I201" t="str">
            <v>中南　孝一　　　　　　　　　</v>
          </cell>
          <cell r="J201">
            <v>16903</v>
          </cell>
          <cell r="K201">
            <v>23955</v>
          </cell>
          <cell r="L201" t="str">
            <v>5-0527</v>
          </cell>
        </row>
        <row r="202">
          <cell r="A202">
            <v>658426</v>
          </cell>
          <cell r="B202">
            <v>37438</v>
          </cell>
          <cell r="C202">
            <v>1</v>
          </cell>
          <cell r="D202">
            <v>55</v>
          </cell>
          <cell r="E202">
            <v>80319</v>
          </cell>
          <cell r="F202">
            <v>60</v>
          </cell>
          <cell r="G202">
            <v>785</v>
          </cell>
          <cell r="H202" t="str">
            <v>ｱｵｷ ｶｽﾞｵ</v>
          </cell>
          <cell r="I202" t="str">
            <v>青木　和男　　　　　　　　　</v>
          </cell>
          <cell r="J202">
            <v>16478</v>
          </cell>
          <cell r="K202">
            <v>23955</v>
          </cell>
          <cell r="L202" t="str">
            <v>5-0526</v>
          </cell>
        </row>
        <row r="203">
          <cell r="A203">
            <v>658533</v>
          </cell>
          <cell r="B203">
            <v>37438</v>
          </cell>
          <cell r="C203">
            <v>1</v>
          </cell>
          <cell r="D203">
            <v>21</v>
          </cell>
          <cell r="E203">
            <v>80213</v>
          </cell>
          <cell r="F203">
            <v>60</v>
          </cell>
          <cell r="G203">
            <v>721</v>
          </cell>
          <cell r="H203" t="str">
            <v>ﾌｼﾞﾂｶ ﾋﾛｼ</v>
          </cell>
          <cell r="I203" t="str">
            <v>藤塚　浩　　　　　　　　　　</v>
          </cell>
          <cell r="J203">
            <v>15994</v>
          </cell>
          <cell r="K203">
            <v>23955</v>
          </cell>
          <cell r="L203" t="str">
            <v>5-0527</v>
          </cell>
        </row>
        <row r="204">
          <cell r="A204">
            <v>658574</v>
          </cell>
          <cell r="B204">
            <v>37438</v>
          </cell>
          <cell r="C204">
            <v>1</v>
          </cell>
          <cell r="D204">
            <v>55</v>
          </cell>
          <cell r="E204">
            <v>80331</v>
          </cell>
          <cell r="F204">
            <v>60</v>
          </cell>
          <cell r="G204">
            <v>785</v>
          </cell>
          <cell r="H204" t="str">
            <v>ｻｻｷ ﾖｼﾔ</v>
          </cell>
          <cell r="I204" t="str">
            <v>佐々木　義也　　　　　　　　</v>
          </cell>
          <cell r="J204">
            <v>15755</v>
          </cell>
          <cell r="K204">
            <v>23955</v>
          </cell>
          <cell r="L204" t="str">
            <v>5-0525</v>
          </cell>
        </row>
        <row r="205">
          <cell r="A205">
            <v>658871</v>
          </cell>
          <cell r="B205">
            <v>37438</v>
          </cell>
          <cell r="C205">
            <v>1</v>
          </cell>
          <cell r="D205">
            <v>25</v>
          </cell>
          <cell r="E205">
            <v>80214</v>
          </cell>
          <cell r="F205">
            <v>60</v>
          </cell>
          <cell r="G205">
            <v>716</v>
          </cell>
          <cell r="H205" t="str">
            <v>ｵｶﾞﾜ ﾐﾉﾙ</v>
          </cell>
          <cell r="I205" t="str">
            <v>小河　實　　　　　　　　　　</v>
          </cell>
          <cell r="J205">
            <v>15618</v>
          </cell>
          <cell r="K205">
            <v>23955</v>
          </cell>
          <cell r="L205" t="str">
            <v>5-0525</v>
          </cell>
        </row>
        <row r="206">
          <cell r="A206">
            <v>658939</v>
          </cell>
          <cell r="B206">
            <v>37438</v>
          </cell>
          <cell r="C206">
            <v>1</v>
          </cell>
          <cell r="D206">
            <v>25</v>
          </cell>
          <cell r="E206">
            <v>80214</v>
          </cell>
          <cell r="F206">
            <v>60</v>
          </cell>
          <cell r="G206">
            <v>716</v>
          </cell>
          <cell r="H206" t="str">
            <v>ﾓﾘﾀ ｲｻﾑ</v>
          </cell>
          <cell r="I206" t="str">
            <v>森田　勇　　　　　　　　　　</v>
          </cell>
          <cell r="J206">
            <v>15723</v>
          </cell>
          <cell r="K206">
            <v>23955</v>
          </cell>
          <cell r="L206" t="str">
            <v>5-0523</v>
          </cell>
        </row>
        <row r="207">
          <cell r="A207">
            <v>667120</v>
          </cell>
          <cell r="B207">
            <v>37438</v>
          </cell>
          <cell r="C207">
            <v>1</v>
          </cell>
          <cell r="D207">
            <v>83</v>
          </cell>
          <cell r="E207">
            <v>80800</v>
          </cell>
          <cell r="F207">
            <v>51</v>
          </cell>
          <cell r="G207">
            <v>380</v>
          </cell>
          <cell r="H207" t="str">
            <v>ｸｽﾉｷ ｼﾞﾕﾝｼﾞ</v>
          </cell>
          <cell r="I207" t="str">
            <v>楠　順治　　　　　　　　　　</v>
          </cell>
          <cell r="J207">
            <v>16854</v>
          </cell>
          <cell r="K207">
            <v>24167</v>
          </cell>
          <cell r="L207" t="str">
            <v>1-0526</v>
          </cell>
        </row>
        <row r="208">
          <cell r="A208">
            <v>667146</v>
          </cell>
          <cell r="B208">
            <v>37438</v>
          </cell>
          <cell r="C208">
            <v>1</v>
          </cell>
          <cell r="D208">
            <v>55</v>
          </cell>
          <cell r="E208">
            <v>80322</v>
          </cell>
          <cell r="F208">
            <v>41</v>
          </cell>
          <cell r="G208">
            <v>120</v>
          </cell>
          <cell r="H208" t="str">
            <v>ﾉﾛ ｱｷﾋｺ</v>
          </cell>
          <cell r="I208" t="str">
            <v>野呂　昭彦　　　　　　　　　</v>
          </cell>
          <cell r="J208">
            <v>15778</v>
          </cell>
          <cell r="K208">
            <v>24167</v>
          </cell>
          <cell r="L208" t="str">
            <v>1-0528</v>
          </cell>
        </row>
        <row r="209">
          <cell r="A209">
            <v>667154</v>
          </cell>
          <cell r="B209">
            <v>37438</v>
          </cell>
          <cell r="C209">
            <v>1</v>
          </cell>
          <cell r="D209">
            <v>43</v>
          </cell>
          <cell r="E209">
            <v>80002</v>
          </cell>
          <cell r="F209">
            <v>51</v>
          </cell>
          <cell r="G209">
            <v>120</v>
          </cell>
          <cell r="H209" t="str">
            <v>ｺｲｹ ｶｽﾞｵ</v>
          </cell>
          <cell r="I209" t="str">
            <v>小池　和夫　　　　　　　　　</v>
          </cell>
          <cell r="J209">
            <v>15651</v>
          </cell>
          <cell r="K209">
            <v>24167</v>
          </cell>
          <cell r="L209" t="str">
            <v>1-0527</v>
          </cell>
        </row>
        <row r="210">
          <cell r="A210">
            <v>667179</v>
          </cell>
          <cell r="B210">
            <v>37438</v>
          </cell>
          <cell r="C210">
            <v>1</v>
          </cell>
          <cell r="D210">
            <v>54</v>
          </cell>
          <cell r="E210">
            <v>80329</v>
          </cell>
          <cell r="F210">
            <v>60</v>
          </cell>
          <cell r="G210">
            <v>718</v>
          </cell>
          <cell r="H210" t="str">
            <v>ｲﾄｳ ｽｽﾑ</v>
          </cell>
          <cell r="I210" t="str">
            <v>伊藤　進　　　　　　　　　　</v>
          </cell>
          <cell r="J210">
            <v>16402</v>
          </cell>
          <cell r="K210">
            <v>24167</v>
          </cell>
          <cell r="L210" t="str">
            <v>5-0527</v>
          </cell>
        </row>
        <row r="211">
          <cell r="A211">
            <v>667187</v>
          </cell>
          <cell r="B211">
            <v>37438</v>
          </cell>
          <cell r="C211">
            <v>1</v>
          </cell>
          <cell r="D211">
            <v>55</v>
          </cell>
          <cell r="E211">
            <v>80318</v>
          </cell>
          <cell r="F211">
            <v>60</v>
          </cell>
          <cell r="G211">
            <v>772</v>
          </cell>
          <cell r="H211" t="str">
            <v>ｱｷﾔﾏ ｶﾂﾔｽ</v>
          </cell>
          <cell r="I211" t="str">
            <v>秋山　勝康　　　　　　　　　</v>
          </cell>
          <cell r="J211">
            <v>16443</v>
          </cell>
          <cell r="K211">
            <v>24167</v>
          </cell>
          <cell r="L211" t="str">
            <v>5-0422</v>
          </cell>
        </row>
        <row r="212">
          <cell r="A212">
            <v>667195</v>
          </cell>
          <cell r="B212">
            <v>37438</v>
          </cell>
          <cell r="C212">
            <v>1</v>
          </cell>
          <cell r="D212">
            <v>55</v>
          </cell>
          <cell r="E212">
            <v>80320</v>
          </cell>
          <cell r="F212">
            <v>60</v>
          </cell>
          <cell r="G212">
            <v>785</v>
          </cell>
          <cell r="H212" t="str">
            <v>ｺｱﾝﾄﾞ ﾋﾛﾂｸﾞ</v>
          </cell>
          <cell r="I212" t="str">
            <v>小安土　博次　　　　　　　　</v>
          </cell>
          <cell r="J212">
            <v>16764</v>
          </cell>
          <cell r="K212">
            <v>24167</v>
          </cell>
          <cell r="L212" t="str">
            <v>5-0525</v>
          </cell>
        </row>
        <row r="213">
          <cell r="A213">
            <v>667204</v>
          </cell>
          <cell r="B213">
            <v>37438</v>
          </cell>
          <cell r="C213">
            <v>1</v>
          </cell>
          <cell r="D213">
            <v>54</v>
          </cell>
          <cell r="E213">
            <v>80328</v>
          </cell>
          <cell r="F213">
            <v>60</v>
          </cell>
          <cell r="G213">
            <v>718</v>
          </cell>
          <cell r="H213" t="str">
            <v>ﾊｾ ﾏｻﾐ</v>
          </cell>
          <cell r="I213" t="str">
            <v>長谷　正己　　　　　　　　　</v>
          </cell>
          <cell r="J213">
            <v>16499</v>
          </cell>
          <cell r="K213">
            <v>24167</v>
          </cell>
          <cell r="L213" t="str">
            <v>5-0526</v>
          </cell>
        </row>
        <row r="214">
          <cell r="A214">
            <v>667212</v>
          </cell>
          <cell r="B214">
            <v>37438</v>
          </cell>
          <cell r="C214">
            <v>1</v>
          </cell>
          <cell r="D214">
            <v>55</v>
          </cell>
          <cell r="E214">
            <v>80321</v>
          </cell>
          <cell r="F214">
            <v>60</v>
          </cell>
          <cell r="G214">
            <v>785</v>
          </cell>
          <cell r="H214" t="str">
            <v>ﾊﾈﾀﾞ ﾐﾂｵ</v>
          </cell>
          <cell r="I214" t="str">
            <v>羽田　光男　　　　　　　　　</v>
          </cell>
          <cell r="J214">
            <v>17046</v>
          </cell>
          <cell r="K214">
            <v>24167</v>
          </cell>
          <cell r="L214" t="str">
            <v>5-0526</v>
          </cell>
        </row>
        <row r="215">
          <cell r="A215">
            <v>667278</v>
          </cell>
          <cell r="B215">
            <v>37438</v>
          </cell>
          <cell r="C215">
            <v>1</v>
          </cell>
          <cell r="D215">
            <v>25</v>
          </cell>
          <cell r="E215">
            <v>80212</v>
          </cell>
          <cell r="F215">
            <v>60</v>
          </cell>
          <cell r="G215">
            <v>716</v>
          </cell>
          <cell r="H215" t="str">
            <v>ｶﾄｳ ｶﾂﾊﾙ</v>
          </cell>
          <cell r="I215" t="str">
            <v>加藤　勝治　　　　　　　　　</v>
          </cell>
          <cell r="J215">
            <v>15592</v>
          </cell>
          <cell r="K215">
            <v>24167</v>
          </cell>
          <cell r="L215" t="str">
            <v>5-0525</v>
          </cell>
        </row>
        <row r="216">
          <cell r="A216">
            <v>667625</v>
          </cell>
          <cell r="B216">
            <v>37438</v>
          </cell>
          <cell r="C216">
            <v>1</v>
          </cell>
          <cell r="D216">
            <v>25</v>
          </cell>
          <cell r="E216">
            <v>80211</v>
          </cell>
          <cell r="F216">
            <v>60</v>
          </cell>
          <cell r="G216">
            <v>716</v>
          </cell>
          <cell r="H216" t="str">
            <v>ﾀｶﾊｼ ｱｷｵ</v>
          </cell>
          <cell r="I216" t="str">
            <v>高橋　昭夫　　　　　　　　　</v>
          </cell>
          <cell r="J216">
            <v>15694</v>
          </cell>
          <cell r="K216">
            <v>24167</v>
          </cell>
          <cell r="L216" t="str">
            <v>5-0525</v>
          </cell>
        </row>
        <row r="217">
          <cell r="A217">
            <v>667659</v>
          </cell>
          <cell r="B217">
            <v>37438</v>
          </cell>
          <cell r="C217">
            <v>1</v>
          </cell>
          <cell r="D217">
            <v>25</v>
          </cell>
          <cell r="E217">
            <v>80211</v>
          </cell>
          <cell r="F217">
            <v>60</v>
          </cell>
          <cell r="G217">
            <v>716</v>
          </cell>
          <cell r="H217" t="str">
            <v>ﾋﾗｶﾜ ﾋﾃﾞﾉﾌﾞ</v>
          </cell>
          <cell r="I217" t="str">
            <v>平川　秀信　　　　　　　　　</v>
          </cell>
          <cell r="J217">
            <v>16212</v>
          </cell>
          <cell r="K217">
            <v>24167</v>
          </cell>
          <cell r="L217" t="str">
            <v>5-0526</v>
          </cell>
        </row>
        <row r="218">
          <cell r="A218">
            <v>667709</v>
          </cell>
          <cell r="B218">
            <v>37438</v>
          </cell>
          <cell r="C218">
            <v>1</v>
          </cell>
          <cell r="D218">
            <v>25</v>
          </cell>
          <cell r="E218">
            <v>80211</v>
          </cell>
          <cell r="F218">
            <v>60</v>
          </cell>
          <cell r="G218">
            <v>716</v>
          </cell>
          <cell r="H218" t="str">
            <v>ｵｵﾌﾈ ｶﾂﾏｻ</v>
          </cell>
          <cell r="I218" t="str">
            <v>大船　勝正　　　　　　　　　</v>
          </cell>
          <cell r="J218">
            <v>15638</v>
          </cell>
          <cell r="K218">
            <v>24167</v>
          </cell>
          <cell r="L218" t="str">
            <v>5-0525</v>
          </cell>
        </row>
        <row r="219">
          <cell r="A219">
            <v>667717</v>
          </cell>
          <cell r="B219">
            <v>37438</v>
          </cell>
          <cell r="C219">
            <v>1</v>
          </cell>
          <cell r="D219">
            <v>25</v>
          </cell>
          <cell r="E219">
            <v>80212</v>
          </cell>
          <cell r="F219">
            <v>60</v>
          </cell>
          <cell r="G219">
            <v>716</v>
          </cell>
          <cell r="H219" t="str">
            <v>ﾏｽｲ ﾄﾓｱｷ</v>
          </cell>
          <cell r="I219" t="str">
            <v>増井　智昭　　　　　　　　　</v>
          </cell>
          <cell r="J219">
            <v>15606</v>
          </cell>
          <cell r="K219">
            <v>24167</v>
          </cell>
          <cell r="L219" t="str">
            <v>5-0525</v>
          </cell>
        </row>
        <row r="220">
          <cell r="A220">
            <v>667758</v>
          </cell>
          <cell r="B220">
            <v>37438</v>
          </cell>
          <cell r="C220">
            <v>1</v>
          </cell>
          <cell r="D220">
            <v>25</v>
          </cell>
          <cell r="E220">
            <v>80212</v>
          </cell>
          <cell r="F220">
            <v>60</v>
          </cell>
          <cell r="G220">
            <v>716</v>
          </cell>
          <cell r="H220" t="str">
            <v>ｵﾉﾃﾞﾗ ｱｷﾗ</v>
          </cell>
          <cell r="I220" t="str">
            <v>小野寺　晃　　　　　　　　　</v>
          </cell>
          <cell r="J220">
            <v>17254</v>
          </cell>
          <cell r="K220">
            <v>24167</v>
          </cell>
          <cell r="L220" t="str">
            <v>5-0524</v>
          </cell>
        </row>
        <row r="221">
          <cell r="A221">
            <v>667766</v>
          </cell>
          <cell r="B221">
            <v>37438</v>
          </cell>
          <cell r="C221">
            <v>1</v>
          </cell>
          <cell r="D221">
            <v>25</v>
          </cell>
          <cell r="E221">
            <v>80214</v>
          </cell>
          <cell r="F221">
            <v>60</v>
          </cell>
          <cell r="G221">
            <v>716</v>
          </cell>
          <cell r="H221" t="str">
            <v>ｸﾄﾞｳ ﾁﾊﾙ</v>
          </cell>
          <cell r="I221" t="str">
            <v>工藤　千春　　　　　　　　　</v>
          </cell>
          <cell r="J221">
            <v>16892</v>
          </cell>
          <cell r="K221">
            <v>24167</v>
          </cell>
          <cell r="L221" t="str">
            <v>5-0525</v>
          </cell>
        </row>
        <row r="222">
          <cell r="A222">
            <v>667773</v>
          </cell>
          <cell r="B222">
            <v>37438</v>
          </cell>
          <cell r="C222">
            <v>1</v>
          </cell>
          <cell r="D222">
            <v>25</v>
          </cell>
          <cell r="E222">
            <v>80212</v>
          </cell>
          <cell r="F222">
            <v>60</v>
          </cell>
          <cell r="G222">
            <v>716</v>
          </cell>
          <cell r="H222" t="str">
            <v>ﾐﾊﾞﾔｼ ｱｷﾖｼ</v>
          </cell>
          <cell r="I222" t="str">
            <v>見林　昭義　　　　　　　　　</v>
          </cell>
          <cell r="J222">
            <v>15592</v>
          </cell>
          <cell r="K222">
            <v>24167</v>
          </cell>
          <cell r="L222" t="str">
            <v>5-0525</v>
          </cell>
        </row>
        <row r="223">
          <cell r="A223">
            <v>667857</v>
          </cell>
          <cell r="B223">
            <v>37438</v>
          </cell>
          <cell r="C223">
            <v>1</v>
          </cell>
          <cell r="D223">
            <v>25</v>
          </cell>
          <cell r="E223">
            <v>80211</v>
          </cell>
          <cell r="F223">
            <v>60</v>
          </cell>
          <cell r="G223">
            <v>716</v>
          </cell>
          <cell r="H223" t="str">
            <v>ﾏﾂｵｶ ｱﾂｵ</v>
          </cell>
          <cell r="I223" t="str">
            <v>松岡　厚夫　　　　　　　　　</v>
          </cell>
          <cell r="J223">
            <v>15774</v>
          </cell>
          <cell r="K223">
            <v>24167</v>
          </cell>
          <cell r="L223" t="str">
            <v>5-0526</v>
          </cell>
        </row>
        <row r="224">
          <cell r="A224">
            <v>667872</v>
          </cell>
          <cell r="B224">
            <v>37438</v>
          </cell>
          <cell r="C224">
            <v>1</v>
          </cell>
          <cell r="D224">
            <v>25</v>
          </cell>
          <cell r="E224">
            <v>80211</v>
          </cell>
          <cell r="F224">
            <v>60</v>
          </cell>
          <cell r="G224">
            <v>716</v>
          </cell>
          <cell r="H224" t="str">
            <v>ﾏﾙﾔ ﾀｶｵ</v>
          </cell>
          <cell r="I224" t="str">
            <v>丸谷　隆男　　　　　　　　　</v>
          </cell>
          <cell r="J224">
            <v>15870</v>
          </cell>
          <cell r="K224">
            <v>24167</v>
          </cell>
          <cell r="L224" t="str">
            <v>5-0525</v>
          </cell>
        </row>
        <row r="225">
          <cell r="A225">
            <v>667915</v>
          </cell>
          <cell r="B225">
            <v>37438</v>
          </cell>
          <cell r="C225">
            <v>1</v>
          </cell>
          <cell r="D225">
            <v>55</v>
          </cell>
          <cell r="E225">
            <v>80320</v>
          </cell>
          <cell r="F225">
            <v>60</v>
          </cell>
          <cell r="G225">
            <v>785</v>
          </cell>
          <cell r="H225" t="str">
            <v>ﾓﾘ ﾃﾙﾐ</v>
          </cell>
          <cell r="I225" t="str">
            <v>森　輝實　　　　　　　　　　</v>
          </cell>
          <cell r="J225">
            <v>15791</v>
          </cell>
          <cell r="K225">
            <v>24167</v>
          </cell>
          <cell r="L225" t="str">
            <v>5-0525</v>
          </cell>
        </row>
        <row r="226">
          <cell r="A226">
            <v>667948</v>
          </cell>
          <cell r="B226">
            <v>37438</v>
          </cell>
          <cell r="C226">
            <v>1</v>
          </cell>
          <cell r="D226">
            <v>55</v>
          </cell>
          <cell r="E226">
            <v>80331</v>
          </cell>
          <cell r="F226">
            <v>51</v>
          </cell>
          <cell r="G226">
            <v>120</v>
          </cell>
          <cell r="H226" t="str">
            <v>ﾏｽﾀﾞ ﾋｻｵ</v>
          </cell>
          <cell r="I226" t="str">
            <v>舛田　久夫　　　　　　　　　</v>
          </cell>
          <cell r="J226">
            <v>16564</v>
          </cell>
          <cell r="K226">
            <v>24167</v>
          </cell>
          <cell r="L226" t="str">
            <v>1-0527</v>
          </cell>
        </row>
        <row r="227">
          <cell r="A227">
            <v>668004</v>
          </cell>
          <cell r="B227">
            <v>37438</v>
          </cell>
          <cell r="C227">
            <v>1</v>
          </cell>
          <cell r="D227">
            <v>55</v>
          </cell>
          <cell r="E227">
            <v>80319</v>
          </cell>
          <cell r="F227">
            <v>60</v>
          </cell>
          <cell r="G227">
            <v>785</v>
          </cell>
          <cell r="H227" t="str">
            <v>ｱﾓｳ ｲｻｵ</v>
          </cell>
          <cell r="I227" t="str">
            <v>天羽　勲　　　　　　　　　　</v>
          </cell>
          <cell r="J227">
            <v>16097</v>
          </cell>
          <cell r="K227">
            <v>24198</v>
          </cell>
          <cell r="L227" t="str">
            <v>5-0526</v>
          </cell>
        </row>
        <row r="228">
          <cell r="A228">
            <v>668078</v>
          </cell>
          <cell r="B228">
            <v>37438</v>
          </cell>
          <cell r="C228">
            <v>1</v>
          </cell>
          <cell r="D228">
            <v>25</v>
          </cell>
          <cell r="E228">
            <v>80211</v>
          </cell>
          <cell r="F228">
            <v>60</v>
          </cell>
          <cell r="G228">
            <v>716</v>
          </cell>
          <cell r="H228" t="str">
            <v>ｶﾄｳ ﾀﾀﾞﾖｼ</v>
          </cell>
          <cell r="I228" t="str">
            <v>加藤　忠義　　　　　　　　　</v>
          </cell>
          <cell r="J228">
            <v>16169</v>
          </cell>
          <cell r="K228">
            <v>24198</v>
          </cell>
          <cell r="L228" t="str">
            <v>5-0526</v>
          </cell>
        </row>
        <row r="229">
          <cell r="A229">
            <v>668086</v>
          </cell>
          <cell r="B229">
            <v>37438</v>
          </cell>
          <cell r="C229">
            <v>1</v>
          </cell>
          <cell r="D229">
            <v>55</v>
          </cell>
          <cell r="E229">
            <v>80321</v>
          </cell>
          <cell r="F229">
            <v>60</v>
          </cell>
          <cell r="G229">
            <v>785</v>
          </cell>
          <cell r="H229" t="str">
            <v>ﾏﾂﾀﾞ ﾄﾓﾉﾘ</v>
          </cell>
          <cell r="I229" t="str">
            <v>松田　知則　　　　　　　　　</v>
          </cell>
          <cell r="J229">
            <v>17228</v>
          </cell>
          <cell r="K229">
            <v>24198</v>
          </cell>
          <cell r="L229" t="str">
            <v>5-0525</v>
          </cell>
        </row>
        <row r="230">
          <cell r="A230">
            <v>668094</v>
          </cell>
          <cell r="B230">
            <v>37438</v>
          </cell>
          <cell r="C230">
            <v>1</v>
          </cell>
          <cell r="D230">
            <v>25</v>
          </cell>
          <cell r="E230">
            <v>80213</v>
          </cell>
          <cell r="F230">
            <v>51</v>
          </cell>
          <cell r="G230">
            <v>380</v>
          </cell>
          <cell r="H230" t="str">
            <v>ｷﾓﾄ ﾏｻﾙ</v>
          </cell>
          <cell r="I230" t="str">
            <v>木元　優　　　　　　　　　　</v>
          </cell>
          <cell r="J230">
            <v>16343</v>
          </cell>
          <cell r="K230">
            <v>24198</v>
          </cell>
          <cell r="L230" t="str">
            <v>1-0527</v>
          </cell>
        </row>
        <row r="231">
          <cell r="A231">
            <v>668110</v>
          </cell>
          <cell r="B231">
            <v>37438</v>
          </cell>
          <cell r="C231">
            <v>1</v>
          </cell>
          <cell r="D231">
            <v>25</v>
          </cell>
          <cell r="E231">
            <v>80211</v>
          </cell>
          <cell r="F231">
            <v>60</v>
          </cell>
          <cell r="G231">
            <v>716</v>
          </cell>
          <cell r="H231" t="str">
            <v>ﾊﾔｼ ﾄｼｵ</v>
          </cell>
          <cell r="I231" t="str">
            <v>林　利夫　　　　　　　　　　</v>
          </cell>
          <cell r="J231">
            <v>16848</v>
          </cell>
          <cell r="K231">
            <v>24198</v>
          </cell>
          <cell r="L231" t="str">
            <v>5-0526</v>
          </cell>
        </row>
        <row r="232">
          <cell r="A232">
            <v>668136</v>
          </cell>
          <cell r="B232">
            <v>37438</v>
          </cell>
          <cell r="C232">
            <v>1</v>
          </cell>
          <cell r="D232">
            <v>55</v>
          </cell>
          <cell r="E232">
            <v>80322</v>
          </cell>
          <cell r="F232">
            <v>60</v>
          </cell>
          <cell r="G232">
            <v>785</v>
          </cell>
          <cell r="H232" t="str">
            <v>ﾀｶﾀﾞ ｺｳｲﾁ</v>
          </cell>
          <cell r="I232" t="str">
            <v>高田　弘一　　　　　　　　　</v>
          </cell>
          <cell r="J232">
            <v>15581</v>
          </cell>
          <cell r="K232">
            <v>24198</v>
          </cell>
          <cell r="L232" t="str">
            <v>5-0525</v>
          </cell>
        </row>
        <row r="233">
          <cell r="A233">
            <v>668144</v>
          </cell>
          <cell r="B233">
            <v>37438</v>
          </cell>
          <cell r="C233">
            <v>1</v>
          </cell>
          <cell r="D233">
            <v>21</v>
          </cell>
          <cell r="E233">
            <v>80212</v>
          </cell>
          <cell r="F233">
            <v>60</v>
          </cell>
          <cell r="G233">
            <v>721</v>
          </cell>
          <cell r="H233" t="str">
            <v>ｶﾜﾀﾞ ﾖｼﾉﾌﾞ</v>
          </cell>
          <cell r="I233" t="str">
            <v>川田　義信　　　　　　　　　</v>
          </cell>
          <cell r="J233">
            <v>15490</v>
          </cell>
          <cell r="K233">
            <v>24198</v>
          </cell>
          <cell r="L233" t="str">
            <v>5-0525</v>
          </cell>
        </row>
        <row r="234">
          <cell r="A234">
            <v>668152</v>
          </cell>
          <cell r="B234">
            <v>37438</v>
          </cell>
          <cell r="C234">
            <v>1</v>
          </cell>
          <cell r="D234">
            <v>53</v>
          </cell>
          <cell r="E234">
            <v>80509</v>
          </cell>
          <cell r="F234">
            <v>51</v>
          </cell>
          <cell r="G234">
            <v>481</v>
          </cell>
          <cell r="H234" t="str">
            <v>ﾖｼﾀﾞ ﾀﾀﾞｵ</v>
          </cell>
          <cell r="I234" t="str">
            <v>吉田　忠夫　　　　　　　　　</v>
          </cell>
          <cell r="J234">
            <v>16269</v>
          </cell>
          <cell r="K234">
            <v>24198</v>
          </cell>
          <cell r="L234" t="str">
            <v>1-0527</v>
          </cell>
        </row>
        <row r="235">
          <cell r="A235">
            <v>668185</v>
          </cell>
          <cell r="B235">
            <v>37438</v>
          </cell>
          <cell r="C235">
            <v>1</v>
          </cell>
          <cell r="D235">
            <v>54</v>
          </cell>
          <cell r="E235">
            <v>80329</v>
          </cell>
          <cell r="F235">
            <v>51</v>
          </cell>
          <cell r="G235">
            <v>120</v>
          </cell>
          <cell r="H235" t="str">
            <v>ｲﾉｳｴ ﾊﾙｵ</v>
          </cell>
          <cell r="I235" t="str">
            <v>井上　春夫　　　　　　　　　</v>
          </cell>
          <cell r="J235">
            <v>16572</v>
          </cell>
          <cell r="K235">
            <v>24259</v>
          </cell>
          <cell r="L235" t="str">
            <v>1-0527</v>
          </cell>
        </row>
        <row r="236">
          <cell r="A236">
            <v>668202</v>
          </cell>
          <cell r="B236">
            <v>37438</v>
          </cell>
          <cell r="C236">
            <v>1</v>
          </cell>
          <cell r="D236">
            <v>55</v>
          </cell>
          <cell r="E236">
            <v>80319</v>
          </cell>
          <cell r="F236">
            <v>60</v>
          </cell>
          <cell r="G236">
            <v>785</v>
          </cell>
          <cell r="H236" t="str">
            <v>ﾀﾁﾊﾞﾅ ﾖｳｼﾞ</v>
          </cell>
          <cell r="I236" t="str">
            <v>橘　洋次　　　　　　　　　　</v>
          </cell>
          <cell r="J236">
            <v>15896</v>
          </cell>
          <cell r="K236">
            <v>24259</v>
          </cell>
          <cell r="L236" t="str">
            <v>5-0525</v>
          </cell>
        </row>
        <row r="237">
          <cell r="A237">
            <v>671156</v>
          </cell>
          <cell r="B237">
            <v>37438</v>
          </cell>
          <cell r="C237">
            <v>1</v>
          </cell>
          <cell r="D237">
            <v>57</v>
          </cell>
          <cell r="E237">
            <v>80300</v>
          </cell>
          <cell r="F237">
            <v>31</v>
          </cell>
          <cell r="G237">
            <v>100</v>
          </cell>
          <cell r="H237" t="str">
            <v>ﾖｼﾀﾞ ﾄｼｵ</v>
          </cell>
          <cell r="I237" t="str">
            <v>吉田　俊雄　　　　　　　　　</v>
          </cell>
          <cell r="J237">
            <v>17092</v>
          </cell>
          <cell r="K237">
            <v>24563</v>
          </cell>
          <cell r="L237" t="str">
            <v>1-0741</v>
          </cell>
        </row>
        <row r="238">
          <cell r="A238">
            <v>677062</v>
          </cell>
          <cell r="B238">
            <v>37438</v>
          </cell>
          <cell r="C238">
            <v>1</v>
          </cell>
          <cell r="D238">
            <v>25</v>
          </cell>
          <cell r="E238">
            <v>80211</v>
          </cell>
          <cell r="F238">
            <v>41</v>
          </cell>
          <cell r="G238">
            <v>120</v>
          </cell>
          <cell r="H238" t="str">
            <v>ｲﾖﾍﾞ ﾏｻﾖｼ</v>
          </cell>
          <cell r="I238" t="str">
            <v>伊豫部　正義　　　　　　　　</v>
          </cell>
          <cell r="J238">
            <v>15786</v>
          </cell>
          <cell r="K238">
            <v>24593</v>
          </cell>
          <cell r="L238" t="str">
            <v>1-0627</v>
          </cell>
        </row>
        <row r="239">
          <cell r="A239">
            <v>677153</v>
          </cell>
          <cell r="B239">
            <v>37438</v>
          </cell>
          <cell r="C239">
            <v>1</v>
          </cell>
          <cell r="D239">
            <v>25</v>
          </cell>
          <cell r="E239">
            <v>80211</v>
          </cell>
          <cell r="F239">
            <v>60</v>
          </cell>
          <cell r="G239">
            <v>716</v>
          </cell>
          <cell r="H239" t="str">
            <v>ｺﾊﾞﾔｼ ﾖｼﾉﾘ</v>
          </cell>
          <cell r="I239" t="str">
            <v>小林　芳詔　　　　　　　　　</v>
          </cell>
          <cell r="J239">
            <v>15804</v>
          </cell>
          <cell r="K239">
            <v>24593</v>
          </cell>
          <cell r="L239" t="str">
            <v>5-0525</v>
          </cell>
        </row>
        <row r="240">
          <cell r="A240">
            <v>677161</v>
          </cell>
          <cell r="B240">
            <v>37438</v>
          </cell>
          <cell r="C240">
            <v>1</v>
          </cell>
          <cell r="D240">
            <v>83</v>
          </cell>
          <cell r="E240">
            <v>80800</v>
          </cell>
          <cell r="F240">
            <v>51</v>
          </cell>
          <cell r="G240">
            <v>120</v>
          </cell>
          <cell r="H240" t="str">
            <v>ｼｶﾅｲ ﾏｻﾐ</v>
          </cell>
          <cell r="I240" t="str">
            <v>鹿内　正美　　　　　　　　　</v>
          </cell>
          <cell r="J240">
            <v>15757</v>
          </cell>
          <cell r="K240">
            <v>24593</v>
          </cell>
          <cell r="L240" t="str">
            <v>1-0525</v>
          </cell>
        </row>
        <row r="241">
          <cell r="A241">
            <v>677203</v>
          </cell>
          <cell r="B241">
            <v>37438</v>
          </cell>
          <cell r="C241">
            <v>1</v>
          </cell>
          <cell r="D241">
            <v>25</v>
          </cell>
          <cell r="E241">
            <v>80213</v>
          </cell>
          <cell r="F241">
            <v>60</v>
          </cell>
          <cell r="G241">
            <v>716</v>
          </cell>
          <cell r="H241" t="str">
            <v>ﾔﾏｺｼ ｷﾖｼ</v>
          </cell>
          <cell r="I241" t="str">
            <v>山腰　清　　　　　　　　　　</v>
          </cell>
          <cell r="J241">
            <v>16093</v>
          </cell>
          <cell r="K241">
            <v>24593</v>
          </cell>
          <cell r="L241" t="str">
            <v>5-0526</v>
          </cell>
        </row>
        <row r="242">
          <cell r="A242">
            <v>677369</v>
          </cell>
          <cell r="B242">
            <v>37438</v>
          </cell>
          <cell r="C242">
            <v>1</v>
          </cell>
          <cell r="D242">
            <v>25</v>
          </cell>
          <cell r="E242">
            <v>80213</v>
          </cell>
          <cell r="F242">
            <v>60</v>
          </cell>
          <cell r="G242">
            <v>716</v>
          </cell>
          <cell r="H242" t="str">
            <v>ﾏﾂｵ ﾄｷﾊﾁﾛｳ</v>
          </cell>
          <cell r="I242" t="str">
            <v>松尾　時八郎　　　　　　　　</v>
          </cell>
          <cell r="J242">
            <v>15577</v>
          </cell>
          <cell r="K242">
            <v>24716</v>
          </cell>
          <cell r="L242" t="str">
            <v>5-0525</v>
          </cell>
        </row>
        <row r="243">
          <cell r="A243">
            <v>677401</v>
          </cell>
          <cell r="B243">
            <v>37438</v>
          </cell>
          <cell r="C243">
            <v>1</v>
          </cell>
          <cell r="D243">
            <v>25</v>
          </cell>
          <cell r="E243">
            <v>80213</v>
          </cell>
          <cell r="F243">
            <v>60</v>
          </cell>
          <cell r="G243">
            <v>716</v>
          </cell>
          <cell r="H243" t="str">
            <v>ﾔﾏﾓﾄ ﾋﾛｼ</v>
          </cell>
          <cell r="I243" t="str">
            <v>山元　博　　　　　　　　　　</v>
          </cell>
          <cell r="J243">
            <v>16406</v>
          </cell>
          <cell r="K243">
            <v>24716</v>
          </cell>
          <cell r="L243" t="str">
            <v>5-0527</v>
          </cell>
        </row>
        <row r="244">
          <cell r="A244">
            <v>677419</v>
          </cell>
          <cell r="B244">
            <v>37438</v>
          </cell>
          <cell r="C244">
            <v>1</v>
          </cell>
          <cell r="D244">
            <v>25</v>
          </cell>
          <cell r="E244">
            <v>80213</v>
          </cell>
          <cell r="F244">
            <v>60</v>
          </cell>
          <cell r="G244">
            <v>716</v>
          </cell>
          <cell r="H244" t="str">
            <v>ｱｷﾔﾏ ｻﾄﾙ</v>
          </cell>
          <cell r="I244" t="str">
            <v>秋山　聰　　　　　　　　　　</v>
          </cell>
          <cell r="J244">
            <v>16123</v>
          </cell>
          <cell r="K244">
            <v>24716</v>
          </cell>
          <cell r="L244" t="str">
            <v>5-0526</v>
          </cell>
        </row>
        <row r="245">
          <cell r="A245">
            <v>677434</v>
          </cell>
          <cell r="B245">
            <v>37438</v>
          </cell>
          <cell r="C245">
            <v>1</v>
          </cell>
          <cell r="D245">
            <v>55</v>
          </cell>
          <cell r="E245">
            <v>80318</v>
          </cell>
          <cell r="F245">
            <v>43</v>
          </cell>
          <cell r="G245">
            <v>380</v>
          </cell>
          <cell r="H245" t="str">
            <v>ﾏｴﾀﾞ ｸﾆｵ</v>
          </cell>
          <cell r="I245" t="str">
            <v>前田　国男　　　　　　　　　</v>
          </cell>
          <cell r="J245">
            <v>16146</v>
          </cell>
          <cell r="K245">
            <v>24716</v>
          </cell>
          <cell r="L245" t="str">
            <v>1-0527</v>
          </cell>
        </row>
        <row r="246">
          <cell r="A246">
            <v>677518</v>
          </cell>
          <cell r="B246">
            <v>37438</v>
          </cell>
          <cell r="C246">
            <v>1</v>
          </cell>
          <cell r="D246">
            <v>25</v>
          </cell>
          <cell r="E246">
            <v>80214</v>
          </cell>
          <cell r="F246">
            <v>60</v>
          </cell>
          <cell r="G246">
            <v>716</v>
          </cell>
          <cell r="H246" t="str">
            <v>ﾋｶﾞｼｶﾜ ﾂﾄﾑ</v>
          </cell>
          <cell r="I246" t="str">
            <v>東川　勉　　　　　　　　　　</v>
          </cell>
          <cell r="J246">
            <v>16507</v>
          </cell>
          <cell r="K246">
            <v>24716</v>
          </cell>
          <cell r="L246" t="str">
            <v>5-0525</v>
          </cell>
        </row>
        <row r="247">
          <cell r="A247">
            <v>677525</v>
          </cell>
          <cell r="B247">
            <v>37438</v>
          </cell>
          <cell r="C247">
            <v>1</v>
          </cell>
          <cell r="D247">
            <v>25</v>
          </cell>
          <cell r="E247">
            <v>80214</v>
          </cell>
          <cell r="F247">
            <v>60</v>
          </cell>
          <cell r="G247">
            <v>716</v>
          </cell>
          <cell r="H247" t="str">
            <v>ﾄｳﾊﾗ ｶﾂﾉﾌﾞ</v>
          </cell>
          <cell r="I247" t="str">
            <v>唐原　勝信　　　　　　　　　</v>
          </cell>
          <cell r="J247">
            <v>16077</v>
          </cell>
          <cell r="K247">
            <v>24716</v>
          </cell>
          <cell r="L247" t="str">
            <v>5-0526</v>
          </cell>
        </row>
        <row r="248">
          <cell r="A248">
            <v>677533</v>
          </cell>
          <cell r="B248">
            <v>37438</v>
          </cell>
          <cell r="C248">
            <v>1</v>
          </cell>
          <cell r="D248">
            <v>25</v>
          </cell>
          <cell r="E248">
            <v>80214</v>
          </cell>
          <cell r="F248">
            <v>60</v>
          </cell>
          <cell r="G248">
            <v>716</v>
          </cell>
          <cell r="H248" t="str">
            <v>ｶﾜｱｲ ﾊﾙｵ</v>
          </cell>
          <cell r="I248" t="str">
            <v>川合　春雄　　　　　　　　　</v>
          </cell>
          <cell r="J248">
            <v>16125</v>
          </cell>
          <cell r="K248">
            <v>24716</v>
          </cell>
          <cell r="L248" t="str">
            <v>5-0526</v>
          </cell>
        </row>
        <row r="249">
          <cell r="A249">
            <v>680728</v>
          </cell>
          <cell r="B249">
            <v>37438</v>
          </cell>
          <cell r="C249">
            <v>1</v>
          </cell>
          <cell r="D249">
            <v>45</v>
          </cell>
          <cell r="E249">
            <v>80000</v>
          </cell>
          <cell r="F249">
            <v>6</v>
          </cell>
          <cell r="G249">
            <v>0</v>
          </cell>
          <cell r="H249" t="str">
            <v>ｶﾀｷﾞﾘ ﾏｻﾐ</v>
          </cell>
          <cell r="I249" t="str">
            <v>片桐　政美　　　　　　　　　</v>
          </cell>
          <cell r="J249">
            <v>16019</v>
          </cell>
          <cell r="K249">
            <v>24929</v>
          </cell>
          <cell r="L249" t="str">
            <v>1-1018</v>
          </cell>
        </row>
        <row r="250">
          <cell r="A250">
            <v>681262</v>
          </cell>
          <cell r="B250">
            <v>37438</v>
          </cell>
          <cell r="C250">
            <v>1</v>
          </cell>
          <cell r="D250">
            <v>82</v>
          </cell>
          <cell r="E250">
            <v>80800</v>
          </cell>
          <cell r="F250">
            <v>42</v>
          </cell>
          <cell r="G250">
            <v>120</v>
          </cell>
          <cell r="H250" t="str">
            <v>ｽｶﾞﾜﾗ ﾏｻﾕｷ</v>
          </cell>
          <cell r="I250" t="str">
            <v>菅原　正行　　　　　　　　　</v>
          </cell>
          <cell r="J250">
            <v>17493</v>
          </cell>
          <cell r="K250">
            <v>24929</v>
          </cell>
          <cell r="L250" t="str">
            <v>1-0527</v>
          </cell>
        </row>
        <row r="251">
          <cell r="A251">
            <v>682822</v>
          </cell>
          <cell r="B251">
            <v>37438</v>
          </cell>
          <cell r="C251">
            <v>1</v>
          </cell>
          <cell r="D251">
            <v>51</v>
          </cell>
          <cell r="E251">
            <v>80507</v>
          </cell>
          <cell r="F251">
            <v>51</v>
          </cell>
          <cell r="G251">
            <v>452</v>
          </cell>
          <cell r="H251" t="str">
            <v>ｲｼﾊﾞｼ ｶｽﾞﾐ</v>
          </cell>
          <cell r="I251" t="str">
            <v>石橋　和美　　　　　　　　　</v>
          </cell>
          <cell r="J251">
            <v>18210</v>
          </cell>
          <cell r="K251">
            <v>24929</v>
          </cell>
          <cell r="L251" t="str">
            <v>1-0525</v>
          </cell>
        </row>
        <row r="252">
          <cell r="A252">
            <v>683904</v>
          </cell>
          <cell r="B252">
            <v>37438</v>
          </cell>
          <cell r="C252">
            <v>1</v>
          </cell>
          <cell r="D252">
            <v>51</v>
          </cell>
          <cell r="E252">
            <v>80507</v>
          </cell>
          <cell r="F252">
            <v>51</v>
          </cell>
          <cell r="G252">
            <v>452</v>
          </cell>
          <cell r="H252" t="str">
            <v>ｵﾓﾀﾞ ﾀｹｼﾞ</v>
          </cell>
          <cell r="I252" t="str">
            <v>面田　武二　　　　　　　　　</v>
          </cell>
          <cell r="J252">
            <v>17683</v>
          </cell>
          <cell r="K252">
            <v>24959</v>
          </cell>
          <cell r="L252" t="str">
            <v>1-0525</v>
          </cell>
        </row>
        <row r="253">
          <cell r="A253">
            <v>687276</v>
          </cell>
          <cell r="B253">
            <v>37438</v>
          </cell>
          <cell r="C253">
            <v>1</v>
          </cell>
          <cell r="D253">
            <v>55</v>
          </cell>
          <cell r="E253">
            <v>80319</v>
          </cell>
          <cell r="F253">
            <v>51</v>
          </cell>
          <cell r="G253">
            <v>380</v>
          </cell>
          <cell r="H253" t="str">
            <v>ｳｴﾉ ﾀﾀﾞｼ</v>
          </cell>
          <cell r="I253" t="str">
            <v>上野　忠　　　　　　　　　　</v>
          </cell>
          <cell r="J253">
            <v>15476</v>
          </cell>
          <cell r="K253">
            <v>24959</v>
          </cell>
          <cell r="L253" t="str">
            <v>1-0525</v>
          </cell>
        </row>
        <row r="254">
          <cell r="A254">
            <v>687301</v>
          </cell>
          <cell r="B254">
            <v>37438</v>
          </cell>
          <cell r="C254">
            <v>1</v>
          </cell>
          <cell r="D254">
            <v>25</v>
          </cell>
          <cell r="E254">
            <v>80212</v>
          </cell>
          <cell r="F254">
            <v>60</v>
          </cell>
          <cell r="G254">
            <v>716</v>
          </cell>
          <cell r="H254" t="str">
            <v>ﾔﾏｸﾗ ｽｽﾑ</v>
          </cell>
          <cell r="I254" t="str">
            <v>山倉　進　　　　　　　　　　</v>
          </cell>
          <cell r="J254">
            <v>16187</v>
          </cell>
          <cell r="K254">
            <v>24959</v>
          </cell>
          <cell r="L254" t="str">
            <v>5-0527</v>
          </cell>
        </row>
        <row r="255">
          <cell r="A255">
            <v>687319</v>
          </cell>
          <cell r="B255">
            <v>37438</v>
          </cell>
          <cell r="C255">
            <v>1</v>
          </cell>
          <cell r="D255">
            <v>25</v>
          </cell>
          <cell r="E255">
            <v>80213</v>
          </cell>
          <cell r="F255">
            <v>60</v>
          </cell>
          <cell r="G255">
            <v>716</v>
          </cell>
          <cell r="H255" t="str">
            <v>ﾅｶﾄｷ ﾓﾘﾖｼ</v>
          </cell>
          <cell r="I255" t="str">
            <v>中時　盛榮　　　　　　　　　</v>
          </cell>
          <cell r="J255">
            <v>16098</v>
          </cell>
          <cell r="K255">
            <v>24959</v>
          </cell>
          <cell r="L255" t="str">
            <v>5-0526</v>
          </cell>
        </row>
        <row r="256">
          <cell r="A256">
            <v>687326</v>
          </cell>
          <cell r="B256">
            <v>37438</v>
          </cell>
          <cell r="C256">
            <v>1</v>
          </cell>
          <cell r="D256">
            <v>25</v>
          </cell>
          <cell r="E256">
            <v>80214</v>
          </cell>
          <cell r="F256">
            <v>60</v>
          </cell>
          <cell r="G256">
            <v>716</v>
          </cell>
          <cell r="H256" t="str">
            <v>ﾀﾋﾞﾀ ﾋﾛｼ</v>
          </cell>
          <cell r="I256" t="str">
            <v>旅田　弘司　　　　　　　　　</v>
          </cell>
          <cell r="J256">
            <v>15661</v>
          </cell>
          <cell r="K256">
            <v>24959</v>
          </cell>
          <cell r="L256" t="str">
            <v>5-0525</v>
          </cell>
        </row>
        <row r="257">
          <cell r="A257">
            <v>687441</v>
          </cell>
          <cell r="B257">
            <v>37438</v>
          </cell>
          <cell r="C257">
            <v>1</v>
          </cell>
          <cell r="D257">
            <v>55</v>
          </cell>
          <cell r="E257">
            <v>80321</v>
          </cell>
          <cell r="F257">
            <v>60</v>
          </cell>
          <cell r="G257">
            <v>785</v>
          </cell>
          <cell r="H257" t="str">
            <v>ｲﾄｳ ｲﾜｵ</v>
          </cell>
          <cell r="I257" t="str">
            <v>伊東　巖　　　　　　　　　　</v>
          </cell>
          <cell r="J257">
            <v>15685</v>
          </cell>
          <cell r="K257">
            <v>24959</v>
          </cell>
          <cell r="L257" t="str">
            <v>5-0523</v>
          </cell>
        </row>
        <row r="258">
          <cell r="A258">
            <v>687459</v>
          </cell>
          <cell r="B258">
            <v>37438</v>
          </cell>
          <cell r="C258">
            <v>1</v>
          </cell>
          <cell r="D258">
            <v>25</v>
          </cell>
          <cell r="E258">
            <v>80211</v>
          </cell>
          <cell r="F258">
            <v>60</v>
          </cell>
          <cell r="G258">
            <v>716</v>
          </cell>
          <cell r="H258" t="str">
            <v>ｲﾏｷﾀ ﾔｽﾋｺ</v>
          </cell>
          <cell r="I258" t="str">
            <v>今北　康彦　　　　　　　　　</v>
          </cell>
          <cell r="J258">
            <v>16505</v>
          </cell>
          <cell r="K258">
            <v>24959</v>
          </cell>
          <cell r="L258" t="str">
            <v>5-0526</v>
          </cell>
        </row>
        <row r="259">
          <cell r="A259">
            <v>689793</v>
          </cell>
          <cell r="B259">
            <v>37438</v>
          </cell>
          <cell r="C259">
            <v>1</v>
          </cell>
          <cell r="D259">
            <v>55</v>
          </cell>
          <cell r="E259">
            <v>80322</v>
          </cell>
          <cell r="F259">
            <v>51</v>
          </cell>
          <cell r="G259">
            <v>120</v>
          </cell>
          <cell r="H259" t="str">
            <v>ｲｼﾀﾞ ｶｽﾞｵ</v>
          </cell>
          <cell r="I259" t="str">
            <v>石田　和夫　　　　　　　　　</v>
          </cell>
          <cell r="J259">
            <v>17643</v>
          </cell>
          <cell r="K259">
            <v>25143</v>
          </cell>
          <cell r="L259" t="str">
            <v>1-0523</v>
          </cell>
        </row>
        <row r="260">
          <cell r="A260">
            <v>690479</v>
          </cell>
          <cell r="B260">
            <v>37438</v>
          </cell>
          <cell r="C260">
            <v>1</v>
          </cell>
          <cell r="D260">
            <v>57</v>
          </cell>
          <cell r="E260">
            <v>80300</v>
          </cell>
          <cell r="F260">
            <v>21</v>
          </cell>
          <cell r="G260">
            <v>100</v>
          </cell>
          <cell r="H260" t="str">
            <v>ｱﾗｶﾜ ﾉﾘｵ</v>
          </cell>
          <cell r="I260" t="str">
            <v>荒川　憲生　　　　　　　　　</v>
          </cell>
          <cell r="J260">
            <v>17104</v>
          </cell>
          <cell r="K260">
            <v>25294</v>
          </cell>
          <cell r="L260" t="str">
            <v>1-0917</v>
          </cell>
        </row>
        <row r="261">
          <cell r="A261">
            <v>692185</v>
          </cell>
          <cell r="B261">
            <v>37438</v>
          </cell>
          <cell r="C261">
            <v>1</v>
          </cell>
          <cell r="D261">
            <v>51</v>
          </cell>
          <cell r="E261">
            <v>80507</v>
          </cell>
          <cell r="F261">
            <v>41</v>
          </cell>
          <cell r="G261">
            <v>452</v>
          </cell>
          <cell r="H261" t="str">
            <v>ﾖｺﾀ ﾋﾛｼ</v>
          </cell>
          <cell r="I261" t="str">
            <v>横田　博志　　　　　　　　　</v>
          </cell>
          <cell r="J261">
            <v>17669</v>
          </cell>
          <cell r="K261">
            <v>25294</v>
          </cell>
          <cell r="L261" t="str">
            <v>1-0629</v>
          </cell>
        </row>
        <row r="262">
          <cell r="A262">
            <v>692334</v>
          </cell>
          <cell r="B262">
            <v>37438</v>
          </cell>
          <cell r="C262">
            <v>1</v>
          </cell>
          <cell r="D262">
            <v>51</v>
          </cell>
          <cell r="E262">
            <v>80506</v>
          </cell>
          <cell r="F262">
            <v>31</v>
          </cell>
          <cell r="G262">
            <v>453</v>
          </cell>
          <cell r="H262" t="str">
            <v>ｷﾀｶﾞﾜ ﾏｻﾋｺ</v>
          </cell>
          <cell r="I262" t="str">
            <v>北川　正彦　　　　　　　　　</v>
          </cell>
          <cell r="J262">
            <v>17021</v>
          </cell>
          <cell r="K262">
            <v>25294</v>
          </cell>
          <cell r="L262" t="str">
            <v>1-0821</v>
          </cell>
        </row>
        <row r="263">
          <cell r="A263">
            <v>692474</v>
          </cell>
          <cell r="B263">
            <v>37438</v>
          </cell>
          <cell r="C263">
            <v>1</v>
          </cell>
          <cell r="D263">
            <v>51</v>
          </cell>
          <cell r="E263">
            <v>80506</v>
          </cell>
          <cell r="F263">
            <v>21</v>
          </cell>
          <cell r="G263">
            <v>454</v>
          </cell>
          <cell r="H263" t="str">
            <v>ｷｼ ﾐﾉﾙ</v>
          </cell>
          <cell r="I263" t="str">
            <v>岸　實　　　　　　　　　　　</v>
          </cell>
          <cell r="J263">
            <v>16511</v>
          </cell>
          <cell r="K263">
            <v>25294</v>
          </cell>
          <cell r="L263" t="str">
            <v>1-0919</v>
          </cell>
        </row>
        <row r="264">
          <cell r="A264">
            <v>692532</v>
          </cell>
          <cell r="B264">
            <v>37438</v>
          </cell>
          <cell r="C264">
            <v>1</v>
          </cell>
          <cell r="D264">
            <v>53</v>
          </cell>
          <cell r="E264">
            <v>80510</v>
          </cell>
          <cell r="F264">
            <v>41</v>
          </cell>
          <cell r="G264">
            <v>454</v>
          </cell>
          <cell r="H264" t="str">
            <v>ﾊﾔｼ ﾐﾉﾙ</v>
          </cell>
          <cell r="I264" t="str">
            <v>林　実　　　　　　　　　　　</v>
          </cell>
          <cell r="J264">
            <v>18643</v>
          </cell>
          <cell r="K264">
            <v>25294</v>
          </cell>
          <cell r="L264" t="str">
            <v>1-0628</v>
          </cell>
        </row>
        <row r="265">
          <cell r="A265">
            <v>700302</v>
          </cell>
          <cell r="B265">
            <v>37438</v>
          </cell>
          <cell r="C265">
            <v>1</v>
          </cell>
          <cell r="D265">
            <v>45</v>
          </cell>
          <cell r="E265">
            <v>80003</v>
          </cell>
          <cell r="F265">
            <v>25</v>
          </cell>
          <cell r="G265">
            <v>100</v>
          </cell>
          <cell r="H265" t="str">
            <v>ﾀｶﾊｼ ﾃﾂｵ</v>
          </cell>
          <cell r="I265" t="str">
            <v>高橋　哲男　　　　　　　　　</v>
          </cell>
          <cell r="J265">
            <v>17490</v>
          </cell>
          <cell r="K265">
            <v>25659</v>
          </cell>
          <cell r="L265" t="str">
            <v>1-0917</v>
          </cell>
        </row>
        <row r="266">
          <cell r="A266">
            <v>701242</v>
          </cell>
          <cell r="B266">
            <v>37438</v>
          </cell>
          <cell r="C266">
            <v>1</v>
          </cell>
          <cell r="D266">
            <v>83</v>
          </cell>
          <cell r="E266">
            <v>80800</v>
          </cell>
          <cell r="F266">
            <v>32</v>
          </cell>
          <cell r="G266">
            <v>100</v>
          </cell>
          <cell r="H266" t="str">
            <v>ｲﾏｶﾜ ﾏｻﾕｷ</v>
          </cell>
          <cell r="I266" t="str">
            <v>今河　正行　　　　　　　　　</v>
          </cell>
          <cell r="J266">
            <v>18340</v>
          </cell>
          <cell r="K266">
            <v>25659</v>
          </cell>
          <cell r="L266" t="str">
            <v>1-0815</v>
          </cell>
        </row>
        <row r="267">
          <cell r="A267">
            <v>701714</v>
          </cell>
          <cell r="B267">
            <v>37438</v>
          </cell>
          <cell r="C267">
            <v>1</v>
          </cell>
          <cell r="D267">
            <v>51</v>
          </cell>
          <cell r="E267">
            <v>80507</v>
          </cell>
          <cell r="F267">
            <v>31</v>
          </cell>
          <cell r="G267">
            <v>451</v>
          </cell>
          <cell r="H267" t="str">
            <v>ｱｵｷ ﾕｳｼﾞ</v>
          </cell>
          <cell r="I267" t="str">
            <v>青木　祐司　　　　　　　　　</v>
          </cell>
          <cell r="J267">
            <v>17086</v>
          </cell>
          <cell r="K267">
            <v>25659</v>
          </cell>
          <cell r="L267" t="str">
            <v>1-0821</v>
          </cell>
        </row>
        <row r="268">
          <cell r="A268">
            <v>702001</v>
          </cell>
          <cell r="B268">
            <v>37438</v>
          </cell>
          <cell r="C268">
            <v>1</v>
          </cell>
          <cell r="D268">
            <v>51</v>
          </cell>
          <cell r="E268">
            <v>80507</v>
          </cell>
          <cell r="F268">
            <v>46</v>
          </cell>
          <cell r="G268">
            <v>451</v>
          </cell>
          <cell r="H268" t="str">
            <v>ｲﾂﾞｶ ﾉﾌﾞｵ</v>
          </cell>
          <cell r="I268" t="str">
            <v>井塚　信男　　　　　　　　　</v>
          </cell>
          <cell r="J268">
            <v>18724</v>
          </cell>
          <cell r="K268">
            <v>25659</v>
          </cell>
          <cell r="L268" t="str">
            <v>1-0626</v>
          </cell>
        </row>
        <row r="269">
          <cell r="A269">
            <v>708262</v>
          </cell>
          <cell r="B269">
            <v>37438</v>
          </cell>
          <cell r="C269">
            <v>1</v>
          </cell>
          <cell r="D269">
            <v>56</v>
          </cell>
          <cell r="E269">
            <v>80512</v>
          </cell>
          <cell r="F269">
            <v>51</v>
          </cell>
          <cell r="G269">
            <v>380</v>
          </cell>
          <cell r="H269" t="str">
            <v>ｱｷﾀﾔ ﾏﾕﾐ</v>
          </cell>
          <cell r="I269" t="str">
            <v>秋田谷　眞弓美　　　　　　　</v>
          </cell>
          <cell r="J269">
            <v>18908</v>
          </cell>
          <cell r="K269">
            <v>25903</v>
          </cell>
          <cell r="L269" t="str">
            <v>1-0520</v>
          </cell>
        </row>
        <row r="270">
          <cell r="A270">
            <v>710517</v>
          </cell>
          <cell r="B270">
            <v>37438</v>
          </cell>
          <cell r="C270">
            <v>1</v>
          </cell>
          <cell r="D270">
            <v>80</v>
          </cell>
          <cell r="E270">
            <v>80800</v>
          </cell>
          <cell r="F270">
            <v>32</v>
          </cell>
          <cell r="G270">
            <v>100</v>
          </cell>
          <cell r="H270" t="str">
            <v>ｱｿ ｶｽﾞﾉﾘ</v>
          </cell>
          <cell r="I270" t="str">
            <v>阿曽　和紀　　　　　　　　　</v>
          </cell>
          <cell r="J270">
            <v>17642</v>
          </cell>
          <cell r="K270">
            <v>26024</v>
          </cell>
          <cell r="L270" t="str">
            <v>1-0817</v>
          </cell>
        </row>
        <row r="271">
          <cell r="A271">
            <v>710764</v>
          </cell>
          <cell r="B271">
            <v>37438</v>
          </cell>
          <cell r="C271">
            <v>1</v>
          </cell>
          <cell r="D271">
            <v>54</v>
          </cell>
          <cell r="E271">
            <v>80328</v>
          </cell>
          <cell r="F271">
            <v>36</v>
          </cell>
          <cell r="G271">
            <v>100</v>
          </cell>
          <cell r="H271" t="str">
            <v>ｾｵ ﾖｼｵ</v>
          </cell>
          <cell r="I271" t="str">
            <v>妹尾　義夫　　　　　　　　　</v>
          </cell>
          <cell r="J271">
            <v>17371</v>
          </cell>
          <cell r="K271">
            <v>26024</v>
          </cell>
          <cell r="L271" t="str">
            <v>1-0817</v>
          </cell>
        </row>
        <row r="272">
          <cell r="A272">
            <v>711457</v>
          </cell>
          <cell r="B272">
            <v>37438</v>
          </cell>
          <cell r="C272">
            <v>1</v>
          </cell>
          <cell r="D272">
            <v>26</v>
          </cell>
          <cell r="E272">
            <v>80200</v>
          </cell>
          <cell r="F272">
            <v>31</v>
          </cell>
          <cell r="G272">
            <v>100</v>
          </cell>
          <cell r="H272" t="str">
            <v>ﾀｶﾊｼ ｽｽﾑ</v>
          </cell>
          <cell r="I272" t="str">
            <v>高橋　進　　　　　　　　　　</v>
          </cell>
          <cell r="J272">
            <v>19382</v>
          </cell>
          <cell r="K272">
            <v>26024</v>
          </cell>
          <cell r="L272" t="str">
            <v>1-0721</v>
          </cell>
        </row>
        <row r="273">
          <cell r="A273">
            <v>711465</v>
          </cell>
          <cell r="B273">
            <v>37438</v>
          </cell>
          <cell r="C273">
            <v>1</v>
          </cell>
          <cell r="D273">
            <v>25</v>
          </cell>
          <cell r="E273">
            <v>80211</v>
          </cell>
          <cell r="F273">
            <v>31</v>
          </cell>
          <cell r="G273">
            <v>100</v>
          </cell>
          <cell r="H273" t="str">
            <v>ｺﾀﾞﾏ ﾄｵﾙ</v>
          </cell>
          <cell r="I273" t="str">
            <v>児玉　徹　　　　　　　　　　</v>
          </cell>
          <cell r="J273">
            <v>19013</v>
          </cell>
          <cell r="K273">
            <v>26024</v>
          </cell>
          <cell r="L273" t="str">
            <v>1-0722</v>
          </cell>
        </row>
        <row r="274">
          <cell r="A274">
            <v>711837</v>
          </cell>
          <cell r="B274">
            <v>37438</v>
          </cell>
          <cell r="C274">
            <v>1</v>
          </cell>
          <cell r="D274">
            <v>51</v>
          </cell>
          <cell r="E274">
            <v>80507</v>
          </cell>
          <cell r="F274">
            <v>41</v>
          </cell>
          <cell r="G274">
            <v>453</v>
          </cell>
          <cell r="H274" t="str">
            <v>ｸﾎﾞﾀ ﾏｻﾉﾘ</v>
          </cell>
          <cell r="I274" t="str">
            <v>久保田　正則　　　　　　　　</v>
          </cell>
          <cell r="J274">
            <v>17668</v>
          </cell>
          <cell r="K274">
            <v>26024</v>
          </cell>
          <cell r="L274" t="str">
            <v>1-0625</v>
          </cell>
        </row>
        <row r="275">
          <cell r="A275">
            <v>711886</v>
          </cell>
          <cell r="B275">
            <v>37438</v>
          </cell>
          <cell r="C275">
            <v>1</v>
          </cell>
          <cell r="D275">
            <v>53</v>
          </cell>
          <cell r="E275">
            <v>80508</v>
          </cell>
          <cell r="F275">
            <v>36</v>
          </cell>
          <cell r="G275">
            <v>453</v>
          </cell>
          <cell r="H275" t="str">
            <v>ｺﾊﾞﾔｼ ﾏｻﾙ</v>
          </cell>
          <cell r="I275" t="str">
            <v>小林　勝　　　　　　　　　　</v>
          </cell>
          <cell r="J275">
            <v>17881</v>
          </cell>
          <cell r="K275">
            <v>26024</v>
          </cell>
          <cell r="L275" t="str">
            <v>1-0741</v>
          </cell>
        </row>
        <row r="276">
          <cell r="A276">
            <v>712066</v>
          </cell>
          <cell r="B276">
            <v>37438</v>
          </cell>
          <cell r="C276">
            <v>1</v>
          </cell>
          <cell r="D276">
            <v>51</v>
          </cell>
          <cell r="E276">
            <v>80507</v>
          </cell>
          <cell r="F276">
            <v>41</v>
          </cell>
          <cell r="G276">
            <v>451</v>
          </cell>
          <cell r="H276" t="str">
            <v>ﾏﾂﾋｻ ﾌｻｵ</v>
          </cell>
          <cell r="I276" t="str">
            <v>松久　房夫　　　　　　　　　</v>
          </cell>
          <cell r="J276">
            <v>17965</v>
          </cell>
          <cell r="K276">
            <v>26024</v>
          </cell>
          <cell r="L276" t="str">
            <v>1-0642</v>
          </cell>
        </row>
        <row r="277">
          <cell r="A277">
            <v>714989</v>
          </cell>
          <cell r="B277">
            <v>37438</v>
          </cell>
          <cell r="C277">
            <v>1</v>
          </cell>
          <cell r="D277">
            <v>51</v>
          </cell>
          <cell r="E277">
            <v>80507</v>
          </cell>
          <cell r="F277">
            <v>51</v>
          </cell>
          <cell r="G277">
            <v>453</v>
          </cell>
          <cell r="H277" t="str">
            <v>ｵｵﾄﾒ ﾖｼﾋﾛ</v>
          </cell>
          <cell r="I277" t="str">
            <v>大留　良博　　　　　　　　　</v>
          </cell>
          <cell r="J277">
            <v>18509</v>
          </cell>
          <cell r="K277">
            <v>26115</v>
          </cell>
          <cell r="L277" t="str">
            <v>1-0521</v>
          </cell>
        </row>
        <row r="278">
          <cell r="A278">
            <v>717560</v>
          </cell>
          <cell r="B278">
            <v>37438</v>
          </cell>
          <cell r="C278">
            <v>1</v>
          </cell>
          <cell r="D278">
            <v>25</v>
          </cell>
          <cell r="E278">
            <v>80212</v>
          </cell>
          <cell r="F278">
            <v>60</v>
          </cell>
          <cell r="G278">
            <v>716</v>
          </cell>
          <cell r="H278" t="str">
            <v>ｸﾎﾞﾀ ﾐﾈｼﾞ</v>
          </cell>
          <cell r="I278" t="str">
            <v>久保田　峯二　　　　　　　　</v>
          </cell>
          <cell r="J278">
            <v>17109</v>
          </cell>
          <cell r="K278">
            <v>26207</v>
          </cell>
          <cell r="L278" t="str">
            <v>5-0523</v>
          </cell>
        </row>
        <row r="279">
          <cell r="A279">
            <v>717578</v>
          </cell>
          <cell r="B279">
            <v>37438</v>
          </cell>
          <cell r="C279">
            <v>1</v>
          </cell>
          <cell r="D279">
            <v>25</v>
          </cell>
          <cell r="E279">
            <v>80212</v>
          </cell>
          <cell r="F279">
            <v>60</v>
          </cell>
          <cell r="G279">
            <v>716</v>
          </cell>
          <cell r="H279" t="str">
            <v>ﾌｼﾞﾔ ﾀｶｼ</v>
          </cell>
          <cell r="I279" t="str">
            <v>藤谷　隆　　　　　　　　　　</v>
          </cell>
          <cell r="J279">
            <v>17821</v>
          </cell>
          <cell r="K279">
            <v>26207</v>
          </cell>
          <cell r="L279" t="str">
            <v>5-0521</v>
          </cell>
        </row>
        <row r="280">
          <cell r="A280">
            <v>717610</v>
          </cell>
          <cell r="B280">
            <v>37438</v>
          </cell>
          <cell r="C280">
            <v>1</v>
          </cell>
          <cell r="D280">
            <v>55</v>
          </cell>
          <cell r="E280">
            <v>80321</v>
          </cell>
          <cell r="F280">
            <v>60</v>
          </cell>
          <cell r="G280">
            <v>785</v>
          </cell>
          <cell r="H280" t="str">
            <v>ﾄﾁﾏﾙ ﾐﾂﾙ</v>
          </cell>
          <cell r="I280" t="str">
            <v>杤丸　満　　　　　　　　　　</v>
          </cell>
          <cell r="J280">
            <v>18697</v>
          </cell>
          <cell r="K280">
            <v>26207</v>
          </cell>
          <cell r="L280" t="str">
            <v>5-0520</v>
          </cell>
        </row>
        <row r="281">
          <cell r="A281">
            <v>717883</v>
          </cell>
          <cell r="B281">
            <v>37438</v>
          </cell>
          <cell r="C281">
            <v>1</v>
          </cell>
          <cell r="D281">
            <v>25</v>
          </cell>
          <cell r="E281">
            <v>80214</v>
          </cell>
          <cell r="F281">
            <v>60</v>
          </cell>
          <cell r="G281">
            <v>716</v>
          </cell>
          <cell r="H281" t="str">
            <v>ﾏﾅﾍﾞ ﾏｻﾀｶ</v>
          </cell>
          <cell r="I281" t="str">
            <v>真鍋　政孝　　　　　　　　　</v>
          </cell>
          <cell r="J281">
            <v>18289</v>
          </cell>
          <cell r="K281">
            <v>26207</v>
          </cell>
          <cell r="L281" t="str">
            <v>5-0521</v>
          </cell>
        </row>
        <row r="282">
          <cell r="A282">
            <v>717900</v>
          </cell>
          <cell r="B282">
            <v>37438</v>
          </cell>
          <cell r="C282">
            <v>1</v>
          </cell>
          <cell r="D282">
            <v>83</v>
          </cell>
          <cell r="E282">
            <v>80800</v>
          </cell>
          <cell r="F282">
            <v>51</v>
          </cell>
          <cell r="G282">
            <v>380</v>
          </cell>
          <cell r="H282" t="str">
            <v>ﾋﾀﾆ ﾃﾙｱｷ</v>
          </cell>
          <cell r="I282" t="str">
            <v>日谷　輝章　　　　　　　　　</v>
          </cell>
          <cell r="J282">
            <v>17388</v>
          </cell>
          <cell r="K282">
            <v>26207</v>
          </cell>
          <cell r="L282" t="str">
            <v>1-0523</v>
          </cell>
        </row>
        <row r="283">
          <cell r="A283">
            <v>718246</v>
          </cell>
          <cell r="B283">
            <v>37438</v>
          </cell>
          <cell r="C283">
            <v>1</v>
          </cell>
          <cell r="D283">
            <v>55</v>
          </cell>
          <cell r="E283">
            <v>80319</v>
          </cell>
          <cell r="F283">
            <v>60</v>
          </cell>
          <cell r="G283">
            <v>785</v>
          </cell>
          <cell r="H283" t="str">
            <v>ｶﾝﾍﾞ ﾖｼｱｷ</v>
          </cell>
          <cell r="I283" t="str">
            <v>神戸　芳明　　　　　　　　　</v>
          </cell>
          <cell r="J283">
            <v>18171</v>
          </cell>
          <cell r="K283">
            <v>26238</v>
          </cell>
          <cell r="L283" t="str">
            <v>5-0520</v>
          </cell>
        </row>
        <row r="284">
          <cell r="A284">
            <v>718253</v>
          </cell>
          <cell r="B284">
            <v>37438</v>
          </cell>
          <cell r="C284">
            <v>1</v>
          </cell>
          <cell r="D284">
            <v>25</v>
          </cell>
          <cell r="E284">
            <v>80212</v>
          </cell>
          <cell r="F284">
            <v>60</v>
          </cell>
          <cell r="G284">
            <v>716</v>
          </cell>
          <cell r="H284" t="str">
            <v>ﾆｼﾔ ｼｹﾞﾉﾌﾞ</v>
          </cell>
          <cell r="I284" t="str">
            <v>西谷　重信　　　　　　　　　</v>
          </cell>
          <cell r="J284">
            <v>17533</v>
          </cell>
          <cell r="K284">
            <v>26238</v>
          </cell>
          <cell r="L284" t="str">
            <v>5-0522</v>
          </cell>
        </row>
        <row r="285">
          <cell r="A285">
            <v>718261</v>
          </cell>
          <cell r="B285">
            <v>37438</v>
          </cell>
          <cell r="C285">
            <v>1</v>
          </cell>
          <cell r="D285">
            <v>55</v>
          </cell>
          <cell r="E285">
            <v>80319</v>
          </cell>
          <cell r="F285">
            <v>60</v>
          </cell>
          <cell r="G285">
            <v>785</v>
          </cell>
          <cell r="H285" t="str">
            <v>ﾔｷﾞ ﾋﾛﾐ</v>
          </cell>
          <cell r="I285" t="str">
            <v>八木　博美　　　　　　　　　</v>
          </cell>
          <cell r="J285">
            <v>17803</v>
          </cell>
          <cell r="K285">
            <v>26238</v>
          </cell>
          <cell r="L285" t="str">
            <v>5-0521</v>
          </cell>
        </row>
        <row r="286">
          <cell r="A286">
            <v>718279</v>
          </cell>
          <cell r="B286">
            <v>37438</v>
          </cell>
          <cell r="C286">
            <v>1</v>
          </cell>
          <cell r="D286">
            <v>25</v>
          </cell>
          <cell r="E286">
            <v>80212</v>
          </cell>
          <cell r="F286">
            <v>60</v>
          </cell>
          <cell r="G286">
            <v>716</v>
          </cell>
          <cell r="H286" t="str">
            <v>ﾀｹｳﾁ ﾋﾃﾞｶﾂ</v>
          </cell>
          <cell r="I286" t="str">
            <v>竹内　秀勝　　　　　　　　　</v>
          </cell>
          <cell r="J286">
            <v>16655</v>
          </cell>
          <cell r="K286">
            <v>26238</v>
          </cell>
          <cell r="L286" t="str">
            <v>5-0524</v>
          </cell>
        </row>
        <row r="287">
          <cell r="A287">
            <v>718287</v>
          </cell>
          <cell r="B287">
            <v>37438</v>
          </cell>
          <cell r="C287">
            <v>1</v>
          </cell>
          <cell r="D287">
            <v>25</v>
          </cell>
          <cell r="E287">
            <v>80211</v>
          </cell>
          <cell r="F287">
            <v>60</v>
          </cell>
          <cell r="G287">
            <v>716</v>
          </cell>
          <cell r="H287" t="str">
            <v>ｻｲﾄｳ ﾃﾂﾔ</v>
          </cell>
          <cell r="I287" t="str">
            <v>齊藤　鐵矢　　　　　　　　　</v>
          </cell>
          <cell r="J287">
            <v>17373</v>
          </cell>
          <cell r="K287">
            <v>26238</v>
          </cell>
          <cell r="L287" t="str">
            <v>5-0522</v>
          </cell>
        </row>
        <row r="288">
          <cell r="A288">
            <v>718311</v>
          </cell>
          <cell r="B288">
            <v>37438</v>
          </cell>
          <cell r="C288">
            <v>1</v>
          </cell>
          <cell r="D288">
            <v>25</v>
          </cell>
          <cell r="E288">
            <v>80213</v>
          </cell>
          <cell r="F288">
            <v>60</v>
          </cell>
          <cell r="G288">
            <v>716</v>
          </cell>
          <cell r="H288" t="str">
            <v>ﾔﾏﾀﾞ ﾏｻﾖｼ</v>
          </cell>
          <cell r="I288" t="str">
            <v>山田　征義　　　　　　　　　</v>
          </cell>
          <cell r="J288">
            <v>16575</v>
          </cell>
          <cell r="K288">
            <v>26238</v>
          </cell>
          <cell r="L288" t="str">
            <v>5-0526</v>
          </cell>
        </row>
        <row r="289">
          <cell r="A289">
            <v>718329</v>
          </cell>
          <cell r="B289">
            <v>37438</v>
          </cell>
          <cell r="C289">
            <v>1</v>
          </cell>
          <cell r="D289">
            <v>25</v>
          </cell>
          <cell r="E289">
            <v>80211</v>
          </cell>
          <cell r="F289">
            <v>60</v>
          </cell>
          <cell r="G289">
            <v>716</v>
          </cell>
          <cell r="H289" t="str">
            <v>ｲﾜﾔ ﾉﾌﾞﾕｷ</v>
          </cell>
          <cell r="I289" t="str">
            <v>岩谷　修文　　　　　　　　　</v>
          </cell>
          <cell r="J289">
            <v>16865</v>
          </cell>
          <cell r="K289">
            <v>26238</v>
          </cell>
          <cell r="L289" t="str">
            <v>5-0524</v>
          </cell>
        </row>
        <row r="290">
          <cell r="A290">
            <v>718337</v>
          </cell>
          <cell r="B290">
            <v>37438</v>
          </cell>
          <cell r="C290">
            <v>1</v>
          </cell>
          <cell r="D290">
            <v>55</v>
          </cell>
          <cell r="E290">
            <v>80322</v>
          </cell>
          <cell r="F290">
            <v>60</v>
          </cell>
          <cell r="G290">
            <v>785</v>
          </cell>
          <cell r="H290" t="str">
            <v>ｺﾞﾄｳ ﾋﾛﾊﾙ</v>
          </cell>
          <cell r="I290" t="str">
            <v>後藤　寛治　　　　　　　　　</v>
          </cell>
          <cell r="J290">
            <v>15939</v>
          </cell>
          <cell r="K290">
            <v>26238</v>
          </cell>
          <cell r="L290" t="str">
            <v>5-0525</v>
          </cell>
        </row>
        <row r="291">
          <cell r="A291">
            <v>718345</v>
          </cell>
          <cell r="B291">
            <v>37438</v>
          </cell>
          <cell r="C291">
            <v>1</v>
          </cell>
          <cell r="D291">
            <v>25</v>
          </cell>
          <cell r="E291">
            <v>80211</v>
          </cell>
          <cell r="F291">
            <v>60</v>
          </cell>
          <cell r="G291">
            <v>716</v>
          </cell>
          <cell r="H291" t="str">
            <v>ｲﾏｲ ﾖｼﾉﾘ</v>
          </cell>
          <cell r="I291" t="str">
            <v>今井　吉則　　　　　　　　　</v>
          </cell>
          <cell r="J291">
            <v>17148</v>
          </cell>
          <cell r="K291">
            <v>26238</v>
          </cell>
          <cell r="L291" t="str">
            <v>5-0525</v>
          </cell>
        </row>
        <row r="292">
          <cell r="A292">
            <v>718352</v>
          </cell>
          <cell r="B292">
            <v>37438</v>
          </cell>
          <cell r="C292">
            <v>1</v>
          </cell>
          <cell r="D292">
            <v>25</v>
          </cell>
          <cell r="E292">
            <v>80213</v>
          </cell>
          <cell r="F292">
            <v>60</v>
          </cell>
          <cell r="G292">
            <v>716</v>
          </cell>
          <cell r="H292" t="str">
            <v>ﾜｼﾞﾏ ｾｲｼﾞ</v>
          </cell>
          <cell r="I292" t="str">
            <v>輪島　征司　　　　　　　　　</v>
          </cell>
          <cell r="J292">
            <v>15522</v>
          </cell>
          <cell r="K292">
            <v>26238</v>
          </cell>
          <cell r="L292" t="str">
            <v>5-0523</v>
          </cell>
        </row>
        <row r="293">
          <cell r="A293">
            <v>718394</v>
          </cell>
          <cell r="B293">
            <v>37438</v>
          </cell>
          <cell r="C293">
            <v>1</v>
          </cell>
          <cell r="D293">
            <v>25</v>
          </cell>
          <cell r="E293">
            <v>80212</v>
          </cell>
          <cell r="F293">
            <v>60</v>
          </cell>
          <cell r="G293">
            <v>716</v>
          </cell>
          <cell r="H293" t="str">
            <v>ﾔﾏﾓﾄ ﾉﾎﾞﾙ</v>
          </cell>
          <cell r="I293" t="str">
            <v>山本　昇　　　　　　　　　　</v>
          </cell>
          <cell r="J293">
            <v>15747</v>
          </cell>
          <cell r="K293">
            <v>26238</v>
          </cell>
          <cell r="L293" t="str">
            <v>5-0524</v>
          </cell>
        </row>
        <row r="294">
          <cell r="A294">
            <v>718428</v>
          </cell>
          <cell r="B294">
            <v>37438</v>
          </cell>
          <cell r="C294">
            <v>1</v>
          </cell>
          <cell r="D294">
            <v>25</v>
          </cell>
          <cell r="E294">
            <v>80213</v>
          </cell>
          <cell r="F294">
            <v>60</v>
          </cell>
          <cell r="G294">
            <v>716</v>
          </cell>
          <cell r="H294" t="str">
            <v>ﾐﾔｹ ｷﾖｼ</v>
          </cell>
          <cell r="I294" t="str">
            <v>三宅　清　　　　　　　　　　</v>
          </cell>
          <cell r="J294">
            <v>16701</v>
          </cell>
          <cell r="K294">
            <v>26238</v>
          </cell>
          <cell r="L294" t="str">
            <v>5-0525</v>
          </cell>
        </row>
        <row r="295">
          <cell r="A295">
            <v>718436</v>
          </cell>
          <cell r="B295">
            <v>37438</v>
          </cell>
          <cell r="C295">
            <v>1</v>
          </cell>
          <cell r="D295">
            <v>25</v>
          </cell>
          <cell r="E295">
            <v>80212</v>
          </cell>
          <cell r="F295">
            <v>51</v>
          </cell>
          <cell r="G295">
            <v>380</v>
          </cell>
          <cell r="H295" t="str">
            <v>ﾀｹｳﾁ ﾖｼｵ</v>
          </cell>
          <cell r="I295" t="str">
            <v>竹内　義雄　　　　　　　　　</v>
          </cell>
          <cell r="J295">
            <v>16637</v>
          </cell>
          <cell r="K295">
            <v>26238</v>
          </cell>
          <cell r="L295" t="str">
            <v>1-0526</v>
          </cell>
        </row>
        <row r="296">
          <cell r="A296">
            <v>718444</v>
          </cell>
          <cell r="B296">
            <v>37438</v>
          </cell>
          <cell r="C296">
            <v>1</v>
          </cell>
          <cell r="D296">
            <v>55</v>
          </cell>
          <cell r="E296">
            <v>80321</v>
          </cell>
          <cell r="F296">
            <v>60</v>
          </cell>
          <cell r="G296">
            <v>785</v>
          </cell>
          <cell r="H296" t="str">
            <v>ﾏｴﾀﾞ ﾌﾐｵ</v>
          </cell>
          <cell r="I296" t="str">
            <v>前田　文男　　　　　　　　　</v>
          </cell>
          <cell r="J296">
            <v>18345</v>
          </cell>
          <cell r="K296">
            <v>26238</v>
          </cell>
          <cell r="L296" t="str">
            <v>5-0520</v>
          </cell>
        </row>
        <row r="297">
          <cell r="A297">
            <v>718451</v>
          </cell>
          <cell r="B297">
            <v>37438</v>
          </cell>
          <cell r="C297">
            <v>1</v>
          </cell>
          <cell r="D297">
            <v>25</v>
          </cell>
          <cell r="E297">
            <v>80213</v>
          </cell>
          <cell r="F297">
            <v>60</v>
          </cell>
          <cell r="G297">
            <v>716</v>
          </cell>
          <cell r="H297" t="str">
            <v>ﾅｶﾞﾊﾗ ﾋｻｵ</v>
          </cell>
          <cell r="I297" t="str">
            <v>長原　久雄　　　　　　　　　</v>
          </cell>
          <cell r="J297">
            <v>16937</v>
          </cell>
          <cell r="K297">
            <v>26238</v>
          </cell>
          <cell r="L297" t="str">
            <v>5-0523</v>
          </cell>
        </row>
        <row r="298">
          <cell r="A298">
            <v>718527</v>
          </cell>
          <cell r="B298">
            <v>37438</v>
          </cell>
          <cell r="C298">
            <v>1</v>
          </cell>
          <cell r="D298">
            <v>25</v>
          </cell>
          <cell r="E298">
            <v>80211</v>
          </cell>
          <cell r="F298">
            <v>60</v>
          </cell>
          <cell r="G298">
            <v>716</v>
          </cell>
          <cell r="H298" t="str">
            <v>ｻﾄｳ ﾕﾀｶ</v>
          </cell>
          <cell r="I298" t="str">
            <v>佐藤　豊　　　　　　　　　　</v>
          </cell>
          <cell r="J298">
            <v>17681</v>
          </cell>
          <cell r="K298">
            <v>26238</v>
          </cell>
          <cell r="L298" t="str">
            <v>5-0520</v>
          </cell>
        </row>
        <row r="299">
          <cell r="A299">
            <v>718535</v>
          </cell>
          <cell r="B299">
            <v>37438</v>
          </cell>
          <cell r="C299">
            <v>1</v>
          </cell>
          <cell r="D299">
            <v>25</v>
          </cell>
          <cell r="E299">
            <v>80211</v>
          </cell>
          <cell r="F299">
            <v>60</v>
          </cell>
          <cell r="G299">
            <v>716</v>
          </cell>
          <cell r="H299" t="str">
            <v>ﾀﾊﾗ ﾏｻｶﾂ</v>
          </cell>
          <cell r="I299" t="str">
            <v>田原　正勝　　　　　　　　　</v>
          </cell>
          <cell r="J299">
            <v>15660</v>
          </cell>
          <cell r="K299">
            <v>26238</v>
          </cell>
          <cell r="L299" t="str">
            <v>5-0524</v>
          </cell>
        </row>
        <row r="300">
          <cell r="A300">
            <v>718543</v>
          </cell>
          <cell r="B300">
            <v>37438</v>
          </cell>
          <cell r="C300">
            <v>1</v>
          </cell>
          <cell r="D300">
            <v>55</v>
          </cell>
          <cell r="E300">
            <v>80319</v>
          </cell>
          <cell r="F300">
            <v>60</v>
          </cell>
          <cell r="G300">
            <v>785</v>
          </cell>
          <cell r="H300" t="str">
            <v>ｻﾄｳ ﾉﾌﾞｱｷ</v>
          </cell>
          <cell r="I300" t="str">
            <v>佐藤　信秋　　　　　　　　　</v>
          </cell>
          <cell r="J300">
            <v>17441</v>
          </cell>
          <cell r="K300">
            <v>26238</v>
          </cell>
          <cell r="L300" t="str">
            <v>5-0523</v>
          </cell>
        </row>
        <row r="301">
          <cell r="A301">
            <v>718600</v>
          </cell>
          <cell r="B301">
            <v>37438</v>
          </cell>
          <cell r="C301">
            <v>1</v>
          </cell>
          <cell r="D301">
            <v>55</v>
          </cell>
          <cell r="E301">
            <v>80321</v>
          </cell>
          <cell r="F301">
            <v>60</v>
          </cell>
          <cell r="G301">
            <v>785</v>
          </cell>
          <cell r="H301" t="str">
            <v>ｷﾀ ﾉﾘﾕｷ</v>
          </cell>
          <cell r="I301" t="str">
            <v>北　則之　　　　　　　　　　</v>
          </cell>
          <cell r="J301">
            <v>16045</v>
          </cell>
          <cell r="K301">
            <v>26238</v>
          </cell>
          <cell r="L301" t="str">
            <v>5-0524</v>
          </cell>
        </row>
        <row r="302">
          <cell r="A302">
            <v>718618</v>
          </cell>
          <cell r="B302">
            <v>37438</v>
          </cell>
          <cell r="C302">
            <v>1</v>
          </cell>
          <cell r="D302">
            <v>25</v>
          </cell>
          <cell r="E302">
            <v>80322</v>
          </cell>
          <cell r="F302">
            <v>60</v>
          </cell>
          <cell r="G302">
            <v>716</v>
          </cell>
          <cell r="H302" t="str">
            <v>ﾀﾜﾗ ﾏｻﾙ</v>
          </cell>
          <cell r="I302" t="str">
            <v>俵　勝　　　　　　　　　　　</v>
          </cell>
          <cell r="J302">
            <v>16078</v>
          </cell>
          <cell r="K302">
            <v>26238</v>
          </cell>
          <cell r="L302" t="str">
            <v>5-0526</v>
          </cell>
        </row>
        <row r="303">
          <cell r="A303">
            <v>718634</v>
          </cell>
          <cell r="B303">
            <v>37438</v>
          </cell>
          <cell r="C303">
            <v>1</v>
          </cell>
          <cell r="D303">
            <v>55</v>
          </cell>
          <cell r="E303">
            <v>80321</v>
          </cell>
          <cell r="F303">
            <v>51</v>
          </cell>
          <cell r="G303">
            <v>380</v>
          </cell>
          <cell r="H303" t="str">
            <v>ｸｲﾁ ｱｷｵ</v>
          </cell>
          <cell r="I303" t="str">
            <v>工一　彰雄　　　　　　　　　</v>
          </cell>
          <cell r="J303">
            <v>17245</v>
          </cell>
          <cell r="K303">
            <v>26238</v>
          </cell>
          <cell r="L303" t="str">
            <v>1-0524</v>
          </cell>
        </row>
        <row r="304">
          <cell r="A304">
            <v>718659</v>
          </cell>
          <cell r="B304">
            <v>37438</v>
          </cell>
          <cell r="C304">
            <v>1</v>
          </cell>
          <cell r="D304">
            <v>25</v>
          </cell>
          <cell r="E304">
            <v>80214</v>
          </cell>
          <cell r="F304">
            <v>60</v>
          </cell>
          <cell r="G304">
            <v>716</v>
          </cell>
          <cell r="H304" t="str">
            <v>ｸｻｾ ﾖｼｲｴ</v>
          </cell>
          <cell r="I304" t="str">
            <v>草瀬　芳家　　　　　　　　　</v>
          </cell>
          <cell r="J304">
            <v>16095</v>
          </cell>
          <cell r="K304">
            <v>26238</v>
          </cell>
          <cell r="L304" t="str">
            <v>5-0525</v>
          </cell>
        </row>
        <row r="305">
          <cell r="A305">
            <v>718667</v>
          </cell>
          <cell r="B305">
            <v>37438</v>
          </cell>
          <cell r="C305">
            <v>1</v>
          </cell>
          <cell r="D305">
            <v>25</v>
          </cell>
          <cell r="E305">
            <v>80213</v>
          </cell>
          <cell r="F305">
            <v>60</v>
          </cell>
          <cell r="G305">
            <v>716</v>
          </cell>
          <cell r="H305" t="str">
            <v>ﾀｹｳﾁ ﾉﾌﾞﾖｼ</v>
          </cell>
          <cell r="I305" t="str">
            <v>武内　伸好　　　　　　　　　</v>
          </cell>
          <cell r="J305">
            <v>17737</v>
          </cell>
          <cell r="K305">
            <v>26238</v>
          </cell>
          <cell r="L305" t="str">
            <v>5-0522</v>
          </cell>
        </row>
        <row r="306">
          <cell r="A306">
            <v>718675</v>
          </cell>
          <cell r="B306">
            <v>37438</v>
          </cell>
          <cell r="C306">
            <v>1</v>
          </cell>
          <cell r="D306">
            <v>53</v>
          </cell>
          <cell r="E306">
            <v>80509</v>
          </cell>
          <cell r="F306">
            <v>51</v>
          </cell>
          <cell r="G306">
            <v>481</v>
          </cell>
          <cell r="H306" t="str">
            <v>ｱﾍﾞ ﾐﾂｵ</v>
          </cell>
          <cell r="I306" t="str">
            <v>阿部　光男　　　　　　　　　</v>
          </cell>
          <cell r="J306">
            <v>19438</v>
          </cell>
          <cell r="K306">
            <v>26238</v>
          </cell>
          <cell r="L306" t="str">
            <v>1-0519</v>
          </cell>
        </row>
        <row r="307">
          <cell r="A307">
            <v>718683</v>
          </cell>
          <cell r="B307">
            <v>37438</v>
          </cell>
          <cell r="C307">
            <v>1</v>
          </cell>
          <cell r="D307">
            <v>53</v>
          </cell>
          <cell r="E307">
            <v>80509</v>
          </cell>
          <cell r="F307">
            <v>51</v>
          </cell>
          <cell r="G307">
            <v>481</v>
          </cell>
          <cell r="H307" t="str">
            <v>ｶｼｸﾗ ﾘﾖｳｼﾞ</v>
          </cell>
          <cell r="I307" t="str">
            <v>柏倉　良二　　　　　　　　　</v>
          </cell>
          <cell r="J307">
            <v>18728</v>
          </cell>
          <cell r="K307">
            <v>26238</v>
          </cell>
          <cell r="L307" t="str">
            <v>1-0521</v>
          </cell>
        </row>
        <row r="308">
          <cell r="A308">
            <v>718709</v>
          </cell>
          <cell r="B308">
            <v>37438</v>
          </cell>
          <cell r="C308">
            <v>1</v>
          </cell>
          <cell r="D308">
            <v>53</v>
          </cell>
          <cell r="E308">
            <v>80511</v>
          </cell>
          <cell r="F308">
            <v>51</v>
          </cell>
          <cell r="G308">
            <v>481</v>
          </cell>
          <cell r="H308" t="str">
            <v>ｽｷﾞﾓﾘ ﾋﾃﾞﾄｼ</v>
          </cell>
          <cell r="I308" t="str">
            <v>杉森　秀俊　　　　　　　　　</v>
          </cell>
          <cell r="J308">
            <v>17770</v>
          </cell>
          <cell r="K308">
            <v>26238</v>
          </cell>
          <cell r="L308" t="str">
            <v>1-0523</v>
          </cell>
        </row>
        <row r="309">
          <cell r="A309">
            <v>718725</v>
          </cell>
          <cell r="B309">
            <v>37438</v>
          </cell>
          <cell r="C309">
            <v>1</v>
          </cell>
          <cell r="D309">
            <v>53</v>
          </cell>
          <cell r="E309">
            <v>80510</v>
          </cell>
          <cell r="F309">
            <v>51</v>
          </cell>
          <cell r="G309">
            <v>481</v>
          </cell>
          <cell r="H309" t="str">
            <v>ﾅｶﾔﾏ ﾋﾃﾞﾄｼ</v>
          </cell>
          <cell r="I309" t="str">
            <v>中山　英敏　　　　　　　　　</v>
          </cell>
          <cell r="J309">
            <v>17668</v>
          </cell>
          <cell r="K309">
            <v>26238</v>
          </cell>
          <cell r="L309" t="str">
            <v>1-0523</v>
          </cell>
        </row>
        <row r="310">
          <cell r="A310">
            <v>718733</v>
          </cell>
          <cell r="B310">
            <v>37438</v>
          </cell>
          <cell r="C310">
            <v>1</v>
          </cell>
          <cell r="D310">
            <v>53</v>
          </cell>
          <cell r="E310">
            <v>80510</v>
          </cell>
          <cell r="F310">
            <v>51</v>
          </cell>
          <cell r="G310">
            <v>481</v>
          </cell>
          <cell r="H310" t="str">
            <v>ﾂﾎﾞﾀ ﾀﾀﾞｼ</v>
          </cell>
          <cell r="I310" t="str">
            <v>坪田　忠　　　　　　　　　　</v>
          </cell>
          <cell r="J310">
            <v>18169</v>
          </cell>
          <cell r="K310">
            <v>26238</v>
          </cell>
          <cell r="L310" t="str">
            <v>1-0521</v>
          </cell>
        </row>
        <row r="311">
          <cell r="A311">
            <v>718741</v>
          </cell>
          <cell r="B311">
            <v>37438</v>
          </cell>
          <cell r="C311">
            <v>1</v>
          </cell>
          <cell r="D311">
            <v>53</v>
          </cell>
          <cell r="E311">
            <v>80509</v>
          </cell>
          <cell r="F311">
            <v>51</v>
          </cell>
          <cell r="G311">
            <v>481</v>
          </cell>
          <cell r="H311" t="str">
            <v>ﾋｶﾞｼｶﾜ ﾋｻｵ</v>
          </cell>
          <cell r="I311" t="str">
            <v>東川　久夫　　　　　　　　　</v>
          </cell>
          <cell r="J311">
            <v>18311</v>
          </cell>
          <cell r="K311">
            <v>26238</v>
          </cell>
          <cell r="L311" t="str">
            <v>1-0521</v>
          </cell>
        </row>
        <row r="312">
          <cell r="A312">
            <v>718758</v>
          </cell>
          <cell r="B312">
            <v>37438</v>
          </cell>
          <cell r="C312">
            <v>1</v>
          </cell>
          <cell r="D312">
            <v>53</v>
          </cell>
          <cell r="E312">
            <v>80510</v>
          </cell>
          <cell r="F312">
            <v>51</v>
          </cell>
          <cell r="G312">
            <v>480</v>
          </cell>
          <cell r="H312" t="str">
            <v>ｲﾜﾀ ﾕｷｵ</v>
          </cell>
          <cell r="I312" t="str">
            <v>岩田　幸夫　　　　　　　　　</v>
          </cell>
          <cell r="J312">
            <v>18612</v>
          </cell>
          <cell r="K312">
            <v>26238</v>
          </cell>
          <cell r="L312" t="str">
            <v>1-0520</v>
          </cell>
        </row>
        <row r="313">
          <cell r="A313">
            <v>718766</v>
          </cell>
          <cell r="B313">
            <v>37438</v>
          </cell>
          <cell r="C313">
            <v>1</v>
          </cell>
          <cell r="D313">
            <v>53</v>
          </cell>
          <cell r="E313">
            <v>80510</v>
          </cell>
          <cell r="F313">
            <v>51</v>
          </cell>
          <cell r="G313">
            <v>481</v>
          </cell>
          <cell r="H313" t="str">
            <v>ｻｻｷ ﾃﾂﾌﾐ</v>
          </cell>
          <cell r="I313" t="str">
            <v>佐々木　哲文　　　　　　　　</v>
          </cell>
          <cell r="J313">
            <v>18813</v>
          </cell>
          <cell r="K313">
            <v>26238</v>
          </cell>
          <cell r="L313" t="str">
            <v>1-0520</v>
          </cell>
        </row>
        <row r="314">
          <cell r="A314">
            <v>718790</v>
          </cell>
          <cell r="B314">
            <v>37438</v>
          </cell>
          <cell r="C314">
            <v>1</v>
          </cell>
          <cell r="D314">
            <v>12</v>
          </cell>
          <cell r="E314">
            <v>80327</v>
          </cell>
          <cell r="F314">
            <v>51</v>
          </cell>
          <cell r="G314">
            <v>453</v>
          </cell>
          <cell r="H314" t="str">
            <v>ｲｼｲ ｲﾜｵ</v>
          </cell>
          <cell r="I314" t="str">
            <v>石井　岩男　　　　　　　　　</v>
          </cell>
          <cell r="J314">
            <v>18676</v>
          </cell>
          <cell r="K314">
            <v>26238</v>
          </cell>
          <cell r="L314" t="str">
            <v>1-0521</v>
          </cell>
        </row>
        <row r="315">
          <cell r="A315">
            <v>718808</v>
          </cell>
          <cell r="B315">
            <v>37438</v>
          </cell>
          <cell r="C315">
            <v>1</v>
          </cell>
          <cell r="D315">
            <v>81</v>
          </cell>
          <cell r="E315">
            <v>80800</v>
          </cell>
          <cell r="F315">
            <v>51</v>
          </cell>
          <cell r="G315">
            <v>480</v>
          </cell>
          <cell r="H315" t="str">
            <v>ｻｶﾀ ｹﾝｼﾞ</v>
          </cell>
          <cell r="I315" t="str">
            <v>阪田　賢二　　　　　　　　　</v>
          </cell>
          <cell r="J315">
            <v>17859</v>
          </cell>
          <cell r="K315">
            <v>26238</v>
          </cell>
          <cell r="L315" t="str">
            <v>1-0521</v>
          </cell>
        </row>
        <row r="316">
          <cell r="A316">
            <v>718816</v>
          </cell>
          <cell r="B316">
            <v>37438</v>
          </cell>
          <cell r="C316">
            <v>1</v>
          </cell>
          <cell r="D316">
            <v>57</v>
          </cell>
          <cell r="E316">
            <v>80300</v>
          </cell>
          <cell r="F316">
            <v>51</v>
          </cell>
          <cell r="G316">
            <v>480</v>
          </cell>
          <cell r="H316" t="str">
            <v>ﾀｹﾑﾗ ﾕﾀｶ</v>
          </cell>
          <cell r="I316" t="str">
            <v>武村　豊　　　　　　　　　　</v>
          </cell>
          <cell r="J316">
            <v>17213</v>
          </cell>
          <cell r="K316">
            <v>26238</v>
          </cell>
          <cell r="L316" t="str">
            <v>1-0524</v>
          </cell>
        </row>
        <row r="317">
          <cell r="A317">
            <v>727008</v>
          </cell>
          <cell r="B317">
            <v>37438</v>
          </cell>
          <cell r="C317">
            <v>1</v>
          </cell>
          <cell r="D317">
            <v>53</v>
          </cell>
          <cell r="E317">
            <v>80510</v>
          </cell>
          <cell r="F317">
            <v>51</v>
          </cell>
          <cell r="G317">
            <v>481</v>
          </cell>
          <cell r="H317" t="str">
            <v>ﾔｽﾓﾄ ｾｲｲﾁ</v>
          </cell>
          <cell r="I317" t="str">
            <v>安本　清一　　　　　　　　　</v>
          </cell>
          <cell r="J317">
            <v>17211</v>
          </cell>
          <cell r="K317">
            <v>26330</v>
          </cell>
          <cell r="L317" t="str">
            <v>1-0524</v>
          </cell>
        </row>
        <row r="318">
          <cell r="A318">
            <v>727057</v>
          </cell>
          <cell r="B318">
            <v>37438</v>
          </cell>
          <cell r="C318">
            <v>1</v>
          </cell>
          <cell r="D318">
            <v>55</v>
          </cell>
          <cell r="E318">
            <v>80319</v>
          </cell>
          <cell r="F318">
            <v>60</v>
          </cell>
          <cell r="G318">
            <v>785</v>
          </cell>
          <cell r="H318" t="str">
            <v>ﾓﾄﾖｼ ｱｷﾗ</v>
          </cell>
          <cell r="I318" t="str">
            <v>本吉　晃　　　　　　　　　　</v>
          </cell>
          <cell r="J318">
            <v>16743</v>
          </cell>
          <cell r="K318">
            <v>26359</v>
          </cell>
          <cell r="L318" t="str">
            <v>5-0524</v>
          </cell>
        </row>
        <row r="319">
          <cell r="A319">
            <v>727080</v>
          </cell>
          <cell r="B319">
            <v>37438</v>
          </cell>
          <cell r="C319">
            <v>1</v>
          </cell>
          <cell r="D319">
            <v>55</v>
          </cell>
          <cell r="E319">
            <v>80331</v>
          </cell>
          <cell r="F319">
            <v>60</v>
          </cell>
          <cell r="G319">
            <v>785</v>
          </cell>
          <cell r="H319" t="str">
            <v>ｽｽﾞｷ ﾄｼﾅｵ</v>
          </cell>
          <cell r="I319" t="str">
            <v>鈴木　利尚　　　　　　　　　</v>
          </cell>
          <cell r="J319">
            <v>16470</v>
          </cell>
          <cell r="K319">
            <v>26359</v>
          </cell>
          <cell r="L319" t="str">
            <v>5-0526</v>
          </cell>
        </row>
        <row r="320">
          <cell r="A320">
            <v>727107</v>
          </cell>
          <cell r="B320">
            <v>37438</v>
          </cell>
          <cell r="C320">
            <v>1</v>
          </cell>
          <cell r="D320">
            <v>25</v>
          </cell>
          <cell r="E320">
            <v>80211</v>
          </cell>
          <cell r="F320">
            <v>60</v>
          </cell>
          <cell r="G320">
            <v>716</v>
          </cell>
          <cell r="H320" t="str">
            <v>ﾊﾗﾀﾞ ﾀﾀﾞｼ</v>
          </cell>
          <cell r="I320" t="str">
            <v>原田　正　　　　　　　　　　</v>
          </cell>
          <cell r="J320">
            <v>17130</v>
          </cell>
          <cell r="K320">
            <v>26359</v>
          </cell>
          <cell r="L320" t="str">
            <v>5-0523</v>
          </cell>
        </row>
        <row r="321">
          <cell r="A321">
            <v>727122</v>
          </cell>
          <cell r="B321">
            <v>37438</v>
          </cell>
          <cell r="C321">
            <v>1</v>
          </cell>
          <cell r="D321">
            <v>25</v>
          </cell>
          <cell r="E321">
            <v>80213</v>
          </cell>
          <cell r="F321">
            <v>60</v>
          </cell>
          <cell r="G321">
            <v>716</v>
          </cell>
          <cell r="H321" t="str">
            <v>ｻｶｶﾞﾐ ｽｽﾑ</v>
          </cell>
          <cell r="I321" t="str">
            <v>坂上　夲　　　　　　　　　　</v>
          </cell>
          <cell r="J321">
            <v>17501</v>
          </cell>
          <cell r="K321">
            <v>26359</v>
          </cell>
          <cell r="L321" t="str">
            <v>5-0522</v>
          </cell>
        </row>
        <row r="322">
          <cell r="A322">
            <v>727130</v>
          </cell>
          <cell r="B322">
            <v>37438</v>
          </cell>
          <cell r="C322">
            <v>1</v>
          </cell>
          <cell r="D322">
            <v>25</v>
          </cell>
          <cell r="E322">
            <v>80213</v>
          </cell>
          <cell r="F322">
            <v>60</v>
          </cell>
          <cell r="G322">
            <v>716</v>
          </cell>
          <cell r="H322" t="str">
            <v>ﾅｲﾄｳ ﾏｻｼ</v>
          </cell>
          <cell r="I322" t="str">
            <v>内藤　政司　　　　　　　　　</v>
          </cell>
          <cell r="J322">
            <v>17199</v>
          </cell>
          <cell r="K322">
            <v>26359</v>
          </cell>
          <cell r="L322" t="str">
            <v>5-0523</v>
          </cell>
        </row>
        <row r="323">
          <cell r="A323">
            <v>727189</v>
          </cell>
          <cell r="B323">
            <v>37438</v>
          </cell>
          <cell r="C323">
            <v>1</v>
          </cell>
          <cell r="D323">
            <v>53</v>
          </cell>
          <cell r="E323">
            <v>80510</v>
          </cell>
          <cell r="F323">
            <v>51</v>
          </cell>
          <cell r="G323">
            <v>481</v>
          </cell>
          <cell r="H323" t="str">
            <v>ｵｸｲ ﾄｼｵ</v>
          </cell>
          <cell r="I323" t="str">
            <v>奥井　利夫　　　　　　　　　</v>
          </cell>
          <cell r="J323">
            <v>17458</v>
          </cell>
          <cell r="K323">
            <v>26359</v>
          </cell>
          <cell r="L323" t="str">
            <v>1-0523</v>
          </cell>
        </row>
        <row r="324">
          <cell r="A324">
            <v>727197</v>
          </cell>
          <cell r="B324">
            <v>37438</v>
          </cell>
          <cell r="C324">
            <v>1</v>
          </cell>
          <cell r="D324">
            <v>25</v>
          </cell>
          <cell r="E324">
            <v>80214</v>
          </cell>
          <cell r="F324">
            <v>60</v>
          </cell>
          <cell r="G324">
            <v>716</v>
          </cell>
          <cell r="H324" t="str">
            <v>ﾔﾏｸﾞﾁ ﾖｼﾊﾙ</v>
          </cell>
          <cell r="I324" t="str">
            <v>山口　義晴　　　　　　　　　</v>
          </cell>
          <cell r="J324">
            <v>15600</v>
          </cell>
          <cell r="K324">
            <v>26359</v>
          </cell>
          <cell r="L324" t="str">
            <v>5-0524</v>
          </cell>
        </row>
        <row r="325">
          <cell r="A325">
            <v>727206</v>
          </cell>
          <cell r="B325">
            <v>37438</v>
          </cell>
          <cell r="C325">
            <v>1</v>
          </cell>
          <cell r="D325">
            <v>55</v>
          </cell>
          <cell r="E325">
            <v>80321</v>
          </cell>
          <cell r="F325">
            <v>60</v>
          </cell>
          <cell r="G325">
            <v>785</v>
          </cell>
          <cell r="H325" t="str">
            <v>ﾜﾀﾅﾍﾞ ｱｷﾗ</v>
          </cell>
          <cell r="I325" t="str">
            <v>渡辺　明　　　　　　　　　　</v>
          </cell>
          <cell r="J325">
            <v>18075</v>
          </cell>
          <cell r="K325">
            <v>26359</v>
          </cell>
          <cell r="L325" t="str">
            <v>5-0520</v>
          </cell>
        </row>
        <row r="326">
          <cell r="A326">
            <v>727239</v>
          </cell>
          <cell r="B326">
            <v>37438</v>
          </cell>
          <cell r="C326">
            <v>1</v>
          </cell>
          <cell r="D326">
            <v>25</v>
          </cell>
          <cell r="E326">
            <v>80213</v>
          </cell>
          <cell r="F326">
            <v>60</v>
          </cell>
          <cell r="G326">
            <v>716</v>
          </cell>
          <cell r="H326" t="str">
            <v>ﾐｳﾗ ﾖｼﾉﾘ</v>
          </cell>
          <cell r="I326" t="str">
            <v>三浦　芳徳　　　　　　　　　</v>
          </cell>
          <cell r="J326">
            <v>17481</v>
          </cell>
          <cell r="K326">
            <v>26359</v>
          </cell>
          <cell r="L326" t="str">
            <v>5-0522</v>
          </cell>
        </row>
        <row r="327">
          <cell r="A327">
            <v>727247</v>
          </cell>
          <cell r="B327">
            <v>37438</v>
          </cell>
          <cell r="C327">
            <v>1</v>
          </cell>
          <cell r="D327">
            <v>55</v>
          </cell>
          <cell r="E327">
            <v>80321</v>
          </cell>
          <cell r="F327">
            <v>60</v>
          </cell>
          <cell r="G327">
            <v>785</v>
          </cell>
          <cell r="H327" t="str">
            <v>ｻｶｼﾀ ﾀｹｼ</v>
          </cell>
          <cell r="I327" t="str">
            <v>坂下　猛　　　　　　　　　　</v>
          </cell>
          <cell r="J327">
            <v>15876</v>
          </cell>
          <cell r="K327">
            <v>26359</v>
          </cell>
          <cell r="L327" t="str">
            <v>5-0525</v>
          </cell>
        </row>
        <row r="328">
          <cell r="A328">
            <v>727305</v>
          </cell>
          <cell r="B328">
            <v>37438</v>
          </cell>
          <cell r="C328">
            <v>1</v>
          </cell>
          <cell r="D328">
            <v>25</v>
          </cell>
          <cell r="E328">
            <v>80212</v>
          </cell>
          <cell r="F328">
            <v>60</v>
          </cell>
          <cell r="G328">
            <v>716</v>
          </cell>
          <cell r="H328" t="str">
            <v>ｼﾏｻﾞｷ ﾏｻﾙ</v>
          </cell>
          <cell r="I328" t="str">
            <v>嶋崎　勝　　　　　　　　　　</v>
          </cell>
          <cell r="J328">
            <v>16147</v>
          </cell>
          <cell r="K328">
            <v>26420</v>
          </cell>
          <cell r="L328" t="str">
            <v>5-0525</v>
          </cell>
        </row>
        <row r="329">
          <cell r="A329">
            <v>727320</v>
          </cell>
          <cell r="B329">
            <v>37438</v>
          </cell>
          <cell r="C329">
            <v>1</v>
          </cell>
          <cell r="D329">
            <v>25</v>
          </cell>
          <cell r="E329">
            <v>80211</v>
          </cell>
          <cell r="F329">
            <v>60</v>
          </cell>
          <cell r="G329">
            <v>716</v>
          </cell>
          <cell r="H329" t="str">
            <v>ｽｶﾞﾜﾗ ﾋﾛﾉﾘ</v>
          </cell>
          <cell r="I329" t="str">
            <v>菅原　太典　　　　　　　　　</v>
          </cell>
          <cell r="J329">
            <v>15814</v>
          </cell>
          <cell r="K329">
            <v>26420</v>
          </cell>
          <cell r="L329" t="str">
            <v>5-0524</v>
          </cell>
        </row>
        <row r="330">
          <cell r="A330">
            <v>727338</v>
          </cell>
          <cell r="B330">
            <v>37438</v>
          </cell>
          <cell r="C330">
            <v>1</v>
          </cell>
          <cell r="D330">
            <v>54</v>
          </cell>
          <cell r="E330">
            <v>80329</v>
          </cell>
          <cell r="F330">
            <v>60</v>
          </cell>
          <cell r="G330">
            <v>718</v>
          </cell>
          <cell r="H330" t="str">
            <v>ﾑﾗｵ ﾏｺﾄ</v>
          </cell>
          <cell r="I330" t="str">
            <v>村尾　信　　　　　　　　　　</v>
          </cell>
          <cell r="J330">
            <v>17315</v>
          </cell>
          <cell r="K330">
            <v>26420</v>
          </cell>
          <cell r="L330" t="str">
            <v>5-0523</v>
          </cell>
        </row>
        <row r="331">
          <cell r="A331">
            <v>727346</v>
          </cell>
          <cell r="B331">
            <v>37438</v>
          </cell>
          <cell r="C331">
            <v>1</v>
          </cell>
          <cell r="D331">
            <v>25</v>
          </cell>
          <cell r="E331">
            <v>80212</v>
          </cell>
          <cell r="F331">
            <v>51</v>
          </cell>
          <cell r="G331">
            <v>380</v>
          </cell>
          <cell r="H331" t="str">
            <v>ﾔﾏﾅｶ ﾄｷｵ</v>
          </cell>
          <cell r="I331" t="str">
            <v>山中　時男　　　　　　　　　</v>
          </cell>
          <cell r="J331">
            <v>18330</v>
          </cell>
          <cell r="K331">
            <v>26420</v>
          </cell>
          <cell r="L331" t="str">
            <v>1-0520</v>
          </cell>
        </row>
        <row r="332">
          <cell r="A332">
            <v>727354</v>
          </cell>
          <cell r="B332">
            <v>37438</v>
          </cell>
          <cell r="C332">
            <v>1</v>
          </cell>
          <cell r="D332">
            <v>25</v>
          </cell>
          <cell r="E332">
            <v>80211</v>
          </cell>
          <cell r="F332">
            <v>60</v>
          </cell>
          <cell r="G332">
            <v>716</v>
          </cell>
          <cell r="H332" t="str">
            <v>ｲｹﾀﾞ ﾐﾉﾙ</v>
          </cell>
          <cell r="I332" t="str">
            <v>池田　稔　　　　　　　　　　</v>
          </cell>
          <cell r="J332">
            <v>16207</v>
          </cell>
          <cell r="K332">
            <v>26420</v>
          </cell>
          <cell r="L332" t="str">
            <v>5-0525</v>
          </cell>
        </row>
        <row r="333">
          <cell r="A333">
            <v>727361</v>
          </cell>
          <cell r="B333">
            <v>37438</v>
          </cell>
          <cell r="C333">
            <v>1</v>
          </cell>
          <cell r="D333">
            <v>25</v>
          </cell>
          <cell r="E333">
            <v>80213</v>
          </cell>
          <cell r="F333">
            <v>60</v>
          </cell>
          <cell r="G333">
            <v>716</v>
          </cell>
          <cell r="H333" t="str">
            <v>ﾔﾅｷﾞﾀﾞ ﾖｼｵ</v>
          </cell>
          <cell r="I333" t="str">
            <v>柳田　義男　　　　　　　　　</v>
          </cell>
          <cell r="J333">
            <v>15871</v>
          </cell>
          <cell r="K333">
            <v>26420</v>
          </cell>
          <cell r="L333" t="str">
            <v>5-0524</v>
          </cell>
        </row>
        <row r="334">
          <cell r="A334">
            <v>727379</v>
          </cell>
          <cell r="B334">
            <v>37438</v>
          </cell>
          <cell r="C334">
            <v>1</v>
          </cell>
          <cell r="D334">
            <v>54</v>
          </cell>
          <cell r="E334">
            <v>80328</v>
          </cell>
          <cell r="F334">
            <v>60</v>
          </cell>
          <cell r="G334">
            <v>718</v>
          </cell>
          <cell r="H334" t="str">
            <v>ｽｷﾞﾔﾏ ｹﾝ</v>
          </cell>
          <cell r="I334" t="str">
            <v>杉山　健　　　　　　　　　　</v>
          </cell>
          <cell r="J334">
            <v>16197</v>
          </cell>
          <cell r="K334">
            <v>26420</v>
          </cell>
          <cell r="L334" t="str">
            <v>5-0526</v>
          </cell>
        </row>
        <row r="335">
          <cell r="A335">
            <v>727411</v>
          </cell>
          <cell r="B335">
            <v>37438</v>
          </cell>
          <cell r="C335">
            <v>1</v>
          </cell>
          <cell r="D335">
            <v>25</v>
          </cell>
          <cell r="E335">
            <v>80213</v>
          </cell>
          <cell r="F335">
            <v>60</v>
          </cell>
          <cell r="G335">
            <v>716</v>
          </cell>
          <cell r="H335" t="str">
            <v>ﾅｶﾑﾗ ﾖｼﾐﾂ</v>
          </cell>
          <cell r="I335" t="str">
            <v>中村　芳光　　　　　　　　　</v>
          </cell>
          <cell r="J335">
            <v>17814</v>
          </cell>
          <cell r="K335">
            <v>26420</v>
          </cell>
          <cell r="L335" t="str">
            <v>5-0519</v>
          </cell>
        </row>
        <row r="336">
          <cell r="A336">
            <v>727429</v>
          </cell>
          <cell r="B336">
            <v>37438</v>
          </cell>
          <cell r="C336">
            <v>1</v>
          </cell>
          <cell r="D336">
            <v>55</v>
          </cell>
          <cell r="E336">
            <v>80320</v>
          </cell>
          <cell r="F336">
            <v>60</v>
          </cell>
          <cell r="G336">
            <v>785</v>
          </cell>
          <cell r="H336" t="str">
            <v>ｾﾗ ﾏｻﾋﾃﾞ</v>
          </cell>
          <cell r="I336" t="str">
            <v>世良　正秀　　　　　　　　　</v>
          </cell>
          <cell r="J336">
            <v>16688</v>
          </cell>
          <cell r="K336">
            <v>26420</v>
          </cell>
          <cell r="L336" t="str">
            <v>5-0525</v>
          </cell>
        </row>
        <row r="337">
          <cell r="A337">
            <v>727437</v>
          </cell>
          <cell r="B337">
            <v>37438</v>
          </cell>
          <cell r="C337">
            <v>1</v>
          </cell>
          <cell r="D337">
            <v>25</v>
          </cell>
          <cell r="E337">
            <v>80322</v>
          </cell>
          <cell r="F337">
            <v>60</v>
          </cell>
          <cell r="G337">
            <v>716</v>
          </cell>
          <cell r="H337" t="str">
            <v>ｽｽﾞｷ ﾀﾓﾂ</v>
          </cell>
          <cell r="I337" t="str">
            <v>鈴木　保　　　　　　　　　　</v>
          </cell>
          <cell r="J337">
            <v>18072</v>
          </cell>
          <cell r="K337">
            <v>26420</v>
          </cell>
          <cell r="L337" t="str">
            <v>5-0520</v>
          </cell>
        </row>
        <row r="338">
          <cell r="A338">
            <v>727445</v>
          </cell>
          <cell r="B338">
            <v>37438</v>
          </cell>
          <cell r="C338">
            <v>1</v>
          </cell>
          <cell r="D338">
            <v>25</v>
          </cell>
          <cell r="E338">
            <v>80319</v>
          </cell>
          <cell r="F338">
            <v>60</v>
          </cell>
          <cell r="G338">
            <v>716</v>
          </cell>
          <cell r="H338" t="str">
            <v>ｵﾉ ｶﾂﾕｷ</v>
          </cell>
          <cell r="I338" t="str">
            <v>小野　勝行　　　　　　　　　</v>
          </cell>
          <cell r="J338">
            <v>16270</v>
          </cell>
          <cell r="K338">
            <v>26420</v>
          </cell>
          <cell r="L338" t="str">
            <v>5-0526</v>
          </cell>
        </row>
        <row r="339">
          <cell r="A339">
            <v>727460</v>
          </cell>
          <cell r="B339">
            <v>37438</v>
          </cell>
          <cell r="C339">
            <v>1</v>
          </cell>
          <cell r="D339">
            <v>25</v>
          </cell>
          <cell r="E339">
            <v>80214</v>
          </cell>
          <cell r="F339">
            <v>60</v>
          </cell>
          <cell r="G339">
            <v>716</v>
          </cell>
          <cell r="H339" t="str">
            <v>ﾅﾘﾀ ﾖｼｱｷ</v>
          </cell>
          <cell r="I339" t="str">
            <v>成田　義明　　　　　　　　　</v>
          </cell>
          <cell r="J339">
            <v>17728</v>
          </cell>
          <cell r="K339">
            <v>26420</v>
          </cell>
          <cell r="L339" t="str">
            <v>5-0520</v>
          </cell>
        </row>
        <row r="340">
          <cell r="A340">
            <v>727478</v>
          </cell>
          <cell r="B340">
            <v>37438</v>
          </cell>
          <cell r="C340">
            <v>1</v>
          </cell>
          <cell r="D340">
            <v>25</v>
          </cell>
          <cell r="E340">
            <v>80214</v>
          </cell>
          <cell r="F340">
            <v>60</v>
          </cell>
          <cell r="G340">
            <v>716</v>
          </cell>
          <cell r="H340" t="str">
            <v>ﾔｼﾞﾏ ﾄｼｱｷ</v>
          </cell>
          <cell r="I340" t="str">
            <v>矢島　敏昭　　　　　　　　　</v>
          </cell>
          <cell r="J340">
            <v>16037</v>
          </cell>
          <cell r="K340">
            <v>26420</v>
          </cell>
          <cell r="L340" t="str">
            <v>5-0525</v>
          </cell>
        </row>
        <row r="341">
          <cell r="A341">
            <v>727486</v>
          </cell>
          <cell r="B341">
            <v>37438</v>
          </cell>
          <cell r="C341">
            <v>1</v>
          </cell>
          <cell r="D341">
            <v>25</v>
          </cell>
          <cell r="E341">
            <v>80212</v>
          </cell>
          <cell r="F341">
            <v>60</v>
          </cell>
          <cell r="G341">
            <v>716</v>
          </cell>
          <cell r="H341" t="str">
            <v>ｻｲﾀﾞ ｱｷｵ</v>
          </cell>
          <cell r="I341" t="str">
            <v>済田　昭雄　　　　　　　　　</v>
          </cell>
          <cell r="J341">
            <v>15776</v>
          </cell>
          <cell r="K341">
            <v>26420</v>
          </cell>
          <cell r="L341" t="str">
            <v>5-0524</v>
          </cell>
        </row>
        <row r="342">
          <cell r="A342">
            <v>727494</v>
          </cell>
          <cell r="B342">
            <v>37438</v>
          </cell>
          <cell r="C342">
            <v>1</v>
          </cell>
          <cell r="D342">
            <v>25</v>
          </cell>
          <cell r="E342">
            <v>80212</v>
          </cell>
          <cell r="F342">
            <v>60</v>
          </cell>
          <cell r="G342">
            <v>716</v>
          </cell>
          <cell r="H342" t="str">
            <v>ﾔﾏｸﾞﾁ ﾉﾌﾞﾕｷ</v>
          </cell>
          <cell r="I342" t="str">
            <v>山口　信行　　　　　　　　　</v>
          </cell>
          <cell r="J342">
            <v>17974</v>
          </cell>
          <cell r="K342">
            <v>26420</v>
          </cell>
          <cell r="L342" t="str">
            <v>5-0521</v>
          </cell>
        </row>
        <row r="343">
          <cell r="A343">
            <v>727503</v>
          </cell>
          <cell r="B343">
            <v>37438</v>
          </cell>
          <cell r="C343">
            <v>1</v>
          </cell>
          <cell r="D343">
            <v>25</v>
          </cell>
          <cell r="E343">
            <v>80319</v>
          </cell>
          <cell r="F343">
            <v>60</v>
          </cell>
          <cell r="G343">
            <v>716</v>
          </cell>
          <cell r="H343" t="str">
            <v>ﾖｼﾉ ｱｷﾋｺ</v>
          </cell>
          <cell r="I343" t="str">
            <v>吉野　明彦　　　　　　　　　</v>
          </cell>
          <cell r="J343">
            <v>17434</v>
          </cell>
          <cell r="K343">
            <v>26420</v>
          </cell>
          <cell r="L343" t="str">
            <v>5-0521</v>
          </cell>
        </row>
        <row r="344">
          <cell r="A344">
            <v>727510</v>
          </cell>
          <cell r="B344">
            <v>37438</v>
          </cell>
          <cell r="C344">
            <v>1</v>
          </cell>
          <cell r="D344">
            <v>25</v>
          </cell>
          <cell r="E344">
            <v>80211</v>
          </cell>
          <cell r="F344">
            <v>60</v>
          </cell>
          <cell r="G344">
            <v>716</v>
          </cell>
          <cell r="H344" t="str">
            <v>ﾊﾔｼ ｷｼｵ</v>
          </cell>
          <cell r="I344" t="str">
            <v>林　貴志夫　　　　　　　　　</v>
          </cell>
          <cell r="J344">
            <v>16217</v>
          </cell>
          <cell r="K344">
            <v>26420</v>
          </cell>
          <cell r="L344" t="str">
            <v>5-0525</v>
          </cell>
        </row>
        <row r="345">
          <cell r="A345">
            <v>727528</v>
          </cell>
          <cell r="B345">
            <v>37438</v>
          </cell>
          <cell r="C345">
            <v>1</v>
          </cell>
          <cell r="D345">
            <v>26</v>
          </cell>
          <cell r="E345">
            <v>80200</v>
          </cell>
          <cell r="F345">
            <v>51</v>
          </cell>
          <cell r="G345">
            <v>380</v>
          </cell>
          <cell r="H345" t="str">
            <v>ｶﾄ ﾋﾃﾞｵ</v>
          </cell>
          <cell r="I345" t="str">
            <v>加登　秀雄　　　　　　　　　</v>
          </cell>
          <cell r="J345">
            <v>17644</v>
          </cell>
          <cell r="K345">
            <v>26420</v>
          </cell>
          <cell r="L345" t="str">
            <v>1-0524</v>
          </cell>
        </row>
        <row r="346">
          <cell r="A346">
            <v>727536</v>
          </cell>
          <cell r="B346">
            <v>37438</v>
          </cell>
          <cell r="C346">
            <v>1</v>
          </cell>
          <cell r="D346">
            <v>25</v>
          </cell>
          <cell r="E346">
            <v>80211</v>
          </cell>
          <cell r="F346">
            <v>60</v>
          </cell>
          <cell r="G346">
            <v>716</v>
          </cell>
          <cell r="H346" t="str">
            <v>ﾌﾅﾐｽﾞ ｼｹﾞｵ</v>
          </cell>
          <cell r="I346" t="str">
            <v>船水　茂雄　　　　　　　　　</v>
          </cell>
          <cell r="J346">
            <v>17983</v>
          </cell>
          <cell r="K346">
            <v>26420</v>
          </cell>
          <cell r="L346" t="str">
            <v>5-0521</v>
          </cell>
        </row>
        <row r="347">
          <cell r="A347">
            <v>727544</v>
          </cell>
          <cell r="B347">
            <v>37438</v>
          </cell>
          <cell r="C347">
            <v>1</v>
          </cell>
          <cell r="D347">
            <v>25</v>
          </cell>
          <cell r="E347">
            <v>80211</v>
          </cell>
          <cell r="F347">
            <v>60</v>
          </cell>
          <cell r="G347">
            <v>716</v>
          </cell>
          <cell r="H347" t="str">
            <v>ﾄﾞｲ ﾄｼｶﾂ</v>
          </cell>
          <cell r="I347" t="str">
            <v>土井　利勝　　　　　　　　　</v>
          </cell>
          <cell r="J347">
            <v>16107</v>
          </cell>
          <cell r="K347">
            <v>26420</v>
          </cell>
          <cell r="L347" t="str">
            <v>5-0525</v>
          </cell>
        </row>
        <row r="348">
          <cell r="A348">
            <v>727552</v>
          </cell>
          <cell r="B348">
            <v>37438</v>
          </cell>
          <cell r="C348">
            <v>1</v>
          </cell>
          <cell r="D348">
            <v>83</v>
          </cell>
          <cell r="E348">
            <v>80800</v>
          </cell>
          <cell r="F348">
            <v>51</v>
          </cell>
          <cell r="G348">
            <v>120</v>
          </cell>
          <cell r="H348" t="str">
            <v>ｱﾘﾏ ﾄﾓﾖｼ</v>
          </cell>
          <cell r="I348" t="str">
            <v>有馬　知祥　　　　　　　　　</v>
          </cell>
          <cell r="J348">
            <v>16828</v>
          </cell>
          <cell r="K348">
            <v>26420</v>
          </cell>
          <cell r="L348" t="str">
            <v>1-0526</v>
          </cell>
        </row>
        <row r="349">
          <cell r="A349">
            <v>727577</v>
          </cell>
          <cell r="B349">
            <v>37438</v>
          </cell>
          <cell r="C349">
            <v>1</v>
          </cell>
          <cell r="D349">
            <v>55</v>
          </cell>
          <cell r="E349">
            <v>80320</v>
          </cell>
          <cell r="F349">
            <v>60</v>
          </cell>
          <cell r="G349">
            <v>785</v>
          </cell>
          <cell r="H349" t="str">
            <v>ｻｸﾏ ﾖｼｶｽﾞ</v>
          </cell>
          <cell r="I349" t="str">
            <v>佐久間　善一　　　　　　　　</v>
          </cell>
          <cell r="J349">
            <v>17270</v>
          </cell>
          <cell r="K349">
            <v>26420</v>
          </cell>
          <cell r="L349" t="str">
            <v>5-0523</v>
          </cell>
        </row>
        <row r="350">
          <cell r="A350">
            <v>727676</v>
          </cell>
          <cell r="B350">
            <v>37438</v>
          </cell>
          <cell r="C350">
            <v>1</v>
          </cell>
          <cell r="D350">
            <v>25</v>
          </cell>
          <cell r="E350">
            <v>80213</v>
          </cell>
          <cell r="F350">
            <v>60</v>
          </cell>
          <cell r="G350">
            <v>716</v>
          </cell>
          <cell r="H350" t="str">
            <v>ﾀｷﾀ ﾕﾀｶ</v>
          </cell>
          <cell r="I350" t="str">
            <v>瀧田　豊　　　　　　　　　　</v>
          </cell>
          <cell r="J350">
            <v>15505</v>
          </cell>
          <cell r="K350">
            <v>26465</v>
          </cell>
          <cell r="L350" t="str">
            <v>5-0523</v>
          </cell>
        </row>
        <row r="351">
          <cell r="A351">
            <v>727684</v>
          </cell>
          <cell r="B351">
            <v>37438</v>
          </cell>
          <cell r="C351">
            <v>1</v>
          </cell>
          <cell r="D351">
            <v>25</v>
          </cell>
          <cell r="E351">
            <v>80213</v>
          </cell>
          <cell r="F351">
            <v>60</v>
          </cell>
          <cell r="G351">
            <v>716</v>
          </cell>
          <cell r="H351" t="str">
            <v>ｲﾄｳ ﾀﾀﾞｼ</v>
          </cell>
          <cell r="I351" t="str">
            <v>伊藤　正士　　　　　　　　　</v>
          </cell>
          <cell r="J351">
            <v>15683</v>
          </cell>
          <cell r="K351">
            <v>26465</v>
          </cell>
          <cell r="L351" t="str">
            <v>5-0524</v>
          </cell>
        </row>
        <row r="352">
          <cell r="A352">
            <v>727750</v>
          </cell>
          <cell r="B352">
            <v>37438</v>
          </cell>
          <cell r="C352">
            <v>1</v>
          </cell>
          <cell r="D352">
            <v>25</v>
          </cell>
          <cell r="E352">
            <v>80214</v>
          </cell>
          <cell r="F352">
            <v>60</v>
          </cell>
          <cell r="G352">
            <v>716</v>
          </cell>
          <cell r="H352" t="str">
            <v>ｻｻｷ ﾏｻｵ</v>
          </cell>
          <cell r="I352" t="str">
            <v>佐々木　政夫　　　　　　　　</v>
          </cell>
          <cell r="J352">
            <v>15725</v>
          </cell>
          <cell r="K352">
            <v>26465</v>
          </cell>
          <cell r="L352" t="str">
            <v>5-0524</v>
          </cell>
        </row>
        <row r="353">
          <cell r="A353">
            <v>727825</v>
          </cell>
          <cell r="B353">
            <v>37438</v>
          </cell>
          <cell r="C353">
            <v>1</v>
          </cell>
          <cell r="D353">
            <v>25</v>
          </cell>
          <cell r="E353">
            <v>80214</v>
          </cell>
          <cell r="F353">
            <v>60</v>
          </cell>
          <cell r="G353">
            <v>716</v>
          </cell>
          <cell r="H353" t="str">
            <v>ｲﾜｻｷ ﾄｼｶﾂ</v>
          </cell>
          <cell r="I353" t="str">
            <v>岩崎　利勝　　　　　　　　　</v>
          </cell>
          <cell r="J353">
            <v>15813</v>
          </cell>
          <cell r="K353">
            <v>26465</v>
          </cell>
          <cell r="L353" t="str">
            <v>5-0524</v>
          </cell>
        </row>
        <row r="354">
          <cell r="A354">
            <v>727882</v>
          </cell>
          <cell r="B354">
            <v>37438</v>
          </cell>
          <cell r="C354">
            <v>1</v>
          </cell>
          <cell r="D354">
            <v>25</v>
          </cell>
          <cell r="E354">
            <v>80213</v>
          </cell>
          <cell r="F354">
            <v>60</v>
          </cell>
          <cell r="G354">
            <v>716</v>
          </cell>
          <cell r="H354" t="str">
            <v>ﾀｶﾊｼ ｻﾀﾞｵ</v>
          </cell>
          <cell r="I354" t="str">
            <v>高橋　貞夫　　　　　　　　　</v>
          </cell>
          <cell r="J354">
            <v>15506</v>
          </cell>
          <cell r="K354">
            <v>26465</v>
          </cell>
          <cell r="L354" t="str">
            <v>5-0523</v>
          </cell>
        </row>
        <row r="355">
          <cell r="A355">
            <v>727909</v>
          </cell>
          <cell r="B355">
            <v>37438</v>
          </cell>
          <cell r="C355">
            <v>1</v>
          </cell>
          <cell r="D355">
            <v>54</v>
          </cell>
          <cell r="E355">
            <v>80330</v>
          </cell>
          <cell r="F355">
            <v>60</v>
          </cell>
          <cell r="G355">
            <v>718</v>
          </cell>
          <cell r="H355" t="str">
            <v>ｲｼｲ ﾀﾀﾞｵ</v>
          </cell>
          <cell r="I355" t="str">
            <v>石井　忠雄　　　　　　　　　</v>
          </cell>
          <cell r="J355">
            <v>15749</v>
          </cell>
          <cell r="K355">
            <v>26465</v>
          </cell>
          <cell r="L355" t="str">
            <v>5-0524</v>
          </cell>
        </row>
        <row r="356">
          <cell r="A356">
            <v>727916</v>
          </cell>
          <cell r="B356">
            <v>37438</v>
          </cell>
          <cell r="C356">
            <v>1</v>
          </cell>
          <cell r="D356">
            <v>55</v>
          </cell>
          <cell r="E356">
            <v>80320</v>
          </cell>
          <cell r="F356">
            <v>60</v>
          </cell>
          <cell r="G356">
            <v>785</v>
          </cell>
          <cell r="H356" t="str">
            <v>ﾉｶﾞﾜ ｶﾂﾄｼ</v>
          </cell>
          <cell r="I356" t="str">
            <v>野川　勝利　　　　　　　　　</v>
          </cell>
          <cell r="J356">
            <v>15825</v>
          </cell>
          <cell r="K356">
            <v>26465</v>
          </cell>
          <cell r="L356" t="str">
            <v>5-0524</v>
          </cell>
        </row>
        <row r="357">
          <cell r="A357">
            <v>727924</v>
          </cell>
          <cell r="B357">
            <v>37438</v>
          </cell>
          <cell r="C357">
            <v>1</v>
          </cell>
          <cell r="D357">
            <v>55</v>
          </cell>
          <cell r="E357">
            <v>80321</v>
          </cell>
          <cell r="F357">
            <v>60</v>
          </cell>
          <cell r="G357">
            <v>785</v>
          </cell>
          <cell r="H357" t="str">
            <v>ｲﾜｻｷ ﾉﾌﾞﾕｷ</v>
          </cell>
          <cell r="I357" t="str">
            <v>岩崎　信幸　　　　　　　　　</v>
          </cell>
          <cell r="J357">
            <v>16009</v>
          </cell>
          <cell r="K357">
            <v>26465</v>
          </cell>
          <cell r="L357" t="str">
            <v>5-0525</v>
          </cell>
        </row>
        <row r="358">
          <cell r="A358">
            <v>727932</v>
          </cell>
          <cell r="B358">
            <v>37438</v>
          </cell>
          <cell r="C358">
            <v>1</v>
          </cell>
          <cell r="D358">
            <v>25</v>
          </cell>
          <cell r="E358">
            <v>80213</v>
          </cell>
          <cell r="F358">
            <v>60</v>
          </cell>
          <cell r="G358">
            <v>716</v>
          </cell>
          <cell r="H358" t="str">
            <v>ｼﾊﾞﾀ ﾏｻﾋｺ</v>
          </cell>
          <cell r="I358" t="str">
            <v>柴田　政彦　　　　　　　　　</v>
          </cell>
          <cell r="J358">
            <v>16044</v>
          </cell>
          <cell r="K358">
            <v>26465</v>
          </cell>
          <cell r="L358" t="str">
            <v>5-0525</v>
          </cell>
        </row>
        <row r="359">
          <cell r="A359">
            <v>727940</v>
          </cell>
          <cell r="B359">
            <v>37438</v>
          </cell>
          <cell r="C359">
            <v>1</v>
          </cell>
          <cell r="D359">
            <v>25</v>
          </cell>
          <cell r="E359">
            <v>80213</v>
          </cell>
          <cell r="F359">
            <v>60</v>
          </cell>
          <cell r="G359">
            <v>716</v>
          </cell>
          <cell r="H359" t="str">
            <v>ﾐﾉﾜ ﾏｻｱｷ</v>
          </cell>
          <cell r="I359" t="str">
            <v>簑輪　正明　　　　　　　　　</v>
          </cell>
          <cell r="J359">
            <v>16193</v>
          </cell>
          <cell r="K359">
            <v>26465</v>
          </cell>
          <cell r="L359" t="str">
            <v>5-0525</v>
          </cell>
        </row>
        <row r="360">
          <cell r="A360">
            <v>727958</v>
          </cell>
          <cell r="B360">
            <v>37438</v>
          </cell>
          <cell r="C360">
            <v>1</v>
          </cell>
          <cell r="D360">
            <v>55</v>
          </cell>
          <cell r="E360">
            <v>80322</v>
          </cell>
          <cell r="F360">
            <v>60</v>
          </cell>
          <cell r="G360">
            <v>785</v>
          </cell>
          <cell r="H360" t="str">
            <v>ｵｵｷ ｶﾂﾄｼ</v>
          </cell>
          <cell r="I360" t="str">
            <v>黄木　捷利　　　　　　　　　</v>
          </cell>
          <cell r="J360">
            <v>16261</v>
          </cell>
          <cell r="K360">
            <v>26465</v>
          </cell>
          <cell r="L360" t="str">
            <v>5-0525</v>
          </cell>
        </row>
        <row r="361">
          <cell r="A361">
            <v>727965</v>
          </cell>
          <cell r="B361">
            <v>37438</v>
          </cell>
          <cell r="C361">
            <v>1</v>
          </cell>
          <cell r="D361">
            <v>25</v>
          </cell>
          <cell r="E361">
            <v>80213</v>
          </cell>
          <cell r="F361">
            <v>60</v>
          </cell>
          <cell r="G361">
            <v>716</v>
          </cell>
          <cell r="H361" t="str">
            <v>ﾜﾀﾅﾍﾞ ｷﾖｼ</v>
          </cell>
          <cell r="I361" t="str">
            <v>渡辺　清志　　　　　　　　　</v>
          </cell>
          <cell r="J361">
            <v>16521</v>
          </cell>
          <cell r="K361">
            <v>26465</v>
          </cell>
          <cell r="L361" t="str">
            <v>5-0525</v>
          </cell>
        </row>
        <row r="362">
          <cell r="A362">
            <v>727999</v>
          </cell>
          <cell r="B362">
            <v>37438</v>
          </cell>
          <cell r="C362">
            <v>1</v>
          </cell>
          <cell r="D362">
            <v>55</v>
          </cell>
          <cell r="E362">
            <v>80321</v>
          </cell>
          <cell r="F362">
            <v>51</v>
          </cell>
          <cell r="G362">
            <v>380</v>
          </cell>
          <cell r="H362" t="str">
            <v>ﾋﾗﾀﾆ ﾖｼﾉﾘ</v>
          </cell>
          <cell r="I362" t="str">
            <v>平谷　義則　　　　　　　　　</v>
          </cell>
          <cell r="J362">
            <v>17031</v>
          </cell>
          <cell r="K362">
            <v>26465</v>
          </cell>
          <cell r="L362" t="str">
            <v>1-0524</v>
          </cell>
        </row>
        <row r="363">
          <cell r="A363">
            <v>728005</v>
          </cell>
          <cell r="B363">
            <v>37438</v>
          </cell>
          <cell r="C363">
            <v>1</v>
          </cell>
          <cell r="D363">
            <v>55</v>
          </cell>
          <cell r="E363">
            <v>80320</v>
          </cell>
          <cell r="F363">
            <v>60</v>
          </cell>
          <cell r="G363">
            <v>785</v>
          </cell>
          <cell r="H363" t="str">
            <v>ﾄﾞｲ ﾕﾀｶ</v>
          </cell>
          <cell r="I363" t="str">
            <v>土居　豊　　　　　　　　　　</v>
          </cell>
          <cell r="J363">
            <v>17371</v>
          </cell>
          <cell r="K363">
            <v>26465</v>
          </cell>
          <cell r="L363" t="str">
            <v>5-0522</v>
          </cell>
        </row>
        <row r="364">
          <cell r="A364">
            <v>728211</v>
          </cell>
          <cell r="B364">
            <v>37438</v>
          </cell>
          <cell r="C364">
            <v>1</v>
          </cell>
          <cell r="D364">
            <v>25</v>
          </cell>
          <cell r="E364">
            <v>80320</v>
          </cell>
          <cell r="F364">
            <v>60</v>
          </cell>
          <cell r="G364">
            <v>716</v>
          </cell>
          <cell r="H364" t="str">
            <v>ﾊｼﾓﾄ ｽｽﾑ</v>
          </cell>
          <cell r="I364" t="str">
            <v>橋本　進　　　　　　　　　　</v>
          </cell>
          <cell r="J364">
            <v>15804</v>
          </cell>
          <cell r="K364">
            <v>26465</v>
          </cell>
          <cell r="L364" t="str">
            <v>5-0524</v>
          </cell>
        </row>
        <row r="365">
          <cell r="A365">
            <v>728435</v>
          </cell>
          <cell r="B365">
            <v>37438</v>
          </cell>
          <cell r="C365">
            <v>1</v>
          </cell>
          <cell r="D365">
            <v>25</v>
          </cell>
          <cell r="E365">
            <v>80214</v>
          </cell>
          <cell r="F365">
            <v>51</v>
          </cell>
          <cell r="G365">
            <v>380</v>
          </cell>
          <cell r="H365" t="str">
            <v>ﾖｼﾀﾞ ﾀﾀﾞｵ</v>
          </cell>
          <cell r="I365" t="str">
            <v>吉田　忠雄　　　　　　　　　</v>
          </cell>
          <cell r="J365">
            <v>15780</v>
          </cell>
          <cell r="K365">
            <v>26465</v>
          </cell>
          <cell r="L365" t="str">
            <v>1-0525</v>
          </cell>
        </row>
        <row r="366">
          <cell r="A366">
            <v>728781</v>
          </cell>
          <cell r="B366">
            <v>37438</v>
          </cell>
          <cell r="C366">
            <v>1</v>
          </cell>
          <cell r="D366">
            <v>55</v>
          </cell>
          <cell r="E366">
            <v>80320</v>
          </cell>
          <cell r="F366">
            <v>60</v>
          </cell>
          <cell r="G366">
            <v>785</v>
          </cell>
          <cell r="H366" t="str">
            <v>ﾊｽﾀﾞ ﾏｻﾙ</v>
          </cell>
          <cell r="I366" t="str">
            <v>蓮田　勝　　　　　　　　　　</v>
          </cell>
          <cell r="J366">
            <v>15557</v>
          </cell>
          <cell r="K366">
            <v>26465</v>
          </cell>
          <cell r="L366" t="str">
            <v>5-0524</v>
          </cell>
        </row>
        <row r="367">
          <cell r="A367">
            <v>728799</v>
          </cell>
          <cell r="B367">
            <v>37438</v>
          </cell>
          <cell r="C367">
            <v>1</v>
          </cell>
          <cell r="D367">
            <v>25</v>
          </cell>
          <cell r="E367">
            <v>80214</v>
          </cell>
          <cell r="F367">
            <v>60</v>
          </cell>
          <cell r="G367">
            <v>716</v>
          </cell>
          <cell r="H367" t="str">
            <v>ﾜｶﾊﾞﾔｼ ﾘﾕｳｲﾁ</v>
          </cell>
          <cell r="I367" t="str">
            <v>若林　隆一　　　　　　　　　</v>
          </cell>
          <cell r="J367">
            <v>15604</v>
          </cell>
          <cell r="K367">
            <v>26465</v>
          </cell>
          <cell r="L367" t="str">
            <v>5-0524</v>
          </cell>
        </row>
        <row r="368">
          <cell r="A368">
            <v>728807</v>
          </cell>
          <cell r="B368">
            <v>37438</v>
          </cell>
          <cell r="C368">
            <v>1</v>
          </cell>
          <cell r="D368">
            <v>25</v>
          </cell>
          <cell r="E368">
            <v>80214</v>
          </cell>
          <cell r="F368">
            <v>60</v>
          </cell>
          <cell r="G368">
            <v>716</v>
          </cell>
          <cell r="H368" t="str">
            <v>ｻﾄｳ ｶｽﾞﾉﾘ</v>
          </cell>
          <cell r="I368" t="str">
            <v>佐藤　和威　　　　　　　　　</v>
          </cell>
          <cell r="J368">
            <v>15608</v>
          </cell>
          <cell r="K368">
            <v>26465</v>
          </cell>
          <cell r="L368" t="str">
            <v>5-0524</v>
          </cell>
        </row>
        <row r="369">
          <cell r="A369">
            <v>728815</v>
          </cell>
          <cell r="B369">
            <v>37438</v>
          </cell>
          <cell r="C369">
            <v>1</v>
          </cell>
          <cell r="D369">
            <v>25</v>
          </cell>
          <cell r="E369">
            <v>80214</v>
          </cell>
          <cell r="F369">
            <v>60</v>
          </cell>
          <cell r="G369">
            <v>716</v>
          </cell>
          <cell r="H369" t="str">
            <v>ﾀｸﾞﾁ ﾖｼｿﾞｳ</v>
          </cell>
          <cell r="I369" t="str">
            <v>田口　義藏　　　　　　　　　</v>
          </cell>
          <cell r="J369">
            <v>15847</v>
          </cell>
          <cell r="K369">
            <v>26465</v>
          </cell>
          <cell r="L369" t="str">
            <v>5-0525</v>
          </cell>
        </row>
        <row r="370">
          <cell r="A370">
            <v>728823</v>
          </cell>
          <cell r="B370">
            <v>37438</v>
          </cell>
          <cell r="C370">
            <v>1</v>
          </cell>
          <cell r="D370">
            <v>25</v>
          </cell>
          <cell r="E370">
            <v>80320</v>
          </cell>
          <cell r="F370">
            <v>60</v>
          </cell>
          <cell r="G370">
            <v>716</v>
          </cell>
          <cell r="H370" t="str">
            <v>ｻｸﾗﾀﾞ ｲｻﾑ</v>
          </cell>
          <cell r="I370" t="str">
            <v>櫻田　勇　　　　　　　　　　</v>
          </cell>
          <cell r="J370">
            <v>15952</v>
          </cell>
          <cell r="K370">
            <v>26465</v>
          </cell>
          <cell r="L370" t="str">
            <v>5-0524</v>
          </cell>
        </row>
        <row r="371">
          <cell r="A371">
            <v>728831</v>
          </cell>
          <cell r="B371">
            <v>37438</v>
          </cell>
          <cell r="C371">
            <v>1</v>
          </cell>
          <cell r="D371">
            <v>55</v>
          </cell>
          <cell r="E371">
            <v>80319</v>
          </cell>
          <cell r="F371">
            <v>60</v>
          </cell>
          <cell r="G371">
            <v>785</v>
          </cell>
          <cell r="H371" t="str">
            <v>ｲﾄｳ ﾄｼｵ</v>
          </cell>
          <cell r="I371" t="str">
            <v>伊藤　俊雄　　　　　　　　　</v>
          </cell>
          <cell r="J371">
            <v>15969</v>
          </cell>
          <cell r="K371">
            <v>26465</v>
          </cell>
          <cell r="L371" t="str">
            <v>5-0524</v>
          </cell>
        </row>
        <row r="372">
          <cell r="A372">
            <v>728856</v>
          </cell>
          <cell r="B372">
            <v>37438</v>
          </cell>
          <cell r="C372">
            <v>1</v>
          </cell>
          <cell r="D372">
            <v>25</v>
          </cell>
          <cell r="E372">
            <v>80214</v>
          </cell>
          <cell r="F372">
            <v>60</v>
          </cell>
          <cell r="G372">
            <v>716</v>
          </cell>
          <cell r="H372" t="str">
            <v>ﾉﾓﾄ ﾄﾐｵ</v>
          </cell>
          <cell r="I372" t="str">
            <v>野本　富夫　　　　　　　　　</v>
          </cell>
          <cell r="J372">
            <v>16033</v>
          </cell>
          <cell r="K372">
            <v>26465</v>
          </cell>
          <cell r="L372" t="str">
            <v>5-0525</v>
          </cell>
        </row>
        <row r="373">
          <cell r="A373">
            <v>728864</v>
          </cell>
          <cell r="B373">
            <v>37438</v>
          </cell>
          <cell r="C373">
            <v>1</v>
          </cell>
          <cell r="D373">
            <v>25</v>
          </cell>
          <cell r="E373">
            <v>80214</v>
          </cell>
          <cell r="F373">
            <v>60</v>
          </cell>
          <cell r="G373">
            <v>716</v>
          </cell>
          <cell r="H373" t="str">
            <v>ｼﾅﾀﾞ ﾀｹﾕｷ</v>
          </cell>
          <cell r="I373" t="str">
            <v>品田　竹之　　　　　　　　　</v>
          </cell>
          <cell r="J373">
            <v>16060</v>
          </cell>
          <cell r="K373">
            <v>26465</v>
          </cell>
          <cell r="L373" t="str">
            <v>5-0525</v>
          </cell>
        </row>
        <row r="374">
          <cell r="A374">
            <v>728872</v>
          </cell>
          <cell r="B374">
            <v>37438</v>
          </cell>
          <cell r="C374">
            <v>1</v>
          </cell>
          <cell r="D374">
            <v>55</v>
          </cell>
          <cell r="E374">
            <v>80322</v>
          </cell>
          <cell r="F374">
            <v>60</v>
          </cell>
          <cell r="G374">
            <v>785</v>
          </cell>
          <cell r="H374" t="str">
            <v>ﾉｸﾞﾁ ﾋﾃﾞｼﾞ</v>
          </cell>
          <cell r="I374" t="str">
            <v>野口　秀二　　　　　　　　　</v>
          </cell>
          <cell r="J374">
            <v>16087</v>
          </cell>
          <cell r="K374">
            <v>26465</v>
          </cell>
          <cell r="L374" t="str">
            <v>5-0525</v>
          </cell>
        </row>
        <row r="375">
          <cell r="A375">
            <v>728880</v>
          </cell>
          <cell r="B375">
            <v>37438</v>
          </cell>
          <cell r="C375">
            <v>1</v>
          </cell>
          <cell r="D375">
            <v>25</v>
          </cell>
          <cell r="E375">
            <v>80214</v>
          </cell>
          <cell r="F375">
            <v>60</v>
          </cell>
          <cell r="G375">
            <v>716</v>
          </cell>
          <cell r="H375" t="str">
            <v>ﾂｼﾞ ｶﾂﾋﾛ</v>
          </cell>
          <cell r="I375" t="str">
            <v>辻　克弘　　　　　　　　　　</v>
          </cell>
          <cell r="J375">
            <v>16101</v>
          </cell>
          <cell r="K375">
            <v>26465</v>
          </cell>
          <cell r="L375" t="str">
            <v>5-0525</v>
          </cell>
        </row>
        <row r="376">
          <cell r="A376">
            <v>728898</v>
          </cell>
          <cell r="B376">
            <v>37438</v>
          </cell>
          <cell r="C376">
            <v>1</v>
          </cell>
          <cell r="D376">
            <v>25</v>
          </cell>
          <cell r="E376">
            <v>80214</v>
          </cell>
          <cell r="F376">
            <v>60</v>
          </cell>
          <cell r="G376">
            <v>716</v>
          </cell>
          <cell r="H376" t="str">
            <v>ｲｲｻﾞｶ ﾔｽﾐ</v>
          </cell>
          <cell r="I376" t="str">
            <v>飯坂　保美　　　　　　　　　</v>
          </cell>
          <cell r="J376">
            <v>16133</v>
          </cell>
          <cell r="K376">
            <v>26465</v>
          </cell>
          <cell r="L376" t="str">
            <v>5-0525</v>
          </cell>
        </row>
        <row r="377">
          <cell r="A377">
            <v>728906</v>
          </cell>
          <cell r="B377">
            <v>37438</v>
          </cell>
          <cell r="C377">
            <v>1</v>
          </cell>
          <cell r="D377">
            <v>25</v>
          </cell>
          <cell r="E377">
            <v>80214</v>
          </cell>
          <cell r="F377">
            <v>60</v>
          </cell>
          <cell r="G377">
            <v>716</v>
          </cell>
          <cell r="H377" t="str">
            <v>ｵﾊﾞﾗ ｷﾖｼ</v>
          </cell>
          <cell r="I377" t="str">
            <v>小原　清　　　　　　　　　　</v>
          </cell>
          <cell r="J377">
            <v>16160</v>
          </cell>
          <cell r="K377">
            <v>26465</v>
          </cell>
          <cell r="L377" t="str">
            <v>5-0525</v>
          </cell>
        </row>
        <row r="378">
          <cell r="A378">
            <v>728914</v>
          </cell>
          <cell r="B378">
            <v>37438</v>
          </cell>
          <cell r="C378">
            <v>1</v>
          </cell>
          <cell r="D378">
            <v>25</v>
          </cell>
          <cell r="E378">
            <v>80214</v>
          </cell>
          <cell r="F378">
            <v>60</v>
          </cell>
          <cell r="G378">
            <v>716</v>
          </cell>
          <cell r="H378" t="str">
            <v>ﾉﾀﾞ ﾄﾐｵ</v>
          </cell>
          <cell r="I378" t="str">
            <v>野田　富雄　　　　　　　　　</v>
          </cell>
          <cell r="J378">
            <v>16264</v>
          </cell>
          <cell r="K378">
            <v>26465</v>
          </cell>
          <cell r="L378" t="str">
            <v>5-0525</v>
          </cell>
        </row>
        <row r="379">
          <cell r="A379">
            <v>728930</v>
          </cell>
          <cell r="B379">
            <v>37438</v>
          </cell>
          <cell r="C379">
            <v>1</v>
          </cell>
          <cell r="D379">
            <v>25</v>
          </cell>
          <cell r="E379">
            <v>80320</v>
          </cell>
          <cell r="F379">
            <v>60</v>
          </cell>
          <cell r="G379">
            <v>716</v>
          </cell>
          <cell r="H379" t="str">
            <v>ｲﾜｸﾗ ｱｷｵ</v>
          </cell>
          <cell r="I379" t="str">
            <v>岩倉　秋男　　　　　　　　　</v>
          </cell>
          <cell r="J379">
            <v>16333</v>
          </cell>
          <cell r="K379">
            <v>26465</v>
          </cell>
          <cell r="L379" t="str">
            <v>5-0525</v>
          </cell>
        </row>
        <row r="380">
          <cell r="A380">
            <v>728948</v>
          </cell>
          <cell r="B380">
            <v>37438</v>
          </cell>
          <cell r="C380">
            <v>1</v>
          </cell>
          <cell r="D380">
            <v>25</v>
          </cell>
          <cell r="E380">
            <v>80214</v>
          </cell>
          <cell r="F380">
            <v>60</v>
          </cell>
          <cell r="G380">
            <v>716</v>
          </cell>
          <cell r="H380" t="str">
            <v>ﾀｶﾊｼ ﾕｷｵ</v>
          </cell>
          <cell r="I380" t="str">
            <v>高橋　幸男　　　　　　　　　</v>
          </cell>
          <cell r="J380">
            <v>16385</v>
          </cell>
          <cell r="K380">
            <v>26465</v>
          </cell>
          <cell r="L380" t="str">
            <v>5-0526</v>
          </cell>
        </row>
        <row r="381">
          <cell r="A381">
            <v>728955</v>
          </cell>
          <cell r="B381">
            <v>37438</v>
          </cell>
          <cell r="C381">
            <v>1</v>
          </cell>
          <cell r="D381">
            <v>25</v>
          </cell>
          <cell r="E381">
            <v>80214</v>
          </cell>
          <cell r="F381">
            <v>60</v>
          </cell>
          <cell r="G381">
            <v>716</v>
          </cell>
          <cell r="H381" t="str">
            <v>ｵｵﾀｹ ｸﾆｵ</v>
          </cell>
          <cell r="I381" t="str">
            <v>大竹　邦男　　　　　　　　　</v>
          </cell>
          <cell r="J381">
            <v>16583</v>
          </cell>
          <cell r="K381">
            <v>26465</v>
          </cell>
          <cell r="L381" t="str">
            <v>5-0525</v>
          </cell>
        </row>
        <row r="382">
          <cell r="A382">
            <v>728963</v>
          </cell>
          <cell r="B382">
            <v>37438</v>
          </cell>
          <cell r="C382">
            <v>1</v>
          </cell>
          <cell r="D382">
            <v>55</v>
          </cell>
          <cell r="E382">
            <v>80319</v>
          </cell>
          <cell r="F382">
            <v>60</v>
          </cell>
          <cell r="G382">
            <v>785</v>
          </cell>
          <cell r="H382" t="str">
            <v>ｲﾅﾀﾞ ﾋﾛﾕｷ</v>
          </cell>
          <cell r="I382" t="str">
            <v>稲田　弘幸　　　　　　　　　</v>
          </cell>
          <cell r="J382">
            <v>16642</v>
          </cell>
          <cell r="K382">
            <v>26465</v>
          </cell>
          <cell r="L382" t="str">
            <v>5-0524</v>
          </cell>
        </row>
        <row r="383">
          <cell r="A383">
            <v>728989</v>
          </cell>
          <cell r="B383">
            <v>37438</v>
          </cell>
          <cell r="C383">
            <v>1</v>
          </cell>
          <cell r="D383">
            <v>55</v>
          </cell>
          <cell r="E383">
            <v>80320</v>
          </cell>
          <cell r="F383">
            <v>51</v>
          </cell>
          <cell r="G383">
            <v>380</v>
          </cell>
          <cell r="H383" t="str">
            <v>ｵｵﾑﾗ ﾌｻｶｽﾞ</v>
          </cell>
          <cell r="I383" t="str">
            <v>大村　房和　　　　　　　　　</v>
          </cell>
          <cell r="J383">
            <v>16926</v>
          </cell>
          <cell r="K383">
            <v>26465</v>
          </cell>
          <cell r="L383" t="str">
            <v>1-0526</v>
          </cell>
        </row>
        <row r="384">
          <cell r="A384">
            <v>728997</v>
          </cell>
          <cell r="B384">
            <v>37438</v>
          </cell>
          <cell r="C384">
            <v>1</v>
          </cell>
          <cell r="D384">
            <v>54</v>
          </cell>
          <cell r="E384">
            <v>80330</v>
          </cell>
          <cell r="F384">
            <v>60</v>
          </cell>
          <cell r="G384">
            <v>718</v>
          </cell>
          <cell r="H384" t="str">
            <v>ﾐﾔｶﾜ ﾄﾓﾏｻ</v>
          </cell>
          <cell r="I384" t="str">
            <v>宮川　智全　　　　　　　　　</v>
          </cell>
          <cell r="J384">
            <v>16985</v>
          </cell>
          <cell r="K384">
            <v>26465</v>
          </cell>
          <cell r="L384" t="str">
            <v>5-0523</v>
          </cell>
        </row>
        <row r="385">
          <cell r="A385">
            <v>730408</v>
          </cell>
          <cell r="B385">
            <v>37438</v>
          </cell>
          <cell r="C385">
            <v>1</v>
          </cell>
          <cell r="D385">
            <v>26</v>
          </cell>
          <cell r="E385">
            <v>80200</v>
          </cell>
          <cell r="F385">
            <v>41</v>
          </cell>
          <cell r="G385">
            <v>120</v>
          </cell>
          <cell r="H385" t="str">
            <v>ﾌｼﾞｶﾜ ｼﾞﾕﾝｲﾁ</v>
          </cell>
          <cell r="I385" t="str">
            <v>藤川　純一　　　　　　　　　</v>
          </cell>
          <cell r="J385">
            <v>18504</v>
          </cell>
          <cell r="K385">
            <v>26755</v>
          </cell>
          <cell r="L385" t="str">
            <v>1-0626</v>
          </cell>
        </row>
        <row r="386">
          <cell r="A386">
            <v>730597</v>
          </cell>
          <cell r="B386">
            <v>37438</v>
          </cell>
          <cell r="C386">
            <v>1</v>
          </cell>
          <cell r="D386">
            <v>45</v>
          </cell>
          <cell r="E386">
            <v>80000</v>
          </cell>
          <cell r="F386">
            <v>21</v>
          </cell>
          <cell r="G386">
            <v>100</v>
          </cell>
          <cell r="H386" t="str">
            <v>ﾌｸｲ ﾄﾓｶﾂ</v>
          </cell>
          <cell r="I386" t="str">
            <v>福井　知克　　　　　　　　　</v>
          </cell>
          <cell r="J386">
            <v>18701</v>
          </cell>
          <cell r="K386">
            <v>26755</v>
          </cell>
          <cell r="L386" t="str">
            <v>1-0916</v>
          </cell>
        </row>
        <row r="387">
          <cell r="A387">
            <v>731223</v>
          </cell>
          <cell r="B387">
            <v>37438</v>
          </cell>
          <cell r="C387">
            <v>1</v>
          </cell>
          <cell r="D387">
            <v>53</v>
          </cell>
          <cell r="E387">
            <v>80509</v>
          </cell>
          <cell r="F387">
            <v>41</v>
          </cell>
          <cell r="G387">
            <v>453</v>
          </cell>
          <cell r="H387" t="str">
            <v>ﾔﾏﾊﾞ ﾔｽﾐﾁ</v>
          </cell>
          <cell r="I387" t="str">
            <v>山場　康道　　　　　　　　　</v>
          </cell>
          <cell r="J387">
            <v>18486</v>
          </cell>
          <cell r="K387">
            <v>26755</v>
          </cell>
          <cell r="L387" t="str">
            <v>1-0626</v>
          </cell>
        </row>
        <row r="388">
          <cell r="A388">
            <v>731272</v>
          </cell>
          <cell r="B388">
            <v>37438</v>
          </cell>
          <cell r="C388">
            <v>1</v>
          </cell>
          <cell r="D388">
            <v>16</v>
          </cell>
          <cell r="E388">
            <v>80327</v>
          </cell>
          <cell r="F388">
            <v>31</v>
          </cell>
          <cell r="G388">
            <v>453</v>
          </cell>
          <cell r="H388" t="str">
            <v>ｳﾁﾀﾞ ｹﾝｻｸ</v>
          </cell>
          <cell r="I388" t="str">
            <v>内田　堅作　　　　　　　　　</v>
          </cell>
          <cell r="J388">
            <v>17758</v>
          </cell>
          <cell r="K388">
            <v>26755</v>
          </cell>
          <cell r="L388" t="str">
            <v>1-0725</v>
          </cell>
        </row>
        <row r="389">
          <cell r="A389">
            <v>731298</v>
          </cell>
          <cell r="B389">
            <v>37438</v>
          </cell>
          <cell r="C389">
            <v>1</v>
          </cell>
          <cell r="D389">
            <v>53</v>
          </cell>
          <cell r="E389">
            <v>80508</v>
          </cell>
          <cell r="F389">
            <v>31</v>
          </cell>
          <cell r="G389">
            <v>454</v>
          </cell>
          <cell r="H389" t="str">
            <v>ｶﾜﾉ ﾀﾀﾞﾖｼ</v>
          </cell>
          <cell r="I389" t="str">
            <v>川野　忠良　　　　　　　　　</v>
          </cell>
          <cell r="J389">
            <v>17118</v>
          </cell>
          <cell r="K389">
            <v>26755</v>
          </cell>
          <cell r="L389" t="str">
            <v>1-0818</v>
          </cell>
        </row>
        <row r="390">
          <cell r="A390">
            <v>731330</v>
          </cell>
          <cell r="B390">
            <v>37438</v>
          </cell>
          <cell r="C390">
            <v>1</v>
          </cell>
          <cell r="D390">
            <v>53</v>
          </cell>
          <cell r="E390">
            <v>80510</v>
          </cell>
          <cell r="F390">
            <v>51</v>
          </cell>
          <cell r="G390">
            <v>454</v>
          </cell>
          <cell r="H390" t="str">
            <v>ｺｼﾞﾏ ﾋﾛｱｷ</v>
          </cell>
          <cell r="I390" t="str">
            <v>小島　博明　　　　　　　　　</v>
          </cell>
          <cell r="J390">
            <v>17749</v>
          </cell>
          <cell r="K390">
            <v>26755</v>
          </cell>
          <cell r="L390" t="str">
            <v>1-0525</v>
          </cell>
        </row>
        <row r="391">
          <cell r="A391">
            <v>731348</v>
          </cell>
          <cell r="B391">
            <v>37438</v>
          </cell>
          <cell r="C391">
            <v>1</v>
          </cell>
          <cell r="D391">
            <v>53</v>
          </cell>
          <cell r="E391">
            <v>80511</v>
          </cell>
          <cell r="F391">
            <v>51</v>
          </cell>
          <cell r="G391">
            <v>454</v>
          </cell>
          <cell r="H391" t="str">
            <v>ﾏﾂｲ ｼﾞﾕﾝｲﾁ</v>
          </cell>
          <cell r="I391" t="str">
            <v>松井　潤一　　　　　　　　　</v>
          </cell>
          <cell r="J391">
            <v>17168</v>
          </cell>
          <cell r="K391">
            <v>26755</v>
          </cell>
          <cell r="L391" t="str">
            <v>1-0526</v>
          </cell>
        </row>
        <row r="392">
          <cell r="A392">
            <v>733914</v>
          </cell>
          <cell r="B392">
            <v>37438</v>
          </cell>
          <cell r="C392">
            <v>1</v>
          </cell>
          <cell r="D392">
            <v>51</v>
          </cell>
          <cell r="E392">
            <v>80506</v>
          </cell>
          <cell r="F392">
            <v>41</v>
          </cell>
          <cell r="G392">
            <v>451</v>
          </cell>
          <cell r="H392" t="str">
            <v>ｵｶﾍﾞ ﾋﾛｼ</v>
          </cell>
          <cell r="I392" t="str">
            <v>岡部　博　　　　　　　　　　</v>
          </cell>
          <cell r="J392">
            <v>18295</v>
          </cell>
          <cell r="K392">
            <v>26755</v>
          </cell>
          <cell r="L392" t="str">
            <v>1-0622</v>
          </cell>
        </row>
        <row r="393">
          <cell r="A393">
            <v>733948</v>
          </cell>
          <cell r="B393">
            <v>37438</v>
          </cell>
          <cell r="C393">
            <v>1</v>
          </cell>
          <cell r="D393">
            <v>51</v>
          </cell>
          <cell r="E393">
            <v>80507</v>
          </cell>
          <cell r="F393">
            <v>51</v>
          </cell>
          <cell r="G393">
            <v>451</v>
          </cell>
          <cell r="H393" t="str">
            <v>ﾆｼｶﾜ ﾀｹｼ</v>
          </cell>
          <cell r="I393" t="str">
            <v>西川　武司　　　　　　　　　</v>
          </cell>
          <cell r="J393">
            <v>20106</v>
          </cell>
          <cell r="K393">
            <v>26755</v>
          </cell>
          <cell r="L393" t="str">
            <v>1-0518</v>
          </cell>
        </row>
        <row r="394">
          <cell r="A394">
            <v>734078</v>
          </cell>
          <cell r="B394">
            <v>37438</v>
          </cell>
          <cell r="C394">
            <v>1</v>
          </cell>
          <cell r="D394">
            <v>51</v>
          </cell>
          <cell r="E394">
            <v>80506</v>
          </cell>
          <cell r="F394">
            <v>51</v>
          </cell>
          <cell r="G394">
            <v>453</v>
          </cell>
          <cell r="H394" t="str">
            <v>ｼﾀﾞ ｴｲｼﾞ</v>
          </cell>
          <cell r="I394" t="str">
            <v>信太　英治　　　　　　　　　</v>
          </cell>
          <cell r="J394">
            <v>19985</v>
          </cell>
          <cell r="K394">
            <v>26755</v>
          </cell>
          <cell r="L394" t="str">
            <v>1-0518</v>
          </cell>
        </row>
        <row r="395">
          <cell r="A395">
            <v>734169</v>
          </cell>
          <cell r="B395">
            <v>37438</v>
          </cell>
          <cell r="C395">
            <v>1</v>
          </cell>
          <cell r="D395">
            <v>51</v>
          </cell>
          <cell r="E395">
            <v>80507</v>
          </cell>
          <cell r="F395">
            <v>51</v>
          </cell>
          <cell r="G395">
            <v>452</v>
          </cell>
          <cell r="H395" t="str">
            <v>ﾂｶﾓﾄ ﾀｶｼ</v>
          </cell>
          <cell r="I395" t="str">
            <v>塚本　孝　　　　　　　　　　</v>
          </cell>
          <cell r="J395">
            <v>20150</v>
          </cell>
          <cell r="K395">
            <v>26755</v>
          </cell>
          <cell r="L395" t="str">
            <v>1-0518</v>
          </cell>
        </row>
        <row r="396">
          <cell r="A396">
            <v>737014</v>
          </cell>
          <cell r="B396">
            <v>37438</v>
          </cell>
          <cell r="C396">
            <v>1</v>
          </cell>
          <cell r="D396">
            <v>55</v>
          </cell>
          <cell r="E396">
            <v>80320</v>
          </cell>
          <cell r="F396">
            <v>60</v>
          </cell>
          <cell r="G396">
            <v>785</v>
          </cell>
          <cell r="H396" t="str">
            <v>ﾔﾏﾉﾃﾞﾗ ﾏｻﾙ</v>
          </cell>
          <cell r="I396" t="str">
            <v>山野寺　勝　　　　　　　　　</v>
          </cell>
          <cell r="J396">
            <v>16090</v>
          </cell>
          <cell r="K396">
            <v>26696</v>
          </cell>
          <cell r="L396" t="str">
            <v>5-0525</v>
          </cell>
        </row>
        <row r="397">
          <cell r="A397">
            <v>737022</v>
          </cell>
          <cell r="B397">
            <v>37438</v>
          </cell>
          <cell r="C397">
            <v>1</v>
          </cell>
          <cell r="D397">
            <v>25</v>
          </cell>
          <cell r="E397">
            <v>80211</v>
          </cell>
          <cell r="F397">
            <v>60</v>
          </cell>
          <cell r="G397">
            <v>716</v>
          </cell>
          <cell r="H397" t="str">
            <v>ﾑﾗﾔﾏ ﾋﾃﾞﾐ</v>
          </cell>
          <cell r="I397" t="str">
            <v>村山　秀美　　　　　　　　　</v>
          </cell>
          <cell r="J397">
            <v>15972</v>
          </cell>
          <cell r="K397">
            <v>26696</v>
          </cell>
          <cell r="L397" t="str">
            <v>5-0524</v>
          </cell>
        </row>
        <row r="398">
          <cell r="A398">
            <v>737030</v>
          </cell>
          <cell r="B398">
            <v>37438</v>
          </cell>
          <cell r="C398">
            <v>1</v>
          </cell>
          <cell r="D398">
            <v>25</v>
          </cell>
          <cell r="E398">
            <v>80211</v>
          </cell>
          <cell r="F398">
            <v>60</v>
          </cell>
          <cell r="G398">
            <v>716</v>
          </cell>
          <cell r="H398" t="str">
            <v>ｽｹﾉﾌﾞ ｱｷｵ</v>
          </cell>
          <cell r="I398" t="str">
            <v>資延　昭男　　　　　　　　　</v>
          </cell>
          <cell r="J398">
            <v>15736</v>
          </cell>
          <cell r="K398">
            <v>26696</v>
          </cell>
          <cell r="L398" t="str">
            <v>5-0524</v>
          </cell>
        </row>
        <row r="399">
          <cell r="A399">
            <v>737048</v>
          </cell>
          <cell r="B399">
            <v>37438</v>
          </cell>
          <cell r="C399">
            <v>1</v>
          </cell>
          <cell r="D399">
            <v>25</v>
          </cell>
          <cell r="E399">
            <v>80211</v>
          </cell>
          <cell r="F399">
            <v>60</v>
          </cell>
          <cell r="G399">
            <v>716</v>
          </cell>
          <cell r="H399" t="str">
            <v>ﾋﾗｲ ﾏﾓﾙ</v>
          </cell>
          <cell r="I399" t="str">
            <v>平井　護　　　　　　　　　　</v>
          </cell>
          <cell r="J399">
            <v>15888</v>
          </cell>
          <cell r="K399">
            <v>26696</v>
          </cell>
          <cell r="L399" t="str">
            <v>5-0524</v>
          </cell>
        </row>
        <row r="400">
          <cell r="A400">
            <v>737063</v>
          </cell>
          <cell r="B400">
            <v>37438</v>
          </cell>
          <cell r="C400">
            <v>1</v>
          </cell>
          <cell r="D400">
            <v>25</v>
          </cell>
          <cell r="E400">
            <v>80211</v>
          </cell>
          <cell r="F400">
            <v>60</v>
          </cell>
          <cell r="G400">
            <v>716</v>
          </cell>
          <cell r="H400" t="str">
            <v>ﾏﾂﾓﾄ ｲｻｵ</v>
          </cell>
          <cell r="I400" t="str">
            <v>松本　勲　　　　　　　　　　</v>
          </cell>
          <cell r="J400">
            <v>16399</v>
          </cell>
          <cell r="K400">
            <v>26696</v>
          </cell>
          <cell r="L400" t="str">
            <v>5-0525</v>
          </cell>
        </row>
        <row r="401">
          <cell r="A401">
            <v>737089</v>
          </cell>
          <cell r="B401">
            <v>37438</v>
          </cell>
          <cell r="C401">
            <v>1</v>
          </cell>
          <cell r="D401">
            <v>55</v>
          </cell>
          <cell r="E401">
            <v>80320</v>
          </cell>
          <cell r="F401">
            <v>60</v>
          </cell>
          <cell r="G401">
            <v>785</v>
          </cell>
          <cell r="H401" t="str">
            <v>ﾊﾔｼ ｼﾞﾕﾝｼﾞ</v>
          </cell>
          <cell r="I401" t="str">
            <v>林　淳司　　　　　　　　　　</v>
          </cell>
          <cell r="J401">
            <v>16148</v>
          </cell>
          <cell r="K401">
            <v>26696</v>
          </cell>
          <cell r="L401" t="str">
            <v>5-0522</v>
          </cell>
        </row>
        <row r="402">
          <cell r="A402">
            <v>737097</v>
          </cell>
          <cell r="B402">
            <v>37438</v>
          </cell>
          <cell r="C402">
            <v>1</v>
          </cell>
          <cell r="D402">
            <v>25</v>
          </cell>
          <cell r="E402">
            <v>80213</v>
          </cell>
          <cell r="F402">
            <v>60</v>
          </cell>
          <cell r="G402">
            <v>716</v>
          </cell>
          <cell r="H402" t="str">
            <v>ﾆｲｶﾜ ｲｿｲﾁ</v>
          </cell>
          <cell r="I402" t="str">
            <v>新川　五十一　　　　　　　　</v>
          </cell>
          <cell r="J402">
            <v>15640</v>
          </cell>
          <cell r="K402">
            <v>26696</v>
          </cell>
          <cell r="L402" t="str">
            <v>5-0523</v>
          </cell>
        </row>
        <row r="403">
          <cell r="A403">
            <v>737113</v>
          </cell>
          <cell r="B403">
            <v>37438</v>
          </cell>
          <cell r="C403">
            <v>1</v>
          </cell>
          <cell r="D403">
            <v>25</v>
          </cell>
          <cell r="E403">
            <v>80211</v>
          </cell>
          <cell r="F403">
            <v>51</v>
          </cell>
          <cell r="G403">
            <v>120</v>
          </cell>
          <cell r="H403" t="str">
            <v>ｶﾝﾉ ｷﾖｼ</v>
          </cell>
          <cell r="I403" t="str">
            <v>菅野　清　　　　　　　　　　</v>
          </cell>
          <cell r="J403">
            <v>16156</v>
          </cell>
          <cell r="K403">
            <v>26696</v>
          </cell>
          <cell r="L403" t="str">
            <v>1-0525</v>
          </cell>
        </row>
        <row r="404">
          <cell r="A404">
            <v>737147</v>
          </cell>
          <cell r="B404">
            <v>37438</v>
          </cell>
          <cell r="C404">
            <v>1</v>
          </cell>
          <cell r="D404">
            <v>26</v>
          </cell>
          <cell r="E404">
            <v>80200</v>
          </cell>
          <cell r="F404">
            <v>51</v>
          </cell>
          <cell r="G404">
            <v>481</v>
          </cell>
          <cell r="H404" t="str">
            <v>ｼﾊﾞﾀ ﾄｼｵ</v>
          </cell>
          <cell r="I404" t="str">
            <v>柴田　利男　　　　　　　　　</v>
          </cell>
          <cell r="J404">
            <v>16443</v>
          </cell>
          <cell r="K404">
            <v>26696</v>
          </cell>
          <cell r="L404" t="str">
            <v>1-0525</v>
          </cell>
        </row>
        <row r="405">
          <cell r="A405">
            <v>737155</v>
          </cell>
          <cell r="B405">
            <v>37438</v>
          </cell>
          <cell r="C405">
            <v>1</v>
          </cell>
          <cell r="D405">
            <v>25</v>
          </cell>
          <cell r="E405">
            <v>80214</v>
          </cell>
          <cell r="F405">
            <v>60</v>
          </cell>
          <cell r="G405">
            <v>716</v>
          </cell>
          <cell r="H405" t="str">
            <v>ｵｵﾑﾗ ﾄｷｵ</v>
          </cell>
          <cell r="I405" t="str">
            <v>大村　時央　　　　　　　　　</v>
          </cell>
          <cell r="J405">
            <v>16048</v>
          </cell>
          <cell r="K405">
            <v>26696</v>
          </cell>
          <cell r="L405" t="str">
            <v>5-0524</v>
          </cell>
        </row>
        <row r="406">
          <cell r="A406">
            <v>737162</v>
          </cell>
          <cell r="B406">
            <v>37438</v>
          </cell>
          <cell r="C406">
            <v>1</v>
          </cell>
          <cell r="D406">
            <v>25</v>
          </cell>
          <cell r="E406">
            <v>80213</v>
          </cell>
          <cell r="F406">
            <v>60</v>
          </cell>
          <cell r="G406">
            <v>716</v>
          </cell>
          <cell r="H406" t="str">
            <v>ｱｵｻﾜ ﾁﾖｳｲﾁ</v>
          </cell>
          <cell r="I406" t="str">
            <v>青澤　長一　　　　　　　　　</v>
          </cell>
          <cell r="J406">
            <v>16052</v>
          </cell>
          <cell r="K406">
            <v>26696</v>
          </cell>
          <cell r="L406" t="str">
            <v>5-0524</v>
          </cell>
        </row>
        <row r="407">
          <cell r="A407">
            <v>737196</v>
          </cell>
          <cell r="B407">
            <v>37438</v>
          </cell>
          <cell r="C407">
            <v>1</v>
          </cell>
          <cell r="D407">
            <v>25</v>
          </cell>
          <cell r="E407">
            <v>80212</v>
          </cell>
          <cell r="F407">
            <v>60</v>
          </cell>
          <cell r="G407">
            <v>716</v>
          </cell>
          <cell r="H407" t="str">
            <v>ﾅｶﾔﾏ ｴｲｿﾞｳ</v>
          </cell>
          <cell r="I407" t="str">
            <v>中山　榮藏　　　　　　　　　</v>
          </cell>
          <cell r="J407">
            <v>16490</v>
          </cell>
          <cell r="K407">
            <v>26696</v>
          </cell>
          <cell r="L407" t="str">
            <v>5-0524</v>
          </cell>
        </row>
        <row r="408">
          <cell r="A408">
            <v>737205</v>
          </cell>
          <cell r="B408">
            <v>37438</v>
          </cell>
          <cell r="C408">
            <v>1</v>
          </cell>
          <cell r="D408">
            <v>55</v>
          </cell>
          <cell r="E408">
            <v>80322</v>
          </cell>
          <cell r="F408">
            <v>60</v>
          </cell>
          <cell r="G408">
            <v>785</v>
          </cell>
          <cell r="H408" t="str">
            <v>ｼﾐｽﾞ ﾖｼﾐ</v>
          </cell>
          <cell r="I408" t="str">
            <v>清水　吉三　　　　　　　　　</v>
          </cell>
          <cell r="J408">
            <v>18317</v>
          </cell>
          <cell r="K408">
            <v>26696</v>
          </cell>
          <cell r="L408" t="str">
            <v>5-0519</v>
          </cell>
        </row>
        <row r="409">
          <cell r="A409">
            <v>737212</v>
          </cell>
          <cell r="B409">
            <v>37438</v>
          </cell>
          <cell r="C409">
            <v>1</v>
          </cell>
          <cell r="D409">
            <v>55</v>
          </cell>
          <cell r="E409">
            <v>80321</v>
          </cell>
          <cell r="F409">
            <v>60</v>
          </cell>
          <cell r="G409">
            <v>785</v>
          </cell>
          <cell r="H409" t="str">
            <v>ｳｴｼﾏ ｺｳｿﾞｳ</v>
          </cell>
          <cell r="I409" t="str">
            <v>上島　孝三　　　　　　　　　</v>
          </cell>
          <cell r="J409">
            <v>17571</v>
          </cell>
          <cell r="K409">
            <v>26696</v>
          </cell>
          <cell r="L409" t="str">
            <v>5-0521</v>
          </cell>
        </row>
        <row r="410">
          <cell r="A410">
            <v>737220</v>
          </cell>
          <cell r="B410">
            <v>37438</v>
          </cell>
          <cell r="C410">
            <v>1</v>
          </cell>
          <cell r="D410">
            <v>25</v>
          </cell>
          <cell r="E410">
            <v>80214</v>
          </cell>
          <cell r="F410">
            <v>60</v>
          </cell>
          <cell r="G410">
            <v>716</v>
          </cell>
          <cell r="H410" t="str">
            <v>ｸﾄﾞｳ ﾔｽﾋｺ</v>
          </cell>
          <cell r="I410" t="str">
            <v>工藤　保彦　　　　　　　　　</v>
          </cell>
          <cell r="J410">
            <v>15979</v>
          </cell>
          <cell r="K410">
            <v>26696</v>
          </cell>
          <cell r="L410" t="str">
            <v>5-0524</v>
          </cell>
        </row>
        <row r="411">
          <cell r="A411">
            <v>737246</v>
          </cell>
          <cell r="B411">
            <v>37438</v>
          </cell>
          <cell r="C411">
            <v>1</v>
          </cell>
          <cell r="D411">
            <v>54</v>
          </cell>
          <cell r="E411">
            <v>80330</v>
          </cell>
          <cell r="F411">
            <v>60</v>
          </cell>
          <cell r="G411">
            <v>718</v>
          </cell>
          <cell r="H411" t="str">
            <v>ﾀｶﾊｼ ﾋｻｵ</v>
          </cell>
          <cell r="I411" t="str">
            <v>高橋　久男　　　　　　　　　</v>
          </cell>
          <cell r="J411">
            <v>17600</v>
          </cell>
          <cell r="K411">
            <v>26696</v>
          </cell>
          <cell r="L411" t="str">
            <v>5-0521</v>
          </cell>
        </row>
        <row r="412">
          <cell r="A412">
            <v>737254</v>
          </cell>
          <cell r="B412">
            <v>37438</v>
          </cell>
          <cell r="C412">
            <v>1</v>
          </cell>
          <cell r="D412">
            <v>25</v>
          </cell>
          <cell r="E412">
            <v>80214</v>
          </cell>
          <cell r="F412">
            <v>60</v>
          </cell>
          <cell r="G412">
            <v>716</v>
          </cell>
          <cell r="H412" t="str">
            <v>ﾁﾞｿﾞｳ ｱｷﾗ</v>
          </cell>
          <cell r="I412" t="str">
            <v>地藏　彰　　　　　　　　　　</v>
          </cell>
          <cell r="J412">
            <v>16542</v>
          </cell>
          <cell r="K412">
            <v>26696</v>
          </cell>
          <cell r="L412" t="str">
            <v>5-0524</v>
          </cell>
        </row>
        <row r="413">
          <cell r="A413">
            <v>737295</v>
          </cell>
          <cell r="B413">
            <v>37438</v>
          </cell>
          <cell r="C413">
            <v>1</v>
          </cell>
          <cell r="D413">
            <v>25</v>
          </cell>
          <cell r="E413">
            <v>80213</v>
          </cell>
          <cell r="F413">
            <v>60</v>
          </cell>
          <cell r="G413">
            <v>716</v>
          </cell>
          <cell r="H413" t="str">
            <v>ｲｼﾀﾞ ｼｹﾞﾉﾌﾞ</v>
          </cell>
          <cell r="I413" t="str">
            <v>石田　繁信　　　　　　　　　</v>
          </cell>
          <cell r="J413">
            <v>15957</v>
          </cell>
          <cell r="K413">
            <v>26696</v>
          </cell>
          <cell r="L413" t="str">
            <v>5-0524</v>
          </cell>
        </row>
        <row r="414">
          <cell r="A414">
            <v>737304</v>
          </cell>
          <cell r="B414">
            <v>37438</v>
          </cell>
          <cell r="C414">
            <v>1</v>
          </cell>
          <cell r="D414">
            <v>25</v>
          </cell>
          <cell r="E414">
            <v>80212</v>
          </cell>
          <cell r="F414">
            <v>43</v>
          </cell>
          <cell r="G414">
            <v>380</v>
          </cell>
          <cell r="H414" t="str">
            <v>ｳｴﾉ ｲﾁﾛｳ</v>
          </cell>
          <cell r="I414" t="str">
            <v>上野　一郎　　　　　　　　　</v>
          </cell>
          <cell r="J414">
            <v>17720</v>
          </cell>
          <cell r="K414">
            <v>26696</v>
          </cell>
          <cell r="L414" t="str">
            <v>1-0524</v>
          </cell>
        </row>
        <row r="415">
          <cell r="A415">
            <v>737311</v>
          </cell>
          <cell r="B415">
            <v>37438</v>
          </cell>
          <cell r="C415">
            <v>1</v>
          </cell>
          <cell r="D415">
            <v>83</v>
          </cell>
          <cell r="E415">
            <v>80800</v>
          </cell>
          <cell r="F415">
            <v>51</v>
          </cell>
          <cell r="G415">
            <v>120</v>
          </cell>
          <cell r="H415" t="str">
            <v>ﾀﾅｶ ｼﾕﾝｼﾞ</v>
          </cell>
          <cell r="I415" t="str">
            <v>田中　俊二　　　　　　　　　</v>
          </cell>
          <cell r="J415">
            <v>16081</v>
          </cell>
          <cell r="K415">
            <v>26696</v>
          </cell>
          <cell r="L415" t="str">
            <v>1-0525</v>
          </cell>
        </row>
        <row r="416">
          <cell r="A416">
            <v>737329</v>
          </cell>
          <cell r="B416">
            <v>37438</v>
          </cell>
          <cell r="C416">
            <v>1</v>
          </cell>
          <cell r="D416">
            <v>55</v>
          </cell>
          <cell r="E416">
            <v>80331</v>
          </cell>
          <cell r="F416">
            <v>60</v>
          </cell>
          <cell r="G416">
            <v>785</v>
          </cell>
          <cell r="H416" t="str">
            <v>ﾓﾘｼﾀ ﾏｻﾄ</v>
          </cell>
          <cell r="I416" t="str">
            <v>森下　正人　　　　　　　　　</v>
          </cell>
          <cell r="J416">
            <v>17358</v>
          </cell>
          <cell r="K416">
            <v>26696</v>
          </cell>
          <cell r="L416" t="str">
            <v>5-0522</v>
          </cell>
        </row>
        <row r="417">
          <cell r="A417">
            <v>737337</v>
          </cell>
          <cell r="B417">
            <v>37438</v>
          </cell>
          <cell r="C417">
            <v>1</v>
          </cell>
          <cell r="D417">
            <v>25</v>
          </cell>
          <cell r="E417">
            <v>80212</v>
          </cell>
          <cell r="F417">
            <v>60</v>
          </cell>
          <cell r="G417">
            <v>716</v>
          </cell>
          <cell r="H417" t="str">
            <v>ﾅﾘﾀ ｱｷｵ</v>
          </cell>
          <cell r="I417" t="str">
            <v>成田　昭夫　　　　　　　　　</v>
          </cell>
          <cell r="J417">
            <v>15612</v>
          </cell>
          <cell r="K417">
            <v>26816</v>
          </cell>
          <cell r="L417" t="str">
            <v>5-0523</v>
          </cell>
        </row>
        <row r="418">
          <cell r="A418">
            <v>737345</v>
          </cell>
          <cell r="B418">
            <v>37438</v>
          </cell>
          <cell r="C418">
            <v>1</v>
          </cell>
          <cell r="D418">
            <v>25</v>
          </cell>
          <cell r="E418">
            <v>80212</v>
          </cell>
          <cell r="F418">
            <v>60</v>
          </cell>
          <cell r="G418">
            <v>716</v>
          </cell>
          <cell r="H418" t="str">
            <v>ﾐﾖｼ ﾌｼﾞｵ</v>
          </cell>
          <cell r="I418" t="str">
            <v>三好　不二夫　　　　　　　　</v>
          </cell>
          <cell r="J418">
            <v>17725</v>
          </cell>
          <cell r="K418">
            <v>26816</v>
          </cell>
          <cell r="L418" t="str">
            <v>5-0520</v>
          </cell>
        </row>
        <row r="419">
          <cell r="A419">
            <v>737360</v>
          </cell>
          <cell r="B419">
            <v>37438</v>
          </cell>
          <cell r="C419">
            <v>1</v>
          </cell>
          <cell r="D419">
            <v>25</v>
          </cell>
          <cell r="E419">
            <v>80212</v>
          </cell>
          <cell r="F419">
            <v>60</v>
          </cell>
          <cell r="G419">
            <v>716</v>
          </cell>
          <cell r="H419" t="str">
            <v>ｲｽﾞﾐ ｵｻﾐ</v>
          </cell>
          <cell r="I419" t="str">
            <v>和泉　修身　　　　　　　　　</v>
          </cell>
          <cell r="J419">
            <v>15891</v>
          </cell>
          <cell r="K419">
            <v>26816</v>
          </cell>
          <cell r="L419" t="str">
            <v>5-0524</v>
          </cell>
        </row>
        <row r="420">
          <cell r="A420">
            <v>737378</v>
          </cell>
          <cell r="B420">
            <v>37438</v>
          </cell>
          <cell r="C420">
            <v>1</v>
          </cell>
          <cell r="D420">
            <v>55</v>
          </cell>
          <cell r="E420">
            <v>80319</v>
          </cell>
          <cell r="F420">
            <v>60</v>
          </cell>
          <cell r="G420">
            <v>785</v>
          </cell>
          <cell r="H420" t="str">
            <v>ｶﾜﾑﾗ ﾖｼﾋﾛ</v>
          </cell>
          <cell r="I420" t="str">
            <v>河村　美博　　　　　　　　　</v>
          </cell>
          <cell r="J420">
            <v>18254</v>
          </cell>
          <cell r="K420">
            <v>26816</v>
          </cell>
          <cell r="L420" t="str">
            <v>5-0520</v>
          </cell>
        </row>
        <row r="421">
          <cell r="A421">
            <v>737386</v>
          </cell>
          <cell r="B421">
            <v>37438</v>
          </cell>
          <cell r="C421">
            <v>1</v>
          </cell>
          <cell r="D421">
            <v>25</v>
          </cell>
          <cell r="E421">
            <v>80213</v>
          </cell>
          <cell r="F421">
            <v>60</v>
          </cell>
          <cell r="G421">
            <v>716</v>
          </cell>
          <cell r="H421" t="str">
            <v>ｻﾜﾔ ﾄｼｵ</v>
          </cell>
          <cell r="I421" t="str">
            <v>沢谷　敏夫　　　　　　　　　</v>
          </cell>
          <cell r="J421">
            <v>18797</v>
          </cell>
          <cell r="K421">
            <v>26816</v>
          </cell>
          <cell r="L421" t="str">
            <v>5-0427</v>
          </cell>
        </row>
        <row r="422">
          <cell r="A422">
            <v>737394</v>
          </cell>
          <cell r="B422">
            <v>37438</v>
          </cell>
          <cell r="C422">
            <v>1</v>
          </cell>
          <cell r="D422">
            <v>25</v>
          </cell>
          <cell r="E422">
            <v>80212</v>
          </cell>
          <cell r="F422">
            <v>60</v>
          </cell>
          <cell r="G422">
            <v>716</v>
          </cell>
          <cell r="H422" t="str">
            <v>ｲｼｸﾗ ﾏｻﾉﾘ</v>
          </cell>
          <cell r="I422" t="str">
            <v>石倉　正則　　　　　　　　　</v>
          </cell>
          <cell r="J422">
            <v>17622</v>
          </cell>
          <cell r="K422">
            <v>26816</v>
          </cell>
          <cell r="L422" t="str">
            <v>5-0521</v>
          </cell>
        </row>
        <row r="423">
          <cell r="A423">
            <v>737403</v>
          </cell>
          <cell r="B423">
            <v>37438</v>
          </cell>
          <cell r="C423">
            <v>1</v>
          </cell>
          <cell r="D423">
            <v>25</v>
          </cell>
          <cell r="E423">
            <v>80212</v>
          </cell>
          <cell r="F423">
            <v>60</v>
          </cell>
          <cell r="G423">
            <v>716</v>
          </cell>
          <cell r="H423" t="str">
            <v>ﾏｽｲ ﾖｼﾐﾂ</v>
          </cell>
          <cell r="I423" t="str">
            <v>桝井　義光　　　　　　　　　</v>
          </cell>
          <cell r="J423">
            <v>16534</v>
          </cell>
          <cell r="K423">
            <v>26816</v>
          </cell>
          <cell r="L423" t="str">
            <v>5-0523</v>
          </cell>
        </row>
        <row r="424">
          <cell r="A424">
            <v>737436</v>
          </cell>
          <cell r="B424">
            <v>37438</v>
          </cell>
          <cell r="C424">
            <v>1</v>
          </cell>
          <cell r="D424">
            <v>25</v>
          </cell>
          <cell r="E424">
            <v>80212</v>
          </cell>
          <cell r="F424">
            <v>60</v>
          </cell>
          <cell r="G424">
            <v>716</v>
          </cell>
          <cell r="H424" t="str">
            <v>ﾁﾊﾞ ｹﾝｼﾞ</v>
          </cell>
          <cell r="I424" t="str">
            <v>千葉　賢二　　　　　　　　　</v>
          </cell>
          <cell r="J424">
            <v>15620</v>
          </cell>
          <cell r="K424">
            <v>26816</v>
          </cell>
          <cell r="L424" t="str">
            <v>5-0523</v>
          </cell>
        </row>
        <row r="425">
          <cell r="A425">
            <v>737444</v>
          </cell>
          <cell r="B425">
            <v>37438</v>
          </cell>
          <cell r="C425">
            <v>1</v>
          </cell>
          <cell r="D425">
            <v>25</v>
          </cell>
          <cell r="E425">
            <v>80211</v>
          </cell>
          <cell r="F425">
            <v>51</v>
          </cell>
          <cell r="G425">
            <v>380</v>
          </cell>
          <cell r="H425" t="str">
            <v>ｻﾄｳ ﾏｻｶﾂ</v>
          </cell>
          <cell r="I425" t="str">
            <v>佐藤　正勝　　　　　　　　　</v>
          </cell>
          <cell r="J425">
            <v>18299</v>
          </cell>
          <cell r="K425">
            <v>26816</v>
          </cell>
          <cell r="L425" t="str">
            <v>1-0521</v>
          </cell>
        </row>
        <row r="426">
          <cell r="A426">
            <v>737469</v>
          </cell>
          <cell r="B426">
            <v>37438</v>
          </cell>
          <cell r="C426">
            <v>1</v>
          </cell>
          <cell r="D426">
            <v>55</v>
          </cell>
          <cell r="E426">
            <v>80319</v>
          </cell>
          <cell r="F426">
            <v>60</v>
          </cell>
          <cell r="G426">
            <v>785</v>
          </cell>
          <cell r="H426" t="str">
            <v>ﾎﾘｲ ﾌｼﾞｵ</v>
          </cell>
          <cell r="I426" t="str">
            <v>堀井　藤夫　　　　　　　　　</v>
          </cell>
          <cell r="J426">
            <v>17674</v>
          </cell>
          <cell r="K426">
            <v>26816</v>
          </cell>
          <cell r="L426" t="str">
            <v>5-0521</v>
          </cell>
        </row>
        <row r="427">
          <cell r="A427">
            <v>737477</v>
          </cell>
          <cell r="B427">
            <v>37438</v>
          </cell>
          <cell r="C427">
            <v>1</v>
          </cell>
          <cell r="D427">
            <v>25</v>
          </cell>
          <cell r="E427">
            <v>80212</v>
          </cell>
          <cell r="F427">
            <v>60</v>
          </cell>
          <cell r="G427">
            <v>716</v>
          </cell>
          <cell r="H427" t="str">
            <v>ﾐﾔﾉ ﾖｼｱｷ</v>
          </cell>
          <cell r="I427" t="str">
            <v>宮野　由昭　　　　　　　　　</v>
          </cell>
          <cell r="J427">
            <v>17401</v>
          </cell>
          <cell r="K427">
            <v>26816</v>
          </cell>
          <cell r="L427" t="str">
            <v>5-0521</v>
          </cell>
        </row>
        <row r="428">
          <cell r="A428">
            <v>737485</v>
          </cell>
          <cell r="B428">
            <v>37438</v>
          </cell>
          <cell r="C428">
            <v>1</v>
          </cell>
          <cell r="D428">
            <v>55</v>
          </cell>
          <cell r="E428">
            <v>80331</v>
          </cell>
          <cell r="F428">
            <v>60</v>
          </cell>
          <cell r="G428">
            <v>785</v>
          </cell>
          <cell r="H428" t="str">
            <v>ｺﾊﾞﾔｼ ﾀｹｼ</v>
          </cell>
          <cell r="I428" t="str">
            <v>小林　武志　　　　　　　　　</v>
          </cell>
          <cell r="J428">
            <v>17358</v>
          </cell>
          <cell r="K428">
            <v>26816</v>
          </cell>
          <cell r="L428" t="str">
            <v>5-0521</v>
          </cell>
        </row>
        <row r="429">
          <cell r="A429">
            <v>737502</v>
          </cell>
          <cell r="B429">
            <v>37438</v>
          </cell>
          <cell r="C429">
            <v>1</v>
          </cell>
          <cell r="D429">
            <v>25</v>
          </cell>
          <cell r="E429">
            <v>80212</v>
          </cell>
          <cell r="F429">
            <v>60</v>
          </cell>
          <cell r="G429">
            <v>716</v>
          </cell>
          <cell r="H429" t="str">
            <v>ﾋﾛｾ ﾖｼｵ</v>
          </cell>
          <cell r="I429" t="str">
            <v>広瀬　芳男　　　　　　　　　</v>
          </cell>
          <cell r="J429">
            <v>15483</v>
          </cell>
          <cell r="K429">
            <v>26816</v>
          </cell>
          <cell r="L429" t="str">
            <v>5-0523</v>
          </cell>
        </row>
        <row r="430">
          <cell r="A430">
            <v>737519</v>
          </cell>
          <cell r="B430">
            <v>37438</v>
          </cell>
          <cell r="C430">
            <v>1</v>
          </cell>
          <cell r="D430">
            <v>54</v>
          </cell>
          <cell r="E430">
            <v>80330</v>
          </cell>
          <cell r="F430">
            <v>60</v>
          </cell>
          <cell r="G430">
            <v>784</v>
          </cell>
          <cell r="H430" t="str">
            <v>ﾀﾅｶ ﾏｻｼ</v>
          </cell>
          <cell r="I430" t="str">
            <v>田中　正志　　　　　　　　　</v>
          </cell>
          <cell r="J430">
            <v>16348</v>
          </cell>
          <cell r="K430">
            <v>26816</v>
          </cell>
          <cell r="L430" t="str">
            <v>5-0523</v>
          </cell>
        </row>
        <row r="431">
          <cell r="A431">
            <v>737527</v>
          </cell>
          <cell r="B431">
            <v>37438</v>
          </cell>
          <cell r="C431">
            <v>1</v>
          </cell>
          <cell r="D431">
            <v>25</v>
          </cell>
          <cell r="E431">
            <v>80211</v>
          </cell>
          <cell r="F431">
            <v>60</v>
          </cell>
          <cell r="G431">
            <v>716</v>
          </cell>
          <cell r="H431" t="str">
            <v>ﾌｼﾞｲ ﾄｼｼﾞ</v>
          </cell>
          <cell r="I431" t="str">
            <v>藤井　利二　　　　　　　　　</v>
          </cell>
          <cell r="J431">
            <v>15762</v>
          </cell>
          <cell r="K431">
            <v>26816</v>
          </cell>
          <cell r="L431" t="str">
            <v>5-0523</v>
          </cell>
        </row>
        <row r="432">
          <cell r="A432">
            <v>737576</v>
          </cell>
          <cell r="B432">
            <v>37438</v>
          </cell>
          <cell r="C432">
            <v>1</v>
          </cell>
          <cell r="D432">
            <v>55</v>
          </cell>
          <cell r="E432">
            <v>80322</v>
          </cell>
          <cell r="F432">
            <v>60</v>
          </cell>
          <cell r="G432">
            <v>785</v>
          </cell>
          <cell r="H432" t="str">
            <v>ﾌｸｲ ﾉﾌﾞﾖｼ</v>
          </cell>
          <cell r="I432" t="str">
            <v>福井　信義　　　　　　　　　</v>
          </cell>
          <cell r="J432">
            <v>16012</v>
          </cell>
          <cell r="K432">
            <v>26816</v>
          </cell>
          <cell r="L432" t="str">
            <v>5-0524</v>
          </cell>
        </row>
        <row r="433">
          <cell r="A433">
            <v>737584</v>
          </cell>
          <cell r="B433">
            <v>37438</v>
          </cell>
          <cell r="C433">
            <v>1</v>
          </cell>
          <cell r="D433">
            <v>55</v>
          </cell>
          <cell r="E433">
            <v>80322</v>
          </cell>
          <cell r="F433">
            <v>60</v>
          </cell>
          <cell r="G433">
            <v>785</v>
          </cell>
          <cell r="H433" t="str">
            <v>ﾏｴｶﾜ ﾐﾂﾏｻ</v>
          </cell>
          <cell r="I433" t="str">
            <v>前川　光正　　　　　　　　　</v>
          </cell>
          <cell r="J433">
            <v>16549</v>
          </cell>
          <cell r="K433">
            <v>26816</v>
          </cell>
          <cell r="L433" t="str">
            <v>5-0523</v>
          </cell>
        </row>
        <row r="434">
          <cell r="A434">
            <v>737592</v>
          </cell>
          <cell r="B434">
            <v>37438</v>
          </cell>
          <cell r="C434">
            <v>1</v>
          </cell>
          <cell r="D434">
            <v>25</v>
          </cell>
          <cell r="E434">
            <v>80213</v>
          </cell>
          <cell r="F434">
            <v>60</v>
          </cell>
          <cell r="G434">
            <v>716</v>
          </cell>
          <cell r="H434" t="str">
            <v>ﾌﾅﾊｼ ｽｽﾑ</v>
          </cell>
          <cell r="I434" t="str">
            <v>船橋　進　　　　　　　　　　</v>
          </cell>
          <cell r="J434">
            <v>16969</v>
          </cell>
          <cell r="K434">
            <v>26816</v>
          </cell>
          <cell r="L434" t="str">
            <v>5-0523</v>
          </cell>
        </row>
        <row r="435">
          <cell r="A435">
            <v>737601</v>
          </cell>
          <cell r="B435">
            <v>37438</v>
          </cell>
          <cell r="C435">
            <v>1</v>
          </cell>
          <cell r="D435">
            <v>26</v>
          </cell>
          <cell r="E435">
            <v>80200</v>
          </cell>
          <cell r="F435">
            <v>41</v>
          </cell>
          <cell r="G435">
            <v>380</v>
          </cell>
          <cell r="H435" t="str">
            <v>ﾀｶｸﾜ ｻﾄｼ</v>
          </cell>
          <cell r="I435" t="str">
            <v>高桑　里司　　　　　　　　　</v>
          </cell>
          <cell r="J435">
            <v>17407</v>
          </cell>
          <cell r="K435">
            <v>26816</v>
          </cell>
          <cell r="L435" t="str">
            <v>1-0523</v>
          </cell>
        </row>
        <row r="436">
          <cell r="A436">
            <v>737618</v>
          </cell>
          <cell r="B436">
            <v>37438</v>
          </cell>
          <cell r="C436">
            <v>1</v>
          </cell>
          <cell r="D436">
            <v>55</v>
          </cell>
          <cell r="E436">
            <v>80320</v>
          </cell>
          <cell r="F436">
            <v>60</v>
          </cell>
          <cell r="G436">
            <v>785</v>
          </cell>
          <cell r="H436" t="str">
            <v>ｻｶｲ ﾀﾃｵ</v>
          </cell>
          <cell r="I436" t="str">
            <v>境　建生　　　　　　　　　　</v>
          </cell>
          <cell r="J436">
            <v>16822</v>
          </cell>
          <cell r="K436">
            <v>26816</v>
          </cell>
          <cell r="L436" t="str">
            <v>5-0523</v>
          </cell>
        </row>
        <row r="437">
          <cell r="A437">
            <v>737634</v>
          </cell>
          <cell r="B437">
            <v>37438</v>
          </cell>
          <cell r="C437">
            <v>1</v>
          </cell>
          <cell r="D437">
            <v>55</v>
          </cell>
          <cell r="E437">
            <v>80321</v>
          </cell>
          <cell r="F437">
            <v>60</v>
          </cell>
          <cell r="G437">
            <v>785</v>
          </cell>
          <cell r="H437" t="str">
            <v>ｵｵｴ ｶﾂﾖｼ</v>
          </cell>
          <cell r="I437" t="str">
            <v>大江　且悦　　　　　　　　　</v>
          </cell>
          <cell r="J437">
            <v>18062</v>
          </cell>
          <cell r="K437">
            <v>26816</v>
          </cell>
          <cell r="L437" t="str">
            <v>5-0520</v>
          </cell>
        </row>
        <row r="438">
          <cell r="A438">
            <v>737642</v>
          </cell>
          <cell r="B438">
            <v>37438</v>
          </cell>
          <cell r="C438">
            <v>1</v>
          </cell>
          <cell r="D438">
            <v>55</v>
          </cell>
          <cell r="E438">
            <v>80321</v>
          </cell>
          <cell r="F438">
            <v>60</v>
          </cell>
          <cell r="G438">
            <v>785</v>
          </cell>
          <cell r="H438" t="str">
            <v>ｽｶﾞﾜﾗ ﾖｼﾂｸﾞ</v>
          </cell>
          <cell r="I438" t="str">
            <v>菅原　代志次　　　　　　　　</v>
          </cell>
          <cell r="J438">
            <v>18105</v>
          </cell>
          <cell r="K438">
            <v>26816</v>
          </cell>
          <cell r="L438" t="str">
            <v>5-0520</v>
          </cell>
        </row>
        <row r="439">
          <cell r="A439">
            <v>737667</v>
          </cell>
          <cell r="B439">
            <v>37438</v>
          </cell>
          <cell r="C439">
            <v>1</v>
          </cell>
          <cell r="D439">
            <v>55</v>
          </cell>
          <cell r="E439">
            <v>80319</v>
          </cell>
          <cell r="F439">
            <v>60</v>
          </cell>
          <cell r="G439">
            <v>785</v>
          </cell>
          <cell r="H439" t="str">
            <v>ｾｲﾉ ﾋﾃﾞｱｷ</v>
          </cell>
          <cell r="I439" t="str">
            <v>清野　秀明　　　　　　　　　</v>
          </cell>
          <cell r="J439">
            <v>17729</v>
          </cell>
          <cell r="K439">
            <v>26816</v>
          </cell>
          <cell r="L439" t="str">
            <v>5-0520</v>
          </cell>
        </row>
        <row r="440">
          <cell r="A440">
            <v>737675</v>
          </cell>
          <cell r="B440">
            <v>37438</v>
          </cell>
          <cell r="C440">
            <v>1</v>
          </cell>
          <cell r="D440">
            <v>25</v>
          </cell>
          <cell r="E440">
            <v>80213</v>
          </cell>
          <cell r="F440">
            <v>60</v>
          </cell>
          <cell r="G440">
            <v>716</v>
          </cell>
          <cell r="H440" t="str">
            <v>ﾑﾗﾀ ﾏｻﾋﾛ</v>
          </cell>
          <cell r="I440" t="str">
            <v>村田　正博　　　　　　　　　</v>
          </cell>
          <cell r="J440">
            <v>18738</v>
          </cell>
          <cell r="K440">
            <v>26816</v>
          </cell>
          <cell r="L440" t="str">
            <v>5-0427</v>
          </cell>
        </row>
        <row r="441">
          <cell r="A441">
            <v>737725</v>
          </cell>
          <cell r="B441">
            <v>37438</v>
          </cell>
          <cell r="C441">
            <v>1</v>
          </cell>
          <cell r="D441">
            <v>55</v>
          </cell>
          <cell r="E441">
            <v>80331</v>
          </cell>
          <cell r="F441">
            <v>60</v>
          </cell>
          <cell r="G441">
            <v>785</v>
          </cell>
          <cell r="H441" t="str">
            <v>ﾐﾈ ﾋﾃﾞｵ</v>
          </cell>
          <cell r="I441" t="str">
            <v>峯　英雄　　　　　　　　　　</v>
          </cell>
          <cell r="J441">
            <v>17013</v>
          </cell>
          <cell r="K441">
            <v>26816</v>
          </cell>
          <cell r="L441" t="str">
            <v>5-0523</v>
          </cell>
        </row>
        <row r="442">
          <cell r="A442">
            <v>737733</v>
          </cell>
          <cell r="B442">
            <v>37438</v>
          </cell>
          <cell r="C442">
            <v>1</v>
          </cell>
          <cell r="D442">
            <v>55</v>
          </cell>
          <cell r="E442">
            <v>80320</v>
          </cell>
          <cell r="F442">
            <v>60</v>
          </cell>
          <cell r="G442">
            <v>785</v>
          </cell>
          <cell r="H442" t="str">
            <v>ｱﾍﾞ ﾄｼｵ</v>
          </cell>
          <cell r="I442" t="str">
            <v>阿部　俊夫　　　　　　　　　</v>
          </cell>
          <cell r="J442">
            <v>15752</v>
          </cell>
          <cell r="K442">
            <v>26816</v>
          </cell>
          <cell r="L442" t="str">
            <v>5-0523</v>
          </cell>
        </row>
        <row r="443">
          <cell r="A443">
            <v>737741</v>
          </cell>
          <cell r="B443">
            <v>37438</v>
          </cell>
          <cell r="C443">
            <v>1</v>
          </cell>
          <cell r="D443">
            <v>55</v>
          </cell>
          <cell r="E443">
            <v>80320</v>
          </cell>
          <cell r="F443">
            <v>60</v>
          </cell>
          <cell r="G443">
            <v>785</v>
          </cell>
          <cell r="H443" t="str">
            <v>ｶﾏﾀﾞ ﾄﾐｵ</v>
          </cell>
          <cell r="I443" t="str">
            <v>鎌田　富夫　　　　　　　　　</v>
          </cell>
          <cell r="J443">
            <v>18607</v>
          </cell>
          <cell r="K443">
            <v>26816</v>
          </cell>
          <cell r="L443" t="str">
            <v>5-0519</v>
          </cell>
        </row>
        <row r="444">
          <cell r="A444">
            <v>737759</v>
          </cell>
          <cell r="B444">
            <v>37438</v>
          </cell>
          <cell r="C444">
            <v>1</v>
          </cell>
          <cell r="D444">
            <v>25</v>
          </cell>
          <cell r="E444">
            <v>80214</v>
          </cell>
          <cell r="F444">
            <v>60</v>
          </cell>
          <cell r="G444">
            <v>716</v>
          </cell>
          <cell r="H444" t="str">
            <v>ﾊﾞﾊﾞ ｹﾝｲﾁ</v>
          </cell>
          <cell r="I444" t="str">
            <v>馬場　賢一　　　　　　　　　</v>
          </cell>
          <cell r="J444">
            <v>16958</v>
          </cell>
          <cell r="K444">
            <v>26816</v>
          </cell>
          <cell r="L444" t="str">
            <v>5-0523</v>
          </cell>
        </row>
        <row r="445">
          <cell r="A445">
            <v>737766</v>
          </cell>
          <cell r="B445">
            <v>37438</v>
          </cell>
          <cell r="C445">
            <v>1</v>
          </cell>
          <cell r="D445">
            <v>25</v>
          </cell>
          <cell r="E445">
            <v>80321</v>
          </cell>
          <cell r="F445">
            <v>60</v>
          </cell>
          <cell r="G445">
            <v>716</v>
          </cell>
          <cell r="H445" t="str">
            <v>ｽｷﾞﾊﾗ ｹﾝｺﾞ</v>
          </cell>
          <cell r="I445" t="str">
            <v>杉原　健五　　　　　　　　　</v>
          </cell>
          <cell r="J445">
            <v>16804</v>
          </cell>
          <cell r="K445">
            <v>26816</v>
          </cell>
          <cell r="L445" t="str">
            <v>5-0523</v>
          </cell>
        </row>
        <row r="446">
          <cell r="A446">
            <v>737774</v>
          </cell>
          <cell r="B446">
            <v>37438</v>
          </cell>
          <cell r="C446">
            <v>1</v>
          </cell>
          <cell r="D446">
            <v>25</v>
          </cell>
          <cell r="E446">
            <v>80214</v>
          </cell>
          <cell r="F446">
            <v>60</v>
          </cell>
          <cell r="G446">
            <v>716</v>
          </cell>
          <cell r="H446" t="str">
            <v>ｳｴﾑﾗ ﾂﾖｼ</v>
          </cell>
          <cell r="I446" t="str">
            <v>上村　礪　　　　　　　　　　</v>
          </cell>
          <cell r="J446">
            <v>17267</v>
          </cell>
          <cell r="K446">
            <v>26816</v>
          </cell>
          <cell r="L446" t="str">
            <v>5-0523</v>
          </cell>
        </row>
        <row r="447">
          <cell r="A447">
            <v>737782</v>
          </cell>
          <cell r="B447">
            <v>37438</v>
          </cell>
          <cell r="C447">
            <v>1</v>
          </cell>
          <cell r="D447">
            <v>55</v>
          </cell>
          <cell r="E447">
            <v>80320</v>
          </cell>
          <cell r="F447">
            <v>60</v>
          </cell>
          <cell r="G447">
            <v>785</v>
          </cell>
          <cell r="H447" t="str">
            <v>ﾔﾝﾍﾞ ﾕｳｷﾁ</v>
          </cell>
          <cell r="I447" t="str">
            <v>山家　勇吉　　　　　　　　　</v>
          </cell>
          <cell r="J447">
            <v>17844</v>
          </cell>
          <cell r="K447">
            <v>26816</v>
          </cell>
          <cell r="L447" t="str">
            <v>5-0520</v>
          </cell>
        </row>
        <row r="448">
          <cell r="A448">
            <v>737790</v>
          </cell>
          <cell r="B448">
            <v>37438</v>
          </cell>
          <cell r="C448">
            <v>1</v>
          </cell>
          <cell r="D448">
            <v>25</v>
          </cell>
          <cell r="E448">
            <v>80214</v>
          </cell>
          <cell r="F448">
            <v>60</v>
          </cell>
          <cell r="G448">
            <v>716</v>
          </cell>
          <cell r="H448" t="str">
            <v>ｻｻｷ ﾀﾂｵ</v>
          </cell>
          <cell r="I448" t="str">
            <v>佐々木　達雄　　　　　　　　</v>
          </cell>
          <cell r="J448">
            <v>17788</v>
          </cell>
          <cell r="K448">
            <v>26816</v>
          </cell>
          <cell r="L448" t="str">
            <v>5-0520</v>
          </cell>
        </row>
        <row r="449">
          <cell r="A449">
            <v>737809</v>
          </cell>
          <cell r="B449">
            <v>37438</v>
          </cell>
          <cell r="C449">
            <v>1</v>
          </cell>
          <cell r="D449">
            <v>25</v>
          </cell>
          <cell r="E449">
            <v>80214</v>
          </cell>
          <cell r="F449">
            <v>60</v>
          </cell>
          <cell r="G449">
            <v>716</v>
          </cell>
          <cell r="H449" t="str">
            <v>ｳｴﾀﾞ ﾀﾂﾋｺ</v>
          </cell>
          <cell r="I449" t="str">
            <v>植田　龍彦　　　　　　　　　</v>
          </cell>
          <cell r="J449">
            <v>16073</v>
          </cell>
          <cell r="K449">
            <v>26816</v>
          </cell>
          <cell r="L449" t="str">
            <v>5-0525</v>
          </cell>
        </row>
        <row r="450">
          <cell r="A450">
            <v>737816</v>
          </cell>
          <cell r="B450">
            <v>37438</v>
          </cell>
          <cell r="C450">
            <v>1</v>
          </cell>
          <cell r="D450">
            <v>46</v>
          </cell>
          <cell r="E450">
            <v>80214</v>
          </cell>
          <cell r="F450">
            <v>60</v>
          </cell>
          <cell r="G450">
            <v>716</v>
          </cell>
          <cell r="H450" t="str">
            <v>ｲﾀﾔ ｶｽﾞｵ</v>
          </cell>
          <cell r="I450" t="str">
            <v>板谷　一雄　　　　　　　　　</v>
          </cell>
          <cell r="J450">
            <v>15934</v>
          </cell>
          <cell r="K450">
            <v>26816</v>
          </cell>
          <cell r="L450" t="str">
            <v>5-0522</v>
          </cell>
        </row>
        <row r="451">
          <cell r="A451">
            <v>737840</v>
          </cell>
          <cell r="B451">
            <v>37438</v>
          </cell>
          <cell r="C451">
            <v>1</v>
          </cell>
          <cell r="D451">
            <v>25</v>
          </cell>
          <cell r="E451">
            <v>80214</v>
          </cell>
          <cell r="F451">
            <v>60</v>
          </cell>
          <cell r="G451">
            <v>716</v>
          </cell>
          <cell r="H451" t="str">
            <v>ﾏﾂﾊﾞﾗ ﾉﾌﾞﾖｼ</v>
          </cell>
          <cell r="I451" t="str">
            <v>松原　信義　　　　　　　　　</v>
          </cell>
          <cell r="J451">
            <v>15956</v>
          </cell>
          <cell r="K451">
            <v>26816</v>
          </cell>
          <cell r="L451" t="str">
            <v>5-0524</v>
          </cell>
        </row>
        <row r="452">
          <cell r="A452">
            <v>737858</v>
          </cell>
          <cell r="B452">
            <v>37438</v>
          </cell>
          <cell r="C452">
            <v>1</v>
          </cell>
          <cell r="D452">
            <v>25</v>
          </cell>
          <cell r="E452">
            <v>80213</v>
          </cell>
          <cell r="F452">
            <v>60</v>
          </cell>
          <cell r="G452">
            <v>716</v>
          </cell>
          <cell r="H452" t="str">
            <v>ﾌｸﾊﾗ ｼﾕﾝｲﾁ</v>
          </cell>
          <cell r="I452" t="str">
            <v>福原　俊一　　　　　　　　　</v>
          </cell>
          <cell r="J452">
            <v>17427</v>
          </cell>
          <cell r="K452">
            <v>26877</v>
          </cell>
          <cell r="L452" t="str">
            <v>5-0521</v>
          </cell>
        </row>
        <row r="453">
          <cell r="A453">
            <v>737865</v>
          </cell>
          <cell r="B453">
            <v>37438</v>
          </cell>
          <cell r="C453">
            <v>1</v>
          </cell>
          <cell r="D453">
            <v>25</v>
          </cell>
          <cell r="E453">
            <v>80212</v>
          </cell>
          <cell r="F453">
            <v>60</v>
          </cell>
          <cell r="G453">
            <v>716</v>
          </cell>
          <cell r="H453" t="str">
            <v>ｲｲﾀﾞ ｼﾝｴﾂ</v>
          </cell>
          <cell r="I453" t="str">
            <v>飯田　慎悦　　　　　　　　　</v>
          </cell>
          <cell r="J453">
            <v>17503</v>
          </cell>
          <cell r="K453">
            <v>26877</v>
          </cell>
          <cell r="L453" t="str">
            <v>5-0521</v>
          </cell>
        </row>
        <row r="454">
          <cell r="A454">
            <v>737881</v>
          </cell>
          <cell r="B454">
            <v>37438</v>
          </cell>
          <cell r="C454">
            <v>1</v>
          </cell>
          <cell r="D454">
            <v>25</v>
          </cell>
          <cell r="E454">
            <v>80212</v>
          </cell>
          <cell r="F454">
            <v>60</v>
          </cell>
          <cell r="G454">
            <v>716</v>
          </cell>
          <cell r="H454" t="str">
            <v>ﾀｷｻﾞﾜ ﾄｼﾕｷ</v>
          </cell>
          <cell r="I454" t="str">
            <v>滝沢　敏之　　　　　　　　　</v>
          </cell>
          <cell r="J454">
            <v>17409</v>
          </cell>
          <cell r="K454">
            <v>26877</v>
          </cell>
          <cell r="L454" t="str">
            <v>5-0521</v>
          </cell>
        </row>
        <row r="455">
          <cell r="A455">
            <v>737899</v>
          </cell>
          <cell r="B455">
            <v>37438</v>
          </cell>
          <cell r="C455">
            <v>1</v>
          </cell>
          <cell r="D455">
            <v>25</v>
          </cell>
          <cell r="E455">
            <v>80213</v>
          </cell>
          <cell r="F455">
            <v>60</v>
          </cell>
          <cell r="G455">
            <v>716</v>
          </cell>
          <cell r="H455" t="str">
            <v>ﾜﾀﾅﾍﾞ ﾏｻｶｽﾞ</v>
          </cell>
          <cell r="I455" t="str">
            <v>渡辺　正和　　　　　　　　　</v>
          </cell>
          <cell r="J455">
            <v>18243</v>
          </cell>
          <cell r="K455">
            <v>26877</v>
          </cell>
          <cell r="L455" t="str">
            <v>5-0519</v>
          </cell>
        </row>
        <row r="456">
          <cell r="A456">
            <v>737908</v>
          </cell>
          <cell r="B456">
            <v>37438</v>
          </cell>
          <cell r="C456">
            <v>1</v>
          </cell>
          <cell r="D456">
            <v>55</v>
          </cell>
          <cell r="E456">
            <v>80319</v>
          </cell>
          <cell r="F456">
            <v>60</v>
          </cell>
          <cell r="G456">
            <v>785</v>
          </cell>
          <cell r="H456" t="str">
            <v>ﾅｶｲ ﾔｽﾀｹ</v>
          </cell>
          <cell r="I456" t="str">
            <v>中井　靖武　　　　　　　　　</v>
          </cell>
          <cell r="J456">
            <v>16449</v>
          </cell>
          <cell r="K456">
            <v>26877</v>
          </cell>
          <cell r="L456" t="str">
            <v>5-0523</v>
          </cell>
        </row>
        <row r="457">
          <cell r="A457">
            <v>737915</v>
          </cell>
          <cell r="B457">
            <v>37438</v>
          </cell>
          <cell r="C457">
            <v>1</v>
          </cell>
          <cell r="D457">
            <v>55</v>
          </cell>
          <cell r="E457">
            <v>80319</v>
          </cell>
          <cell r="F457">
            <v>60</v>
          </cell>
          <cell r="G457">
            <v>785</v>
          </cell>
          <cell r="H457" t="str">
            <v>ｲﾁｶﾜ ﾀｶｼ</v>
          </cell>
          <cell r="I457" t="str">
            <v>市川　隆　　　　　　　　　　</v>
          </cell>
          <cell r="J457">
            <v>17827</v>
          </cell>
          <cell r="K457">
            <v>26877</v>
          </cell>
          <cell r="L457" t="str">
            <v>5-0520</v>
          </cell>
        </row>
        <row r="458">
          <cell r="A458">
            <v>737923</v>
          </cell>
          <cell r="B458">
            <v>37438</v>
          </cell>
          <cell r="C458">
            <v>1</v>
          </cell>
          <cell r="D458">
            <v>55</v>
          </cell>
          <cell r="E458">
            <v>80319</v>
          </cell>
          <cell r="F458">
            <v>60</v>
          </cell>
          <cell r="G458">
            <v>785</v>
          </cell>
          <cell r="H458" t="str">
            <v>ﾏﾂﾀﾞ ｴｲｴﾂ</v>
          </cell>
          <cell r="I458" t="str">
            <v>松田　栄悦　　　　　　　　　</v>
          </cell>
          <cell r="J458">
            <v>16115</v>
          </cell>
          <cell r="K458">
            <v>26877</v>
          </cell>
          <cell r="L458" t="str">
            <v>5-0524</v>
          </cell>
        </row>
        <row r="459">
          <cell r="A459">
            <v>737931</v>
          </cell>
          <cell r="B459">
            <v>37438</v>
          </cell>
          <cell r="C459">
            <v>1</v>
          </cell>
          <cell r="D459">
            <v>25</v>
          </cell>
          <cell r="E459">
            <v>80213</v>
          </cell>
          <cell r="F459">
            <v>60</v>
          </cell>
          <cell r="G459">
            <v>716</v>
          </cell>
          <cell r="H459" t="str">
            <v>ﾅｶﾑﾗ ｻﾌﾞﾛｳ</v>
          </cell>
          <cell r="I459" t="str">
            <v>中村　三郎　　　　　　　　　</v>
          </cell>
          <cell r="J459">
            <v>17740</v>
          </cell>
          <cell r="K459">
            <v>26877</v>
          </cell>
          <cell r="L459" t="str">
            <v>5-0521</v>
          </cell>
        </row>
        <row r="460">
          <cell r="A460">
            <v>737949</v>
          </cell>
          <cell r="B460">
            <v>37438</v>
          </cell>
          <cell r="C460">
            <v>1</v>
          </cell>
          <cell r="D460">
            <v>54</v>
          </cell>
          <cell r="E460">
            <v>80330</v>
          </cell>
          <cell r="F460">
            <v>60</v>
          </cell>
          <cell r="G460">
            <v>718</v>
          </cell>
          <cell r="H460" t="str">
            <v>ｻｻｷ ﾉﾘﾕｷ</v>
          </cell>
          <cell r="I460" t="str">
            <v>佐々木　紀行　　　　　　　　</v>
          </cell>
          <cell r="J460">
            <v>15712</v>
          </cell>
          <cell r="K460">
            <v>26877</v>
          </cell>
          <cell r="L460" t="str">
            <v>5-0522</v>
          </cell>
        </row>
        <row r="461">
          <cell r="A461">
            <v>737957</v>
          </cell>
          <cell r="B461">
            <v>37438</v>
          </cell>
          <cell r="C461">
            <v>1</v>
          </cell>
          <cell r="D461">
            <v>25</v>
          </cell>
          <cell r="E461">
            <v>80213</v>
          </cell>
          <cell r="F461">
            <v>60</v>
          </cell>
          <cell r="G461">
            <v>716</v>
          </cell>
          <cell r="H461" t="str">
            <v>ﾐﾔｻﾞｷ ｼﾝｲﾁ</v>
          </cell>
          <cell r="I461" t="str">
            <v>宮崎　真一　　　　　　　　　</v>
          </cell>
          <cell r="J461">
            <v>17648</v>
          </cell>
          <cell r="K461">
            <v>26877</v>
          </cell>
          <cell r="L461" t="str">
            <v>5-0521</v>
          </cell>
        </row>
        <row r="462">
          <cell r="A462">
            <v>737964</v>
          </cell>
          <cell r="B462">
            <v>37438</v>
          </cell>
          <cell r="C462">
            <v>1</v>
          </cell>
          <cell r="D462">
            <v>25</v>
          </cell>
          <cell r="E462">
            <v>80212</v>
          </cell>
          <cell r="F462">
            <v>51</v>
          </cell>
          <cell r="G462">
            <v>380</v>
          </cell>
          <cell r="H462" t="str">
            <v>ﾅｶﾞｻｷ ｺｳｲﾁ</v>
          </cell>
          <cell r="I462" t="str">
            <v>長崎　宏一　　　　　　　　　</v>
          </cell>
          <cell r="J462">
            <v>15768</v>
          </cell>
          <cell r="K462">
            <v>26877</v>
          </cell>
          <cell r="L462" t="str">
            <v>1-0523</v>
          </cell>
        </row>
        <row r="463">
          <cell r="A463">
            <v>737972</v>
          </cell>
          <cell r="B463">
            <v>37438</v>
          </cell>
          <cell r="C463">
            <v>1</v>
          </cell>
          <cell r="D463">
            <v>55</v>
          </cell>
          <cell r="E463">
            <v>80319</v>
          </cell>
          <cell r="F463">
            <v>60</v>
          </cell>
          <cell r="G463">
            <v>785</v>
          </cell>
          <cell r="H463" t="str">
            <v>ﾂｸﾀﾞ ｶﾂﾄｼ</v>
          </cell>
          <cell r="I463" t="str">
            <v>佃　勝利　　　　　　　　　　</v>
          </cell>
          <cell r="J463">
            <v>15769</v>
          </cell>
          <cell r="K463">
            <v>26877</v>
          </cell>
          <cell r="L463" t="str">
            <v>5-0522</v>
          </cell>
        </row>
        <row r="464">
          <cell r="A464">
            <v>737980</v>
          </cell>
          <cell r="B464">
            <v>37438</v>
          </cell>
          <cell r="C464">
            <v>1</v>
          </cell>
          <cell r="D464">
            <v>54</v>
          </cell>
          <cell r="E464">
            <v>80330</v>
          </cell>
          <cell r="F464">
            <v>60</v>
          </cell>
          <cell r="G464">
            <v>718</v>
          </cell>
          <cell r="H464" t="str">
            <v>ﾐﾖｼ ｼﾖｳｼﾞ</v>
          </cell>
          <cell r="I464" t="str">
            <v>三好　昭次　　　　　　　　　</v>
          </cell>
          <cell r="J464">
            <v>17401</v>
          </cell>
          <cell r="K464">
            <v>26877</v>
          </cell>
          <cell r="L464" t="str">
            <v>5-0521</v>
          </cell>
        </row>
        <row r="465">
          <cell r="A465">
            <v>738004</v>
          </cell>
          <cell r="B465">
            <v>37438</v>
          </cell>
          <cell r="C465">
            <v>1</v>
          </cell>
          <cell r="D465">
            <v>54</v>
          </cell>
          <cell r="E465">
            <v>80329</v>
          </cell>
          <cell r="F465">
            <v>60</v>
          </cell>
          <cell r="G465">
            <v>718</v>
          </cell>
          <cell r="H465" t="str">
            <v>ｴﾝﾄﾞｳ ｼｹﾞﾙ</v>
          </cell>
          <cell r="I465" t="str">
            <v>遠藤　茂　　　　　　　　　　</v>
          </cell>
          <cell r="J465">
            <v>17215</v>
          </cell>
          <cell r="K465">
            <v>26877</v>
          </cell>
          <cell r="L465" t="str">
            <v>5-0521</v>
          </cell>
        </row>
        <row r="466">
          <cell r="A466">
            <v>738012</v>
          </cell>
          <cell r="B466">
            <v>37438</v>
          </cell>
          <cell r="C466">
            <v>1</v>
          </cell>
          <cell r="D466">
            <v>57</v>
          </cell>
          <cell r="E466">
            <v>80300</v>
          </cell>
          <cell r="F466">
            <v>41</v>
          </cell>
          <cell r="G466">
            <v>120</v>
          </cell>
          <cell r="H466" t="str">
            <v>ﾄﾘﾔﾏ ﾖｼﾉﾌﾞ</v>
          </cell>
          <cell r="I466" t="str">
            <v>鳥山　喜庸　　　　　　　　　</v>
          </cell>
          <cell r="J466">
            <v>18349</v>
          </cell>
          <cell r="K466">
            <v>26877</v>
          </cell>
          <cell r="L466" t="str">
            <v>1-0624</v>
          </cell>
        </row>
        <row r="467">
          <cell r="A467">
            <v>738020</v>
          </cell>
          <cell r="B467">
            <v>37438</v>
          </cell>
          <cell r="C467">
            <v>1</v>
          </cell>
          <cell r="D467">
            <v>55</v>
          </cell>
          <cell r="E467">
            <v>80322</v>
          </cell>
          <cell r="F467">
            <v>51</v>
          </cell>
          <cell r="G467">
            <v>380</v>
          </cell>
          <cell r="H467" t="str">
            <v>ｲﾜﾐ ﾖｼﾋﾛ</v>
          </cell>
          <cell r="I467" t="str">
            <v>岩見　義汎　　　　　　　　　</v>
          </cell>
          <cell r="J467">
            <v>17196</v>
          </cell>
          <cell r="K467">
            <v>26877</v>
          </cell>
          <cell r="L467" t="str">
            <v>1-0523</v>
          </cell>
        </row>
        <row r="468">
          <cell r="A468">
            <v>738038</v>
          </cell>
          <cell r="B468">
            <v>37438</v>
          </cell>
          <cell r="C468">
            <v>1</v>
          </cell>
          <cell r="D468">
            <v>25</v>
          </cell>
          <cell r="E468">
            <v>80211</v>
          </cell>
          <cell r="F468">
            <v>60</v>
          </cell>
          <cell r="G468">
            <v>716</v>
          </cell>
          <cell r="H468" t="str">
            <v>ｳｽｲ ﾀｹｵ</v>
          </cell>
          <cell r="I468" t="str">
            <v>碓井　武夫　　　　　　　　　</v>
          </cell>
          <cell r="J468">
            <v>17666</v>
          </cell>
          <cell r="K468">
            <v>26877</v>
          </cell>
          <cell r="L468" t="str">
            <v>5-0520</v>
          </cell>
        </row>
        <row r="469">
          <cell r="A469">
            <v>738053</v>
          </cell>
          <cell r="B469">
            <v>37438</v>
          </cell>
          <cell r="C469">
            <v>1</v>
          </cell>
          <cell r="D469">
            <v>25</v>
          </cell>
          <cell r="E469">
            <v>80322</v>
          </cell>
          <cell r="F469">
            <v>60</v>
          </cell>
          <cell r="G469">
            <v>716</v>
          </cell>
          <cell r="H469" t="str">
            <v>ﾏｴﾊﾗ ﾐﾉﾙ</v>
          </cell>
          <cell r="I469" t="str">
            <v>前原　稔　　　　　　　　　　</v>
          </cell>
          <cell r="J469">
            <v>17077</v>
          </cell>
          <cell r="K469">
            <v>26877</v>
          </cell>
          <cell r="L469" t="str">
            <v>5-0520</v>
          </cell>
        </row>
        <row r="470">
          <cell r="A470">
            <v>738061</v>
          </cell>
          <cell r="B470">
            <v>37438</v>
          </cell>
          <cell r="C470">
            <v>1</v>
          </cell>
          <cell r="D470">
            <v>25</v>
          </cell>
          <cell r="E470">
            <v>80211</v>
          </cell>
          <cell r="F470">
            <v>60</v>
          </cell>
          <cell r="G470">
            <v>716</v>
          </cell>
          <cell r="H470" t="str">
            <v>ﾌｴﾀﾞ ﾏｻｱｷ</v>
          </cell>
          <cell r="I470" t="str">
            <v>笛田　政秋　　　　　　　　　</v>
          </cell>
          <cell r="J470">
            <v>18500</v>
          </cell>
          <cell r="K470">
            <v>26877</v>
          </cell>
          <cell r="L470" t="str">
            <v>5-0428</v>
          </cell>
        </row>
        <row r="471">
          <cell r="A471">
            <v>738079</v>
          </cell>
          <cell r="B471">
            <v>37438</v>
          </cell>
          <cell r="C471">
            <v>1</v>
          </cell>
          <cell r="D471">
            <v>25</v>
          </cell>
          <cell r="E471">
            <v>80331</v>
          </cell>
          <cell r="F471">
            <v>60</v>
          </cell>
          <cell r="G471">
            <v>716</v>
          </cell>
          <cell r="H471" t="str">
            <v>ﾔﾏﾀﾞ ﾃﾂｵ</v>
          </cell>
          <cell r="I471" t="str">
            <v>山田　哲雄　　　　　　　　　</v>
          </cell>
          <cell r="J471">
            <v>16312</v>
          </cell>
          <cell r="K471">
            <v>26877</v>
          </cell>
          <cell r="L471" t="str">
            <v>5-0522</v>
          </cell>
        </row>
        <row r="472">
          <cell r="A472">
            <v>738087</v>
          </cell>
          <cell r="B472">
            <v>37438</v>
          </cell>
          <cell r="C472">
            <v>1</v>
          </cell>
          <cell r="D472">
            <v>25</v>
          </cell>
          <cell r="E472">
            <v>80211</v>
          </cell>
          <cell r="F472">
            <v>60</v>
          </cell>
          <cell r="G472">
            <v>716</v>
          </cell>
          <cell r="H472" t="str">
            <v>ｱﾘﾀ ﾖｼﾉﾘ</v>
          </cell>
          <cell r="I472" t="str">
            <v>有田　義則　　　　　　　　　</v>
          </cell>
          <cell r="J472">
            <v>17127</v>
          </cell>
          <cell r="K472">
            <v>26877</v>
          </cell>
          <cell r="L472" t="str">
            <v>5-0522</v>
          </cell>
        </row>
        <row r="473">
          <cell r="A473">
            <v>738095</v>
          </cell>
          <cell r="B473">
            <v>37438</v>
          </cell>
          <cell r="C473">
            <v>1</v>
          </cell>
          <cell r="D473">
            <v>25</v>
          </cell>
          <cell r="E473">
            <v>80331</v>
          </cell>
          <cell r="F473">
            <v>60</v>
          </cell>
          <cell r="G473">
            <v>716</v>
          </cell>
          <cell r="H473" t="str">
            <v>ﾀｶｾ ｾｲｼﾞ</v>
          </cell>
          <cell r="I473" t="str">
            <v>高瀬　盛治　　　　　　　　　</v>
          </cell>
          <cell r="J473">
            <v>16766</v>
          </cell>
          <cell r="K473">
            <v>26877</v>
          </cell>
          <cell r="L473" t="str">
            <v>5-0522</v>
          </cell>
        </row>
        <row r="474">
          <cell r="A474">
            <v>738103</v>
          </cell>
          <cell r="B474">
            <v>37438</v>
          </cell>
          <cell r="C474">
            <v>1</v>
          </cell>
          <cell r="D474">
            <v>25</v>
          </cell>
          <cell r="E474">
            <v>80211</v>
          </cell>
          <cell r="F474">
            <v>60</v>
          </cell>
          <cell r="G474">
            <v>716</v>
          </cell>
          <cell r="H474" t="str">
            <v>ｸﾄﾞｳ ﾖｼﾋﾛ</v>
          </cell>
          <cell r="I474" t="str">
            <v>工藤　義弘　　　　　　　　　</v>
          </cell>
          <cell r="J474">
            <v>16839</v>
          </cell>
          <cell r="K474">
            <v>26877</v>
          </cell>
          <cell r="L474" t="str">
            <v>5-0523</v>
          </cell>
        </row>
        <row r="475">
          <cell r="A475">
            <v>738111</v>
          </cell>
          <cell r="B475">
            <v>37438</v>
          </cell>
          <cell r="C475">
            <v>1</v>
          </cell>
          <cell r="D475">
            <v>25</v>
          </cell>
          <cell r="E475">
            <v>80214</v>
          </cell>
          <cell r="F475">
            <v>60</v>
          </cell>
          <cell r="G475">
            <v>716</v>
          </cell>
          <cell r="H475" t="str">
            <v>ｸﾛﾍﾞ ﾐﾂｵ</v>
          </cell>
          <cell r="I475" t="str">
            <v>黒部　光雄　　　　　　　　　</v>
          </cell>
          <cell r="J475">
            <v>17193</v>
          </cell>
          <cell r="K475">
            <v>26877</v>
          </cell>
          <cell r="L475" t="str">
            <v>5-0522</v>
          </cell>
        </row>
        <row r="476">
          <cell r="A476">
            <v>738129</v>
          </cell>
          <cell r="B476">
            <v>37438</v>
          </cell>
          <cell r="C476">
            <v>1</v>
          </cell>
          <cell r="D476">
            <v>55</v>
          </cell>
          <cell r="E476">
            <v>80322</v>
          </cell>
          <cell r="F476">
            <v>60</v>
          </cell>
          <cell r="G476">
            <v>785</v>
          </cell>
          <cell r="H476" t="str">
            <v>ｽｷﾞﾓﾄ ﾐｷｵ</v>
          </cell>
          <cell r="I476" t="str">
            <v>杉本　幹雄　　　　　　　　　</v>
          </cell>
          <cell r="J476">
            <v>16451</v>
          </cell>
          <cell r="K476">
            <v>26877</v>
          </cell>
          <cell r="L476" t="str">
            <v>5-0522</v>
          </cell>
        </row>
        <row r="477">
          <cell r="A477">
            <v>738137</v>
          </cell>
          <cell r="B477">
            <v>37438</v>
          </cell>
          <cell r="C477">
            <v>1</v>
          </cell>
          <cell r="D477">
            <v>55</v>
          </cell>
          <cell r="E477">
            <v>80331</v>
          </cell>
          <cell r="F477">
            <v>60</v>
          </cell>
          <cell r="G477">
            <v>785</v>
          </cell>
          <cell r="H477" t="str">
            <v>ｻｶｲ ﾉﾎﾞﾙ</v>
          </cell>
          <cell r="I477" t="str">
            <v>阪井　昇　　　　　　　　　　</v>
          </cell>
          <cell r="J477">
            <v>17592</v>
          </cell>
          <cell r="K477">
            <v>26877</v>
          </cell>
          <cell r="L477" t="str">
            <v>5-0521</v>
          </cell>
        </row>
        <row r="478">
          <cell r="A478">
            <v>738145</v>
          </cell>
          <cell r="B478">
            <v>37438</v>
          </cell>
          <cell r="C478">
            <v>1</v>
          </cell>
          <cell r="D478">
            <v>55</v>
          </cell>
          <cell r="E478">
            <v>80331</v>
          </cell>
          <cell r="F478">
            <v>60</v>
          </cell>
          <cell r="G478">
            <v>785</v>
          </cell>
          <cell r="H478" t="str">
            <v>ｵｲｶﾜ ﾋﾛｼ</v>
          </cell>
          <cell r="I478" t="str">
            <v>及川　寛　　　　　　　　　　</v>
          </cell>
          <cell r="J478">
            <v>15476</v>
          </cell>
          <cell r="K478">
            <v>26877</v>
          </cell>
          <cell r="L478" t="str">
            <v>5-0522</v>
          </cell>
        </row>
        <row r="479">
          <cell r="A479">
            <v>738160</v>
          </cell>
          <cell r="B479">
            <v>37438</v>
          </cell>
          <cell r="C479">
            <v>1</v>
          </cell>
          <cell r="D479">
            <v>55</v>
          </cell>
          <cell r="E479">
            <v>80331</v>
          </cell>
          <cell r="F479">
            <v>60</v>
          </cell>
          <cell r="G479">
            <v>785</v>
          </cell>
          <cell r="H479" t="str">
            <v>ﾅｶﾔﾏ ﾘﾖｳｲﾁ</v>
          </cell>
          <cell r="I479" t="str">
            <v>中山　了一　　　　　　　　　</v>
          </cell>
          <cell r="J479">
            <v>16600</v>
          </cell>
          <cell r="K479">
            <v>26877</v>
          </cell>
          <cell r="L479" t="str">
            <v>5-0522</v>
          </cell>
        </row>
        <row r="480">
          <cell r="A480">
            <v>738194</v>
          </cell>
          <cell r="B480">
            <v>37438</v>
          </cell>
          <cell r="C480">
            <v>1</v>
          </cell>
          <cell r="D480">
            <v>55</v>
          </cell>
          <cell r="E480">
            <v>80322</v>
          </cell>
          <cell r="F480">
            <v>60</v>
          </cell>
          <cell r="G480">
            <v>785</v>
          </cell>
          <cell r="H480" t="str">
            <v>ｻｲﾄｳ ﾊｼﾞﾒ</v>
          </cell>
          <cell r="I480" t="str">
            <v>斉藤　肇　　　　　　　　　　</v>
          </cell>
          <cell r="J480">
            <v>15811</v>
          </cell>
          <cell r="K480">
            <v>26877</v>
          </cell>
          <cell r="L480" t="str">
            <v>5-0523</v>
          </cell>
        </row>
        <row r="481">
          <cell r="A481">
            <v>738202</v>
          </cell>
          <cell r="B481">
            <v>37438</v>
          </cell>
          <cell r="C481">
            <v>1</v>
          </cell>
          <cell r="D481">
            <v>55</v>
          </cell>
          <cell r="E481">
            <v>80322</v>
          </cell>
          <cell r="F481">
            <v>60</v>
          </cell>
          <cell r="G481">
            <v>785</v>
          </cell>
          <cell r="H481" t="str">
            <v>ｻｻｷ ﾏｻｱｷ</v>
          </cell>
          <cell r="I481" t="str">
            <v>佐々木　正明　　　　　　　　</v>
          </cell>
          <cell r="J481">
            <v>17653</v>
          </cell>
          <cell r="K481">
            <v>26877</v>
          </cell>
          <cell r="L481" t="str">
            <v>5-0521</v>
          </cell>
        </row>
        <row r="482">
          <cell r="A482">
            <v>738228</v>
          </cell>
          <cell r="B482">
            <v>37438</v>
          </cell>
          <cell r="C482">
            <v>1</v>
          </cell>
          <cell r="D482">
            <v>55</v>
          </cell>
          <cell r="E482">
            <v>80322</v>
          </cell>
          <cell r="F482">
            <v>60</v>
          </cell>
          <cell r="G482">
            <v>785</v>
          </cell>
          <cell r="H482" t="str">
            <v>ｸﾛｻｷ ﾃﾙｵ</v>
          </cell>
          <cell r="I482" t="str">
            <v>黒崎　輝雄　　　　　　　　　</v>
          </cell>
          <cell r="J482">
            <v>16156</v>
          </cell>
          <cell r="K482">
            <v>26877</v>
          </cell>
          <cell r="L482" t="str">
            <v>5-0524</v>
          </cell>
        </row>
        <row r="483">
          <cell r="A483">
            <v>738236</v>
          </cell>
          <cell r="B483">
            <v>37438</v>
          </cell>
          <cell r="C483">
            <v>1</v>
          </cell>
          <cell r="D483">
            <v>25</v>
          </cell>
          <cell r="E483">
            <v>80214</v>
          </cell>
          <cell r="F483">
            <v>60</v>
          </cell>
          <cell r="G483">
            <v>716</v>
          </cell>
          <cell r="H483" t="str">
            <v>ﾏﾙﾔ ﾏｻｷ</v>
          </cell>
          <cell r="I483" t="str">
            <v>丸谷　正機　　　　　　　　　</v>
          </cell>
          <cell r="J483">
            <v>15629</v>
          </cell>
          <cell r="K483">
            <v>26877</v>
          </cell>
          <cell r="L483" t="str">
            <v>5-0522</v>
          </cell>
        </row>
        <row r="484">
          <cell r="A484">
            <v>738251</v>
          </cell>
          <cell r="B484">
            <v>37438</v>
          </cell>
          <cell r="C484">
            <v>1</v>
          </cell>
          <cell r="D484">
            <v>25</v>
          </cell>
          <cell r="E484">
            <v>80214</v>
          </cell>
          <cell r="F484">
            <v>60</v>
          </cell>
          <cell r="G484">
            <v>716</v>
          </cell>
          <cell r="H484" t="str">
            <v>ｻｲﾄｳ ｷｼｵ</v>
          </cell>
          <cell r="I484" t="str">
            <v>斉藤　紀志雄　　　　　　　　</v>
          </cell>
          <cell r="J484">
            <v>16589</v>
          </cell>
          <cell r="K484">
            <v>26877</v>
          </cell>
          <cell r="L484" t="str">
            <v>5-0523</v>
          </cell>
        </row>
        <row r="485">
          <cell r="A485">
            <v>738269</v>
          </cell>
          <cell r="B485">
            <v>37438</v>
          </cell>
          <cell r="C485">
            <v>1</v>
          </cell>
          <cell r="D485">
            <v>21</v>
          </cell>
          <cell r="E485">
            <v>80210</v>
          </cell>
          <cell r="F485">
            <v>60</v>
          </cell>
          <cell r="G485">
            <v>721</v>
          </cell>
          <cell r="H485" t="str">
            <v>ｻｻｷ ﾏｻﾐ</v>
          </cell>
          <cell r="I485" t="str">
            <v>佐々木　政美　　　　　　　　</v>
          </cell>
          <cell r="J485">
            <v>16021</v>
          </cell>
          <cell r="K485">
            <v>26877</v>
          </cell>
          <cell r="L485" t="str">
            <v>5-0523</v>
          </cell>
        </row>
        <row r="486">
          <cell r="A486">
            <v>738277</v>
          </cell>
          <cell r="B486">
            <v>37438</v>
          </cell>
          <cell r="C486">
            <v>1</v>
          </cell>
          <cell r="D486">
            <v>25</v>
          </cell>
          <cell r="E486">
            <v>80213</v>
          </cell>
          <cell r="F486">
            <v>51</v>
          </cell>
          <cell r="G486">
            <v>380</v>
          </cell>
          <cell r="H486" t="str">
            <v>ｻﾉ ｼｽﾞｵ</v>
          </cell>
          <cell r="I486" t="str">
            <v>佐野　静男　　　　　　　　　</v>
          </cell>
          <cell r="J486">
            <v>17438</v>
          </cell>
          <cell r="K486">
            <v>26877</v>
          </cell>
          <cell r="L486" t="str">
            <v>1-0521</v>
          </cell>
        </row>
        <row r="487">
          <cell r="A487">
            <v>738293</v>
          </cell>
          <cell r="B487">
            <v>37438</v>
          </cell>
          <cell r="C487">
            <v>1</v>
          </cell>
          <cell r="D487">
            <v>25</v>
          </cell>
          <cell r="E487">
            <v>80213</v>
          </cell>
          <cell r="F487">
            <v>60</v>
          </cell>
          <cell r="G487">
            <v>716</v>
          </cell>
          <cell r="H487" t="str">
            <v>ｺｲｽﾞﾐ ﾖｼﾕｷ</v>
          </cell>
          <cell r="I487" t="str">
            <v>小泉　義行　　　　　　　　　</v>
          </cell>
          <cell r="J487">
            <v>17742</v>
          </cell>
          <cell r="K487">
            <v>26877</v>
          </cell>
          <cell r="L487" t="str">
            <v>5-0521</v>
          </cell>
        </row>
        <row r="488">
          <cell r="A488">
            <v>738335</v>
          </cell>
          <cell r="B488">
            <v>37438</v>
          </cell>
          <cell r="C488">
            <v>1</v>
          </cell>
          <cell r="D488">
            <v>25</v>
          </cell>
          <cell r="E488">
            <v>80212</v>
          </cell>
          <cell r="F488">
            <v>41</v>
          </cell>
          <cell r="G488">
            <v>120</v>
          </cell>
          <cell r="H488" t="str">
            <v>ﾊﾏﾍﾞ ｼﾖｳｽｹ</v>
          </cell>
          <cell r="I488" t="str">
            <v>濱邊　詔介　　　　　　　　　</v>
          </cell>
          <cell r="J488">
            <v>16048</v>
          </cell>
          <cell r="K488">
            <v>26877</v>
          </cell>
          <cell r="L488" t="str">
            <v>1-0525</v>
          </cell>
        </row>
        <row r="489">
          <cell r="A489">
            <v>738350</v>
          </cell>
          <cell r="B489">
            <v>37438</v>
          </cell>
          <cell r="C489">
            <v>1</v>
          </cell>
          <cell r="D489">
            <v>55</v>
          </cell>
          <cell r="E489">
            <v>80320</v>
          </cell>
          <cell r="F489">
            <v>60</v>
          </cell>
          <cell r="G489">
            <v>785</v>
          </cell>
          <cell r="H489" t="str">
            <v>ｶﾐｲｼ ﾀﾐｵ</v>
          </cell>
          <cell r="I489" t="str">
            <v>上石　民夫　　　　　　　　　</v>
          </cell>
          <cell r="J489">
            <v>17492</v>
          </cell>
          <cell r="K489">
            <v>26877</v>
          </cell>
          <cell r="L489" t="str">
            <v>5-0521</v>
          </cell>
        </row>
        <row r="490">
          <cell r="A490">
            <v>738368</v>
          </cell>
          <cell r="B490">
            <v>37438</v>
          </cell>
          <cell r="C490">
            <v>1</v>
          </cell>
          <cell r="D490">
            <v>55</v>
          </cell>
          <cell r="E490">
            <v>80320</v>
          </cell>
          <cell r="F490">
            <v>60</v>
          </cell>
          <cell r="G490">
            <v>785</v>
          </cell>
          <cell r="H490" t="str">
            <v>ﾃﾗｼﾏ ﾋﾛｼ</v>
          </cell>
          <cell r="I490" t="str">
            <v>寺島　裕　　　　　　　　　　</v>
          </cell>
          <cell r="J490">
            <v>16916</v>
          </cell>
          <cell r="K490">
            <v>26877</v>
          </cell>
          <cell r="L490" t="str">
            <v>5-0523</v>
          </cell>
        </row>
        <row r="491">
          <cell r="A491">
            <v>738376</v>
          </cell>
          <cell r="B491">
            <v>37438</v>
          </cell>
          <cell r="C491">
            <v>1</v>
          </cell>
          <cell r="D491">
            <v>25</v>
          </cell>
          <cell r="E491">
            <v>80214</v>
          </cell>
          <cell r="F491">
            <v>60</v>
          </cell>
          <cell r="G491">
            <v>716</v>
          </cell>
          <cell r="H491" t="str">
            <v>ｲﾅﾊﾞ ﾖｼｷ</v>
          </cell>
          <cell r="I491" t="str">
            <v>稲場　義輝　　　　　　　　　</v>
          </cell>
          <cell r="J491">
            <v>15782</v>
          </cell>
          <cell r="K491">
            <v>26877</v>
          </cell>
          <cell r="L491" t="str">
            <v>5-0522</v>
          </cell>
        </row>
        <row r="492">
          <cell r="A492">
            <v>738640</v>
          </cell>
          <cell r="B492">
            <v>37438</v>
          </cell>
          <cell r="C492">
            <v>1</v>
          </cell>
          <cell r="D492">
            <v>55</v>
          </cell>
          <cell r="E492">
            <v>80321</v>
          </cell>
          <cell r="F492">
            <v>60</v>
          </cell>
          <cell r="G492">
            <v>785</v>
          </cell>
          <cell r="H492" t="str">
            <v>ﾅｶﾀ ﾃﾂｵ</v>
          </cell>
          <cell r="I492" t="str">
            <v>中田　哲雄　　　　　　　　　</v>
          </cell>
          <cell r="J492">
            <v>18947</v>
          </cell>
          <cell r="K492">
            <v>26999</v>
          </cell>
          <cell r="L492" t="str">
            <v>5-0427</v>
          </cell>
        </row>
        <row r="493">
          <cell r="A493">
            <v>738657</v>
          </cell>
          <cell r="B493">
            <v>37438</v>
          </cell>
          <cell r="C493">
            <v>1</v>
          </cell>
          <cell r="D493">
            <v>55</v>
          </cell>
          <cell r="E493">
            <v>80319</v>
          </cell>
          <cell r="F493">
            <v>60</v>
          </cell>
          <cell r="G493">
            <v>785</v>
          </cell>
          <cell r="H493" t="str">
            <v>ﾀﾑﾗ ｶﾂﾐ</v>
          </cell>
          <cell r="I493" t="str">
            <v>田村　克巳　　　　　　　　　</v>
          </cell>
          <cell r="J493">
            <v>17872</v>
          </cell>
          <cell r="K493">
            <v>26999</v>
          </cell>
          <cell r="L493" t="str">
            <v>5-0520</v>
          </cell>
        </row>
        <row r="494">
          <cell r="A494">
            <v>738665</v>
          </cell>
          <cell r="B494">
            <v>37438</v>
          </cell>
          <cell r="C494">
            <v>1</v>
          </cell>
          <cell r="D494">
            <v>55</v>
          </cell>
          <cell r="E494">
            <v>80319</v>
          </cell>
          <cell r="F494">
            <v>60</v>
          </cell>
          <cell r="G494">
            <v>785</v>
          </cell>
          <cell r="H494" t="str">
            <v>ｱｻﾉ ﾅｵﾐﾂ</v>
          </cell>
          <cell r="I494" t="str">
            <v>浅野　直光　　　　　　　　　</v>
          </cell>
          <cell r="J494">
            <v>15510</v>
          </cell>
          <cell r="K494">
            <v>26999</v>
          </cell>
          <cell r="L494" t="str">
            <v>5-0522</v>
          </cell>
        </row>
        <row r="495">
          <cell r="A495">
            <v>738673</v>
          </cell>
          <cell r="B495">
            <v>37438</v>
          </cell>
          <cell r="C495">
            <v>1</v>
          </cell>
          <cell r="D495">
            <v>25</v>
          </cell>
          <cell r="E495">
            <v>80213</v>
          </cell>
          <cell r="F495">
            <v>60</v>
          </cell>
          <cell r="G495">
            <v>716</v>
          </cell>
          <cell r="H495" t="str">
            <v>ｱｽﾞﾏ ﾄｼｵ</v>
          </cell>
          <cell r="I495" t="str">
            <v>東　利男　　　　　　　　　　</v>
          </cell>
          <cell r="J495">
            <v>15833</v>
          </cell>
          <cell r="K495">
            <v>26999</v>
          </cell>
          <cell r="L495" t="str">
            <v>5-0522</v>
          </cell>
        </row>
        <row r="496">
          <cell r="A496">
            <v>738681</v>
          </cell>
          <cell r="B496">
            <v>37438</v>
          </cell>
          <cell r="C496">
            <v>1</v>
          </cell>
          <cell r="D496">
            <v>55</v>
          </cell>
          <cell r="E496">
            <v>80331</v>
          </cell>
          <cell r="F496">
            <v>60</v>
          </cell>
          <cell r="G496">
            <v>785</v>
          </cell>
          <cell r="H496" t="str">
            <v>ｻｻｷ ﾋﾛﾖｼ</v>
          </cell>
          <cell r="I496" t="str">
            <v>佐々木　弘義　　　　　　　　</v>
          </cell>
          <cell r="J496">
            <v>16726</v>
          </cell>
          <cell r="K496">
            <v>26999</v>
          </cell>
          <cell r="L496" t="str">
            <v>5-0522</v>
          </cell>
        </row>
        <row r="497">
          <cell r="A497">
            <v>738707</v>
          </cell>
          <cell r="B497">
            <v>37438</v>
          </cell>
          <cell r="C497">
            <v>1</v>
          </cell>
          <cell r="D497">
            <v>55</v>
          </cell>
          <cell r="E497">
            <v>80322</v>
          </cell>
          <cell r="F497">
            <v>60</v>
          </cell>
          <cell r="G497">
            <v>785</v>
          </cell>
          <cell r="H497" t="str">
            <v>ﾉｻﾞﾜ ｱｷﾗ</v>
          </cell>
          <cell r="I497" t="str">
            <v>野澤　明　　　　　　　　　　</v>
          </cell>
          <cell r="J497">
            <v>17724</v>
          </cell>
          <cell r="K497">
            <v>26999</v>
          </cell>
          <cell r="L497" t="str">
            <v>5-0520</v>
          </cell>
        </row>
        <row r="498">
          <cell r="A498">
            <v>738731</v>
          </cell>
          <cell r="B498">
            <v>37438</v>
          </cell>
          <cell r="C498">
            <v>1</v>
          </cell>
          <cell r="D498">
            <v>25</v>
          </cell>
          <cell r="E498">
            <v>80211</v>
          </cell>
          <cell r="F498">
            <v>60</v>
          </cell>
          <cell r="G498">
            <v>716</v>
          </cell>
          <cell r="H498" t="str">
            <v>ｲﾄｳ ｺｳｼﾞ</v>
          </cell>
          <cell r="I498" t="str">
            <v>伊東　宏司　　　　　　　　　</v>
          </cell>
          <cell r="J498">
            <v>15876</v>
          </cell>
          <cell r="K498">
            <v>26999</v>
          </cell>
          <cell r="L498" t="str">
            <v>5-0522</v>
          </cell>
        </row>
        <row r="499">
          <cell r="A499">
            <v>738772</v>
          </cell>
          <cell r="B499">
            <v>37438</v>
          </cell>
          <cell r="C499">
            <v>1</v>
          </cell>
          <cell r="D499">
            <v>55</v>
          </cell>
          <cell r="E499">
            <v>80331</v>
          </cell>
          <cell r="F499">
            <v>60</v>
          </cell>
          <cell r="G499">
            <v>785</v>
          </cell>
          <cell r="H499" t="str">
            <v>ｷｼﾓﾄ ｼﾞﾕﾝｲﾁ</v>
          </cell>
          <cell r="I499" t="str">
            <v>岸本　淳一　　　　　　　　　</v>
          </cell>
          <cell r="J499">
            <v>17186</v>
          </cell>
          <cell r="K499">
            <v>26999</v>
          </cell>
          <cell r="L499" t="str">
            <v>5-0522</v>
          </cell>
        </row>
        <row r="500">
          <cell r="A500">
            <v>738780</v>
          </cell>
          <cell r="B500">
            <v>37438</v>
          </cell>
          <cell r="C500">
            <v>1</v>
          </cell>
          <cell r="D500">
            <v>25</v>
          </cell>
          <cell r="E500">
            <v>80211</v>
          </cell>
          <cell r="F500">
            <v>60</v>
          </cell>
          <cell r="G500">
            <v>716</v>
          </cell>
          <cell r="H500" t="str">
            <v>ﾀﾆｳﾁ ｼｹﾞｵ</v>
          </cell>
          <cell r="I500" t="str">
            <v>谷内　繁雄　　　　　　　　　</v>
          </cell>
          <cell r="J500">
            <v>17025</v>
          </cell>
          <cell r="K500">
            <v>26999</v>
          </cell>
          <cell r="L500" t="str">
            <v>5-0523</v>
          </cell>
        </row>
        <row r="501">
          <cell r="A501">
            <v>738798</v>
          </cell>
          <cell r="B501">
            <v>37438</v>
          </cell>
          <cell r="C501">
            <v>1</v>
          </cell>
          <cell r="D501">
            <v>25</v>
          </cell>
          <cell r="E501">
            <v>80211</v>
          </cell>
          <cell r="F501">
            <v>60</v>
          </cell>
          <cell r="G501">
            <v>716</v>
          </cell>
          <cell r="H501" t="str">
            <v>ﾖｼﾅｶﾞ ﾉﾎﾞﾙ</v>
          </cell>
          <cell r="I501" t="str">
            <v>吉永　登　　　　　　　　　　</v>
          </cell>
          <cell r="J501">
            <v>16945</v>
          </cell>
          <cell r="K501">
            <v>26999</v>
          </cell>
          <cell r="L501" t="str">
            <v>5-0523</v>
          </cell>
        </row>
        <row r="502">
          <cell r="A502">
            <v>738822</v>
          </cell>
          <cell r="B502">
            <v>37438</v>
          </cell>
          <cell r="C502">
            <v>1</v>
          </cell>
          <cell r="D502">
            <v>25</v>
          </cell>
          <cell r="E502">
            <v>80211</v>
          </cell>
          <cell r="F502">
            <v>60</v>
          </cell>
          <cell r="G502">
            <v>716</v>
          </cell>
          <cell r="H502" t="str">
            <v>ｱﾋﾞｺ ﾏｻﾙ</v>
          </cell>
          <cell r="I502" t="str">
            <v>安彦　勝　　　　　　　　　　</v>
          </cell>
          <cell r="J502">
            <v>15524</v>
          </cell>
          <cell r="K502">
            <v>26999</v>
          </cell>
          <cell r="L502" t="str">
            <v>5-0522</v>
          </cell>
        </row>
        <row r="503">
          <cell r="A503">
            <v>738830</v>
          </cell>
          <cell r="B503">
            <v>37438</v>
          </cell>
          <cell r="C503">
            <v>1</v>
          </cell>
          <cell r="D503">
            <v>55</v>
          </cell>
          <cell r="E503">
            <v>80320</v>
          </cell>
          <cell r="F503">
            <v>60</v>
          </cell>
          <cell r="G503">
            <v>785</v>
          </cell>
          <cell r="H503" t="str">
            <v>ｶﾄｳ ｻﾁｵ</v>
          </cell>
          <cell r="I503" t="str">
            <v>加藤　幸夫　　　　　　　　　</v>
          </cell>
          <cell r="J503">
            <v>16246</v>
          </cell>
          <cell r="K503">
            <v>26999</v>
          </cell>
          <cell r="L503" t="str">
            <v>5-0523</v>
          </cell>
        </row>
        <row r="504">
          <cell r="A504">
            <v>738848</v>
          </cell>
          <cell r="B504">
            <v>37438</v>
          </cell>
          <cell r="C504">
            <v>1</v>
          </cell>
          <cell r="D504">
            <v>55</v>
          </cell>
          <cell r="E504">
            <v>80322</v>
          </cell>
          <cell r="F504">
            <v>51</v>
          </cell>
          <cell r="G504">
            <v>380</v>
          </cell>
          <cell r="H504" t="str">
            <v>ｱｷﾎ ｹｲｼﾞ</v>
          </cell>
          <cell r="I504" t="str">
            <v>秋保　惠治　　　　　　　　　</v>
          </cell>
          <cell r="J504">
            <v>17784</v>
          </cell>
          <cell r="K504">
            <v>26999</v>
          </cell>
          <cell r="L504" t="str">
            <v>1-0519</v>
          </cell>
        </row>
        <row r="505">
          <cell r="A505">
            <v>738855</v>
          </cell>
          <cell r="B505">
            <v>37438</v>
          </cell>
          <cell r="C505">
            <v>1</v>
          </cell>
          <cell r="D505">
            <v>25</v>
          </cell>
          <cell r="E505">
            <v>80211</v>
          </cell>
          <cell r="F505">
            <v>60</v>
          </cell>
          <cell r="G505">
            <v>716</v>
          </cell>
          <cell r="H505" t="str">
            <v>ｺﾊﾞﾔｼ ﾊﾙﾐ</v>
          </cell>
          <cell r="I505" t="str">
            <v>小林　春美　　　　　　　　　</v>
          </cell>
          <cell r="J505">
            <v>18446</v>
          </cell>
          <cell r="K505">
            <v>26999</v>
          </cell>
          <cell r="L505" t="str">
            <v>5-0519</v>
          </cell>
        </row>
        <row r="506">
          <cell r="A506">
            <v>738863</v>
          </cell>
          <cell r="B506">
            <v>37438</v>
          </cell>
          <cell r="C506">
            <v>1</v>
          </cell>
          <cell r="D506">
            <v>55</v>
          </cell>
          <cell r="E506">
            <v>80320</v>
          </cell>
          <cell r="F506">
            <v>60</v>
          </cell>
          <cell r="G506">
            <v>785</v>
          </cell>
          <cell r="H506" t="str">
            <v>ﾆｼﾀﾞ ﾃﾙｵ</v>
          </cell>
          <cell r="I506" t="str">
            <v>西田　輝夫　　　　　　　　　</v>
          </cell>
          <cell r="J506">
            <v>18306</v>
          </cell>
          <cell r="K506">
            <v>26999</v>
          </cell>
          <cell r="L506" t="str">
            <v>5-0519</v>
          </cell>
        </row>
        <row r="507">
          <cell r="A507">
            <v>738889</v>
          </cell>
          <cell r="B507">
            <v>37438</v>
          </cell>
          <cell r="C507">
            <v>1</v>
          </cell>
          <cell r="D507">
            <v>25</v>
          </cell>
          <cell r="E507">
            <v>80211</v>
          </cell>
          <cell r="F507">
            <v>60</v>
          </cell>
          <cell r="G507">
            <v>716</v>
          </cell>
          <cell r="H507" t="str">
            <v>ｺﾏﾁ ﾏｻﾙ</v>
          </cell>
          <cell r="I507" t="str">
            <v>小町　勝　　　　　　　　　　</v>
          </cell>
          <cell r="J507">
            <v>16061</v>
          </cell>
          <cell r="K507">
            <v>26999</v>
          </cell>
          <cell r="L507" t="str">
            <v>5-0522</v>
          </cell>
        </row>
        <row r="508">
          <cell r="A508">
            <v>738897</v>
          </cell>
          <cell r="B508">
            <v>37438</v>
          </cell>
          <cell r="C508">
            <v>1</v>
          </cell>
          <cell r="D508">
            <v>25</v>
          </cell>
          <cell r="E508">
            <v>80211</v>
          </cell>
          <cell r="F508">
            <v>60</v>
          </cell>
          <cell r="G508">
            <v>716</v>
          </cell>
          <cell r="H508" t="str">
            <v>ﾔﾏﾀﾞ ﾏｻﾕｷ</v>
          </cell>
          <cell r="I508" t="str">
            <v>山田　正之　　　　　　　　　</v>
          </cell>
          <cell r="J508">
            <v>17241</v>
          </cell>
          <cell r="K508">
            <v>26999</v>
          </cell>
          <cell r="L508" t="str">
            <v>5-0522</v>
          </cell>
        </row>
        <row r="509">
          <cell r="A509">
            <v>738921</v>
          </cell>
          <cell r="B509">
            <v>37438</v>
          </cell>
          <cell r="C509">
            <v>1</v>
          </cell>
          <cell r="D509">
            <v>25</v>
          </cell>
          <cell r="E509">
            <v>80211</v>
          </cell>
          <cell r="F509">
            <v>60</v>
          </cell>
          <cell r="G509">
            <v>716</v>
          </cell>
          <cell r="H509" t="str">
            <v>ﾐﾔﾓﾄ ｱｷﾗ</v>
          </cell>
          <cell r="I509" t="str">
            <v>宮本　明　　　　　　　　　　</v>
          </cell>
          <cell r="J509">
            <v>17284</v>
          </cell>
          <cell r="K509">
            <v>26999</v>
          </cell>
          <cell r="L509" t="str">
            <v>5-0522</v>
          </cell>
        </row>
        <row r="510">
          <cell r="A510">
            <v>738939</v>
          </cell>
          <cell r="B510">
            <v>37438</v>
          </cell>
          <cell r="C510">
            <v>1</v>
          </cell>
          <cell r="D510">
            <v>25</v>
          </cell>
          <cell r="E510">
            <v>80213</v>
          </cell>
          <cell r="F510">
            <v>60</v>
          </cell>
          <cell r="G510">
            <v>716</v>
          </cell>
          <cell r="H510" t="str">
            <v>ﾏﾂﾊｼ ｶﾂﾐ</v>
          </cell>
          <cell r="I510" t="str">
            <v>松橋　勝美　　　　　　　　　</v>
          </cell>
          <cell r="J510">
            <v>16063</v>
          </cell>
          <cell r="K510">
            <v>26999</v>
          </cell>
          <cell r="L510" t="str">
            <v>5-0523</v>
          </cell>
        </row>
        <row r="511">
          <cell r="A511">
            <v>738954</v>
          </cell>
          <cell r="B511">
            <v>37438</v>
          </cell>
          <cell r="C511">
            <v>1</v>
          </cell>
          <cell r="D511">
            <v>25</v>
          </cell>
          <cell r="E511">
            <v>80213</v>
          </cell>
          <cell r="F511">
            <v>60</v>
          </cell>
          <cell r="G511">
            <v>716</v>
          </cell>
          <cell r="H511" t="str">
            <v>ﾀﾆｶﾞｷ ﾃﾙｶｽﾞ</v>
          </cell>
          <cell r="I511" t="str">
            <v>谷垣　輝一　　　　　　　　　</v>
          </cell>
          <cell r="J511">
            <v>17970</v>
          </cell>
          <cell r="K511">
            <v>26999</v>
          </cell>
          <cell r="L511" t="str">
            <v>5-0520</v>
          </cell>
        </row>
        <row r="512">
          <cell r="A512">
            <v>738962</v>
          </cell>
          <cell r="B512">
            <v>37438</v>
          </cell>
          <cell r="C512">
            <v>1</v>
          </cell>
          <cell r="D512">
            <v>25</v>
          </cell>
          <cell r="E512">
            <v>80214</v>
          </cell>
          <cell r="F512">
            <v>60</v>
          </cell>
          <cell r="G512">
            <v>716</v>
          </cell>
          <cell r="H512" t="str">
            <v>ﾌｼﾞｲ ﾀﾀﾞﾖｼ</v>
          </cell>
          <cell r="I512" t="str">
            <v>藤井　忠義　　　　　　　　　</v>
          </cell>
          <cell r="J512">
            <v>16520</v>
          </cell>
          <cell r="K512">
            <v>26999</v>
          </cell>
          <cell r="L512" t="str">
            <v>5-0521</v>
          </cell>
        </row>
        <row r="513">
          <cell r="A513">
            <v>738970</v>
          </cell>
          <cell r="B513">
            <v>37438</v>
          </cell>
          <cell r="C513">
            <v>1</v>
          </cell>
          <cell r="D513">
            <v>55</v>
          </cell>
          <cell r="E513">
            <v>80321</v>
          </cell>
          <cell r="F513">
            <v>60</v>
          </cell>
          <cell r="G513">
            <v>785</v>
          </cell>
          <cell r="H513" t="str">
            <v>ｲｹﾀﾞ ｶｽﾞｵ</v>
          </cell>
          <cell r="I513" t="str">
            <v>池田　和穗　　　　　　　　　</v>
          </cell>
          <cell r="J513">
            <v>15770</v>
          </cell>
          <cell r="K513">
            <v>26999</v>
          </cell>
          <cell r="L513" t="str">
            <v>5-0522</v>
          </cell>
        </row>
        <row r="514">
          <cell r="A514">
            <v>738988</v>
          </cell>
          <cell r="B514">
            <v>37438</v>
          </cell>
          <cell r="C514">
            <v>1</v>
          </cell>
          <cell r="D514">
            <v>25</v>
          </cell>
          <cell r="E514">
            <v>80213</v>
          </cell>
          <cell r="F514">
            <v>60</v>
          </cell>
          <cell r="G514">
            <v>716</v>
          </cell>
          <cell r="H514" t="str">
            <v>ｽｶﾞﾜﾗ ﾕﾀｶ</v>
          </cell>
          <cell r="I514" t="str">
            <v>菅原　豊　　　　　　　　　　</v>
          </cell>
          <cell r="J514">
            <v>16519</v>
          </cell>
          <cell r="K514">
            <v>26999</v>
          </cell>
          <cell r="L514" t="str">
            <v>5-0521</v>
          </cell>
        </row>
        <row r="515">
          <cell r="A515">
            <v>738996</v>
          </cell>
          <cell r="B515">
            <v>37438</v>
          </cell>
          <cell r="C515">
            <v>1</v>
          </cell>
          <cell r="D515">
            <v>25</v>
          </cell>
          <cell r="E515">
            <v>80213</v>
          </cell>
          <cell r="F515">
            <v>60</v>
          </cell>
          <cell r="G515">
            <v>716</v>
          </cell>
          <cell r="H515" t="str">
            <v>ｲｽﾞﾐ ﾃﾙｵ</v>
          </cell>
          <cell r="I515" t="str">
            <v>和泉　輝夫　　　　　　　　　</v>
          </cell>
          <cell r="J515">
            <v>18095</v>
          </cell>
          <cell r="K515">
            <v>26999</v>
          </cell>
          <cell r="L515" t="str">
            <v>5-0520</v>
          </cell>
        </row>
        <row r="516">
          <cell r="A516">
            <v>739002</v>
          </cell>
          <cell r="B516">
            <v>37438</v>
          </cell>
          <cell r="C516">
            <v>1</v>
          </cell>
          <cell r="D516">
            <v>25</v>
          </cell>
          <cell r="E516">
            <v>80213</v>
          </cell>
          <cell r="F516">
            <v>60</v>
          </cell>
          <cell r="G516">
            <v>716</v>
          </cell>
          <cell r="H516" t="str">
            <v>ﾑﾛ ﾏｻﾊﾙ</v>
          </cell>
          <cell r="I516" t="str">
            <v>室　正晴　　　　　　　　　　</v>
          </cell>
          <cell r="J516">
            <v>16461</v>
          </cell>
          <cell r="K516">
            <v>26999</v>
          </cell>
          <cell r="L516" t="str">
            <v>5-0522</v>
          </cell>
        </row>
        <row r="517">
          <cell r="A517">
            <v>739010</v>
          </cell>
          <cell r="B517">
            <v>37438</v>
          </cell>
          <cell r="C517">
            <v>1</v>
          </cell>
          <cell r="D517">
            <v>25</v>
          </cell>
          <cell r="E517">
            <v>80213</v>
          </cell>
          <cell r="F517">
            <v>60</v>
          </cell>
          <cell r="G517">
            <v>716</v>
          </cell>
          <cell r="H517" t="str">
            <v>ｷﾂﾞ ｿﾄｵ</v>
          </cell>
          <cell r="I517" t="str">
            <v>木津　外雄　　　　　　　　　</v>
          </cell>
          <cell r="J517">
            <v>15504</v>
          </cell>
          <cell r="K517">
            <v>26999</v>
          </cell>
          <cell r="L517" t="str">
            <v>5-0522</v>
          </cell>
        </row>
        <row r="518">
          <cell r="A518">
            <v>739028</v>
          </cell>
          <cell r="B518">
            <v>37438</v>
          </cell>
          <cell r="C518">
            <v>1</v>
          </cell>
          <cell r="D518">
            <v>55</v>
          </cell>
          <cell r="E518">
            <v>80320</v>
          </cell>
          <cell r="F518">
            <v>51</v>
          </cell>
          <cell r="G518">
            <v>380</v>
          </cell>
          <cell r="H518" t="str">
            <v>ﾀﾆｳｴ ｲｻｵ</v>
          </cell>
          <cell r="I518" t="str">
            <v>谷上　伊佐夫　　　　　　　　</v>
          </cell>
          <cell r="J518">
            <v>16746</v>
          </cell>
          <cell r="K518">
            <v>26999</v>
          </cell>
          <cell r="L518" t="str">
            <v>1-0520</v>
          </cell>
        </row>
        <row r="519">
          <cell r="A519">
            <v>739036</v>
          </cell>
          <cell r="B519">
            <v>37438</v>
          </cell>
          <cell r="C519">
            <v>1</v>
          </cell>
          <cell r="D519">
            <v>25</v>
          </cell>
          <cell r="E519">
            <v>80213</v>
          </cell>
          <cell r="F519">
            <v>60</v>
          </cell>
          <cell r="G519">
            <v>716</v>
          </cell>
          <cell r="H519" t="str">
            <v>ｶﾜﾓﾘ ﾋﾛﾕｷ</v>
          </cell>
          <cell r="I519" t="str">
            <v>川森　廣幸　　　　　　　　　</v>
          </cell>
          <cell r="J519">
            <v>16875</v>
          </cell>
          <cell r="K519">
            <v>26999</v>
          </cell>
          <cell r="L519" t="str">
            <v>5-0523</v>
          </cell>
        </row>
        <row r="520">
          <cell r="A520">
            <v>739043</v>
          </cell>
          <cell r="B520">
            <v>37438</v>
          </cell>
          <cell r="C520">
            <v>1</v>
          </cell>
          <cell r="D520">
            <v>25</v>
          </cell>
          <cell r="E520">
            <v>80213</v>
          </cell>
          <cell r="F520">
            <v>60</v>
          </cell>
          <cell r="G520">
            <v>716</v>
          </cell>
          <cell r="H520" t="str">
            <v>ﾜｷｶﾞﾐ ﾏｻｲﾁ</v>
          </cell>
          <cell r="I520" t="str">
            <v>脇神　政市　　　　　　　　　</v>
          </cell>
          <cell r="J520">
            <v>15602</v>
          </cell>
          <cell r="K520">
            <v>26999</v>
          </cell>
          <cell r="L520" t="str">
            <v>5-0522</v>
          </cell>
        </row>
        <row r="521">
          <cell r="A521">
            <v>739051</v>
          </cell>
          <cell r="B521">
            <v>37438</v>
          </cell>
          <cell r="C521">
            <v>1</v>
          </cell>
          <cell r="D521">
            <v>25</v>
          </cell>
          <cell r="E521">
            <v>80213</v>
          </cell>
          <cell r="F521">
            <v>60</v>
          </cell>
          <cell r="G521">
            <v>716</v>
          </cell>
          <cell r="H521" t="str">
            <v>ｷﾑﾗ ｲﾜｵ</v>
          </cell>
          <cell r="I521" t="str">
            <v>木村　岩雄　　　　　　　　　</v>
          </cell>
          <cell r="J521">
            <v>18108</v>
          </cell>
          <cell r="K521">
            <v>26999</v>
          </cell>
          <cell r="L521" t="str">
            <v>5-0520</v>
          </cell>
        </row>
        <row r="522">
          <cell r="A522">
            <v>739069</v>
          </cell>
          <cell r="B522">
            <v>37438</v>
          </cell>
          <cell r="C522">
            <v>1</v>
          </cell>
          <cell r="D522">
            <v>55</v>
          </cell>
          <cell r="E522">
            <v>80321</v>
          </cell>
          <cell r="F522">
            <v>60</v>
          </cell>
          <cell r="G522">
            <v>785</v>
          </cell>
          <cell r="H522" t="str">
            <v>ﾏﾂｶﾈ ﾀｶﾋﾛ</v>
          </cell>
          <cell r="I522" t="str">
            <v>松金　孝広　　　　　　　　　</v>
          </cell>
          <cell r="J522">
            <v>18560</v>
          </cell>
          <cell r="K522">
            <v>26999</v>
          </cell>
          <cell r="L522" t="str">
            <v>5-0519</v>
          </cell>
        </row>
        <row r="523">
          <cell r="A523">
            <v>739077</v>
          </cell>
          <cell r="B523">
            <v>37438</v>
          </cell>
          <cell r="C523">
            <v>1</v>
          </cell>
          <cell r="D523">
            <v>25</v>
          </cell>
          <cell r="E523">
            <v>80213</v>
          </cell>
          <cell r="F523">
            <v>51</v>
          </cell>
          <cell r="G523">
            <v>380</v>
          </cell>
          <cell r="H523" t="str">
            <v>ﾆﾉﾐﾔ ﾖｼｶｽﾞ</v>
          </cell>
          <cell r="I523" t="str">
            <v>二宮　義一　　　　　　　　　</v>
          </cell>
          <cell r="J523">
            <v>17455</v>
          </cell>
          <cell r="K523">
            <v>26999</v>
          </cell>
          <cell r="L523" t="str">
            <v>1-0523</v>
          </cell>
        </row>
        <row r="524">
          <cell r="A524">
            <v>739085</v>
          </cell>
          <cell r="B524">
            <v>37438</v>
          </cell>
          <cell r="C524">
            <v>1</v>
          </cell>
          <cell r="D524">
            <v>25</v>
          </cell>
          <cell r="E524">
            <v>80213</v>
          </cell>
          <cell r="F524">
            <v>60</v>
          </cell>
          <cell r="G524">
            <v>716</v>
          </cell>
          <cell r="H524" t="str">
            <v>ｵｻﾀﾞ ﾔｽﾀｶ</v>
          </cell>
          <cell r="I524" t="str">
            <v>長田　康敬　　　　　　　　　</v>
          </cell>
          <cell r="J524">
            <v>17374</v>
          </cell>
          <cell r="K524">
            <v>26999</v>
          </cell>
          <cell r="L524" t="str">
            <v>5-0522</v>
          </cell>
        </row>
        <row r="525">
          <cell r="A525">
            <v>739092</v>
          </cell>
          <cell r="B525">
            <v>37438</v>
          </cell>
          <cell r="C525">
            <v>1</v>
          </cell>
          <cell r="D525">
            <v>83</v>
          </cell>
          <cell r="E525">
            <v>80800</v>
          </cell>
          <cell r="F525">
            <v>42</v>
          </cell>
          <cell r="G525">
            <v>120</v>
          </cell>
          <cell r="H525" t="str">
            <v>ﾀｶﾊｼ ﾖｼﾋｻ</v>
          </cell>
          <cell r="I525" t="str">
            <v>高橋　能久　　　　　　　　　</v>
          </cell>
          <cell r="J525">
            <v>15708</v>
          </cell>
          <cell r="K525">
            <v>26999</v>
          </cell>
          <cell r="L525" t="str">
            <v>1-0524</v>
          </cell>
        </row>
        <row r="526">
          <cell r="A526">
            <v>739119</v>
          </cell>
          <cell r="B526">
            <v>37438</v>
          </cell>
          <cell r="C526">
            <v>1</v>
          </cell>
          <cell r="D526">
            <v>25</v>
          </cell>
          <cell r="E526">
            <v>80214</v>
          </cell>
          <cell r="F526">
            <v>60</v>
          </cell>
          <cell r="G526">
            <v>716</v>
          </cell>
          <cell r="H526" t="str">
            <v>ｲｼｻﾞｷ ｶｽﾞﾕｷ</v>
          </cell>
          <cell r="I526" t="str">
            <v>石崎　和幸　　　　　　　　　</v>
          </cell>
          <cell r="J526">
            <v>16840</v>
          </cell>
          <cell r="K526">
            <v>26999</v>
          </cell>
          <cell r="L526" t="str">
            <v>5-0523</v>
          </cell>
        </row>
        <row r="527">
          <cell r="A527">
            <v>739135</v>
          </cell>
          <cell r="B527">
            <v>37438</v>
          </cell>
          <cell r="C527">
            <v>1</v>
          </cell>
          <cell r="D527">
            <v>25</v>
          </cell>
          <cell r="E527">
            <v>80214</v>
          </cell>
          <cell r="F527">
            <v>60</v>
          </cell>
          <cell r="G527">
            <v>716</v>
          </cell>
          <cell r="H527" t="str">
            <v>ｻｻｶﾞｷ ﾋﾃﾞﾖｼ</v>
          </cell>
          <cell r="I527" t="str">
            <v>笹垣　秀吉　　　　　　　　　</v>
          </cell>
          <cell r="J527">
            <v>16145</v>
          </cell>
          <cell r="K527">
            <v>26999</v>
          </cell>
          <cell r="L527" t="str">
            <v>5-0523</v>
          </cell>
        </row>
        <row r="528">
          <cell r="A528">
            <v>739176</v>
          </cell>
          <cell r="B528">
            <v>37438</v>
          </cell>
          <cell r="C528">
            <v>1</v>
          </cell>
          <cell r="D528">
            <v>21</v>
          </cell>
          <cell r="E528">
            <v>80210</v>
          </cell>
          <cell r="F528">
            <v>51</v>
          </cell>
          <cell r="G528">
            <v>481</v>
          </cell>
          <cell r="H528" t="str">
            <v>ｵｶﾞｻﾜﾗ ﾀｶｼ</v>
          </cell>
          <cell r="I528" t="str">
            <v>小笠原　敬志　　　　　　　　</v>
          </cell>
          <cell r="J528">
            <v>18276</v>
          </cell>
          <cell r="K528">
            <v>26999</v>
          </cell>
          <cell r="L528" t="str">
            <v>1-0521</v>
          </cell>
        </row>
        <row r="529">
          <cell r="A529">
            <v>739191</v>
          </cell>
          <cell r="B529">
            <v>37438</v>
          </cell>
          <cell r="C529">
            <v>1</v>
          </cell>
          <cell r="D529">
            <v>21</v>
          </cell>
          <cell r="E529">
            <v>80213</v>
          </cell>
          <cell r="F529">
            <v>60</v>
          </cell>
          <cell r="G529">
            <v>721</v>
          </cell>
          <cell r="H529" t="str">
            <v>ﾀｶﾀﾞ ﾐﾉﾙ</v>
          </cell>
          <cell r="I529" t="str">
            <v>高田　稔　　　　　　　　　　</v>
          </cell>
          <cell r="J529">
            <v>18259</v>
          </cell>
          <cell r="K529">
            <v>26999</v>
          </cell>
          <cell r="L529" t="str">
            <v>5-0520</v>
          </cell>
        </row>
        <row r="530">
          <cell r="A530">
            <v>739200</v>
          </cell>
          <cell r="B530">
            <v>37438</v>
          </cell>
          <cell r="C530">
            <v>1</v>
          </cell>
          <cell r="D530">
            <v>21</v>
          </cell>
          <cell r="E530">
            <v>80211</v>
          </cell>
          <cell r="F530">
            <v>60</v>
          </cell>
          <cell r="G530">
            <v>721</v>
          </cell>
          <cell r="H530" t="str">
            <v>ｻﾄｳ ﾕｷｵ</v>
          </cell>
          <cell r="I530" t="str">
            <v>佐藤　幸夫　　　　　　　　　</v>
          </cell>
          <cell r="J530">
            <v>18073</v>
          </cell>
          <cell r="K530">
            <v>26999</v>
          </cell>
          <cell r="L530" t="str">
            <v>5-0520</v>
          </cell>
        </row>
        <row r="531">
          <cell r="A531">
            <v>739218</v>
          </cell>
          <cell r="B531">
            <v>37438</v>
          </cell>
          <cell r="C531">
            <v>1</v>
          </cell>
          <cell r="D531">
            <v>53</v>
          </cell>
          <cell r="E531">
            <v>80511</v>
          </cell>
          <cell r="F531">
            <v>51</v>
          </cell>
          <cell r="G531">
            <v>481</v>
          </cell>
          <cell r="H531" t="str">
            <v>ｺﾏﾂ ﾔｽｵ</v>
          </cell>
          <cell r="I531" t="str">
            <v>小松　安夫　　　　　　　　　</v>
          </cell>
          <cell r="J531">
            <v>17639</v>
          </cell>
          <cell r="K531">
            <v>26999</v>
          </cell>
          <cell r="L531" t="str">
            <v>1-0523</v>
          </cell>
        </row>
        <row r="532">
          <cell r="A532">
            <v>739234</v>
          </cell>
          <cell r="B532">
            <v>37438</v>
          </cell>
          <cell r="C532">
            <v>1</v>
          </cell>
          <cell r="D532">
            <v>21</v>
          </cell>
          <cell r="E532">
            <v>80211</v>
          </cell>
          <cell r="F532">
            <v>60</v>
          </cell>
          <cell r="G532">
            <v>721</v>
          </cell>
          <cell r="H532" t="str">
            <v>ｼﾉﾔ ﾔｽﾕｷ</v>
          </cell>
          <cell r="I532" t="str">
            <v>篠谷　靖幸　　　　　　　　　</v>
          </cell>
          <cell r="J532">
            <v>19835</v>
          </cell>
          <cell r="K532">
            <v>26999</v>
          </cell>
          <cell r="L532" t="str">
            <v>5-0425</v>
          </cell>
        </row>
        <row r="533">
          <cell r="A533">
            <v>739241</v>
          </cell>
          <cell r="B533">
            <v>37438</v>
          </cell>
          <cell r="C533">
            <v>1</v>
          </cell>
          <cell r="D533">
            <v>53</v>
          </cell>
          <cell r="E533">
            <v>80511</v>
          </cell>
          <cell r="F533">
            <v>51</v>
          </cell>
          <cell r="G533">
            <v>481</v>
          </cell>
          <cell r="H533" t="str">
            <v>ｻﾜﾀﾞ ﾁﾋﾛ</v>
          </cell>
          <cell r="I533" t="str">
            <v>澤田　千尋　　　　　　　　　</v>
          </cell>
          <cell r="J533">
            <v>19780</v>
          </cell>
          <cell r="K533">
            <v>26999</v>
          </cell>
          <cell r="L533" t="str">
            <v>1-0518</v>
          </cell>
        </row>
        <row r="534">
          <cell r="A534">
            <v>739290</v>
          </cell>
          <cell r="B534">
            <v>37438</v>
          </cell>
          <cell r="C534">
            <v>1</v>
          </cell>
          <cell r="D534">
            <v>54</v>
          </cell>
          <cell r="E534">
            <v>80317</v>
          </cell>
          <cell r="F534">
            <v>51</v>
          </cell>
          <cell r="G534">
            <v>480</v>
          </cell>
          <cell r="H534" t="str">
            <v>ｺﾊﾞﾔｼ ﾀﾓﾂ</v>
          </cell>
          <cell r="I534" t="str">
            <v>小林　保　　　　　　　　　　</v>
          </cell>
          <cell r="J534">
            <v>17775</v>
          </cell>
          <cell r="K534">
            <v>26999</v>
          </cell>
          <cell r="L534" t="str">
            <v>1-0523</v>
          </cell>
        </row>
        <row r="535">
          <cell r="A535">
            <v>742700</v>
          </cell>
          <cell r="B535">
            <v>37438</v>
          </cell>
          <cell r="C535">
            <v>1</v>
          </cell>
          <cell r="D535">
            <v>45</v>
          </cell>
          <cell r="E535">
            <v>80003</v>
          </cell>
          <cell r="F535">
            <v>31</v>
          </cell>
          <cell r="G535">
            <v>100</v>
          </cell>
          <cell r="H535" t="str">
            <v>ｸﾎﾞ ｶﾂﾐ</v>
          </cell>
          <cell r="I535" t="str">
            <v>久保　克美　　　　　　　　　</v>
          </cell>
          <cell r="J535">
            <v>18280</v>
          </cell>
          <cell r="K535">
            <v>27120</v>
          </cell>
          <cell r="L535" t="str">
            <v>1-0723</v>
          </cell>
        </row>
        <row r="536">
          <cell r="A536">
            <v>744952</v>
          </cell>
          <cell r="B536">
            <v>37438</v>
          </cell>
          <cell r="C536">
            <v>1</v>
          </cell>
          <cell r="D536">
            <v>51</v>
          </cell>
          <cell r="E536">
            <v>80507</v>
          </cell>
          <cell r="F536">
            <v>51</v>
          </cell>
          <cell r="G536">
            <v>451</v>
          </cell>
          <cell r="H536" t="str">
            <v>ｺｶﾞ ﾏﾓﾙ</v>
          </cell>
          <cell r="I536" t="str">
            <v>古賀　守　　　　　　　　　　</v>
          </cell>
          <cell r="J536">
            <v>20542</v>
          </cell>
          <cell r="K536">
            <v>27120</v>
          </cell>
          <cell r="L536" t="str">
            <v>1-0423</v>
          </cell>
        </row>
        <row r="537">
          <cell r="A537">
            <v>744993</v>
          </cell>
          <cell r="B537">
            <v>37438</v>
          </cell>
          <cell r="C537">
            <v>1</v>
          </cell>
          <cell r="D537">
            <v>51</v>
          </cell>
          <cell r="E537">
            <v>80507</v>
          </cell>
          <cell r="F537">
            <v>51</v>
          </cell>
          <cell r="G537">
            <v>451</v>
          </cell>
          <cell r="H537" t="str">
            <v>ｻｻｷ ﾏｻｼﾞ</v>
          </cell>
          <cell r="I537" t="str">
            <v>佐々木　正寿　　　　　　　　</v>
          </cell>
          <cell r="J537">
            <v>20023</v>
          </cell>
          <cell r="K537">
            <v>27120</v>
          </cell>
          <cell r="L537" t="str">
            <v>1-0423</v>
          </cell>
        </row>
        <row r="538">
          <cell r="A538">
            <v>745315</v>
          </cell>
          <cell r="B538">
            <v>37438</v>
          </cell>
          <cell r="C538">
            <v>1</v>
          </cell>
          <cell r="D538">
            <v>51</v>
          </cell>
          <cell r="E538">
            <v>80507</v>
          </cell>
          <cell r="F538">
            <v>51</v>
          </cell>
          <cell r="G538">
            <v>452</v>
          </cell>
          <cell r="H538" t="str">
            <v>ｲﾄｳ ｼﾖｳｼﾞ</v>
          </cell>
          <cell r="I538" t="str">
            <v>伊藤　昭二　　　　　　　　　</v>
          </cell>
          <cell r="J538">
            <v>20243</v>
          </cell>
          <cell r="K538">
            <v>27120</v>
          </cell>
          <cell r="L538" t="str">
            <v>1-0423</v>
          </cell>
        </row>
        <row r="539">
          <cell r="A539">
            <v>745505</v>
          </cell>
          <cell r="B539">
            <v>37438</v>
          </cell>
          <cell r="C539">
            <v>1</v>
          </cell>
          <cell r="D539">
            <v>52</v>
          </cell>
          <cell r="E539">
            <v>80512</v>
          </cell>
          <cell r="F539">
            <v>46</v>
          </cell>
          <cell r="G539">
            <v>453</v>
          </cell>
          <cell r="H539" t="str">
            <v>ｳﾙｼｻﾞｷ ﾋﾛｼ</v>
          </cell>
          <cell r="I539" t="str">
            <v>漆崎　博　　　　　　　　　　</v>
          </cell>
          <cell r="J539">
            <v>19035</v>
          </cell>
          <cell r="K539">
            <v>27120</v>
          </cell>
          <cell r="L539" t="str">
            <v>1-0627</v>
          </cell>
        </row>
        <row r="540">
          <cell r="A540">
            <v>745653</v>
          </cell>
          <cell r="B540">
            <v>37438</v>
          </cell>
          <cell r="C540">
            <v>1</v>
          </cell>
          <cell r="D540">
            <v>51</v>
          </cell>
          <cell r="E540">
            <v>80506</v>
          </cell>
          <cell r="F540">
            <v>41</v>
          </cell>
          <cell r="G540">
            <v>454</v>
          </cell>
          <cell r="H540" t="str">
            <v>ｺﾞﾄｳ ｼｹﾞﾙ</v>
          </cell>
          <cell r="I540" t="str">
            <v>後藤　茂　　　　　　　　　　</v>
          </cell>
          <cell r="J540">
            <v>19281</v>
          </cell>
          <cell r="K540">
            <v>27120</v>
          </cell>
          <cell r="L540" t="str">
            <v>1-0519</v>
          </cell>
        </row>
        <row r="541">
          <cell r="A541">
            <v>745711</v>
          </cell>
          <cell r="B541">
            <v>37438</v>
          </cell>
          <cell r="C541">
            <v>1</v>
          </cell>
          <cell r="D541">
            <v>53</v>
          </cell>
          <cell r="E541">
            <v>80511</v>
          </cell>
          <cell r="F541">
            <v>41</v>
          </cell>
          <cell r="G541">
            <v>454</v>
          </cell>
          <cell r="H541" t="str">
            <v>ｵﾝﾀﾞ ﾏｻﾋﾃﾞ</v>
          </cell>
          <cell r="I541" t="str">
            <v>恩田　雅秀　　　　　　　　　</v>
          </cell>
          <cell r="J541">
            <v>20289</v>
          </cell>
          <cell r="K541">
            <v>27120</v>
          </cell>
          <cell r="L541" t="str">
            <v>1-0518</v>
          </cell>
        </row>
        <row r="542">
          <cell r="A542">
            <v>747006</v>
          </cell>
          <cell r="B542">
            <v>37438</v>
          </cell>
          <cell r="C542">
            <v>1</v>
          </cell>
          <cell r="D542">
            <v>25</v>
          </cell>
          <cell r="E542">
            <v>80331</v>
          </cell>
          <cell r="F542">
            <v>60</v>
          </cell>
          <cell r="G542">
            <v>716</v>
          </cell>
          <cell r="H542" t="str">
            <v>ｷﾀﾑﾗ ｼﾝｼﾞ</v>
          </cell>
          <cell r="I542" t="str">
            <v>北村　信二　　　　　　　　　</v>
          </cell>
          <cell r="J542">
            <v>16868</v>
          </cell>
          <cell r="K542">
            <v>27089</v>
          </cell>
          <cell r="L542" t="str">
            <v>5-0522</v>
          </cell>
        </row>
        <row r="543">
          <cell r="A543">
            <v>747013</v>
          </cell>
          <cell r="B543">
            <v>37438</v>
          </cell>
          <cell r="C543">
            <v>1</v>
          </cell>
          <cell r="D543">
            <v>25</v>
          </cell>
          <cell r="E543">
            <v>80212</v>
          </cell>
          <cell r="F543">
            <v>60</v>
          </cell>
          <cell r="G543">
            <v>716</v>
          </cell>
          <cell r="H543" t="str">
            <v>ｱｻﾋ ﾉﾌﾞﾕｷ</v>
          </cell>
          <cell r="I543" t="str">
            <v>朝日　信行　　　　　　　　　</v>
          </cell>
          <cell r="J543">
            <v>17563</v>
          </cell>
          <cell r="K543">
            <v>27303</v>
          </cell>
          <cell r="L543" t="str">
            <v>5-0520</v>
          </cell>
        </row>
        <row r="544">
          <cell r="A544">
            <v>747021</v>
          </cell>
          <cell r="B544">
            <v>37438</v>
          </cell>
          <cell r="C544">
            <v>1</v>
          </cell>
          <cell r="D544">
            <v>25</v>
          </cell>
          <cell r="E544">
            <v>80213</v>
          </cell>
          <cell r="F544">
            <v>60</v>
          </cell>
          <cell r="G544">
            <v>716</v>
          </cell>
          <cell r="H544" t="str">
            <v>ｸﾗﾏ ﾄﾖｼﾞ</v>
          </cell>
          <cell r="I544" t="str">
            <v>鞍馬　豊治　　　　　　　　　</v>
          </cell>
          <cell r="J544">
            <v>18213</v>
          </cell>
          <cell r="K544">
            <v>27303</v>
          </cell>
          <cell r="L544" t="str">
            <v>5-0427</v>
          </cell>
        </row>
        <row r="545">
          <cell r="A545">
            <v>747039</v>
          </cell>
          <cell r="B545">
            <v>37438</v>
          </cell>
          <cell r="C545">
            <v>1</v>
          </cell>
          <cell r="D545">
            <v>25</v>
          </cell>
          <cell r="E545">
            <v>80213</v>
          </cell>
          <cell r="F545">
            <v>60</v>
          </cell>
          <cell r="G545">
            <v>716</v>
          </cell>
          <cell r="H545" t="str">
            <v>ﾊｾｶﾞﾜ ﾀｶｼ</v>
          </cell>
          <cell r="I545" t="str">
            <v>長谷川　孝司　　　　　　　　</v>
          </cell>
          <cell r="J545">
            <v>18229</v>
          </cell>
          <cell r="K545">
            <v>27303</v>
          </cell>
          <cell r="L545" t="str">
            <v>5-0427</v>
          </cell>
        </row>
        <row r="546">
          <cell r="A546">
            <v>747047</v>
          </cell>
          <cell r="B546">
            <v>37438</v>
          </cell>
          <cell r="C546">
            <v>1</v>
          </cell>
          <cell r="D546">
            <v>55</v>
          </cell>
          <cell r="E546">
            <v>80319</v>
          </cell>
          <cell r="F546">
            <v>60</v>
          </cell>
          <cell r="G546">
            <v>785</v>
          </cell>
          <cell r="H546" t="str">
            <v>ﾂﾎﾞｲ ｲﾁﾛｳ</v>
          </cell>
          <cell r="I546" t="str">
            <v>坪井　一郎　　　　　　　　　</v>
          </cell>
          <cell r="J546">
            <v>17496</v>
          </cell>
          <cell r="K546">
            <v>27303</v>
          </cell>
          <cell r="L546" t="str">
            <v>5-0520</v>
          </cell>
        </row>
        <row r="547">
          <cell r="A547">
            <v>747055</v>
          </cell>
          <cell r="B547">
            <v>37438</v>
          </cell>
          <cell r="C547">
            <v>1</v>
          </cell>
          <cell r="D547">
            <v>25</v>
          </cell>
          <cell r="E547">
            <v>80213</v>
          </cell>
          <cell r="F547">
            <v>60</v>
          </cell>
          <cell r="G547">
            <v>716</v>
          </cell>
          <cell r="H547" t="str">
            <v>ﾀｶｾ ｼｹﾞﾙ</v>
          </cell>
          <cell r="I547" t="str">
            <v>高瀬　茂　　　　　　　　　　</v>
          </cell>
          <cell r="J547">
            <v>18926</v>
          </cell>
          <cell r="K547">
            <v>27303</v>
          </cell>
          <cell r="L547" t="str">
            <v>5-0425</v>
          </cell>
        </row>
        <row r="548">
          <cell r="A548">
            <v>747070</v>
          </cell>
          <cell r="B548">
            <v>37438</v>
          </cell>
          <cell r="C548">
            <v>1</v>
          </cell>
          <cell r="D548">
            <v>25</v>
          </cell>
          <cell r="E548">
            <v>80212</v>
          </cell>
          <cell r="F548">
            <v>60</v>
          </cell>
          <cell r="G548">
            <v>716</v>
          </cell>
          <cell r="H548" t="str">
            <v>ｽｽﾞｷ ﾋｻﾊﾙ</v>
          </cell>
          <cell r="I548" t="str">
            <v>鈴木　久春　　　　　　　　　</v>
          </cell>
          <cell r="J548">
            <v>17575</v>
          </cell>
          <cell r="K548">
            <v>27303</v>
          </cell>
          <cell r="L548" t="str">
            <v>5-0520</v>
          </cell>
        </row>
        <row r="549">
          <cell r="A549">
            <v>747096</v>
          </cell>
          <cell r="B549">
            <v>37438</v>
          </cell>
          <cell r="C549">
            <v>1</v>
          </cell>
          <cell r="D549">
            <v>25</v>
          </cell>
          <cell r="E549">
            <v>80213</v>
          </cell>
          <cell r="F549">
            <v>60</v>
          </cell>
          <cell r="G549">
            <v>716</v>
          </cell>
          <cell r="H549" t="str">
            <v>ｽﾄﾞｳ ﾐﾉﾙ</v>
          </cell>
          <cell r="I549" t="str">
            <v>須藤　實　　　　　　　　　　</v>
          </cell>
          <cell r="J549">
            <v>17999</v>
          </cell>
          <cell r="K549">
            <v>27303</v>
          </cell>
          <cell r="L549" t="str">
            <v>5-0519</v>
          </cell>
        </row>
        <row r="550">
          <cell r="A550">
            <v>747105</v>
          </cell>
          <cell r="B550">
            <v>37438</v>
          </cell>
          <cell r="C550">
            <v>1</v>
          </cell>
          <cell r="D550">
            <v>55</v>
          </cell>
          <cell r="E550">
            <v>80322</v>
          </cell>
          <cell r="F550">
            <v>60</v>
          </cell>
          <cell r="G550">
            <v>785</v>
          </cell>
          <cell r="H550" t="str">
            <v>ﾄﾀﾞ ｼﾞﾕﾝｲﾁ</v>
          </cell>
          <cell r="I550" t="str">
            <v>戸田　純一　　　　　　　　　</v>
          </cell>
          <cell r="J550">
            <v>18091</v>
          </cell>
          <cell r="K550">
            <v>27303</v>
          </cell>
          <cell r="L550" t="str">
            <v>5-0519</v>
          </cell>
        </row>
        <row r="551">
          <cell r="A551">
            <v>747112</v>
          </cell>
          <cell r="B551">
            <v>37438</v>
          </cell>
          <cell r="C551">
            <v>1</v>
          </cell>
          <cell r="D551">
            <v>25</v>
          </cell>
          <cell r="E551">
            <v>80211</v>
          </cell>
          <cell r="F551">
            <v>60</v>
          </cell>
          <cell r="G551">
            <v>716</v>
          </cell>
          <cell r="H551" t="str">
            <v>ﾅｶﾞﾀ ｶﾂｵ</v>
          </cell>
          <cell r="I551" t="str">
            <v>長田　勝男　　　　　　　　　</v>
          </cell>
          <cell r="J551">
            <v>17647</v>
          </cell>
          <cell r="K551">
            <v>27303</v>
          </cell>
          <cell r="L551" t="str">
            <v>5-0520</v>
          </cell>
        </row>
        <row r="552">
          <cell r="A552">
            <v>747120</v>
          </cell>
          <cell r="B552">
            <v>37438</v>
          </cell>
          <cell r="C552">
            <v>1</v>
          </cell>
          <cell r="D552">
            <v>25</v>
          </cell>
          <cell r="E552">
            <v>80213</v>
          </cell>
          <cell r="F552">
            <v>60</v>
          </cell>
          <cell r="G552">
            <v>716</v>
          </cell>
          <cell r="H552" t="str">
            <v>ﾊｼﾓﾄ ｶｵﾙ</v>
          </cell>
          <cell r="I552" t="str">
            <v>橋本　馨　　　　　　　　　　</v>
          </cell>
          <cell r="J552">
            <v>16082</v>
          </cell>
          <cell r="K552">
            <v>27303</v>
          </cell>
          <cell r="L552" t="str">
            <v>5-0521</v>
          </cell>
        </row>
        <row r="553">
          <cell r="A553">
            <v>747138</v>
          </cell>
          <cell r="B553">
            <v>37438</v>
          </cell>
          <cell r="C553">
            <v>1</v>
          </cell>
          <cell r="D553">
            <v>25</v>
          </cell>
          <cell r="E553">
            <v>80213</v>
          </cell>
          <cell r="F553">
            <v>60</v>
          </cell>
          <cell r="G553">
            <v>716</v>
          </cell>
          <cell r="H553" t="str">
            <v>ﾅｶﾀ ﾐﾂﾋﾛ</v>
          </cell>
          <cell r="I553" t="str">
            <v>中田　光博　　　　　　　　　</v>
          </cell>
          <cell r="J553">
            <v>17474</v>
          </cell>
          <cell r="K553">
            <v>27303</v>
          </cell>
          <cell r="L553" t="str">
            <v>5-0520</v>
          </cell>
        </row>
        <row r="554">
          <cell r="A554">
            <v>747146</v>
          </cell>
          <cell r="B554">
            <v>37438</v>
          </cell>
          <cell r="C554">
            <v>1</v>
          </cell>
          <cell r="D554">
            <v>55</v>
          </cell>
          <cell r="E554">
            <v>80331</v>
          </cell>
          <cell r="F554">
            <v>60</v>
          </cell>
          <cell r="G554">
            <v>785</v>
          </cell>
          <cell r="H554" t="str">
            <v>ｺﾊﾞﾔｼ ﾕｷｵ</v>
          </cell>
          <cell r="I554" t="str">
            <v>小林　幸雄　　　　　　　　　</v>
          </cell>
          <cell r="J554">
            <v>17070</v>
          </cell>
          <cell r="K554">
            <v>27303</v>
          </cell>
          <cell r="L554" t="str">
            <v>5-0521</v>
          </cell>
        </row>
        <row r="555">
          <cell r="A555">
            <v>747154</v>
          </cell>
          <cell r="B555">
            <v>37438</v>
          </cell>
          <cell r="C555">
            <v>1</v>
          </cell>
          <cell r="D555">
            <v>55</v>
          </cell>
          <cell r="E555">
            <v>80322</v>
          </cell>
          <cell r="F555">
            <v>60</v>
          </cell>
          <cell r="G555">
            <v>785</v>
          </cell>
          <cell r="H555" t="str">
            <v>ﾉｻﾞﾜ ｼｽﾞｵ</v>
          </cell>
          <cell r="I555" t="str">
            <v>野澤　靜男　　　　　　　　　</v>
          </cell>
          <cell r="J555">
            <v>18751</v>
          </cell>
          <cell r="K555">
            <v>27303</v>
          </cell>
          <cell r="L555" t="str">
            <v>5-0426</v>
          </cell>
        </row>
        <row r="556">
          <cell r="A556">
            <v>747161</v>
          </cell>
          <cell r="B556">
            <v>37438</v>
          </cell>
          <cell r="C556">
            <v>1</v>
          </cell>
          <cell r="D556">
            <v>25</v>
          </cell>
          <cell r="E556">
            <v>80213</v>
          </cell>
          <cell r="F556">
            <v>60</v>
          </cell>
          <cell r="G556">
            <v>716</v>
          </cell>
          <cell r="H556" t="str">
            <v>ﾔｸﾎﾞ ｼｹﾞｵ</v>
          </cell>
          <cell r="I556" t="str">
            <v>矢久保　茂夫　　　　　　　　</v>
          </cell>
          <cell r="J556">
            <v>17470</v>
          </cell>
          <cell r="K556">
            <v>27303</v>
          </cell>
          <cell r="L556" t="str">
            <v>5-0520</v>
          </cell>
        </row>
        <row r="557">
          <cell r="A557">
            <v>747179</v>
          </cell>
          <cell r="B557">
            <v>37438</v>
          </cell>
          <cell r="C557">
            <v>1</v>
          </cell>
          <cell r="D557">
            <v>25</v>
          </cell>
          <cell r="E557">
            <v>80214</v>
          </cell>
          <cell r="F557">
            <v>60</v>
          </cell>
          <cell r="G557">
            <v>716</v>
          </cell>
          <cell r="H557" t="str">
            <v>ﾜﾀﾅﾍﾞ ﾋﾛｼ</v>
          </cell>
          <cell r="I557" t="str">
            <v>渡邉　啓史　　　　　　　　　</v>
          </cell>
          <cell r="J557">
            <v>18796</v>
          </cell>
          <cell r="K557">
            <v>27303</v>
          </cell>
          <cell r="L557" t="str">
            <v>5-0426</v>
          </cell>
        </row>
        <row r="558">
          <cell r="A558">
            <v>747187</v>
          </cell>
          <cell r="B558">
            <v>37438</v>
          </cell>
          <cell r="C558">
            <v>1</v>
          </cell>
          <cell r="D558">
            <v>55</v>
          </cell>
          <cell r="E558">
            <v>80320</v>
          </cell>
          <cell r="F558">
            <v>60</v>
          </cell>
          <cell r="G558">
            <v>785</v>
          </cell>
          <cell r="H558" t="str">
            <v>ﾀｸﾞﾁ ｼﾝｿﾞｳ</v>
          </cell>
          <cell r="I558" t="str">
            <v>田口　新藏　　　　　　　　　</v>
          </cell>
          <cell r="J558">
            <v>19021</v>
          </cell>
          <cell r="K558">
            <v>27303</v>
          </cell>
          <cell r="L558" t="str">
            <v>5-0425</v>
          </cell>
        </row>
        <row r="559">
          <cell r="A559">
            <v>750265</v>
          </cell>
          <cell r="B559">
            <v>37438</v>
          </cell>
          <cell r="C559">
            <v>1</v>
          </cell>
          <cell r="D559">
            <v>45</v>
          </cell>
          <cell r="E559">
            <v>80003</v>
          </cell>
          <cell r="F559">
            <v>51</v>
          </cell>
          <cell r="G559">
            <v>120</v>
          </cell>
          <cell r="H559" t="str">
            <v>ﾆﾍｲ ｶｽﾞｵ</v>
          </cell>
          <cell r="I559" t="str">
            <v>二瓶　和雄　　　　　　　　　</v>
          </cell>
          <cell r="J559">
            <v>19037</v>
          </cell>
          <cell r="K559">
            <v>27395</v>
          </cell>
          <cell r="L559" t="str">
            <v>1-0519</v>
          </cell>
        </row>
        <row r="560">
          <cell r="A560">
            <v>752294</v>
          </cell>
          <cell r="B560">
            <v>37438</v>
          </cell>
          <cell r="C560">
            <v>1</v>
          </cell>
          <cell r="D560">
            <v>55</v>
          </cell>
          <cell r="E560">
            <v>80318</v>
          </cell>
          <cell r="F560">
            <v>31</v>
          </cell>
          <cell r="G560">
            <v>100</v>
          </cell>
          <cell r="H560" t="str">
            <v>ｲｼﾀﾞ ｾｲｲﾁ</v>
          </cell>
          <cell r="I560" t="str">
            <v>石田　誠一　　　　　　　　　</v>
          </cell>
          <cell r="J560">
            <v>18746</v>
          </cell>
          <cell r="K560">
            <v>27576</v>
          </cell>
          <cell r="L560" t="str">
            <v>1-0720</v>
          </cell>
        </row>
        <row r="561">
          <cell r="A561">
            <v>752617</v>
          </cell>
          <cell r="B561">
            <v>37438</v>
          </cell>
          <cell r="C561">
            <v>1</v>
          </cell>
          <cell r="D561">
            <v>25</v>
          </cell>
          <cell r="E561">
            <v>80213</v>
          </cell>
          <cell r="F561">
            <v>31</v>
          </cell>
          <cell r="G561">
            <v>100</v>
          </cell>
          <cell r="H561" t="str">
            <v>ﾅﾘｻﾀﾞ ｾｲｼﾞ</v>
          </cell>
          <cell r="I561" t="str">
            <v>成定　清治　　　　　　　　　</v>
          </cell>
          <cell r="J561">
            <v>19371</v>
          </cell>
          <cell r="K561">
            <v>27576</v>
          </cell>
          <cell r="L561" t="str">
            <v>1-0721</v>
          </cell>
        </row>
        <row r="562">
          <cell r="A562">
            <v>753185</v>
          </cell>
          <cell r="B562">
            <v>37438</v>
          </cell>
          <cell r="C562">
            <v>1</v>
          </cell>
          <cell r="D562">
            <v>11</v>
          </cell>
          <cell r="E562">
            <v>80327</v>
          </cell>
          <cell r="F562">
            <v>51</v>
          </cell>
          <cell r="G562">
            <v>451</v>
          </cell>
          <cell r="H562" t="str">
            <v>ﾖｼﾉ ｱﾂﾋﾛ</v>
          </cell>
          <cell r="I562" t="str">
            <v>吉野　篤裕　　　　　　　　　</v>
          </cell>
          <cell r="J562">
            <v>17908</v>
          </cell>
          <cell r="K562">
            <v>27576</v>
          </cell>
          <cell r="L562" t="str">
            <v>1-0522</v>
          </cell>
        </row>
        <row r="563">
          <cell r="A563">
            <v>753276</v>
          </cell>
          <cell r="B563">
            <v>37438</v>
          </cell>
          <cell r="C563">
            <v>1</v>
          </cell>
          <cell r="D563">
            <v>53</v>
          </cell>
          <cell r="E563">
            <v>80508</v>
          </cell>
          <cell r="F563">
            <v>41</v>
          </cell>
          <cell r="G563">
            <v>453</v>
          </cell>
          <cell r="H563" t="str">
            <v>ｻｶ ﾏｻｷ</v>
          </cell>
          <cell r="I563" t="str">
            <v>坂　昌樹　　　　　　　　　　</v>
          </cell>
          <cell r="J563">
            <v>19062</v>
          </cell>
          <cell r="K563">
            <v>27576</v>
          </cell>
          <cell r="L563" t="str">
            <v>1-0624</v>
          </cell>
        </row>
        <row r="564">
          <cell r="A564">
            <v>753292</v>
          </cell>
          <cell r="B564">
            <v>37438</v>
          </cell>
          <cell r="C564">
            <v>1</v>
          </cell>
          <cell r="D564">
            <v>52</v>
          </cell>
          <cell r="E564">
            <v>80512</v>
          </cell>
          <cell r="F564">
            <v>31</v>
          </cell>
          <cell r="G564">
            <v>453</v>
          </cell>
          <cell r="H564" t="str">
            <v>ﾜｶｽｷﾞ ﾏﾓﾙ</v>
          </cell>
          <cell r="I564" t="str">
            <v>若杉　守　　　　　　　　　　</v>
          </cell>
          <cell r="J564">
            <v>17364</v>
          </cell>
          <cell r="K564">
            <v>27576</v>
          </cell>
          <cell r="L564" t="str">
            <v>1-0818</v>
          </cell>
        </row>
        <row r="565">
          <cell r="A565">
            <v>755297</v>
          </cell>
          <cell r="B565">
            <v>37438</v>
          </cell>
          <cell r="C565">
            <v>1</v>
          </cell>
          <cell r="D565">
            <v>53</v>
          </cell>
          <cell r="E565">
            <v>80509</v>
          </cell>
          <cell r="F565">
            <v>51</v>
          </cell>
          <cell r="G565">
            <v>480</v>
          </cell>
          <cell r="H565" t="str">
            <v>ｶﾄｳ ﾐﾁﾋﾛ</v>
          </cell>
          <cell r="I565" t="str">
            <v>加藤　道弘　　　　　　　　　</v>
          </cell>
          <cell r="J565">
            <v>18852</v>
          </cell>
          <cell r="K565">
            <v>27729</v>
          </cell>
          <cell r="L565" t="str">
            <v>1-0424</v>
          </cell>
        </row>
        <row r="566">
          <cell r="A566">
            <v>755314</v>
          </cell>
          <cell r="B566">
            <v>37438</v>
          </cell>
          <cell r="C566">
            <v>1</v>
          </cell>
          <cell r="D566">
            <v>53</v>
          </cell>
          <cell r="E566">
            <v>80510</v>
          </cell>
          <cell r="F566">
            <v>51</v>
          </cell>
          <cell r="G566">
            <v>480</v>
          </cell>
          <cell r="H566" t="str">
            <v>ﾀｶﾊｼ ｶﾂﾉﾘ</v>
          </cell>
          <cell r="I566" t="str">
            <v>高橋　克典　　　　　　　　　</v>
          </cell>
          <cell r="J566">
            <v>19759</v>
          </cell>
          <cell r="K566">
            <v>27729</v>
          </cell>
          <cell r="L566" t="str">
            <v>1-0422</v>
          </cell>
        </row>
        <row r="567">
          <cell r="A567">
            <v>755322</v>
          </cell>
          <cell r="B567">
            <v>37438</v>
          </cell>
          <cell r="C567">
            <v>1</v>
          </cell>
          <cell r="D567">
            <v>53</v>
          </cell>
          <cell r="E567">
            <v>80511</v>
          </cell>
          <cell r="F567">
            <v>51</v>
          </cell>
          <cell r="G567">
            <v>480</v>
          </cell>
          <cell r="H567" t="str">
            <v>ｶｶﾞ ｱｷﾗ</v>
          </cell>
          <cell r="I567" t="str">
            <v>加賀　明　　　　　　　　　　</v>
          </cell>
          <cell r="J567">
            <v>19652</v>
          </cell>
          <cell r="K567">
            <v>27729</v>
          </cell>
          <cell r="L567" t="str">
            <v>1-0423</v>
          </cell>
        </row>
        <row r="568">
          <cell r="A568">
            <v>755347</v>
          </cell>
          <cell r="B568">
            <v>37438</v>
          </cell>
          <cell r="C568">
            <v>1</v>
          </cell>
          <cell r="D568">
            <v>53</v>
          </cell>
          <cell r="E568">
            <v>80510</v>
          </cell>
          <cell r="F568">
            <v>51</v>
          </cell>
          <cell r="G568">
            <v>480</v>
          </cell>
          <cell r="H568" t="str">
            <v>ｻﾄｳ ﾏｻﾋﾃﾞ</v>
          </cell>
          <cell r="I568" t="str">
            <v>佐藤　正秀　　　　　　　　　</v>
          </cell>
          <cell r="J568">
            <v>18612</v>
          </cell>
          <cell r="K568">
            <v>27729</v>
          </cell>
          <cell r="L568" t="str">
            <v>1-0424</v>
          </cell>
        </row>
        <row r="569">
          <cell r="A569">
            <v>755355</v>
          </cell>
          <cell r="B569">
            <v>37438</v>
          </cell>
          <cell r="C569">
            <v>1</v>
          </cell>
          <cell r="D569">
            <v>53</v>
          </cell>
          <cell r="E569">
            <v>80510</v>
          </cell>
          <cell r="F569">
            <v>51</v>
          </cell>
          <cell r="G569">
            <v>480</v>
          </cell>
          <cell r="H569" t="str">
            <v>ｽｽﾞｷ ﾐﾁｵ</v>
          </cell>
          <cell r="I569" t="str">
            <v>鈴木　道雄　　　　　　　　　</v>
          </cell>
          <cell r="J569">
            <v>18740</v>
          </cell>
          <cell r="K569">
            <v>27729</v>
          </cell>
          <cell r="L569" t="str">
            <v>1-0424</v>
          </cell>
        </row>
        <row r="570">
          <cell r="A570">
            <v>755363</v>
          </cell>
          <cell r="B570">
            <v>37438</v>
          </cell>
          <cell r="C570">
            <v>1</v>
          </cell>
          <cell r="D570">
            <v>53</v>
          </cell>
          <cell r="E570">
            <v>80509</v>
          </cell>
          <cell r="F570">
            <v>51</v>
          </cell>
          <cell r="G570">
            <v>481</v>
          </cell>
          <cell r="H570" t="str">
            <v>ｱﾗｲ ﾄｷﾋﾛ</v>
          </cell>
          <cell r="I570" t="str">
            <v>新井　時博　　　　　　　　　</v>
          </cell>
          <cell r="J570">
            <v>19384</v>
          </cell>
          <cell r="K570">
            <v>27729</v>
          </cell>
          <cell r="L570" t="str">
            <v>1-0423</v>
          </cell>
        </row>
        <row r="571">
          <cell r="A571">
            <v>755371</v>
          </cell>
          <cell r="B571">
            <v>37438</v>
          </cell>
          <cell r="C571">
            <v>1</v>
          </cell>
          <cell r="D571">
            <v>53</v>
          </cell>
          <cell r="E571">
            <v>80511</v>
          </cell>
          <cell r="F571">
            <v>51</v>
          </cell>
          <cell r="G571">
            <v>480</v>
          </cell>
          <cell r="H571" t="str">
            <v>ﾅｶﾔﾏ ｱﾂｼ</v>
          </cell>
          <cell r="I571" t="str">
            <v>中山　篤史　　　　　　　　　</v>
          </cell>
          <cell r="J571">
            <v>18633</v>
          </cell>
          <cell r="K571">
            <v>27729</v>
          </cell>
          <cell r="L571" t="str">
            <v>1-0424</v>
          </cell>
        </row>
        <row r="572">
          <cell r="A572">
            <v>755388</v>
          </cell>
          <cell r="B572">
            <v>37438</v>
          </cell>
          <cell r="C572">
            <v>1</v>
          </cell>
          <cell r="D572">
            <v>53</v>
          </cell>
          <cell r="E572">
            <v>80509</v>
          </cell>
          <cell r="F572">
            <v>51</v>
          </cell>
          <cell r="G572">
            <v>480</v>
          </cell>
          <cell r="H572" t="str">
            <v>ﾀﾃﾜｷ ﾌﾐｵ</v>
          </cell>
          <cell r="I572" t="str">
            <v>館脇　富美雄　　　　　　　　</v>
          </cell>
          <cell r="J572">
            <v>20817</v>
          </cell>
          <cell r="K572">
            <v>27729</v>
          </cell>
          <cell r="L572" t="str">
            <v>1-0421</v>
          </cell>
        </row>
        <row r="573">
          <cell r="A573">
            <v>755413</v>
          </cell>
          <cell r="B573">
            <v>37438</v>
          </cell>
          <cell r="C573">
            <v>1</v>
          </cell>
          <cell r="D573">
            <v>54</v>
          </cell>
          <cell r="E573">
            <v>80317</v>
          </cell>
          <cell r="F573">
            <v>51</v>
          </cell>
          <cell r="G573">
            <v>480</v>
          </cell>
          <cell r="H573" t="str">
            <v>ｻﾜﾒ ﾖｳｼﾞ</v>
          </cell>
          <cell r="I573" t="str">
            <v>澤目　陽二　　　　　　　　　</v>
          </cell>
          <cell r="J573">
            <v>18697</v>
          </cell>
          <cell r="K573">
            <v>27729</v>
          </cell>
          <cell r="L573" t="str">
            <v>1-0424</v>
          </cell>
        </row>
        <row r="574">
          <cell r="A574">
            <v>755446</v>
          </cell>
          <cell r="B574">
            <v>37438</v>
          </cell>
          <cell r="C574">
            <v>1</v>
          </cell>
          <cell r="D574">
            <v>56</v>
          </cell>
          <cell r="E574">
            <v>80512</v>
          </cell>
          <cell r="F574">
            <v>51</v>
          </cell>
          <cell r="G574">
            <v>480</v>
          </cell>
          <cell r="H574" t="str">
            <v>ﾌﾙﾔ ﾏﾓﾙ</v>
          </cell>
          <cell r="I574" t="str">
            <v>古谷　守　　　　　　　　　　</v>
          </cell>
          <cell r="J574">
            <v>18648</v>
          </cell>
          <cell r="K574">
            <v>27729</v>
          </cell>
          <cell r="L574" t="str">
            <v>1-0424</v>
          </cell>
        </row>
        <row r="575">
          <cell r="A575">
            <v>755454</v>
          </cell>
          <cell r="B575">
            <v>37438</v>
          </cell>
          <cell r="C575">
            <v>1</v>
          </cell>
          <cell r="D575">
            <v>21</v>
          </cell>
          <cell r="E575">
            <v>80210</v>
          </cell>
          <cell r="F575">
            <v>51</v>
          </cell>
          <cell r="G575">
            <v>480</v>
          </cell>
          <cell r="H575" t="str">
            <v>ｺｾｷ ﾋﾛﾕｷ</v>
          </cell>
          <cell r="I575" t="str">
            <v>小関　博之　　　　　　　　　</v>
          </cell>
          <cell r="J575">
            <v>19084</v>
          </cell>
          <cell r="K575">
            <v>27729</v>
          </cell>
          <cell r="L575" t="str">
            <v>1-0423</v>
          </cell>
        </row>
        <row r="576">
          <cell r="A576">
            <v>755462</v>
          </cell>
          <cell r="B576">
            <v>37438</v>
          </cell>
          <cell r="C576">
            <v>1</v>
          </cell>
          <cell r="D576">
            <v>52</v>
          </cell>
          <cell r="E576">
            <v>80512</v>
          </cell>
          <cell r="F576">
            <v>51</v>
          </cell>
          <cell r="G576">
            <v>480</v>
          </cell>
          <cell r="H576" t="str">
            <v>ｲｹﾀﾞ ﾏｺﾄ</v>
          </cell>
          <cell r="I576" t="str">
            <v>池田　誠　　　　　　　　　　</v>
          </cell>
          <cell r="J576">
            <v>18172</v>
          </cell>
          <cell r="K576">
            <v>27729</v>
          </cell>
          <cell r="L576" t="str">
            <v>1-0518</v>
          </cell>
        </row>
        <row r="577">
          <cell r="A577">
            <v>755470</v>
          </cell>
          <cell r="B577">
            <v>37438</v>
          </cell>
          <cell r="C577">
            <v>1</v>
          </cell>
          <cell r="D577">
            <v>56</v>
          </cell>
          <cell r="E577">
            <v>80512</v>
          </cell>
          <cell r="F577">
            <v>51</v>
          </cell>
          <cell r="G577">
            <v>480</v>
          </cell>
          <cell r="H577" t="str">
            <v>ｵｵﾉ ﾉﾎﾞﾙ</v>
          </cell>
          <cell r="I577" t="str">
            <v>大野　昇　　　　　　　　　　</v>
          </cell>
          <cell r="J577">
            <v>19550</v>
          </cell>
          <cell r="K577">
            <v>27729</v>
          </cell>
          <cell r="L577" t="str">
            <v>1-0423</v>
          </cell>
        </row>
        <row r="578">
          <cell r="A578">
            <v>755495</v>
          </cell>
          <cell r="B578">
            <v>37438</v>
          </cell>
          <cell r="C578">
            <v>1</v>
          </cell>
          <cell r="D578">
            <v>54</v>
          </cell>
          <cell r="E578">
            <v>80317</v>
          </cell>
          <cell r="F578">
            <v>51</v>
          </cell>
          <cell r="G578">
            <v>480</v>
          </cell>
          <cell r="H578" t="str">
            <v>ｶﾜﾀ ﾄｼﾊﾙ</v>
          </cell>
          <cell r="I578" t="str">
            <v>川田　利春　　　　　　　　　</v>
          </cell>
          <cell r="J578">
            <v>18021</v>
          </cell>
          <cell r="K578">
            <v>27729</v>
          </cell>
          <cell r="L578" t="str">
            <v>1-0518</v>
          </cell>
        </row>
        <row r="579">
          <cell r="A579">
            <v>755504</v>
          </cell>
          <cell r="B579">
            <v>37438</v>
          </cell>
          <cell r="C579">
            <v>1</v>
          </cell>
          <cell r="D579">
            <v>52</v>
          </cell>
          <cell r="E579">
            <v>80512</v>
          </cell>
          <cell r="F579">
            <v>51</v>
          </cell>
          <cell r="G579">
            <v>480</v>
          </cell>
          <cell r="H579" t="str">
            <v>ｻｸﾗﾊﾞ ﾂﾈｵ</v>
          </cell>
          <cell r="I579" t="str">
            <v>櫻庭　常夫　　　　　　　　　</v>
          </cell>
          <cell r="J579">
            <v>18125</v>
          </cell>
          <cell r="K579">
            <v>27729</v>
          </cell>
          <cell r="L579" t="str">
            <v>1-0518</v>
          </cell>
        </row>
        <row r="580">
          <cell r="A580">
            <v>757012</v>
          </cell>
          <cell r="B580">
            <v>37438</v>
          </cell>
          <cell r="C580">
            <v>1</v>
          </cell>
          <cell r="D580">
            <v>53</v>
          </cell>
          <cell r="E580">
            <v>80511</v>
          </cell>
          <cell r="F580">
            <v>51</v>
          </cell>
          <cell r="G580">
            <v>454</v>
          </cell>
          <cell r="H580" t="str">
            <v>ﾎﾝﾏ ﾋﾃﾞﾊﾙ</v>
          </cell>
          <cell r="I580" t="str">
            <v>本間　日出春　　　　　　　　</v>
          </cell>
          <cell r="J580">
            <v>19078</v>
          </cell>
          <cell r="K580">
            <v>27454</v>
          </cell>
          <cell r="L580" t="str">
            <v>1-0425</v>
          </cell>
        </row>
        <row r="581">
          <cell r="A581">
            <v>757061</v>
          </cell>
          <cell r="B581">
            <v>37438</v>
          </cell>
          <cell r="C581">
            <v>1</v>
          </cell>
          <cell r="D581">
            <v>21</v>
          </cell>
          <cell r="E581">
            <v>80210</v>
          </cell>
          <cell r="F581">
            <v>51</v>
          </cell>
          <cell r="G581">
            <v>481</v>
          </cell>
          <cell r="H581" t="str">
            <v>ﾊｷﾞﾜﾗ ﾃﾂ</v>
          </cell>
          <cell r="I581" t="str">
            <v>萩原　徹　　　　　　　　　　</v>
          </cell>
          <cell r="J581">
            <v>17910</v>
          </cell>
          <cell r="K581">
            <v>27454</v>
          </cell>
          <cell r="L581" t="str">
            <v>1-0520</v>
          </cell>
        </row>
        <row r="582">
          <cell r="A582">
            <v>757087</v>
          </cell>
          <cell r="B582">
            <v>37438</v>
          </cell>
          <cell r="C582">
            <v>1</v>
          </cell>
          <cell r="D582">
            <v>53</v>
          </cell>
          <cell r="E582">
            <v>80509</v>
          </cell>
          <cell r="F582">
            <v>51</v>
          </cell>
          <cell r="G582">
            <v>480</v>
          </cell>
          <cell r="H582" t="str">
            <v>ﾅﾂﾉ ﾖｼﾋﾛ</v>
          </cell>
          <cell r="I582" t="str">
            <v>夏野　良博　　　　　　　　　</v>
          </cell>
          <cell r="J582">
            <v>18749</v>
          </cell>
          <cell r="K582">
            <v>27454</v>
          </cell>
          <cell r="L582" t="str">
            <v>1-0424</v>
          </cell>
        </row>
        <row r="583">
          <cell r="A583">
            <v>757095</v>
          </cell>
          <cell r="B583">
            <v>37438</v>
          </cell>
          <cell r="C583">
            <v>1</v>
          </cell>
          <cell r="D583">
            <v>43</v>
          </cell>
          <cell r="E583">
            <v>80002</v>
          </cell>
          <cell r="F583">
            <v>51</v>
          </cell>
          <cell r="G583">
            <v>480</v>
          </cell>
          <cell r="H583" t="str">
            <v>ｼﾊﾞﾀ ﾋﾛﾌﾐ</v>
          </cell>
          <cell r="I583" t="str">
            <v>柴田　博文　　　　　　　　　</v>
          </cell>
          <cell r="J583">
            <v>20079</v>
          </cell>
          <cell r="K583">
            <v>27454</v>
          </cell>
          <cell r="L583" t="str">
            <v>1-0423</v>
          </cell>
        </row>
        <row r="584">
          <cell r="A584">
            <v>757104</v>
          </cell>
          <cell r="B584">
            <v>37438</v>
          </cell>
          <cell r="C584">
            <v>1</v>
          </cell>
          <cell r="D584">
            <v>53</v>
          </cell>
          <cell r="E584">
            <v>80511</v>
          </cell>
          <cell r="F584">
            <v>51</v>
          </cell>
          <cell r="G584">
            <v>480</v>
          </cell>
          <cell r="H584" t="str">
            <v>ｺﾔﾏ ﾋﾛｼ</v>
          </cell>
          <cell r="I584" t="str">
            <v>小山　博　　　　　　　　　　</v>
          </cell>
          <cell r="J584">
            <v>17772</v>
          </cell>
          <cell r="K584">
            <v>27454</v>
          </cell>
          <cell r="L584" t="str">
            <v>1-0520</v>
          </cell>
        </row>
        <row r="585">
          <cell r="A585">
            <v>757111</v>
          </cell>
          <cell r="B585">
            <v>37438</v>
          </cell>
          <cell r="C585">
            <v>1</v>
          </cell>
          <cell r="D585">
            <v>43</v>
          </cell>
          <cell r="E585">
            <v>80002</v>
          </cell>
          <cell r="F585">
            <v>51</v>
          </cell>
          <cell r="G585">
            <v>480</v>
          </cell>
          <cell r="H585" t="str">
            <v>ｷﾑﾗ ﾔｽﾋｺ</v>
          </cell>
          <cell r="I585" t="str">
            <v>木村　泰彦　　　　　　　　　</v>
          </cell>
          <cell r="J585">
            <v>19165</v>
          </cell>
          <cell r="K585">
            <v>27454</v>
          </cell>
          <cell r="L585" t="str">
            <v>1-0424</v>
          </cell>
        </row>
        <row r="586">
          <cell r="A586">
            <v>757137</v>
          </cell>
          <cell r="B586">
            <v>37438</v>
          </cell>
          <cell r="C586">
            <v>1</v>
          </cell>
          <cell r="D586">
            <v>52</v>
          </cell>
          <cell r="E586">
            <v>80512</v>
          </cell>
          <cell r="F586">
            <v>51</v>
          </cell>
          <cell r="G586">
            <v>480</v>
          </cell>
          <cell r="H586" t="str">
            <v>ｼﾉﾊﾗ ｼﾕﾝｼﾞ</v>
          </cell>
          <cell r="I586" t="str">
            <v>篠原　俊二　　　　　　　　　</v>
          </cell>
          <cell r="J586">
            <v>17306</v>
          </cell>
          <cell r="K586">
            <v>27454</v>
          </cell>
          <cell r="L586" t="str">
            <v>1-0521</v>
          </cell>
        </row>
        <row r="587">
          <cell r="A587">
            <v>757145</v>
          </cell>
          <cell r="B587">
            <v>37438</v>
          </cell>
          <cell r="C587">
            <v>1</v>
          </cell>
          <cell r="D587">
            <v>52</v>
          </cell>
          <cell r="E587">
            <v>80512</v>
          </cell>
          <cell r="F587">
            <v>51</v>
          </cell>
          <cell r="G587">
            <v>453</v>
          </cell>
          <cell r="H587" t="str">
            <v>ｲﾄｳ ﾋﾛｼ</v>
          </cell>
          <cell r="I587" t="str">
            <v>伊藤　弘　　　　　　　　　　</v>
          </cell>
          <cell r="J587">
            <v>17951</v>
          </cell>
          <cell r="K587">
            <v>27454</v>
          </cell>
          <cell r="L587" t="str">
            <v>1-0520</v>
          </cell>
        </row>
        <row r="588">
          <cell r="A588">
            <v>757153</v>
          </cell>
          <cell r="B588">
            <v>37438</v>
          </cell>
          <cell r="C588">
            <v>1</v>
          </cell>
          <cell r="D588">
            <v>54</v>
          </cell>
          <cell r="E588">
            <v>80317</v>
          </cell>
          <cell r="F588">
            <v>51</v>
          </cell>
          <cell r="G588">
            <v>480</v>
          </cell>
          <cell r="H588" t="str">
            <v>ﾀﾀﾞ ﾄｸｼﾞ</v>
          </cell>
          <cell r="I588" t="str">
            <v>多田　徳司　　　　　　　　　</v>
          </cell>
          <cell r="J588">
            <v>17592</v>
          </cell>
          <cell r="K588">
            <v>27454</v>
          </cell>
          <cell r="L588" t="str">
            <v>1-0521</v>
          </cell>
        </row>
        <row r="589">
          <cell r="A589">
            <v>757160</v>
          </cell>
          <cell r="B589">
            <v>37438</v>
          </cell>
          <cell r="C589">
            <v>1</v>
          </cell>
          <cell r="D589">
            <v>51</v>
          </cell>
          <cell r="E589">
            <v>80507</v>
          </cell>
          <cell r="F589">
            <v>51</v>
          </cell>
          <cell r="G589">
            <v>480</v>
          </cell>
          <cell r="H589" t="str">
            <v>ｱｶﾁ ｼﾕｳｲﾁ</v>
          </cell>
          <cell r="I589" t="str">
            <v>赤地　修市　　　　　　　　　</v>
          </cell>
          <cell r="J589">
            <v>18322</v>
          </cell>
          <cell r="K589">
            <v>27454</v>
          </cell>
          <cell r="L589" t="str">
            <v>1-0519</v>
          </cell>
        </row>
        <row r="590">
          <cell r="A590">
            <v>757194</v>
          </cell>
          <cell r="B590">
            <v>37438</v>
          </cell>
          <cell r="C590">
            <v>1</v>
          </cell>
          <cell r="D590">
            <v>54</v>
          </cell>
          <cell r="E590">
            <v>80328</v>
          </cell>
          <cell r="F590">
            <v>60</v>
          </cell>
          <cell r="G590">
            <v>718</v>
          </cell>
          <cell r="H590" t="str">
            <v>ﾜｼﾞﾏ ﾀｶｼ</v>
          </cell>
          <cell r="I590" t="str">
            <v>輪島　隆　　　　　　　　　　</v>
          </cell>
          <cell r="J590">
            <v>18057</v>
          </cell>
          <cell r="K590">
            <v>27607</v>
          </cell>
          <cell r="L590" t="str">
            <v>5-0517</v>
          </cell>
        </row>
        <row r="591">
          <cell r="A591">
            <v>757228</v>
          </cell>
          <cell r="B591">
            <v>37438</v>
          </cell>
          <cell r="C591">
            <v>1</v>
          </cell>
          <cell r="D591">
            <v>54</v>
          </cell>
          <cell r="E591">
            <v>80328</v>
          </cell>
          <cell r="F591">
            <v>60</v>
          </cell>
          <cell r="G591">
            <v>718</v>
          </cell>
          <cell r="H591" t="str">
            <v>ｻﾜﾀﾞ ﾊｼﾞﾒ</v>
          </cell>
          <cell r="I591" t="str">
            <v>澤田　一　　　　　　　　　　</v>
          </cell>
          <cell r="J591">
            <v>19545</v>
          </cell>
          <cell r="K591">
            <v>27607</v>
          </cell>
          <cell r="L591" t="str">
            <v>5-0423</v>
          </cell>
        </row>
        <row r="592">
          <cell r="A592">
            <v>757236</v>
          </cell>
          <cell r="B592">
            <v>37438</v>
          </cell>
          <cell r="C592">
            <v>1</v>
          </cell>
          <cell r="D592">
            <v>54</v>
          </cell>
          <cell r="E592">
            <v>80330</v>
          </cell>
          <cell r="F592">
            <v>60</v>
          </cell>
          <cell r="G592">
            <v>718</v>
          </cell>
          <cell r="H592" t="str">
            <v>ﾀｹﾅｶ ｼﾖｳｼﾞ</v>
          </cell>
          <cell r="I592" t="str">
            <v>竹中　昭二　　　　　　　　　</v>
          </cell>
          <cell r="J592">
            <v>18839</v>
          </cell>
          <cell r="K592">
            <v>27607</v>
          </cell>
          <cell r="L592" t="str">
            <v>5-0425</v>
          </cell>
        </row>
        <row r="593">
          <cell r="A593">
            <v>757277</v>
          </cell>
          <cell r="B593">
            <v>37438</v>
          </cell>
          <cell r="C593">
            <v>1</v>
          </cell>
          <cell r="D593">
            <v>54</v>
          </cell>
          <cell r="E593">
            <v>80317</v>
          </cell>
          <cell r="F593">
            <v>51</v>
          </cell>
          <cell r="G593">
            <v>380</v>
          </cell>
          <cell r="H593" t="str">
            <v>ｻｸﾗﾀﾞ ﾕｳｼﾞ</v>
          </cell>
          <cell r="I593" t="str">
            <v>櫻田　雄二　　　　　　　　　</v>
          </cell>
          <cell r="J593">
            <v>19397</v>
          </cell>
          <cell r="K593">
            <v>27607</v>
          </cell>
          <cell r="L593" t="str">
            <v>1-0423</v>
          </cell>
        </row>
        <row r="594">
          <cell r="A594">
            <v>757293</v>
          </cell>
          <cell r="B594">
            <v>37438</v>
          </cell>
          <cell r="C594">
            <v>1</v>
          </cell>
          <cell r="D594">
            <v>54</v>
          </cell>
          <cell r="E594">
            <v>80329</v>
          </cell>
          <cell r="F594">
            <v>41</v>
          </cell>
          <cell r="G594">
            <v>120</v>
          </cell>
          <cell r="H594" t="str">
            <v>ｻﾜﾀﾘ ﾏｻﾖｼ</v>
          </cell>
          <cell r="I594" t="str">
            <v>佐渡　政義　　　　　　　　　</v>
          </cell>
          <cell r="J594">
            <v>20099</v>
          </cell>
          <cell r="K594">
            <v>27607</v>
          </cell>
          <cell r="L594" t="str">
            <v>1-0517</v>
          </cell>
        </row>
        <row r="595">
          <cell r="A595">
            <v>757319</v>
          </cell>
          <cell r="B595">
            <v>37438</v>
          </cell>
          <cell r="C595">
            <v>1</v>
          </cell>
          <cell r="D595">
            <v>54</v>
          </cell>
          <cell r="E595">
            <v>80329</v>
          </cell>
          <cell r="F595">
            <v>60</v>
          </cell>
          <cell r="G595">
            <v>718</v>
          </cell>
          <cell r="H595" t="str">
            <v>ｲｼﾓﾄ ﾀｶｼ</v>
          </cell>
          <cell r="I595" t="str">
            <v>石本　孝　　　　　　　　　　</v>
          </cell>
          <cell r="J595">
            <v>18805</v>
          </cell>
          <cell r="K595">
            <v>27607</v>
          </cell>
          <cell r="L595" t="str">
            <v>5-0425</v>
          </cell>
        </row>
        <row r="596">
          <cell r="A596">
            <v>757327</v>
          </cell>
          <cell r="B596">
            <v>37438</v>
          </cell>
          <cell r="C596">
            <v>1</v>
          </cell>
          <cell r="D596">
            <v>54</v>
          </cell>
          <cell r="E596">
            <v>80329</v>
          </cell>
          <cell r="F596">
            <v>60</v>
          </cell>
          <cell r="G596">
            <v>718</v>
          </cell>
          <cell r="H596" t="str">
            <v>ｻｻｷ ﾕﾀｶ</v>
          </cell>
          <cell r="I596" t="str">
            <v>佐々木　裕　　　　　　　　　</v>
          </cell>
          <cell r="J596">
            <v>18572</v>
          </cell>
          <cell r="K596">
            <v>27607</v>
          </cell>
          <cell r="L596" t="str">
            <v>5-0425</v>
          </cell>
        </row>
        <row r="597">
          <cell r="A597">
            <v>757335</v>
          </cell>
          <cell r="B597">
            <v>37438</v>
          </cell>
          <cell r="C597">
            <v>1</v>
          </cell>
          <cell r="D597">
            <v>54</v>
          </cell>
          <cell r="E597">
            <v>80317</v>
          </cell>
          <cell r="F597">
            <v>51</v>
          </cell>
          <cell r="G597">
            <v>380</v>
          </cell>
          <cell r="H597" t="str">
            <v>ﾊﾀｹﾔﾏ ｶｽﾞﾄｼ</v>
          </cell>
          <cell r="I597" t="str">
            <v>畠山　一敏　　　　　　　　　</v>
          </cell>
          <cell r="J597">
            <v>18637</v>
          </cell>
          <cell r="K597">
            <v>27607</v>
          </cell>
          <cell r="L597" t="str">
            <v>1-0517</v>
          </cell>
        </row>
        <row r="598">
          <cell r="A598">
            <v>757351</v>
          </cell>
          <cell r="B598">
            <v>37438</v>
          </cell>
          <cell r="C598">
            <v>1</v>
          </cell>
          <cell r="D598">
            <v>54</v>
          </cell>
          <cell r="E598">
            <v>80317</v>
          </cell>
          <cell r="F598">
            <v>51</v>
          </cell>
          <cell r="G598">
            <v>380</v>
          </cell>
          <cell r="H598" t="str">
            <v>ﾊﾗﾀﾞ ﾋﾛﾀｶ</v>
          </cell>
          <cell r="I598" t="str">
            <v>原田　博孝　　　　　　　　　</v>
          </cell>
          <cell r="J598">
            <v>19621</v>
          </cell>
          <cell r="K598">
            <v>27607</v>
          </cell>
          <cell r="L598" t="str">
            <v>1-0422</v>
          </cell>
        </row>
        <row r="599">
          <cell r="A599">
            <v>757368</v>
          </cell>
          <cell r="B599">
            <v>37438</v>
          </cell>
          <cell r="C599">
            <v>1</v>
          </cell>
          <cell r="D599">
            <v>54</v>
          </cell>
          <cell r="E599">
            <v>80317</v>
          </cell>
          <cell r="F599">
            <v>51</v>
          </cell>
          <cell r="G599">
            <v>380</v>
          </cell>
          <cell r="H599" t="str">
            <v>ﾅﾘﾀ ｼﾛｳ</v>
          </cell>
          <cell r="I599" t="str">
            <v>成田　志郎　　　　　　　　　</v>
          </cell>
          <cell r="J599">
            <v>20387</v>
          </cell>
          <cell r="K599">
            <v>27607</v>
          </cell>
          <cell r="L599" t="str">
            <v>1-0421</v>
          </cell>
        </row>
        <row r="600">
          <cell r="A600">
            <v>757384</v>
          </cell>
          <cell r="B600">
            <v>37438</v>
          </cell>
          <cell r="C600">
            <v>1</v>
          </cell>
          <cell r="D600">
            <v>54</v>
          </cell>
          <cell r="E600">
            <v>80329</v>
          </cell>
          <cell r="F600">
            <v>60</v>
          </cell>
          <cell r="G600">
            <v>718</v>
          </cell>
          <cell r="H600" t="str">
            <v>ﾐﾔﾓﾄ ｻﾄﾙ</v>
          </cell>
          <cell r="I600" t="str">
            <v>宮本　悟　　　　　　　　　　</v>
          </cell>
          <cell r="J600">
            <v>20105</v>
          </cell>
          <cell r="K600">
            <v>27607</v>
          </cell>
          <cell r="L600" t="str">
            <v>5-0422</v>
          </cell>
        </row>
        <row r="601">
          <cell r="A601">
            <v>757401</v>
          </cell>
          <cell r="B601">
            <v>37438</v>
          </cell>
          <cell r="C601">
            <v>1</v>
          </cell>
          <cell r="D601">
            <v>54</v>
          </cell>
          <cell r="E601">
            <v>80317</v>
          </cell>
          <cell r="F601">
            <v>51</v>
          </cell>
          <cell r="G601">
            <v>380</v>
          </cell>
          <cell r="H601" t="str">
            <v>ﾖｼﾀﾞ ﾏｻｼﾞ</v>
          </cell>
          <cell r="I601" t="str">
            <v>吉田　政二　　　　　　　　　</v>
          </cell>
          <cell r="J601">
            <v>20044</v>
          </cell>
          <cell r="K601">
            <v>27607</v>
          </cell>
          <cell r="L601" t="str">
            <v>1-0422</v>
          </cell>
        </row>
        <row r="602">
          <cell r="A602">
            <v>757418</v>
          </cell>
          <cell r="B602">
            <v>37438</v>
          </cell>
          <cell r="C602">
            <v>1</v>
          </cell>
          <cell r="D602">
            <v>54</v>
          </cell>
          <cell r="E602">
            <v>80329</v>
          </cell>
          <cell r="F602">
            <v>60</v>
          </cell>
          <cell r="G602">
            <v>718</v>
          </cell>
          <cell r="H602" t="str">
            <v>ｻﾄｳ ｶｽﾞﾖｼ</v>
          </cell>
          <cell r="I602" t="str">
            <v>佐藤　和義　　　　　　　　　</v>
          </cell>
          <cell r="J602">
            <v>18048</v>
          </cell>
          <cell r="K602">
            <v>27607</v>
          </cell>
          <cell r="L602" t="str">
            <v>5-0517</v>
          </cell>
        </row>
        <row r="603">
          <cell r="A603">
            <v>757426</v>
          </cell>
          <cell r="B603">
            <v>37438</v>
          </cell>
          <cell r="C603">
            <v>1</v>
          </cell>
          <cell r="D603">
            <v>54</v>
          </cell>
          <cell r="E603">
            <v>80329</v>
          </cell>
          <cell r="F603">
            <v>51</v>
          </cell>
          <cell r="G603">
            <v>380</v>
          </cell>
          <cell r="H603" t="str">
            <v>ｵｵﾊｼ ｶﾂﾉﾘ</v>
          </cell>
          <cell r="I603" t="str">
            <v>大橋　克則　　　　　　　　　</v>
          </cell>
          <cell r="J603">
            <v>19835</v>
          </cell>
          <cell r="K603">
            <v>27607</v>
          </cell>
          <cell r="L603" t="str">
            <v>1-0422</v>
          </cell>
        </row>
        <row r="604">
          <cell r="A604">
            <v>757434</v>
          </cell>
          <cell r="B604">
            <v>37438</v>
          </cell>
          <cell r="C604">
            <v>1</v>
          </cell>
          <cell r="D604">
            <v>54</v>
          </cell>
          <cell r="E604">
            <v>80328</v>
          </cell>
          <cell r="F604">
            <v>60</v>
          </cell>
          <cell r="G604">
            <v>718</v>
          </cell>
          <cell r="H604" t="str">
            <v>ｲｲﾀﾞ ｱｷﾗ</v>
          </cell>
          <cell r="I604" t="str">
            <v>飯田　明　　　　　　　　　　</v>
          </cell>
          <cell r="J604">
            <v>19139</v>
          </cell>
          <cell r="K604">
            <v>27607</v>
          </cell>
          <cell r="L604" t="str">
            <v>5-0423</v>
          </cell>
        </row>
        <row r="605">
          <cell r="A605">
            <v>757442</v>
          </cell>
          <cell r="B605">
            <v>37438</v>
          </cell>
          <cell r="C605">
            <v>1</v>
          </cell>
          <cell r="D605">
            <v>55</v>
          </cell>
          <cell r="E605">
            <v>80322</v>
          </cell>
          <cell r="F605">
            <v>60</v>
          </cell>
          <cell r="G605">
            <v>785</v>
          </cell>
          <cell r="H605" t="str">
            <v>ﾅｶﾞｵ ｾｲｼﾞ</v>
          </cell>
          <cell r="I605" t="str">
            <v>長尾　誠司　　　　　　　　　</v>
          </cell>
          <cell r="J605">
            <v>18716</v>
          </cell>
          <cell r="K605">
            <v>27607</v>
          </cell>
          <cell r="L605" t="str">
            <v>5-0425</v>
          </cell>
        </row>
        <row r="606">
          <cell r="A606">
            <v>757450</v>
          </cell>
          <cell r="B606">
            <v>37438</v>
          </cell>
          <cell r="C606">
            <v>1</v>
          </cell>
          <cell r="D606">
            <v>55</v>
          </cell>
          <cell r="E606">
            <v>80320</v>
          </cell>
          <cell r="F606">
            <v>60</v>
          </cell>
          <cell r="G606">
            <v>785</v>
          </cell>
          <cell r="H606" t="str">
            <v>ﾃﾞｻﾞｷ ﾏｻﾕｷ</v>
          </cell>
          <cell r="I606" t="str">
            <v>出崎　正行　　　　　　　　　</v>
          </cell>
          <cell r="J606">
            <v>19007</v>
          </cell>
          <cell r="K606">
            <v>27607</v>
          </cell>
          <cell r="L606" t="str">
            <v>5-0423</v>
          </cell>
        </row>
        <row r="607">
          <cell r="A607">
            <v>757467</v>
          </cell>
          <cell r="B607">
            <v>37438</v>
          </cell>
          <cell r="C607">
            <v>1</v>
          </cell>
          <cell r="D607">
            <v>54</v>
          </cell>
          <cell r="E607">
            <v>80317</v>
          </cell>
          <cell r="F607">
            <v>51</v>
          </cell>
          <cell r="G607">
            <v>380</v>
          </cell>
          <cell r="H607" t="str">
            <v>ﾐﾔｻﾞｷ ﾋﾛﾕｷ</v>
          </cell>
          <cell r="I607" t="str">
            <v>宮崎　博之　　　　　　　　　</v>
          </cell>
          <cell r="J607">
            <v>18950</v>
          </cell>
          <cell r="K607">
            <v>27607</v>
          </cell>
          <cell r="L607" t="str">
            <v>1-0423</v>
          </cell>
        </row>
        <row r="608">
          <cell r="A608">
            <v>757475</v>
          </cell>
          <cell r="B608">
            <v>37438</v>
          </cell>
          <cell r="C608">
            <v>1</v>
          </cell>
          <cell r="D608">
            <v>54</v>
          </cell>
          <cell r="E608">
            <v>80328</v>
          </cell>
          <cell r="F608">
            <v>60</v>
          </cell>
          <cell r="G608">
            <v>718</v>
          </cell>
          <cell r="H608" t="str">
            <v>ﾆﾉｶﾞﾐ ﾋﾃﾞﾄｼ</v>
          </cell>
          <cell r="I608" t="str">
            <v>二ノ上　英敏　　　　　　　　</v>
          </cell>
          <cell r="J608">
            <v>18930</v>
          </cell>
          <cell r="K608">
            <v>27607</v>
          </cell>
          <cell r="L608" t="str">
            <v>5-0423</v>
          </cell>
        </row>
        <row r="609">
          <cell r="A609">
            <v>757483</v>
          </cell>
          <cell r="B609">
            <v>37438</v>
          </cell>
          <cell r="C609">
            <v>1</v>
          </cell>
          <cell r="D609">
            <v>54</v>
          </cell>
          <cell r="E609">
            <v>80328</v>
          </cell>
          <cell r="F609">
            <v>60</v>
          </cell>
          <cell r="G609">
            <v>718</v>
          </cell>
          <cell r="H609" t="str">
            <v>ﾏﾂｲ ｼｹﾞﾄ</v>
          </cell>
          <cell r="I609" t="str">
            <v>松井　茂人　　　　　　　　　</v>
          </cell>
          <cell r="J609">
            <v>18670</v>
          </cell>
          <cell r="K609">
            <v>27607</v>
          </cell>
          <cell r="L609" t="str">
            <v>5-0425</v>
          </cell>
        </row>
        <row r="610">
          <cell r="A610">
            <v>757491</v>
          </cell>
          <cell r="B610">
            <v>37438</v>
          </cell>
          <cell r="C610">
            <v>1</v>
          </cell>
          <cell r="D610">
            <v>54</v>
          </cell>
          <cell r="E610">
            <v>80328</v>
          </cell>
          <cell r="F610">
            <v>60</v>
          </cell>
          <cell r="G610">
            <v>718</v>
          </cell>
          <cell r="H610" t="str">
            <v>ｻﾄｳ ﾖｼﾀｶ</v>
          </cell>
          <cell r="I610" t="str">
            <v>佐藤　嘉高　　　　　　　　　</v>
          </cell>
          <cell r="J610">
            <v>19691</v>
          </cell>
          <cell r="K610">
            <v>27607</v>
          </cell>
          <cell r="L610" t="str">
            <v>5-0422</v>
          </cell>
        </row>
        <row r="611">
          <cell r="A611">
            <v>757500</v>
          </cell>
          <cell r="B611">
            <v>37438</v>
          </cell>
          <cell r="C611">
            <v>1</v>
          </cell>
          <cell r="D611">
            <v>54</v>
          </cell>
          <cell r="E611">
            <v>80328</v>
          </cell>
          <cell r="F611">
            <v>60</v>
          </cell>
          <cell r="G611">
            <v>718</v>
          </cell>
          <cell r="H611" t="str">
            <v>ﾅｶﾑﾗ ﾏｻﾋﾄ</v>
          </cell>
          <cell r="I611" t="str">
            <v>中村　雅仁　　　　　　　　　</v>
          </cell>
          <cell r="J611">
            <v>18646</v>
          </cell>
          <cell r="K611">
            <v>27607</v>
          </cell>
          <cell r="L611" t="str">
            <v>5-0425</v>
          </cell>
        </row>
        <row r="612">
          <cell r="A612">
            <v>757517</v>
          </cell>
          <cell r="B612">
            <v>37438</v>
          </cell>
          <cell r="C612">
            <v>1</v>
          </cell>
          <cell r="D612">
            <v>54</v>
          </cell>
          <cell r="E612">
            <v>80330</v>
          </cell>
          <cell r="F612">
            <v>60</v>
          </cell>
          <cell r="G612">
            <v>718</v>
          </cell>
          <cell r="H612" t="str">
            <v>ｱﾘｶﾞ ﾉﾘｵ</v>
          </cell>
          <cell r="I612" t="str">
            <v>有賀　則雄　　　　　　　　　</v>
          </cell>
          <cell r="J612">
            <v>18826</v>
          </cell>
          <cell r="K612">
            <v>27607</v>
          </cell>
          <cell r="L612" t="str">
            <v>5-0424</v>
          </cell>
        </row>
        <row r="613">
          <cell r="A613">
            <v>757525</v>
          </cell>
          <cell r="B613">
            <v>37438</v>
          </cell>
          <cell r="C613">
            <v>1</v>
          </cell>
          <cell r="D613">
            <v>54</v>
          </cell>
          <cell r="E613">
            <v>80329</v>
          </cell>
          <cell r="F613">
            <v>60</v>
          </cell>
          <cell r="G613">
            <v>718</v>
          </cell>
          <cell r="H613" t="str">
            <v>ｼﾊﾞﾌﾞｷ ﾋﾛﾐ</v>
          </cell>
          <cell r="I613" t="str">
            <v>芝吹　廣美　　　　　　　　　</v>
          </cell>
          <cell r="J613">
            <v>18447</v>
          </cell>
          <cell r="K613">
            <v>27607</v>
          </cell>
          <cell r="L613" t="str">
            <v>5-0426</v>
          </cell>
        </row>
        <row r="614">
          <cell r="A614">
            <v>757541</v>
          </cell>
          <cell r="B614">
            <v>37438</v>
          </cell>
          <cell r="C614">
            <v>1</v>
          </cell>
          <cell r="D614">
            <v>54</v>
          </cell>
          <cell r="E614">
            <v>80329</v>
          </cell>
          <cell r="F614">
            <v>60</v>
          </cell>
          <cell r="G614">
            <v>718</v>
          </cell>
          <cell r="H614" t="str">
            <v>ｶﾄﾞﾜｷ ﾖｼﾕｷ</v>
          </cell>
          <cell r="I614" t="str">
            <v>門脇　良幸　　　　　　　　　</v>
          </cell>
          <cell r="J614">
            <v>20725</v>
          </cell>
          <cell r="K614">
            <v>27638</v>
          </cell>
          <cell r="L614" t="str">
            <v>5-0421</v>
          </cell>
        </row>
        <row r="615">
          <cell r="A615">
            <v>757559</v>
          </cell>
          <cell r="B615">
            <v>37438</v>
          </cell>
          <cell r="C615">
            <v>1</v>
          </cell>
          <cell r="D615">
            <v>54</v>
          </cell>
          <cell r="E615">
            <v>80329</v>
          </cell>
          <cell r="F615">
            <v>60</v>
          </cell>
          <cell r="G615">
            <v>718</v>
          </cell>
          <cell r="H615" t="str">
            <v>ｸﾄﾞｳ ｶﾂﾋｺ</v>
          </cell>
          <cell r="I615" t="str">
            <v>工藤　勝彦　　　　　　　　　</v>
          </cell>
          <cell r="J615">
            <v>20804</v>
          </cell>
          <cell r="K615">
            <v>27638</v>
          </cell>
          <cell r="L615" t="str">
            <v>5-0421</v>
          </cell>
        </row>
        <row r="616">
          <cell r="A616">
            <v>757566</v>
          </cell>
          <cell r="B616">
            <v>37438</v>
          </cell>
          <cell r="C616">
            <v>1</v>
          </cell>
          <cell r="D616">
            <v>55</v>
          </cell>
          <cell r="E616">
            <v>80321</v>
          </cell>
          <cell r="F616">
            <v>60</v>
          </cell>
          <cell r="G616">
            <v>785</v>
          </cell>
          <cell r="H616" t="str">
            <v>ﾋﾛﾓﾘ ﾌﾐﾉﾘ</v>
          </cell>
          <cell r="I616" t="str">
            <v>廣森　文法　　　　　　　　　</v>
          </cell>
          <cell r="J616">
            <v>20588</v>
          </cell>
          <cell r="K616">
            <v>27638</v>
          </cell>
          <cell r="L616" t="str">
            <v>5-0421</v>
          </cell>
        </row>
        <row r="617">
          <cell r="A617">
            <v>757574</v>
          </cell>
          <cell r="B617">
            <v>37438</v>
          </cell>
          <cell r="C617">
            <v>1</v>
          </cell>
          <cell r="D617">
            <v>54</v>
          </cell>
          <cell r="E617">
            <v>80328</v>
          </cell>
          <cell r="F617">
            <v>60</v>
          </cell>
          <cell r="G617">
            <v>718</v>
          </cell>
          <cell r="H617" t="str">
            <v>ﾋﾗｶﾞ ｷﾖﾕｷ</v>
          </cell>
          <cell r="I617" t="str">
            <v>平賀　喜代行　　　　　　　　</v>
          </cell>
          <cell r="J617">
            <v>20415</v>
          </cell>
          <cell r="K617">
            <v>27638</v>
          </cell>
          <cell r="L617" t="str">
            <v>5-0421</v>
          </cell>
        </row>
        <row r="618">
          <cell r="A618">
            <v>757590</v>
          </cell>
          <cell r="B618">
            <v>37438</v>
          </cell>
          <cell r="C618">
            <v>1</v>
          </cell>
          <cell r="D618">
            <v>54</v>
          </cell>
          <cell r="E618">
            <v>80329</v>
          </cell>
          <cell r="F618">
            <v>60</v>
          </cell>
          <cell r="G618">
            <v>718</v>
          </cell>
          <cell r="H618" t="str">
            <v>ｵｵﾆｼ ﾋﾛｷ</v>
          </cell>
          <cell r="I618" t="str">
            <v>大西　博紀　　　　　　　　　</v>
          </cell>
          <cell r="J618">
            <v>20815</v>
          </cell>
          <cell r="K618">
            <v>27638</v>
          </cell>
          <cell r="L618" t="str">
            <v>5-0421</v>
          </cell>
        </row>
        <row r="619">
          <cell r="A619">
            <v>757609</v>
          </cell>
          <cell r="B619">
            <v>37438</v>
          </cell>
          <cell r="C619">
            <v>1</v>
          </cell>
          <cell r="D619">
            <v>53</v>
          </cell>
          <cell r="E619">
            <v>80509</v>
          </cell>
          <cell r="F619">
            <v>51</v>
          </cell>
          <cell r="G619">
            <v>481</v>
          </cell>
          <cell r="H619" t="str">
            <v>ｻｲﾄｳ ﾓﾄｱｷ</v>
          </cell>
          <cell r="I619" t="str">
            <v>齊藤　基明　　　　　　　　　</v>
          </cell>
          <cell r="J619">
            <v>20826</v>
          </cell>
          <cell r="K619">
            <v>27638</v>
          </cell>
          <cell r="L619" t="str">
            <v>1-0421</v>
          </cell>
        </row>
        <row r="620">
          <cell r="A620">
            <v>757616</v>
          </cell>
          <cell r="B620">
            <v>37438</v>
          </cell>
          <cell r="C620">
            <v>1</v>
          </cell>
          <cell r="D620">
            <v>53</v>
          </cell>
          <cell r="E620">
            <v>80510</v>
          </cell>
          <cell r="F620">
            <v>51</v>
          </cell>
          <cell r="G620">
            <v>481</v>
          </cell>
          <cell r="H620" t="str">
            <v>ﾊﾂﾄﾘ ｺｳｼﾞ</v>
          </cell>
          <cell r="I620" t="str">
            <v>服部　浩二　　　　　　　　　</v>
          </cell>
          <cell r="J620">
            <v>20661</v>
          </cell>
          <cell r="K620">
            <v>27638</v>
          </cell>
          <cell r="L620" t="str">
            <v>1-0421</v>
          </cell>
        </row>
        <row r="621">
          <cell r="A621">
            <v>757632</v>
          </cell>
          <cell r="B621">
            <v>37438</v>
          </cell>
          <cell r="C621">
            <v>1</v>
          </cell>
          <cell r="D621">
            <v>54</v>
          </cell>
          <cell r="E621">
            <v>80316</v>
          </cell>
          <cell r="F621">
            <v>51</v>
          </cell>
          <cell r="G621">
            <v>453</v>
          </cell>
          <cell r="H621" t="str">
            <v>ﾋｶﾞｼｶﾜ ﾐﾂﾋﾛ</v>
          </cell>
          <cell r="I621" t="str">
            <v>東川　光広　　　　　　　　　</v>
          </cell>
          <cell r="J621">
            <v>20822</v>
          </cell>
          <cell r="K621">
            <v>27638</v>
          </cell>
          <cell r="L621" t="str">
            <v>1-0421</v>
          </cell>
        </row>
        <row r="622">
          <cell r="A622">
            <v>757640</v>
          </cell>
          <cell r="B622">
            <v>37438</v>
          </cell>
          <cell r="C622">
            <v>1</v>
          </cell>
          <cell r="D622">
            <v>53</v>
          </cell>
          <cell r="E622">
            <v>80510</v>
          </cell>
          <cell r="F622">
            <v>51</v>
          </cell>
          <cell r="G622">
            <v>454</v>
          </cell>
          <cell r="H622" t="str">
            <v>ｻｸﾗ ﾐﾂﾉﾘ</v>
          </cell>
          <cell r="I622" t="str">
            <v>櫻　晃教　　　　　　　　　　</v>
          </cell>
          <cell r="J622">
            <v>20490</v>
          </cell>
          <cell r="K622">
            <v>27638</v>
          </cell>
          <cell r="L622" t="str">
            <v>1-0421</v>
          </cell>
        </row>
        <row r="623">
          <cell r="A623">
            <v>757658</v>
          </cell>
          <cell r="B623">
            <v>37438</v>
          </cell>
          <cell r="C623">
            <v>1</v>
          </cell>
          <cell r="D623">
            <v>21</v>
          </cell>
          <cell r="E623">
            <v>80210</v>
          </cell>
          <cell r="F623">
            <v>51</v>
          </cell>
          <cell r="G623">
            <v>481</v>
          </cell>
          <cell r="H623" t="str">
            <v>ｸﾛﾐﾔ ﾔｽｷ</v>
          </cell>
          <cell r="I623" t="str">
            <v>黒宮　靖樹　　　　　　　　　</v>
          </cell>
          <cell r="J623">
            <v>20152</v>
          </cell>
          <cell r="K623">
            <v>27638</v>
          </cell>
          <cell r="L623" t="str">
            <v>1-0421</v>
          </cell>
        </row>
        <row r="624">
          <cell r="A624">
            <v>757665</v>
          </cell>
          <cell r="B624">
            <v>37438</v>
          </cell>
          <cell r="C624">
            <v>1</v>
          </cell>
          <cell r="D624">
            <v>53</v>
          </cell>
          <cell r="E624">
            <v>80511</v>
          </cell>
          <cell r="F624">
            <v>51</v>
          </cell>
          <cell r="G624">
            <v>481</v>
          </cell>
          <cell r="H624" t="str">
            <v>ｵｵﾀｷ ﾕﾀｶ</v>
          </cell>
          <cell r="I624" t="str">
            <v>大瀧　裕　　　　　　　　　　</v>
          </cell>
          <cell r="J624">
            <v>20137</v>
          </cell>
          <cell r="K624">
            <v>27638</v>
          </cell>
          <cell r="L624" t="str">
            <v>1-0422</v>
          </cell>
        </row>
        <row r="625">
          <cell r="A625">
            <v>757681</v>
          </cell>
          <cell r="B625">
            <v>37438</v>
          </cell>
          <cell r="C625">
            <v>1</v>
          </cell>
          <cell r="D625">
            <v>53</v>
          </cell>
          <cell r="E625">
            <v>80510</v>
          </cell>
          <cell r="F625">
            <v>51</v>
          </cell>
          <cell r="G625">
            <v>481</v>
          </cell>
          <cell r="H625" t="str">
            <v>ｱｽﾞﾏ ﾖｼｶｽﾞ</v>
          </cell>
          <cell r="I625" t="str">
            <v>東　良和　　　　　　　　　　</v>
          </cell>
          <cell r="J625">
            <v>20104</v>
          </cell>
          <cell r="K625">
            <v>27638</v>
          </cell>
          <cell r="L625" t="str">
            <v>1-0421</v>
          </cell>
        </row>
        <row r="626">
          <cell r="A626">
            <v>757699</v>
          </cell>
          <cell r="B626">
            <v>37438</v>
          </cell>
          <cell r="C626">
            <v>1</v>
          </cell>
          <cell r="D626">
            <v>53</v>
          </cell>
          <cell r="E626">
            <v>80509</v>
          </cell>
          <cell r="F626">
            <v>51</v>
          </cell>
          <cell r="G626">
            <v>481</v>
          </cell>
          <cell r="H626" t="str">
            <v>ﾓﾛ ﾔｽﾉﾌﾞ</v>
          </cell>
          <cell r="I626" t="str">
            <v>茂呂　泰伸　　　　　　　　　</v>
          </cell>
          <cell r="J626">
            <v>20081</v>
          </cell>
          <cell r="K626">
            <v>27638</v>
          </cell>
          <cell r="L626" t="str">
            <v>1-0422</v>
          </cell>
        </row>
        <row r="627">
          <cell r="A627">
            <v>757708</v>
          </cell>
          <cell r="B627">
            <v>37438</v>
          </cell>
          <cell r="C627">
            <v>1</v>
          </cell>
          <cell r="D627">
            <v>53</v>
          </cell>
          <cell r="E627">
            <v>80509</v>
          </cell>
          <cell r="F627">
            <v>51</v>
          </cell>
          <cell r="G627">
            <v>480</v>
          </cell>
          <cell r="H627" t="str">
            <v>ｴﾝﾄﾞｳ ｼﾞﾕﾝｲﾁ</v>
          </cell>
          <cell r="I627" t="str">
            <v>遠藤　順一　　　　　　　　　</v>
          </cell>
          <cell r="J627">
            <v>18486</v>
          </cell>
          <cell r="K627">
            <v>27638</v>
          </cell>
          <cell r="L627" t="str">
            <v>1-0518</v>
          </cell>
        </row>
        <row r="628">
          <cell r="A628">
            <v>757715</v>
          </cell>
          <cell r="B628">
            <v>37438</v>
          </cell>
          <cell r="C628">
            <v>1</v>
          </cell>
          <cell r="D628">
            <v>53</v>
          </cell>
          <cell r="E628">
            <v>80510</v>
          </cell>
          <cell r="F628">
            <v>51</v>
          </cell>
          <cell r="G628">
            <v>480</v>
          </cell>
          <cell r="H628" t="str">
            <v>ｳｴｽｷﾞ ﾄｼﾌﾐ</v>
          </cell>
          <cell r="I628" t="str">
            <v>上杉　敏文　　　　　　　　　</v>
          </cell>
          <cell r="J628">
            <v>19797</v>
          </cell>
          <cell r="K628">
            <v>27638</v>
          </cell>
          <cell r="L628" t="str">
            <v>1-0422</v>
          </cell>
        </row>
        <row r="629">
          <cell r="A629">
            <v>757723</v>
          </cell>
          <cell r="B629">
            <v>37438</v>
          </cell>
          <cell r="C629">
            <v>1</v>
          </cell>
          <cell r="D629">
            <v>53</v>
          </cell>
          <cell r="E629">
            <v>80510</v>
          </cell>
          <cell r="F629">
            <v>51</v>
          </cell>
          <cell r="G629">
            <v>480</v>
          </cell>
          <cell r="H629" t="str">
            <v>ﾏﾂｵ ｶｽﾞﾉﾌﾞ</v>
          </cell>
          <cell r="I629" t="str">
            <v>松尾　一信　　　　　　　　　</v>
          </cell>
          <cell r="J629">
            <v>18557</v>
          </cell>
          <cell r="K629">
            <v>27638</v>
          </cell>
          <cell r="L629" t="str">
            <v>1-0517</v>
          </cell>
        </row>
        <row r="630">
          <cell r="A630">
            <v>757731</v>
          </cell>
          <cell r="B630">
            <v>37438</v>
          </cell>
          <cell r="C630">
            <v>1</v>
          </cell>
          <cell r="D630">
            <v>53</v>
          </cell>
          <cell r="E630">
            <v>80511</v>
          </cell>
          <cell r="F630">
            <v>51</v>
          </cell>
          <cell r="G630">
            <v>480</v>
          </cell>
          <cell r="H630" t="str">
            <v>ｸﾄﾞｳ ｷﾖｼ</v>
          </cell>
          <cell r="I630" t="str">
            <v>工藤　清　　　　　　　　　　</v>
          </cell>
          <cell r="J630">
            <v>18328</v>
          </cell>
          <cell r="K630">
            <v>27638</v>
          </cell>
          <cell r="L630" t="str">
            <v>1-0518</v>
          </cell>
        </row>
        <row r="631">
          <cell r="A631">
            <v>757749</v>
          </cell>
          <cell r="B631">
            <v>37438</v>
          </cell>
          <cell r="C631">
            <v>1</v>
          </cell>
          <cell r="D631">
            <v>53</v>
          </cell>
          <cell r="E631">
            <v>80509</v>
          </cell>
          <cell r="F631">
            <v>51</v>
          </cell>
          <cell r="G631">
            <v>480</v>
          </cell>
          <cell r="H631" t="str">
            <v>ｻｸﾗﾊﾞ ﾋﾛﾐﾂ</v>
          </cell>
          <cell r="I631" t="str">
            <v>櫻庭　廣満　　　　　　　　　</v>
          </cell>
          <cell r="J631">
            <v>19783</v>
          </cell>
          <cell r="K631">
            <v>27638</v>
          </cell>
          <cell r="L631" t="str">
            <v>1-0422</v>
          </cell>
        </row>
        <row r="632">
          <cell r="A632">
            <v>757757</v>
          </cell>
          <cell r="B632">
            <v>37438</v>
          </cell>
          <cell r="C632">
            <v>1</v>
          </cell>
          <cell r="D632">
            <v>53</v>
          </cell>
          <cell r="E632">
            <v>80508</v>
          </cell>
          <cell r="F632">
            <v>51</v>
          </cell>
          <cell r="G632">
            <v>480</v>
          </cell>
          <cell r="H632" t="str">
            <v>ｳﾁｷ ﾀｹﾐ</v>
          </cell>
          <cell r="I632" t="str">
            <v>内木　武美　　　　　　　　　</v>
          </cell>
          <cell r="J632">
            <v>18080</v>
          </cell>
          <cell r="K632">
            <v>27638</v>
          </cell>
          <cell r="L632" t="str">
            <v>1-0519</v>
          </cell>
        </row>
        <row r="633">
          <cell r="A633">
            <v>757764</v>
          </cell>
          <cell r="B633">
            <v>37438</v>
          </cell>
          <cell r="C633">
            <v>1</v>
          </cell>
          <cell r="D633">
            <v>53</v>
          </cell>
          <cell r="E633">
            <v>80511</v>
          </cell>
          <cell r="F633">
            <v>51</v>
          </cell>
          <cell r="G633">
            <v>480</v>
          </cell>
          <cell r="H633" t="str">
            <v>ｽｽﾞｷ ﾔｽﾖｼ</v>
          </cell>
          <cell r="I633" t="str">
            <v>鈴木　康至　　　　　　　　　</v>
          </cell>
          <cell r="J633">
            <v>18335</v>
          </cell>
          <cell r="K633">
            <v>27638</v>
          </cell>
          <cell r="L633" t="str">
            <v>1-0518</v>
          </cell>
        </row>
        <row r="634">
          <cell r="A634">
            <v>757772</v>
          </cell>
          <cell r="B634">
            <v>37438</v>
          </cell>
          <cell r="C634">
            <v>1</v>
          </cell>
          <cell r="D634">
            <v>53</v>
          </cell>
          <cell r="E634">
            <v>80510</v>
          </cell>
          <cell r="F634">
            <v>51</v>
          </cell>
          <cell r="G634">
            <v>480</v>
          </cell>
          <cell r="H634" t="str">
            <v>ｲﾜｾ ｹｲｲﾁ</v>
          </cell>
          <cell r="I634" t="str">
            <v>岩瀬　啓一　　　　　　　　　</v>
          </cell>
          <cell r="J634">
            <v>19432</v>
          </cell>
          <cell r="K634">
            <v>27638</v>
          </cell>
          <cell r="L634" t="str">
            <v>1-0423</v>
          </cell>
        </row>
        <row r="635">
          <cell r="A635">
            <v>757780</v>
          </cell>
          <cell r="B635">
            <v>37438</v>
          </cell>
          <cell r="C635">
            <v>1</v>
          </cell>
          <cell r="D635">
            <v>53</v>
          </cell>
          <cell r="E635">
            <v>80511</v>
          </cell>
          <cell r="F635">
            <v>51</v>
          </cell>
          <cell r="G635">
            <v>480</v>
          </cell>
          <cell r="H635" t="str">
            <v>ﾄﾞｲ ﾊﾙｵ</v>
          </cell>
          <cell r="I635" t="str">
            <v>土井　晴夫　　　　　　　　　</v>
          </cell>
          <cell r="J635">
            <v>20534</v>
          </cell>
          <cell r="K635">
            <v>27638</v>
          </cell>
          <cell r="L635" t="str">
            <v>1-0421</v>
          </cell>
        </row>
        <row r="636">
          <cell r="A636">
            <v>757798</v>
          </cell>
          <cell r="B636">
            <v>37438</v>
          </cell>
          <cell r="C636">
            <v>1</v>
          </cell>
          <cell r="D636">
            <v>53</v>
          </cell>
          <cell r="E636">
            <v>80509</v>
          </cell>
          <cell r="F636">
            <v>51</v>
          </cell>
          <cell r="G636">
            <v>480</v>
          </cell>
          <cell r="H636" t="str">
            <v>ﾔﾏｳﾁ ﾐﾂｵ</v>
          </cell>
          <cell r="I636" t="str">
            <v>山内　光男　　　　　　　　　</v>
          </cell>
          <cell r="J636">
            <v>18407</v>
          </cell>
          <cell r="K636">
            <v>27638</v>
          </cell>
          <cell r="L636" t="str">
            <v>1-0518</v>
          </cell>
        </row>
        <row r="637">
          <cell r="A637">
            <v>757822</v>
          </cell>
          <cell r="B637">
            <v>37438</v>
          </cell>
          <cell r="C637">
            <v>1</v>
          </cell>
          <cell r="D637">
            <v>52</v>
          </cell>
          <cell r="E637">
            <v>80512</v>
          </cell>
          <cell r="F637">
            <v>51</v>
          </cell>
          <cell r="G637">
            <v>480</v>
          </cell>
          <cell r="H637" t="str">
            <v>ﾋﾗｵ ﾄｼﾌﾐ</v>
          </cell>
          <cell r="I637" t="str">
            <v>平尾　敏文　　　　　　　　　</v>
          </cell>
          <cell r="J637">
            <v>18367</v>
          </cell>
          <cell r="K637">
            <v>27638</v>
          </cell>
          <cell r="L637" t="str">
            <v>1-0518</v>
          </cell>
        </row>
        <row r="638">
          <cell r="A638">
            <v>757871</v>
          </cell>
          <cell r="B638">
            <v>37438</v>
          </cell>
          <cell r="C638">
            <v>1</v>
          </cell>
          <cell r="D638">
            <v>55</v>
          </cell>
          <cell r="E638">
            <v>80320</v>
          </cell>
          <cell r="F638">
            <v>51</v>
          </cell>
          <cell r="G638">
            <v>480</v>
          </cell>
          <cell r="H638" t="str">
            <v>ｻｶｲ ﾀｹｼ</v>
          </cell>
          <cell r="I638" t="str">
            <v>坂井　剛　　　　　　　　　　</v>
          </cell>
          <cell r="J638">
            <v>18996</v>
          </cell>
          <cell r="K638">
            <v>27638</v>
          </cell>
          <cell r="L638" t="str">
            <v>1-0423</v>
          </cell>
        </row>
        <row r="639">
          <cell r="A639">
            <v>757889</v>
          </cell>
          <cell r="B639">
            <v>37438</v>
          </cell>
          <cell r="C639">
            <v>1</v>
          </cell>
          <cell r="D639">
            <v>54</v>
          </cell>
          <cell r="E639">
            <v>80317</v>
          </cell>
          <cell r="F639">
            <v>51</v>
          </cell>
          <cell r="G639">
            <v>480</v>
          </cell>
          <cell r="H639" t="str">
            <v>ｻｶﾓﾄ ｼｹﾞｼﾞ</v>
          </cell>
          <cell r="I639" t="str">
            <v>坂本　茂二　　　　　　　　　</v>
          </cell>
          <cell r="J639">
            <v>18211</v>
          </cell>
          <cell r="K639">
            <v>27638</v>
          </cell>
          <cell r="L639" t="str">
            <v>1-0518</v>
          </cell>
        </row>
        <row r="640">
          <cell r="A640">
            <v>757897</v>
          </cell>
          <cell r="B640">
            <v>37438</v>
          </cell>
          <cell r="C640">
            <v>1</v>
          </cell>
          <cell r="D640">
            <v>55</v>
          </cell>
          <cell r="E640">
            <v>80318</v>
          </cell>
          <cell r="F640">
            <v>51</v>
          </cell>
          <cell r="G640">
            <v>480</v>
          </cell>
          <cell r="H640" t="str">
            <v>ﾊﾀ ﾋﾛﾖｼ</v>
          </cell>
          <cell r="I640" t="str">
            <v>畑　博美　　　　　　　　　　</v>
          </cell>
          <cell r="J640">
            <v>18990</v>
          </cell>
          <cell r="K640">
            <v>27638</v>
          </cell>
          <cell r="L640" t="str">
            <v>1-0423</v>
          </cell>
        </row>
        <row r="641">
          <cell r="A641">
            <v>757913</v>
          </cell>
          <cell r="B641">
            <v>37438</v>
          </cell>
          <cell r="C641">
            <v>1</v>
          </cell>
          <cell r="D641">
            <v>13</v>
          </cell>
          <cell r="E641">
            <v>80327</v>
          </cell>
          <cell r="F641">
            <v>51</v>
          </cell>
          <cell r="G641">
            <v>481</v>
          </cell>
          <cell r="H641" t="str">
            <v>ﾄﾞﾊﾞｼ ﾖｼﾕｷ</v>
          </cell>
          <cell r="I641" t="str">
            <v>土橋　良行　　　　　　　　　</v>
          </cell>
          <cell r="J641">
            <v>20493</v>
          </cell>
          <cell r="K641">
            <v>27638</v>
          </cell>
          <cell r="L641" t="str">
            <v>1-0421</v>
          </cell>
        </row>
        <row r="642">
          <cell r="A642">
            <v>757955</v>
          </cell>
          <cell r="B642">
            <v>37438</v>
          </cell>
          <cell r="C642">
            <v>1</v>
          </cell>
          <cell r="D642">
            <v>53</v>
          </cell>
          <cell r="E642">
            <v>80509</v>
          </cell>
          <cell r="F642">
            <v>51</v>
          </cell>
          <cell r="G642">
            <v>480</v>
          </cell>
          <cell r="H642" t="str">
            <v>ｻﾄｳ ﾏｻｱｷ</v>
          </cell>
          <cell r="I642" t="str">
            <v>佐藤　正明　　　　　　　　　</v>
          </cell>
          <cell r="J642">
            <v>18160</v>
          </cell>
          <cell r="K642">
            <v>27638</v>
          </cell>
          <cell r="L642" t="str">
            <v>1-0518</v>
          </cell>
        </row>
        <row r="643">
          <cell r="A643">
            <v>757962</v>
          </cell>
          <cell r="B643">
            <v>37438</v>
          </cell>
          <cell r="C643">
            <v>1</v>
          </cell>
          <cell r="D643">
            <v>56</v>
          </cell>
          <cell r="E643">
            <v>80512</v>
          </cell>
          <cell r="F643">
            <v>51</v>
          </cell>
          <cell r="G643">
            <v>453</v>
          </cell>
          <cell r="H643" t="str">
            <v>ﾀｶﾉ ﾏｻｷ</v>
          </cell>
          <cell r="I643" t="str">
            <v>高野　雅樹　　　　　　　　　</v>
          </cell>
          <cell r="J643">
            <v>19071</v>
          </cell>
          <cell r="K643">
            <v>27638</v>
          </cell>
          <cell r="L643" t="str">
            <v>1-0423</v>
          </cell>
        </row>
        <row r="644">
          <cell r="A644">
            <v>757970</v>
          </cell>
          <cell r="B644">
            <v>37438</v>
          </cell>
          <cell r="C644">
            <v>1</v>
          </cell>
          <cell r="D644">
            <v>13</v>
          </cell>
          <cell r="E644">
            <v>80327</v>
          </cell>
          <cell r="F644">
            <v>51</v>
          </cell>
          <cell r="G644">
            <v>480</v>
          </cell>
          <cell r="H644" t="str">
            <v>ﾜﾀﾅﾍﾞ ﾖｼﾋﾛ</v>
          </cell>
          <cell r="I644" t="str">
            <v>渡邊　佳宏　　　　　　　　　</v>
          </cell>
          <cell r="J644">
            <v>19238</v>
          </cell>
          <cell r="K644">
            <v>27638</v>
          </cell>
          <cell r="L644" t="str">
            <v>1-0423</v>
          </cell>
        </row>
        <row r="645">
          <cell r="A645">
            <v>760173</v>
          </cell>
          <cell r="B645">
            <v>37438</v>
          </cell>
          <cell r="C645">
            <v>1</v>
          </cell>
          <cell r="D645">
            <v>45</v>
          </cell>
          <cell r="E645">
            <v>80000</v>
          </cell>
          <cell r="F645">
            <v>31</v>
          </cell>
          <cell r="G645">
            <v>100</v>
          </cell>
          <cell r="H645" t="str">
            <v>ｻｸﾗｲ ｶｽﾞｷﾖ</v>
          </cell>
          <cell r="I645" t="str">
            <v>櫻井　一清　　　　　　　　　</v>
          </cell>
          <cell r="J645">
            <v>19063</v>
          </cell>
          <cell r="K645">
            <v>27851</v>
          </cell>
          <cell r="L645" t="str">
            <v>1-0722</v>
          </cell>
        </row>
        <row r="646">
          <cell r="A646">
            <v>760223</v>
          </cell>
          <cell r="B646">
            <v>37438</v>
          </cell>
          <cell r="C646">
            <v>1</v>
          </cell>
          <cell r="D646">
            <v>26</v>
          </cell>
          <cell r="E646">
            <v>80200</v>
          </cell>
          <cell r="F646">
            <v>21</v>
          </cell>
          <cell r="G646">
            <v>100</v>
          </cell>
          <cell r="H646" t="str">
            <v>ｼﾝﾒ ｶｽﾞﾋｻ</v>
          </cell>
          <cell r="I646" t="str">
            <v>新目　和久　　　　　　　　　</v>
          </cell>
          <cell r="J646">
            <v>18278</v>
          </cell>
          <cell r="K646">
            <v>27851</v>
          </cell>
          <cell r="L646" t="str">
            <v>1-0915</v>
          </cell>
        </row>
        <row r="647">
          <cell r="A647">
            <v>761279</v>
          </cell>
          <cell r="B647">
            <v>37438</v>
          </cell>
          <cell r="C647">
            <v>1</v>
          </cell>
          <cell r="D647">
            <v>51</v>
          </cell>
          <cell r="E647">
            <v>80507</v>
          </cell>
          <cell r="F647">
            <v>51</v>
          </cell>
          <cell r="G647">
            <v>452</v>
          </cell>
          <cell r="H647" t="str">
            <v>ｶﾜｲ ｻﾄﾙ</v>
          </cell>
          <cell r="I647" t="str">
            <v>河井　悟　　　　　　　　　　</v>
          </cell>
          <cell r="J647">
            <v>19712</v>
          </cell>
          <cell r="K647">
            <v>27851</v>
          </cell>
          <cell r="L647" t="str">
            <v>1-0423</v>
          </cell>
        </row>
        <row r="648">
          <cell r="A648">
            <v>766997</v>
          </cell>
          <cell r="B648">
            <v>37438</v>
          </cell>
          <cell r="C648">
            <v>1</v>
          </cell>
          <cell r="D648">
            <v>55</v>
          </cell>
          <cell r="E648">
            <v>80320</v>
          </cell>
          <cell r="F648">
            <v>60</v>
          </cell>
          <cell r="G648">
            <v>785</v>
          </cell>
          <cell r="H648" t="str">
            <v>ﾆｶｲﾄﾞｳ ｷﾝｼﾞ</v>
          </cell>
          <cell r="I648" t="str">
            <v>二階堂　金治　　　　　　　　</v>
          </cell>
          <cell r="J648">
            <v>16837</v>
          </cell>
          <cell r="K648">
            <v>28004</v>
          </cell>
          <cell r="L648" t="str">
            <v>5-0518</v>
          </cell>
        </row>
        <row r="649">
          <cell r="A649">
            <v>767004</v>
          </cell>
          <cell r="B649">
            <v>37438</v>
          </cell>
          <cell r="C649">
            <v>1</v>
          </cell>
          <cell r="D649">
            <v>55</v>
          </cell>
          <cell r="E649">
            <v>80321</v>
          </cell>
          <cell r="F649">
            <v>51</v>
          </cell>
          <cell r="G649">
            <v>380</v>
          </cell>
          <cell r="H649" t="str">
            <v>ﾋﾗﾃ ﾀﾃﾔｽ</v>
          </cell>
          <cell r="I649" t="str">
            <v>平手　建安　　　　　　　　　</v>
          </cell>
          <cell r="J649">
            <v>18304</v>
          </cell>
          <cell r="K649">
            <v>27851</v>
          </cell>
          <cell r="L649" t="str">
            <v>1-0518</v>
          </cell>
        </row>
        <row r="650">
          <cell r="A650">
            <v>767011</v>
          </cell>
          <cell r="B650">
            <v>37438</v>
          </cell>
          <cell r="C650">
            <v>1</v>
          </cell>
          <cell r="D650">
            <v>15</v>
          </cell>
          <cell r="E650">
            <v>80327</v>
          </cell>
          <cell r="F650">
            <v>60</v>
          </cell>
          <cell r="G650">
            <v>717</v>
          </cell>
          <cell r="H650" t="str">
            <v>ｲﾜｻｷ ｷﾐﾉﾘ</v>
          </cell>
          <cell r="I650" t="str">
            <v>岩崎　公典　　　　　　　　　</v>
          </cell>
          <cell r="J650">
            <v>18712</v>
          </cell>
          <cell r="K650">
            <v>27851</v>
          </cell>
          <cell r="L650" t="str">
            <v>5-0425</v>
          </cell>
        </row>
        <row r="651">
          <cell r="A651">
            <v>767029</v>
          </cell>
          <cell r="B651">
            <v>37438</v>
          </cell>
          <cell r="C651">
            <v>1</v>
          </cell>
          <cell r="D651">
            <v>15</v>
          </cell>
          <cell r="E651">
            <v>80327</v>
          </cell>
          <cell r="F651">
            <v>51</v>
          </cell>
          <cell r="G651">
            <v>380</v>
          </cell>
          <cell r="H651" t="str">
            <v>ｲｼｸﾗ ﾏｻﾐ</v>
          </cell>
          <cell r="I651" t="str">
            <v>石倉　正美　　　　　　　　　</v>
          </cell>
          <cell r="J651">
            <v>19815</v>
          </cell>
          <cell r="K651">
            <v>27851</v>
          </cell>
          <cell r="L651" t="str">
            <v>1-0423</v>
          </cell>
        </row>
        <row r="652">
          <cell r="A652">
            <v>767037</v>
          </cell>
          <cell r="B652">
            <v>37438</v>
          </cell>
          <cell r="C652">
            <v>1</v>
          </cell>
          <cell r="D652">
            <v>55</v>
          </cell>
          <cell r="E652">
            <v>80318</v>
          </cell>
          <cell r="F652">
            <v>41</v>
          </cell>
          <cell r="G652">
            <v>120</v>
          </cell>
          <cell r="H652" t="str">
            <v>ｲｹｶﾞﾐ ﾂﾄﾑ</v>
          </cell>
          <cell r="I652" t="str">
            <v>池上　勉　　　　　　　　　　</v>
          </cell>
          <cell r="J652">
            <v>19860</v>
          </cell>
          <cell r="K652">
            <v>27851</v>
          </cell>
          <cell r="L652" t="str">
            <v>1-0618</v>
          </cell>
        </row>
        <row r="653">
          <cell r="A653">
            <v>767045</v>
          </cell>
          <cell r="B653">
            <v>37438</v>
          </cell>
          <cell r="C653">
            <v>1</v>
          </cell>
          <cell r="D653">
            <v>55</v>
          </cell>
          <cell r="E653">
            <v>80319</v>
          </cell>
          <cell r="F653">
            <v>51</v>
          </cell>
          <cell r="G653">
            <v>380</v>
          </cell>
          <cell r="H653" t="str">
            <v>ﾐﾁﾊﾗ ﾃﾂﾔ</v>
          </cell>
          <cell r="I653" t="str">
            <v>道原　哲也　　　　　　　　　</v>
          </cell>
          <cell r="J653">
            <v>20288</v>
          </cell>
          <cell r="K653">
            <v>27851</v>
          </cell>
          <cell r="L653" t="str">
            <v>1-0422</v>
          </cell>
        </row>
        <row r="654">
          <cell r="A654">
            <v>767053</v>
          </cell>
          <cell r="B654">
            <v>37438</v>
          </cell>
          <cell r="C654">
            <v>1</v>
          </cell>
          <cell r="D654">
            <v>15</v>
          </cell>
          <cell r="E654">
            <v>80327</v>
          </cell>
          <cell r="F654">
            <v>60</v>
          </cell>
          <cell r="G654">
            <v>717</v>
          </cell>
          <cell r="H654" t="str">
            <v>ｵｸﾊﾗ ｴｲｼﾞ</v>
          </cell>
          <cell r="I654" t="str">
            <v>奥原　栄二　　　　　　　　　</v>
          </cell>
          <cell r="J654">
            <v>19356</v>
          </cell>
          <cell r="K654">
            <v>27851</v>
          </cell>
          <cell r="L654" t="str">
            <v>5-0423</v>
          </cell>
        </row>
        <row r="655">
          <cell r="A655">
            <v>767078</v>
          </cell>
          <cell r="B655">
            <v>37438</v>
          </cell>
          <cell r="C655">
            <v>1</v>
          </cell>
          <cell r="D655">
            <v>55</v>
          </cell>
          <cell r="E655">
            <v>80331</v>
          </cell>
          <cell r="F655">
            <v>51</v>
          </cell>
          <cell r="G655">
            <v>380</v>
          </cell>
          <cell r="H655" t="str">
            <v>ﾊﾞﾝﾉ ｾｲｲﾁ</v>
          </cell>
          <cell r="I655" t="str">
            <v>伴野　誠一　　　　　　　　　</v>
          </cell>
          <cell r="J655">
            <v>19746</v>
          </cell>
          <cell r="K655">
            <v>27851</v>
          </cell>
          <cell r="L655" t="str">
            <v>1-0423</v>
          </cell>
        </row>
        <row r="656">
          <cell r="A656">
            <v>767086</v>
          </cell>
          <cell r="B656">
            <v>37438</v>
          </cell>
          <cell r="C656">
            <v>1</v>
          </cell>
          <cell r="D656">
            <v>15</v>
          </cell>
          <cell r="E656">
            <v>80327</v>
          </cell>
          <cell r="F656">
            <v>60</v>
          </cell>
          <cell r="G656">
            <v>717</v>
          </cell>
          <cell r="H656" t="str">
            <v>ﾔﾏﾓﾄ ｷﾖｼ</v>
          </cell>
          <cell r="I656" t="str">
            <v>山本　清　　　　　　　　　　</v>
          </cell>
          <cell r="J656">
            <v>18691</v>
          </cell>
          <cell r="K656">
            <v>27851</v>
          </cell>
          <cell r="L656" t="str">
            <v>5-0425</v>
          </cell>
        </row>
        <row r="657">
          <cell r="A657">
            <v>767128</v>
          </cell>
          <cell r="B657">
            <v>37438</v>
          </cell>
          <cell r="C657">
            <v>1</v>
          </cell>
          <cell r="D657">
            <v>55</v>
          </cell>
          <cell r="E657">
            <v>80320</v>
          </cell>
          <cell r="F657">
            <v>60</v>
          </cell>
          <cell r="G657">
            <v>785</v>
          </cell>
          <cell r="H657" t="str">
            <v>ｵｵﾓﾘ ｶｽﾞﾉﾘ</v>
          </cell>
          <cell r="I657" t="str">
            <v>大森　和典　　　　　　　　　</v>
          </cell>
          <cell r="J657">
            <v>18740</v>
          </cell>
          <cell r="K657">
            <v>27851</v>
          </cell>
          <cell r="L657" t="str">
            <v>5-0424</v>
          </cell>
        </row>
        <row r="658">
          <cell r="A658">
            <v>767136</v>
          </cell>
          <cell r="B658">
            <v>37438</v>
          </cell>
          <cell r="C658">
            <v>1</v>
          </cell>
          <cell r="D658">
            <v>55</v>
          </cell>
          <cell r="E658">
            <v>80321</v>
          </cell>
          <cell r="F658">
            <v>51</v>
          </cell>
          <cell r="G658">
            <v>380</v>
          </cell>
          <cell r="H658" t="str">
            <v>ｸﾄﾞｳ ﾄｼｵ</v>
          </cell>
          <cell r="I658" t="str">
            <v>工藤　敏夫　　　　　　　　　</v>
          </cell>
          <cell r="J658">
            <v>18393</v>
          </cell>
          <cell r="K658">
            <v>27851</v>
          </cell>
          <cell r="L658" t="str">
            <v>1-0425</v>
          </cell>
        </row>
        <row r="659">
          <cell r="A659">
            <v>767144</v>
          </cell>
          <cell r="B659">
            <v>37438</v>
          </cell>
          <cell r="C659">
            <v>1</v>
          </cell>
          <cell r="D659">
            <v>55</v>
          </cell>
          <cell r="E659">
            <v>80319</v>
          </cell>
          <cell r="F659">
            <v>51</v>
          </cell>
          <cell r="G659">
            <v>380</v>
          </cell>
          <cell r="H659" t="str">
            <v>ｶﾜｶﾐ ﾖｼﾋｻ</v>
          </cell>
          <cell r="I659" t="str">
            <v>川上　喜久　　　　　　　　　</v>
          </cell>
          <cell r="J659">
            <v>18446</v>
          </cell>
          <cell r="K659">
            <v>27851</v>
          </cell>
          <cell r="L659" t="str">
            <v>1-0517</v>
          </cell>
        </row>
        <row r="660">
          <cell r="A660">
            <v>767177</v>
          </cell>
          <cell r="B660">
            <v>37438</v>
          </cell>
          <cell r="C660">
            <v>1</v>
          </cell>
          <cell r="D660">
            <v>15</v>
          </cell>
          <cell r="E660">
            <v>80327</v>
          </cell>
          <cell r="F660">
            <v>51</v>
          </cell>
          <cell r="G660">
            <v>380</v>
          </cell>
          <cell r="H660" t="str">
            <v>ﾈｶﾞﾜ ｶﾂｼ</v>
          </cell>
          <cell r="I660" t="str">
            <v>根川　勝司　　　　　　　　　</v>
          </cell>
          <cell r="J660">
            <v>18483</v>
          </cell>
          <cell r="K660">
            <v>27851</v>
          </cell>
          <cell r="L660" t="str">
            <v>1-0517</v>
          </cell>
        </row>
        <row r="661">
          <cell r="A661">
            <v>767185</v>
          </cell>
          <cell r="B661">
            <v>37438</v>
          </cell>
          <cell r="C661">
            <v>1</v>
          </cell>
          <cell r="D661">
            <v>54</v>
          </cell>
          <cell r="E661">
            <v>80328</v>
          </cell>
          <cell r="F661">
            <v>51</v>
          </cell>
          <cell r="G661">
            <v>380</v>
          </cell>
          <cell r="H661" t="str">
            <v>ｵｲｶﾜ ﾀｶﾄ</v>
          </cell>
          <cell r="I661" t="str">
            <v>及川　孝人　　　　　　　　　</v>
          </cell>
          <cell r="J661">
            <v>19017</v>
          </cell>
          <cell r="K661">
            <v>27851</v>
          </cell>
          <cell r="L661" t="str">
            <v>1-0424</v>
          </cell>
        </row>
        <row r="662">
          <cell r="A662">
            <v>767193</v>
          </cell>
          <cell r="B662">
            <v>37438</v>
          </cell>
          <cell r="C662">
            <v>1</v>
          </cell>
          <cell r="D662">
            <v>54</v>
          </cell>
          <cell r="E662">
            <v>80330</v>
          </cell>
          <cell r="F662">
            <v>51</v>
          </cell>
          <cell r="G662">
            <v>380</v>
          </cell>
          <cell r="H662" t="str">
            <v>ｽｽﾞｷ ﾏｻﾙ</v>
          </cell>
          <cell r="I662" t="str">
            <v>鈴木　勝　　　　　　　　　　</v>
          </cell>
          <cell r="J662">
            <v>20424</v>
          </cell>
          <cell r="K662">
            <v>27851</v>
          </cell>
          <cell r="L662" t="str">
            <v>1-0421</v>
          </cell>
        </row>
        <row r="663">
          <cell r="A663">
            <v>767202</v>
          </cell>
          <cell r="B663">
            <v>37438</v>
          </cell>
          <cell r="C663">
            <v>1</v>
          </cell>
          <cell r="D663">
            <v>55</v>
          </cell>
          <cell r="E663">
            <v>80320</v>
          </cell>
          <cell r="F663">
            <v>60</v>
          </cell>
          <cell r="G663">
            <v>785</v>
          </cell>
          <cell r="H663" t="str">
            <v>ﾀﾏｷ ﾄｼﾋﾛ</v>
          </cell>
          <cell r="I663" t="str">
            <v>玉置　敏博　　　　　　　　　</v>
          </cell>
          <cell r="J663">
            <v>20722</v>
          </cell>
          <cell r="K663">
            <v>27851</v>
          </cell>
          <cell r="L663" t="str">
            <v>5-0421</v>
          </cell>
        </row>
        <row r="664">
          <cell r="A664">
            <v>767219</v>
          </cell>
          <cell r="B664">
            <v>37438</v>
          </cell>
          <cell r="C664">
            <v>1</v>
          </cell>
          <cell r="D664">
            <v>54</v>
          </cell>
          <cell r="E664">
            <v>80317</v>
          </cell>
          <cell r="F664">
            <v>51</v>
          </cell>
          <cell r="G664">
            <v>120</v>
          </cell>
          <cell r="H664" t="str">
            <v>ｵﾊﾞﾗ ﾋﾛｼ</v>
          </cell>
          <cell r="I664" t="str">
            <v>小原　浩　　　　　　　　　　</v>
          </cell>
          <cell r="J664">
            <v>19029</v>
          </cell>
          <cell r="K664">
            <v>27851</v>
          </cell>
          <cell r="L664" t="str">
            <v>1-0424</v>
          </cell>
        </row>
        <row r="665">
          <cell r="A665">
            <v>767227</v>
          </cell>
          <cell r="B665">
            <v>37438</v>
          </cell>
          <cell r="C665">
            <v>1</v>
          </cell>
          <cell r="D665">
            <v>54</v>
          </cell>
          <cell r="E665">
            <v>80317</v>
          </cell>
          <cell r="F665">
            <v>51</v>
          </cell>
          <cell r="G665">
            <v>380</v>
          </cell>
          <cell r="H665" t="str">
            <v>ｱﾍﾞ ﾀｶｼ</v>
          </cell>
          <cell r="I665" t="str">
            <v>阿部　孝司　　　　　　　　　</v>
          </cell>
          <cell r="J665">
            <v>18484</v>
          </cell>
          <cell r="K665">
            <v>27851</v>
          </cell>
          <cell r="L665" t="str">
            <v>1-0423</v>
          </cell>
        </row>
        <row r="666">
          <cell r="A666">
            <v>767235</v>
          </cell>
          <cell r="B666">
            <v>37438</v>
          </cell>
          <cell r="C666">
            <v>1</v>
          </cell>
          <cell r="D666">
            <v>54</v>
          </cell>
          <cell r="E666">
            <v>80330</v>
          </cell>
          <cell r="F666">
            <v>60</v>
          </cell>
          <cell r="G666">
            <v>718</v>
          </cell>
          <cell r="H666" t="str">
            <v>ｺﾞﾄｳ ﾖｼﾊﾙ</v>
          </cell>
          <cell r="I666" t="str">
            <v>郷頭　美春　　　　　　　　　</v>
          </cell>
          <cell r="J666">
            <v>19813</v>
          </cell>
          <cell r="K666">
            <v>27851</v>
          </cell>
          <cell r="L666" t="str">
            <v>5-0422</v>
          </cell>
        </row>
        <row r="667">
          <cell r="A667">
            <v>767243</v>
          </cell>
          <cell r="B667">
            <v>37438</v>
          </cell>
          <cell r="C667">
            <v>1</v>
          </cell>
          <cell r="D667">
            <v>55</v>
          </cell>
          <cell r="E667">
            <v>80322</v>
          </cell>
          <cell r="F667">
            <v>60</v>
          </cell>
          <cell r="G667">
            <v>785</v>
          </cell>
          <cell r="H667" t="str">
            <v>ﾀｶﾔﾏ ﾖｼﾉﾘ</v>
          </cell>
          <cell r="I667" t="str">
            <v>高山　義教　　　　　　　　　</v>
          </cell>
          <cell r="J667">
            <v>18845</v>
          </cell>
          <cell r="K667">
            <v>27851</v>
          </cell>
          <cell r="L667" t="str">
            <v>5-0424</v>
          </cell>
        </row>
        <row r="668">
          <cell r="A668">
            <v>767268</v>
          </cell>
          <cell r="B668">
            <v>37438</v>
          </cell>
          <cell r="C668">
            <v>1</v>
          </cell>
          <cell r="D668">
            <v>54</v>
          </cell>
          <cell r="E668">
            <v>80328</v>
          </cell>
          <cell r="F668">
            <v>60</v>
          </cell>
          <cell r="G668">
            <v>718</v>
          </cell>
          <cell r="H668" t="str">
            <v>ﾏｽﾀﾞ ｼｹﾞﾙ</v>
          </cell>
          <cell r="I668" t="str">
            <v>増田　茂　　　　　　　　　　</v>
          </cell>
          <cell r="J668">
            <v>19616</v>
          </cell>
          <cell r="K668">
            <v>27851</v>
          </cell>
          <cell r="L668" t="str">
            <v>5-0422</v>
          </cell>
        </row>
        <row r="669">
          <cell r="A669">
            <v>767276</v>
          </cell>
          <cell r="B669">
            <v>37438</v>
          </cell>
          <cell r="C669">
            <v>1</v>
          </cell>
          <cell r="D669">
            <v>54</v>
          </cell>
          <cell r="E669">
            <v>80328</v>
          </cell>
          <cell r="F669">
            <v>51</v>
          </cell>
          <cell r="G669">
            <v>380</v>
          </cell>
          <cell r="H669" t="str">
            <v>ｶｼﾜｷﾞ ﾋﾃﾞｱｷ</v>
          </cell>
          <cell r="I669" t="str">
            <v>柏木　英昭　　　　　　　　　</v>
          </cell>
          <cell r="J669">
            <v>18351</v>
          </cell>
          <cell r="K669">
            <v>27851</v>
          </cell>
          <cell r="L669" t="str">
            <v>1-0518</v>
          </cell>
        </row>
        <row r="670">
          <cell r="A670">
            <v>767284</v>
          </cell>
          <cell r="B670">
            <v>37438</v>
          </cell>
          <cell r="C670">
            <v>1</v>
          </cell>
          <cell r="D670">
            <v>54</v>
          </cell>
          <cell r="E670">
            <v>80328</v>
          </cell>
          <cell r="F670">
            <v>60</v>
          </cell>
          <cell r="G670">
            <v>718</v>
          </cell>
          <cell r="H670" t="str">
            <v>ｻﾄｳ ｷﾐﾔｽ</v>
          </cell>
          <cell r="I670" t="str">
            <v>佐藤　公保　　　　　　　　　</v>
          </cell>
          <cell r="J670">
            <v>18925</v>
          </cell>
          <cell r="K670">
            <v>27851</v>
          </cell>
          <cell r="L670" t="str">
            <v>5-0424</v>
          </cell>
        </row>
        <row r="671">
          <cell r="A671">
            <v>767292</v>
          </cell>
          <cell r="B671">
            <v>37438</v>
          </cell>
          <cell r="C671">
            <v>1</v>
          </cell>
          <cell r="D671">
            <v>54</v>
          </cell>
          <cell r="E671">
            <v>80330</v>
          </cell>
          <cell r="F671">
            <v>60</v>
          </cell>
          <cell r="G671">
            <v>718</v>
          </cell>
          <cell r="H671" t="str">
            <v>ｼｲﾔ ｻﾄｼ</v>
          </cell>
          <cell r="I671" t="str">
            <v>椎谷　智　　　　　　　　　　</v>
          </cell>
          <cell r="J671">
            <v>20843</v>
          </cell>
          <cell r="K671">
            <v>27851</v>
          </cell>
          <cell r="L671" t="str">
            <v>5-0421</v>
          </cell>
        </row>
        <row r="672">
          <cell r="A672">
            <v>767318</v>
          </cell>
          <cell r="B672">
            <v>37438</v>
          </cell>
          <cell r="C672">
            <v>1</v>
          </cell>
          <cell r="D672">
            <v>54</v>
          </cell>
          <cell r="E672">
            <v>80328</v>
          </cell>
          <cell r="F672">
            <v>60</v>
          </cell>
          <cell r="G672">
            <v>718</v>
          </cell>
          <cell r="H672" t="str">
            <v>ﾀﾆｶﾜ ｼｹﾞﾋﾛ</v>
          </cell>
          <cell r="I672" t="str">
            <v>谷川　重博　　　　　　　　　</v>
          </cell>
          <cell r="J672">
            <v>19151</v>
          </cell>
          <cell r="K672">
            <v>27851</v>
          </cell>
          <cell r="L672" t="str">
            <v>5-0423</v>
          </cell>
        </row>
        <row r="673">
          <cell r="A673">
            <v>767326</v>
          </cell>
          <cell r="B673">
            <v>37438</v>
          </cell>
          <cell r="C673">
            <v>1</v>
          </cell>
          <cell r="D673">
            <v>54</v>
          </cell>
          <cell r="E673">
            <v>80329</v>
          </cell>
          <cell r="F673">
            <v>60</v>
          </cell>
          <cell r="G673">
            <v>718</v>
          </cell>
          <cell r="H673" t="str">
            <v>ﾖｼﾉ ﾏｻﾖｼ</v>
          </cell>
          <cell r="I673" t="str">
            <v>吉野　政義　　　　　　　　　</v>
          </cell>
          <cell r="J673">
            <v>18748</v>
          </cell>
          <cell r="K673">
            <v>27851</v>
          </cell>
          <cell r="L673" t="str">
            <v>5-0424</v>
          </cell>
        </row>
        <row r="674">
          <cell r="A674">
            <v>767350</v>
          </cell>
          <cell r="B674">
            <v>37438</v>
          </cell>
          <cell r="C674">
            <v>1</v>
          </cell>
          <cell r="D674">
            <v>55</v>
          </cell>
          <cell r="E674">
            <v>80331</v>
          </cell>
          <cell r="F674">
            <v>60</v>
          </cell>
          <cell r="G674">
            <v>785</v>
          </cell>
          <cell r="H674" t="str">
            <v>ﾓｳﾘ ﾏｻﾐ</v>
          </cell>
          <cell r="I674" t="str">
            <v>毛利　正己　　　　　　　　　</v>
          </cell>
          <cell r="J674">
            <v>19518</v>
          </cell>
          <cell r="K674">
            <v>27851</v>
          </cell>
          <cell r="L674" t="str">
            <v>5-0422</v>
          </cell>
        </row>
        <row r="675">
          <cell r="A675">
            <v>767375</v>
          </cell>
          <cell r="B675">
            <v>37438</v>
          </cell>
          <cell r="C675">
            <v>1</v>
          </cell>
          <cell r="D675">
            <v>54</v>
          </cell>
          <cell r="E675">
            <v>80330</v>
          </cell>
          <cell r="F675">
            <v>60</v>
          </cell>
          <cell r="G675">
            <v>718</v>
          </cell>
          <cell r="H675" t="str">
            <v>ｽｴｵｶ ﾖｳｲﾁ</v>
          </cell>
          <cell r="I675" t="str">
            <v>末岡　洋一　　　　　　　　　</v>
          </cell>
          <cell r="J675">
            <v>20462</v>
          </cell>
          <cell r="K675">
            <v>27851</v>
          </cell>
          <cell r="L675" t="str">
            <v>5-0421</v>
          </cell>
        </row>
        <row r="676">
          <cell r="A676">
            <v>767383</v>
          </cell>
          <cell r="B676">
            <v>37438</v>
          </cell>
          <cell r="C676">
            <v>1</v>
          </cell>
          <cell r="D676">
            <v>54</v>
          </cell>
          <cell r="E676">
            <v>80329</v>
          </cell>
          <cell r="F676">
            <v>60</v>
          </cell>
          <cell r="G676">
            <v>718</v>
          </cell>
          <cell r="H676" t="str">
            <v>ｶﾄﾞﾜｷ ｶｽﾞｼｹﾞ</v>
          </cell>
          <cell r="I676" t="str">
            <v>門脇　一成　　　　　　　　　</v>
          </cell>
          <cell r="J676">
            <v>19493</v>
          </cell>
          <cell r="K676">
            <v>27851</v>
          </cell>
          <cell r="L676" t="str">
            <v>5-0422</v>
          </cell>
        </row>
        <row r="677">
          <cell r="A677">
            <v>767391</v>
          </cell>
          <cell r="B677">
            <v>37438</v>
          </cell>
          <cell r="C677">
            <v>1</v>
          </cell>
          <cell r="D677">
            <v>54</v>
          </cell>
          <cell r="E677">
            <v>80329</v>
          </cell>
          <cell r="F677">
            <v>60</v>
          </cell>
          <cell r="G677">
            <v>718</v>
          </cell>
          <cell r="H677" t="str">
            <v>ﾀｶﾊｼ ﾅｵﾕｷ</v>
          </cell>
          <cell r="I677" t="str">
            <v>高橋　直之　　　　　　　　　</v>
          </cell>
          <cell r="J677">
            <v>19604</v>
          </cell>
          <cell r="K677">
            <v>27851</v>
          </cell>
          <cell r="L677" t="str">
            <v>5-0422</v>
          </cell>
        </row>
        <row r="678">
          <cell r="A678">
            <v>767400</v>
          </cell>
          <cell r="B678">
            <v>37438</v>
          </cell>
          <cell r="C678">
            <v>1</v>
          </cell>
          <cell r="D678">
            <v>57</v>
          </cell>
          <cell r="E678">
            <v>80300</v>
          </cell>
          <cell r="F678">
            <v>51</v>
          </cell>
          <cell r="G678">
            <v>120</v>
          </cell>
          <cell r="H678" t="str">
            <v>ﾔｽﾀﾞ ﾋﾛｶｽﾞ</v>
          </cell>
          <cell r="I678" t="str">
            <v>安田　裕一　　　　　　　　　</v>
          </cell>
          <cell r="J678">
            <v>20631</v>
          </cell>
          <cell r="K678">
            <v>27851</v>
          </cell>
          <cell r="L678" t="str">
            <v>1-0421</v>
          </cell>
        </row>
        <row r="679">
          <cell r="A679">
            <v>767417</v>
          </cell>
          <cell r="B679">
            <v>37438</v>
          </cell>
          <cell r="C679">
            <v>1</v>
          </cell>
          <cell r="D679">
            <v>54</v>
          </cell>
          <cell r="E679">
            <v>80316</v>
          </cell>
          <cell r="F679">
            <v>51</v>
          </cell>
          <cell r="G679">
            <v>380</v>
          </cell>
          <cell r="H679" t="str">
            <v>ｱﾗﾔ ｱｷｵ</v>
          </cell>
          <cell r="I679" t="str">
            <v>新谷　明夫　　　　　　　　　</v>
          </cell>
          <cell r="J679">
            <v>20905</v>
          </cell>
          <cell r="K679">
            <v>27851</v>
          </cell>
          <cell r="L679" t="str">
            <v>1-0421</v>
          </cell>
        </row>
        <row r="680">
          <cell r="A680">
            <v>767425</v>
          </cell>
          <cell r="B680">
            <v>37438</v>
          </cell>
          <cell r="C680">
            <v>1</v>
          </cell>
          <cell r="D680">
            <v>54</v>
          </cell>
          <cell r="E680">
            <v>80329</v>
          </cell>
          <cell r="F680">
            <v>60</v>
          </cell>
          <cell r="G680">
            <v>718</v>
          </cell>
          <cell r="H680" t="str">
            <v>ﾀｶﾊｼ ﾏｻﾉﾘ</v>
          </cell>
          <cell r="I680" t="str">
            <v>高橋　昌則　　　　　　　　　</v>
          </cell>
          <cell r="J680">
            <v>19478</v>
          </cell>
          <cell r="K680">
            <v>27851</v>
          </cell>
          <cell r="L680" t="str">
            <v>5-0422</v>
          </cell>
        </row>
        <row r="681">
          <cell r="A681">
            <v>767433</v>
          </cell>
          <cell r="B681">
            <v>37438</v>
          </cell>
          <cell r="C681">
            <v>1</v>
          </cell>
          <cell r="D681">
            <v>54</v>
          </cell>
          <cell r="E681">
            <v>80329</v>
          </cell>
          <cell r="F681">
            <v>60</v>
          </cell>
          <cell r="G681">
            <v>718</v>
          </cell>
          <cell r="H681" t="str">
            <v>ｺﾓﾄ ﾂｶｻ</v>
          </cell>
          <cell r="I681" t="str">
            <v>小本　司　　　　　　　　　　</v>
          </cell>
          <cell r="J681">
            <v>20287</v>
          </cell>
          <cell r="K681">
            <v>27851</v>
          </cell>
          <cell r="L681" t="str">
            <v>5-0421</v>
          </cell>
        </row>
        <row r="682">
          <cell r="A682">
            <v>767441</v>
          </cell>
          <cell r="B682">
            <v>37438</v>
          </cell>
          <cell r="C682">
            <v>1</v>
          </cell>
          <cell r="D682">
            <v>54</v>
          </cell>
          <cell r="E682">
            <v>80330</v>
          </cell>
          <cell r="F682">
            <v>60</v>
          </cell>
          <cell r="G682">
            <v>718</v>
          </cell>
          <cell r="H682" t="str">
            <v>ｻｲﾄｳ ﾄｼｵ</v>
          </cell>
          <cell r="I682" t="str">
            <v>齊藤　敏雄　　　　　　　　　</v>
          </cell>
          <cell r="J682">
            <v>19489</v>
          </cell>
          <cell r="K682">
            <v>27851</v>
          </cell>
          <cell r="L682" t="str">
            <v>5-0422</v>
          </cell>
        </row>
        <row r="683">
          <cell r="A683">
            <v>767615</v>
          </cell>
          <cell r="B683">
            <v>37438</v>
          </cell>
          <cell r="C683">
            <v>1</v>
          </cell>
          <cell r="D683">
            <v>25</v>
          </cell>
          <cell r="E683">
            <v>80211</v>
          </cell>
          <cell r="F683">
            <v>60</v>
          </cell>
          <cell r="G683">
            <v>716</v>
          </cell>
          <cell r="H683" t="str">
            <v>ｲｹﾀﾞ ｱｷﾗ</v>
          </cell>
          <cell r="I683" t="str">
            <v>池田　章　　　　　　　　　　</v>
          </cell>
          <cell r="J683">
            <v>18048</v>
          </cell>
          <cell r="K683">
            <v>28004</v>
          </cell>
          <cell r="L683" t="str">
            <v>5-0424</v>
          </cell>
        </row>
        <row r="684">
          <cell r="A684">
            <v>767623</v>
          </cell>
          <cell r="B684">
            <v>37438</v>
          </cell>
          <cell r="C684">
            <v>1</v>
          </cell>
          <cell r="D684">
            <v>25</v>
          </cell>
          <cell r="E684">
            <v>80211</v>
          </cell>
          <cell r="F684">
            <v>60</v>
          </cell>
          <cell r="G684">
            <v>716</v>
          </cell>
          <cell r="H684" t="str">
            <v>ﾁﾊﾞ ﾏﾓﾙ</v>
          </cell>
          <cell r="I684" t="str">
            <v>千葉　守　　　　　　　　　　</v>
          </cell>
          <cell r="J684">
            <v>17648</v>
          </cell>
          <cell r="K684">
            <v>28004</v>
          </cell>
          <cell r="L684" t="str">
            <v>5-0517</v>
          </cell>
        </row>
        <row r="685">
          <cell r="A685">
            <v>767631</v>
          </cell>
          <cell r="B685">
            <v>37438</v>
          </cell>
          <cell r="C685">
            <v>1</v>
          </cell>
          <cell r="D685">
            <v>25</v>
          </cell>
          <cell r="E685">
            <v>80212</v>
          </cell>
          <cell r="F685">
            <v>60</v>
          </cell>
          <cell r="G685">
            <v>716</v>
          </cell>
          <cell r="H685" t="str">
            <v>ｵﾀﾞ ｶｽﾞﾋﾛ</v>
          </cell>
          <cell r="I685" t="str">
            <v>小田　一博　　　　　　　　　</v>
          </cell>
          <cell r="J685">
            <v>17274</v>
          </cell>
          <cell r="K685">
            <v>28004</v>
          </cell>
          <cell r="L685" t="str">
            <v>5-0517</v>
          </cell>
        </row>
        <row r="686">
          <cell r="A686">
            <v>767649</v>
          </cell>
          <cell r="B686">
            <v>37438</v>
          </cell>
          <cell r="C686">
            <v>1</v>
          </cell>
          <cell r="D686">
            <v>25</v>
          </cell>
          <cell r="E686">
            <v>80212</v>
          </cell>
          <cell r="F686">
            <v>60</v>
          </cell>
          <cell r="G686">
            <v>716</v>
          </cell>
          <cell r="H686" t="str">
            <v>ｴﾝﾄﾞｳ ﾂﾄﾑ</v>
          </cell>
          <cell r="I686" t="str">
            <v>遠藤　勉　　　　　　　　　　</v>
          </cell>
          <cell r="J686">
            <v>17624</v>
          </cell>
          <cell r="K686">
            <v>28004</v>
          </cell>
          <cell r="L686" t="str">
            <v>5-0517</v>
          </cell>
        </row>
        <row r="687">
          <cell r="A687">
            <v>767672</v>
          </cell>
          <cell r="B687">
            <v>37438</v>
          </cell>
          <cell r="C687">
            <v>1</v>
          </cell>
          <cell r="D687">
            <v>55</v>
          </cell>
          <cell r="E687">
            <v>80321</v>
          </cell>
          <cell r="F687">
            <v>60</v>
          </cell>
          <cell r="G687">
            <v>785</v>
          </cell>
          <cell r="H687" t="str">
            <v>ｷｸﾁ ｶｽﾞｱｷ</v>
          </cell>
          <cell r="I687" t="str">
            <v>菊地　一昭　　　　　　　　　</v>
          </cell>
          <cell r="J687">
            <v>16983</v>
          </cell>
          <cell r="K687">
            <v>28004</v>
          </cell>
          <cell r="L687" t="str">
            <v>5-0518</v>
          </cell>
        </row>
        <row r="688">
          <cell r="A688">
            <v>767680</v>
          </cell>
          <cell r="B688">
            <v>37438</v>
          </cell>
          <cell r="C688">
            <v>1</v>
          </cell>
          <cell r="D688">
            <v>25</v>
          </cell>
          <cell r="E688">
            <v>80212</v>
          </cell>
          <cell r="F688">
            <v>60</v>
          </cell>
          <cell r="G688">
            <v>716</v>
          </cell>
          <cell r="H688" t="str">
            <v>ｽｶﾞｲ ﾐﾂｵ</v>
          </cell>
          <cell r="I688" t="str">
            <v>菅井　光男　　　　　　　　　</v>
          </cell>
          <cell r="J688">
            <v>16968</v>
          </cell>
          <cell r="K688">
            <v>28004</v>
          </cell>
          <cell r="L688" t="str">
            <v>5-0518</v>
          </cell>
        </row>
        <row r="689">
          <cell r="A689">
            <v>767698</v>
          </cell>
          <cell r="B689">
            <v>37438</v>
          </cell>
          <cell r="C689">
            <v>1</v>
          </cell>
          <cell r="D689">
            <v>55</v>
          </cell>
          <cell r="E689">
            <v>80320</v>
          </cell>
          <cell r="F689">
            <v>60</v>
          </cell>
          <cell r="G689">
            <v>785</v>
          </cell>
          <cell r="H689" t="str">
            <v>ｽﾐﾖｼ ｹｲｲﾁ</v>
          </cell>
          <cell r="I689" t="str">
            <v>住吉　景一　　　　　　　　　</v>
          </cell>
          <cell r="J689">
            <v>18844</v>
          </cell>
          <cell r="K689">
            <v>28004</v>
          </cell>
          <cell r="L689" t="str">
            <v>5-0425</v>
          </cell>
        </row>
        <row r="690">
          <cell r="A690">
            <v>767707</v>
          </cell>
          <cell r="B690">
            <v>37438</v>
          </cell>
          <cell r="C690">
            <v>1</v>
          </cell>
          <cell r="D690">
            <v>25</v>
          </cell>
          <cell r="E690">
            <v>80212</v>
          </cell>
          <cell r="F690">
            <v>60</v>
          </cell>
          <cell r="G690">
            <v>716</v>
          </cell>
          <cell r="H690" t="str">
            <v>ﾌｼﾞﾓﾄ ｼｽﾞｵ</v>
          </cell>
          <cell r="I690" t="str">
            <v>藤本　靜夫　　　　　　　　　</v>
          </cell>
          <cell r="J690">
            <v>17170</v>
          </cell>
          <cell r="K690">
            <v>28004</v>
          </cell>
          <cell r="L690" t="str">
            <v>5-0518</v>
          </cell>
        </row>
        <row r="691">
          <cell r="A691">
            <v>767722</v>
          </cell>
          <cell r="B691">
            <v>37438</v>
          </cell>
          <cell r="C691">
            <v>1</v>
          </cell>
          <cell r="D691">
            <v>25</v>
          </cell>
          <cell r="E691">
            <v>80212</v>
          </cell>
          <cell r="F691">
            <v>60</v>
          </cell>
          <cell r="G691">
            <v>716</v>
          </cell>
          <cell r="H691" t="str">
            <v>ﾔﾅｾ ｼﾞﾕﾝｲﾁ</v>
          </cell>
          <cell r="I691" t="str">
            <v>柳瀬　順一　　　　　　　　　</v>
          </cell>
          <cell r="J691">
            <v>17347</v>
          </cell>
          <cell r="K691">
            <v>28004</v>
          </cell>
          <cell r="L691" t="str">
            <v>5-0518</v>
          </cell>
        </row>
        <row r="692">
          <cell r="A692">
            <v>767748</v>
          </cell>
          <cell r="B692">
            <v>37438</v>
          </cell>
          <cell r="C692">
            <v>1</v>
          </cell>
          <cell r="D692">
            <v>25</v>
          </cell>
          <cell r="E692">
            <v>80212</v>
          </cell>
          <cell r="F692">
            <v>60</v>
          </cell>
          <cell r="G692">
            <v>716</v>
          </cell>
          <cell r="H692" t="str">
            <v>ﾅｷﾞｻ ﾅｵﾕｷ</v>
          </cell>
          <cell r="I692" t="str">
            <v>渚　直幸　　　　　　　　　　</v>
          </cell>
          <cell r="J692">
            <v>18066</v>
          </cell>
          <cell r="K692">
            <v>28004</v>
          </cell>
          <cell r="L692" t="str">
            <v>5-0518</v>
          </cell>
        </row>
        <row r="693">
          <cell r="A693">
            <v>767763</v>
          </cell>
          <cell r="B693">
            <v>37438</v>
          </cell>
          <cell r="C693">
            <v>1</v>
          </cell>
          <cell r="D693">
            <v>25</v>
          </cell>
          <cell r="E693">
            <v>80212</v>
          </cell>
          <cell r="F693">
            <v>60</v>
          </cell>
          <cell r="G693">
            <v>716</v>
          </cell>
          <cell r="H693" t="str">
            <v>ｼﾏｶｹﾞ ﾖｼｵ</v>
          </cell>
          <cell r="I693" t="str">
            <v>島影　義男　　　　　　　　　</v>
          </cell>
          <cell r="J693">
            <v>18012</v>
          </cell>
          <cell r="K693">
            <v>28004</v>
          </cell>
          <cell r="L693" t="str">
            <v>5-0518</v>
          </cell>
        </row>
        <row r="694">
          <cell r="A694">
            <v>767771</v>
          </cell>
          <cell r="B694">
            <v>37438</v>
          </cell>
          <cell r="C694">
            <v>1</v>
          </cell>
          <cell r="D694">
            <v>25</v>
          </cell>
          <cell r="E694">
            <v>80212</v>
          </cell>
          <cell r="F694">
            <v>60</v>
          </cell>
          <cell r="G694">
            <v>716</v>
          </cell>
          <cell r="H694" t="str">
            <v>ｸﾆﾐ ｹﾝｲﾁ</v>
          </cell>
          <cell r="I694" t="str">
            <v>國見　賢市　　　　　　　　　</v>
          </cell>
          <cell r="J694">
            <v>17019</v>
          </cell>
          <cell r="K694">
            <v>28004</v>
          </cell>
          <cell r="L694" t="str">
            <v>5-0518</v>
          </cell>
        </row>
        <row r="695">
          <cell r="A695">
            <v>767789</v>
          </cell>
          <cell r="B695">
            <v>37438</v>
          </cell>
          <cell r="C695">
            <v>1</v>
          </cell>
          <cell r="D695">
            <v>25</v>
          </cell>
          <cell r="E695">
            <v>80212</v>
          </cell>
          <cell r="F695">
            <v>60</v>
          </cell>
          <cell r="G695">
            <v>716</v>
          </cell>
          <cell r="H695" t="str">
            <v>ﾖｼﾀﾞ ﾖｼｱｷ</v>
          </cell>
          <cell r="I695" t="str">
            <v>吉田　義昭　　　　　　　　　</v>
          </cell>
          <cell r="J695">
            <v>18158</v>
          </cell>
          <cell r="K695">
            <v>28004</v>
          </cell>
          <cell r="L695" t="str">
            <v>5-0425</v>
          </cell>
        </row>
        <row r="696">
          <cell r="A696">
            <v>767797</v>
          </cell>
          <cell r="B696">
            <v>37438</v>
          </cell>
          <cell r="C696">
            <v>1</v>
          </cell>
          <cell r="D696">
            <v>25</v>
          </cell>
          <cell r="E696">
            <v>80213</v>
          </cell>
          <cell r="F696">
            <v>60</v>
          </cell>
          <cell r="G696">
            <v>716</v>
          </cell>
          <cell r="H696" t="str">
            <v>ﾌｸｼ ﾕｳｿﾞｳ</v>
          </cell>
          <cell r="I696" t="str">
            <v>福士　祐三　　　　　　　　　</v>
          </cell>
          <cell r="J696">
            <v>17156</v>
          </cell>
          <cell r="K696">
            <v>28004</v>
          </cell>
          <cell r="L696" t="str">
            <v>5-0518</v>
          </cell>
        </row>
        <row r="697">
          <cell r="A697">
            <v>767806</v>
          </cell>
          <cell r="B697">
            <v>37438</v>
          </cell>
          <cell r="C697">
            <v>1</v>
          </cell>
          <cell r="D697">
            <v>25</v>
          </cell>
          <cell r="E697">
            <v>80211</v>
          </cell>
          <cell r="F697">
            <v>60</v>
          </cell>
          <cell r="G697">
            <v>716</v>
          </cell>
          <cell r="H697" t="str">
            <v>ｼﾓﾀﾞ ﾏｻﾋﾛ</v>
          </cell>
          <cell r="I697" t="str">
            <v>下田　正裕　　　　　　　　　</v>
          </cell>
          <cell r="J697">
            <v>18051</v>
          </cell>
          <cell r="K697">
            <v>28004</v>
          </cell>
          <cell r="L697" t="str">
            <v>5-0518</v>
          </cell>
        </row>
        <row r="698">
          <cell r="A698">
            <v>767813</v>
          </cell>
          <cell r="B698">
            <v>37438</v>
          </cell>
          <cell r="C698">
            <v>1</v>
          </cell>
          <cell r="D698">
            <v>25</v>
          </cell>
          <cell r="E698">
            <v>80211</v>
          </cell>
          <cell r="F698">
            <v>60</v>
          </cell>
          <cell r="G698">
            <v>716</v>
          </cell>
          <cell r="H698" t="str">
            <v>ｽｶﾞﾜﾗ ﾖｼﾕｷ</v>
          </cell>
          <cell r="I698" t="str">
            <v>菅原　芳行　　　　　　　　　</v>
          </cell>
          <cell r="J698">
            <v>18897</v>
          </cell>
          <cell r="K698">
            <v>28004</v>
          </cell>
          <cell r="L698" t="str">
            <v>5-0423</v>
          </cell>
        </row>
        <row r="699">
          <cell r="A699">
            <v>767821</v>
          </cell>
          <cell r="B699">
            <v>37438</v>
          </cell>
          <cell r="C699">
            <v>1</v>
          </cell>
          <cell r="D699">
            <v>25</v>
          </cell>
          <cell r="E699">
            <v>80211</v>
          </cell>
          <cell r="F699">
            <v>60</v>
          </cell>
          <cell r="G699">
            <v>716</v>
          </cell>
          <cell r="H699" t="str">
            <v>ﾀｹﾀﾞ ｹｲｼﾞ</v>
          </cell>
          <cell r="I699" t="str">
            <v>武田　啓二　　　　　　　　　</v>
          </cell>
          <cell r="J699">
            <v>17936</v>
          </cell>
          <cell r="K699">
            <v>28004</v>
          </cell>
          <cell r="L699" t="str">
            <v>5-0518</v>
          </cell>
        </row>
        <row r="700">
          <cell r="A700">
            <v>767839</v>
          </cell>
          <cell r="B700">
            <v>37438</v>
          </cell>
          <cell r="C700">
            <v>1</v>
          </cell>
          <cell r="D700">
            <v>25</v>
          </cell>
          <cell r="E700">
            <v>80211</v>
          </cell>
          <cell r="F700">
            <v>51</v>
          </cell>
          <cell r="G700">
            <v>380</v>
          </cell>
          <cell r="H700" t="str">
            <v>ｼﾊﾞﾀ ﾖｼﾕｷ</v>
          </cell>
          <cell r="I700" t="str">
            <v>柴田　義行　　　　　　　　　</v>
          </cell>
          <cell r="J700">
            <v>17655</v>
          </cell>
          <cell r="K700">
            <v>28004</v>
          </cell>
          <cell r="L700" t="str">
            <v>1-0518</v>
          </cell>
        </row>
        <row r="701">
          <cell r="A701">
            <v>767855</v>
          </cell>
          <cell r="B701">
            <v>37438</v>
          </cell>
          <cell r="C701">
            <v>1</v>
          </cell>
          <cell r="D701">
            <v>25</v>
          </cell>
          <cell r="E701">
            <v>80213</v>
          </cell>
          <cell r="F701">
            <v>60</v>
          </cell>
          <cell r="G701">
            <v>716</v>
          </cell>
          <cell r="H701" t="str">
            <v>ﾀｶｷﾞ ｼﾞﾕﾝｲﾁ</v>
          </cell>
          <cell r="I701" t="str">
            <v>高木　淳一　　　　　　　　　</v>
          </cell>
          <cell r="J701">
            <v>16730</v>
          </cell>
          <cell r="K701">
            <v>28004</v>
          </cell>
          <cell r="L701" t="str">
            <v>5-0518</v>
          </cell>
        </row>
        <row r="702">
          <cell r="A702">
            <v>767862</v>
          </cell>
          <cell r="B702">
            <v>37438</v>
          </cell>
          <cell r="C702">
            <v>1</v>
          </cell>
          <cell r="D702">
            <v>55</v>
          </cell>
          <cell r="E702">
            <v>80321</v>
          </cell>
          <cell r="F702">
            <v>60</v>
          </cell>
          <cell r="G702">
            <v>785</v>
          </cell>
          <cell r="H702" t="str">
            <v>ﾔﾏﾊﾀ ｼｹﾞﾙ</v>
          </cell>
          <cell r="I702" t="str">
            <v>山端　繁　　　　　　　　　　</v>
          </cell>
          <cell r="J702">
            <v>17505</v>
          </cell>
          <cell r="K702">
            <v>28004</v>
          </cell>
          <cell r="L702" t="str">
            <v>5-0517</v>
          </cell>
        </row>
        <row r="703">
          <cell r="A703">
            <v>767870</v>
          </cell>
          <cell r="B703">
            <v>37438</v>
          </cell>
          <cell r="C703">
            <v>1</v>
          </cell>
          <cell r="D703">
            <v>25</v>
          </cell>
          <cell r="E703">
            <v>80213</v>
          </cell>
          <cell r="F703">
            <v>60</v>
          </cell>
          <cell r="G703">
            <v>716</v>
          </cell>
          <cell r="H703" t="str">
            <v>ｻｻｷ ﾂﾈｷﾁ</v>
          </cell>
          <cell r="I703" t="str">
            <v>佐々木　常吉　　　　　　　　</v>
          </cell>
          <cell r="J703">
            <v>17962</v>
          </cell>
          <cell r="K703">
            <v>28004</v>
          </cell>
          <cell r="L703" t="str">
            <v>5-0518</v>
          </cell>
        </row>
        <row r="704">
          <cell r="A704">
            <v>767905</v>
          </cell>
          <cell r="B704">
            <v>37438</v>
          </cell>
          <cell r="C704">
            <v>1</v>
          </cell>
          <cell r="D704">
            <v>55</v>
          </cell>
          <cell r="E704">
            <v>80321</v>
          </cell>
          <cell r="F704">
            <v>60</v>
          </cell>
          <cell r="G704">
            <v>785</v>
          </cell>
          <cell r="H704" t="str">
            <v>ｲｹｶﾞﾒ ﾐﾂﾉﾌﾞ</v>
          </cell>
          <cell r="I704" t="str">
            <v>池亀　滿信　　　　　　　　　</v>
          </cell>
          <cell r="J704">
            <v>18714</v>
          </cell>
          <cell r="K704">
            <v>28004</v>
          </cell>
          <cell r="L704" t="str">
            <v>5-0425</v>
          </cell>
        </row>
        <row r="705">
          <cell r="A705">
            <v>767920</v>
          </cell>
          <cell r="B705">
            <v>37438</v>
          </cell>
          <cell r="C705">
            <v>1</v>
          </cell>
          <cell r="D705">
            <v>55</v>
          </cell>
          <cell r="E705">
            <v>80321</v>
          </cell>
          <cell r="F705">
            <v>60</v>
          </cell>
          <cell r="G705">
            <v>785</v>
          </cell>
          <cell r="H705" t="str">
            <v>ｲﾜﾌﾞﾁ ﾄｵﾙ</v>
          </cell>
          <cell r="I705" t="str">
            <v>岩渕　徹　　　　　　　　　　</v>
          </cell>
          <cell r="J705">
            <v>17830</v>
          </cell>
          <cell r="K705">
            <v>28004</v>
          </cell>
          <cell r="L705" t="str">
            <v>5-0517</v>
          </cell>
        </row>
        <row r="706">
          <cell r="A706">
            <v>767938</v>
          </cell>
          <cell r="B706">
            <v>37438</v>
          </cell>
          <cell r="C706">
            <v>1</v>
          </cell>
          <cell r="D706">
            <v>55</v>
          </cell>
          <cell r="E706">
            <v>80320</v>
          </cell>
          <cell r="F706">
            <v>60</v>
          </cell>
          <cell r="G706">
            <v>785</v>
          </cell>
          <cell r="H706" t="str">
            <v>ｼﾓｼﾀ ﾃﾙﾋｺ</v>
          </cell>
          <cell r="I706" t="str">
            <v>霜下　輝彦　　　　　　　　　</v>
          </cell>
          <cell r="J706">
            <v>19110</v>
          </cell>
          <cell r="K706">
            <v>28004</v>
          </cell>
          <cell r="L706" t="str">
            <v>5-0423</v>
          </cell>
        </row>
        <row r="707">
          <cell r="A707">
            <v>767946</v>
          </cell>
          <cell r="B707">
            <v>37438</v>
          </cell>
          <cell r="C707">
            <v>1</v>
          </cell>
          <cell r="D707">
            <v>55</v>
          </cell>
          <cell r="E707">
            <v>80321</v>
          </cell>
          <cell r="F707">
            <v>60</v>
          </cell>
          <cell r="G707">
            <v>785</v>
          </cell>
          <cell r="H707" t="str">
            <v>ｶｼﾕｳ ﾏｻｵ</v>
          </cell>
          <cell r="I707" t="str">
            <v>賀集　政男　　　　　　　　　</v>
          </cell>
          <cell r="J707">
            <v>18607</v>
          </cell>
          <cell r="K707">
            <v>28004</v>
          </cell>
          <cell r="L707" t="str">
            <v>5-0424</v>
          </cell>
        </row>
        <row r="708">
          <cell r="A708">
            <v>767954</v>
          </cell>
          <cell r="B708">
            <v>37438</v>
          </cell>
          <cell r="C708">
            <v>1</v>
          </cell>
          <cell r="D708">
            <v>55</v>
          </cell>
          <cell r="E708">
            <v>80320</v>
          </cell>
          <cell r="F708">
            <v>60</v>
          </cell>
          <cell r="G708">
            <v>785</v>
          </cell>
          <cell r="H708" t="str">
            <v>ｲﾁﾔﾅｷﾞ ﾄｼﾌﾐ</v>
          </cell>
          <cell r="I708" t="str">
            <v>一柳　敏文　　　　　　　　　</v>
          </cell>
          <cell r="J708">
            <v>18177</v>
          </cell>
          <cell r="K708">
            <v>28004</v>
          </cell>
          <cell r="L708" t="str">
            <v>5-0426</v>
          </cell>
        </row>
        <row r="709">
          <cell r="A709">
            <v>767961</v>
          </cell>
          <cell r="B709">
            <v>37438</v>
          </cell>
          <cell r="C709">
            <v>1</v>
          </cell>
          <cell r="D709">
            <v>55</v>
          </cell>
          <cell r="E709">
            <v>80320</v>
          </cell>
          <cell r="F709">
            <v>60</v>
          </cell>
          <cell r="G709">
            <v>785</v>
          </cell>
          <cell r="H709" t="str">
            <v>ﾀﾞｲﾏﾙ ﾋｻﾊﾙ</v>
          </cell>
          <cell r="I709" t="str">
            <v>大丸　久治　　　　　　　　　</v>
          </cell>
          <cell r="J709">
            <v>18253</v>
          </cell>
          <cell r="K709">
            <v>28004</v>
          </cell>
          <cell r="L709" t="str">
            <v>5-0426</v>
          </cell>
        </row>
        <row r="710">
          <cell r="A710">
            <v>767995</v>
          </cell>
          <cell r="B710">
            <v>37438</v>
          </cell>
          <cell r="C710">
            <v>1</v>
          </cell>
          <cell r="D710">
            <v>25</v>
          </cell>
          <cell r="E710">
            <v>80214</v>
          </cell>
          <cell r="F710">
            <v>60</v>
          </cell>
          <cell r="G710">
            <v>716</v>
          </cell>
          <cell r="H710" t="str">
            <v>ｻﾄｳ ﾔｽﾉﾘ</v>
          </cell>
          <cell r="I710" t="str">
            <v>佐藤　安則　　　　　　　　　</v>
          </cell>
          <cell r="J710">
            <v>18033</v>
          </cell>
          <cell r="K710">
            <v>28004</v>
          </cell>
          <cell r="L710" t="str">
            <v>5-0518</v>
          </cell>
        </row>
        <row r="711">
          <cell r="A711">
            <v>771956</v>
          </cell>
          <cell r="B711">
            <v>37438</v>
          </cell>
          <cell r="C711">
            <v>1</v>
          </cell>
          <cell r="D711">
            <v>55</v>
          </cell>
          <cell r="E711">
            <v>80318</v>
          </cell>
          <cell r="F711">
            <v>51</v>
          </cell>
          <cell r="G711">
            <v>120</v>
          </cell>
          <cell r="H711" t="str">
            <v>ｲｲﾀﾞ ﾀｹｵ</v>
          </cell>
          <cell r="I711" t="str">
            <v>飯田　武夫　　　　　　　　　</v>
          </cell>
          <cell r="J711">
            <v>15613</v>
          </cell>
          <cell r="K711">
            <v>28307</v>
          </cell>
          <cell r="L711" t="str">
            <v>1-0518</v>
          </cell>
        </row>
        <row r="712">
          <cell r="A712">
            <v>777010</v>
          </cell>
          <cell r="B712">
            <v>37438</v>
          </cell>
          <cell r="C712">
            <v>1</v>
          </cell>
          <cell r="D712">
            <v>51</v>
          </cell>
          <cell r="E712">
            <v>80506</v>
          </cell>
          <cell r="F712">
            <v>43</v>
          </cell>
          <cell r="G712">
            <v>453</v>
          </cell>
          <cell r="H712" t="str">
            <v>ﾌｸﾋﾗ ﾋﾛﾕｷ</v>
          </cell>
          <cell r="I712" t="str">
            <v>福平　博之　　　　　　　　　</v>
          </cell>
          <cell r="J712">
            <v>18939</v>
          </cell>
          <cell r="K712">
            <v>28126</v>
          </cell>
          <cell r="L712" t="str">
            <v>1-0518</v>
          </cell>
        </row>
        <row r="713">
          <cell r="A713">
            <v>777036</v>
          </cell>
          <cell r="B713">
            <v>37438</v>
          </cell>
          <cell r="C713">
            <v>1</v>
          </cell>
          <cell r="D713">
            <v>25</v>
          </cell>
          <cell r="E713">
            <v>80213</v>
          </cell>
          <cell r="F713">
            <v>60</v>
          </cell>
          <cell r="G713">
            <v>716</v>
          </cell>
          <cell r="H713" t="str">
            <v>ｵｸﾑﾗ ｼｹﾞｵ</v>
          </cell>
          <cell r="I713" t="str">
            <v>奥村　重男　　　　　　　　　</v>
          </cell>
          <cell r="J713">
            <v>17591</v>
          </cell>
          <cell r="K713">
            <v>28126</v>
          </cell>
          <cell r="L713" t="str">
            <v>5-0517</v>
          </cell>
        </row>
        <row r="714">
          <cell r="A714">
            <v>777044</v>
          </cell>
          <cell r="B714">
            <v>37438</v>
          </cell>
          <cell r="C714">
            <v>1</v>
          </cell>
          <cell r="D714">
            <v>25</v>
          </cell>
          <cell r="E714">
            <v>80214</v>
          </cell>
          <cell r="F714">
            <v>60</v>
          </cell>
          <cell r="G714">
            <v>716</v>
          </cell>
          <cell r="H714" t="str">
            <v>ｻｻｷ ﾏｻﾄｼ</v>
          </cell>
          <cell r="I714" t="str">
            <v>笹木　正敏　　　　　　　　　</v>
          </cell>
          <cell r="J714">
            <v>17348</v>
          </cell>
          <cell r="K714">
            <v>28126</v>
          </cell>
          <cell r="L714" t="str">
            <v>5-0517</v>
          </cell>
        </row>
        <row r="715">
          <cell r="A715">
            <v>777052</v>
          </cell>
          <cell r="B715">
            <v>37438</v>
          </cell>
          <cell r="C715">
            <v>1</v>
          </cell>
          <cell r="D715">
            <v>25</v>
          </cell>
          <cell r="E715">
            <v>80214</v>
          </cell>
          <cell r="F715">
            <v>51</v>
          </cell>
          <cell r="G715">
            <v>380</v>
          </cell>
          <cell r="H715" t="str">
            <v>ｼﾏﾀﾞ ﾋﾃﾞｵ</v>
          </cell>
          <cell r="I715" t="str">
            <v>島田　秀夫　　　　　　　　　</v>
          </cell>
          <cell r="J715">
            <v>18086</v>
          </cell>
          <cell r="K715">
            <v>28126</v>
          </cell>
          <cell r="L715" t="str">
            <v>1-0518</v>
          </cell>
        </row>
        <row r="716">
          <cell r="A716">
            <v>777069</v>
          </cell>
          <cell r="B716">
            <v>37438</v>
          </cell>
          <cell r="C716">
            <v>1</v>
          </cell>
          <cell r="D716">
            <v>55</v>
          </cell>
          <cell r="E716">
            <v>80319</v>
          </cell>
          <cell r="F716">
            <v>60</v>
          </cell>
          <cell r="G716">
            <v>785</v>
          </cell>
          <cell r="H716" t="str">
            <v>ﾖﾛｽﾞﾔ ﾋﾛﾕｷ</v>
          </cell>
          <cell r="I716" t="str">
            <v>萬谷　博幸　　　　　　　　　</v>
          </cell>
          <cell r="J716">
            <v>18563</v>
          </cell>
          <cell r="K716">
            <v>28126</v>
          </cell>
          <cell r="L716" t="str">
            <v>5-0426</v>
          </cell>
        </row>
        <row r="717">
          <cell r="A717">
            <v>777077</v>
          </cell>
          <cell r="B717">
            <v>37438</v>
          </cell>
          <cell r="C717">
            <v>1</v>
          </cell>
          <cell r="D717">
            <v>25</v>
          </cell>
          <cell r="E717">
            <v>80213</v>
          </cell>
          <cell r="F717">
            <v>60</v>
          </cell>
          <cell r="G717">
            <v>716</v>
          </cell>
          <cell r="H717" t="str">
            <v>ﾔﾏﾓﾄ ﾉﾌﾞｵ</v>
          </cell>
          <cell r="I717" t="str">
            <v>山本　信夫　　　　　　　　　</v>
          </cell>
          <cell r="J717">
            <v>17435</v>
          </cell>
          <cell r="K717">
            <v>28126</v>
          </cell>
          <cell r="L717" t="str">
            <v>5-0517</v>
          </cell>
        </row>
        <row r="718">
          <cell r="A718">
            <v>777085</v>
          </cell>
          <cell r="B718">
            <v>37438</v>
          </cell>
          <cell r="C718">
            <v>1</v>
          </cell>
          <cell r="D718">
            <v>55</v>
          </cell>
          <cell r="E718">
            <v>80331</v>
          </cell>
          <cell r="F718">
            <v>60</v>
          </cell>
          <cell r="G718">
            <v>785</v>
          </cell>
          <cell r="H718" t="str">
            <v>ﾂｼﾏ ﾋﾃﾞｼ</v>
          </cell>
          <cell r="I718" t="str">
            <v>對馬　英志　　　　　　　　　</v>
          </cell>
          <cell r="J718">
            <v>19597</v>
          </cell>
          <cell r="K718">
            <v>28126</v>
          </cell>
          <cell r="L718" t="str">
            <v>5-0422</v>
          </cell>
        </row>
        <row r="719">
          <cell r="A719">
            <v>777093</v>
          </cell>
          <cell r="B719">
            <v>37438</v>
          </cell>
          <cell r="C719">
            <v>1</v>
          </cell>
          <cell r="D719">
            <v>25</v>
          </cell>
          <cell r="E719">
            <v>80213</v>
          </cell>
          <cell r="F719">
            <v>60</v>
          </cell>
          <cell r="G719">
            <v>716</v>
          </cell>
          <cell r="H719" t="str">
            <v>ﾖｼﾉ ﾃﾂﾋｺ</v>
          </cell>
          <cell r="I719" t="str">
            <v>吉野　哲彦　　　　　　　　　</v>
          </cell>
          <cell r="J719">
            <v>17038</v>
          </cell>
          <cell r="K719">
            <v>28126</v>
          </cell>
          <cell r="L719" t="str">
            <v>5-0518</v>
          </cell>
        </row>
        <row r="720">
          <cell r="A720">
            <v>777102</v>
          </cell>
          <cell r="B720">
            <v>37438</v>
          </cell>
          <cell r="C720">
            <v>1</v>
          </cell>
          <cell r="D720">
            <v>25</v>
          </cell>
          <cell r="E720">
            <v>80213</v>
          </cell>
          <cell r="F720">
            <v>51</v>
          </cell>
          <cell r="G720">
            <v>380</v>
          </cell>
          <cell r="H720" t="str">
            <v>ｻｻｷ ﾓﾘｵ</v>
          </cell>
          <cell r="I720" t="str">
            <v>佐々木　守雄　　　　　　　　</v>
          </cell>
          <cell r="J720">
            <v>17543</v>
          </cell>
          <cell r="K720">
            <v>28126</v>
          </cell>
          <cell r="L720" t="str">
            <v>1-0518</v>
          </cell>
        </row>
        <row r="721">
          <cell r="A721">
            <v>777119</v>
          </cell>
          <cell r="B721">
            <v>37438</v>
          </cell>
          <cell r="C721">
            <v>1</v>
          </cell>
          <cell r="D721">
            <v>25</v>
          </cell>
          <cell r="E721">
            <v>80211</v>
          </cell>
          <cell r="F721">
            <v>60</v>
          </cell>
          <cell r="G721">
            <v>716</v>
          </cell>
          <cell r="H721" t="str">
            <v>ｻｻﾓﾘ ﾁｸｼ</v>
          </cell>
          <cell r="I721" t="str">
            <v>笹森　築志　　　　　　　　　</v>
          </cell>
          <cell r="J721">
            <v>17571</v>
          </cell>
          <cell r="K721">
            <v>28126</v>
          </cell>
          <cell r="L721" t="str">
            <v>5-0517</v>
          </cell>
        </row>
        <row r="722">
          <cell r="A722">
            <v>777127</v>
          </cell>
          <cell r="B722">
            <v>37438</v>
          </cell>
          <cell r="C722">
            <v>1</v>
          </cell>
          <cell r="D722">
            <v>55</v>
          </cell>
          <cell r="E722">
            <v>80321</v>
          </cell>
          <cell r="F722">
            <v>60</v>
          </cell>
          <cell r="G722">
            <v>785</v>
          </cell>
          <cell r="H722" t="str">
            <v>ｶﾜﾉ ｶﾂﾐ</v>
          </cell>
          <cell r="I722" t="str">
            <v>川野　勝美　　　　　　　　　</v>
          </cell>
          <cell r="J722">
            <v>18429</v>
          </cell>
          <cell r="K722">
            <v>28126</v>
          </cell>
          <cell r="L722" t="str">
            <v>5-0426</v>
          </cell>
        </row>
        <row r="723">
          <cell r="A723">
            <v>777151</v>
          </cell>
          <cell r="B723">
            <v>37438</v>
          </cell>
          <cell r="C723">
            <v>1</v>
          </cell>
          <cell r="D723">
            <v>53</v>
          </cell>
          <cell r="E723">
            <v>80510</v>
          </cell>
          <cell r="F723">
            <v>51</v>
          </cell>
          <cell r="G723">
            <v>481</v>
          </cell>
          <cell r="H723" t="str">
            <v>ｶﾏﾀﾞ ﾋﾃﾞﾄｼ</v>
          </cell>
          <cell r="I723" t="str">
            <v>鎌田　秀利　　　　　　　　　</v>
          </cell>
          <cell r="J723">
            <v>18637</v>
          </cell>
          <cell r="K723">
            <v>28126</v>
          </cell>
          <cell r="L723" t="str">
            <v>1-0424</v>
          </cell>
        </row>
        <row r="724">
          <cell r="A724">
            <v>777168</v>
          </cell>
          <cell r="B724">
            <v>37438</v>
          </cell>
          <cell r="C724">
            <v>1</v>
          </cell>
          <cell r="D724">
            <v>53</v>
          </cell>
          <cell r="E724">
            <v>80511</v>
          </cell>
          <cell r="F724">
            <v>51</v>
          </cell>
          <cell r="G724">
            <v>480</v>
          </cell>
          <cell r="H724" t="str">
            <v>ｺﾊﾞﾔｼ ﾏｻﾉﾘ</v>
          </cell>
          <cell r="I724" t="str">
            <v>小林　正則　　　　　　　　　</v>
          </cell>
          <cell r="J724">
            <v>20935</v>
          </cell>
          <cell r="K724">
            <v>28126</v>
          </cell>
          <cell r="L724" t="str">
            <v>1-0420</v>
          </cell>
        </row>
        <row r="725">
          <cell r="A725">
            <v>777176</v>
          </cell>
          <cell r="B725">
            <v>37438</v>
          </cell>
          <cell r="C725">
            <v>1</v>
          </cell>
          <cell r="D725">
            <v>52</v>
          </cell>
          <cell r="E725">
            <v>80512</v>
          </cell>
          <cell r="F725">
            <v>51</v>
          </cell>
          <cell r="G725">
            <v>480</v>
          </cell>
          <cell r="H725" t="str">
            <v>ﾑﾗｶﾜ ｲｻﾑ</v>
          </cell>
          <cell r="I725" t="str">
            <v>村川　勇　　　　　　　　　　</v>
          </cell>
          <cell r="J725">
            <v>18657</v>
          </cell>
          <cell r="K725">
            <v>28126</v>
          </cell>
          <cell r="L725" t="str">
            <v>1-0424</v>
          </cell>
        </row>
        <row r="726">
          <cell r="A726">
            <v>777184</v>
          </cell>
          <cell r="B726">
            <v>37438</v>
          </cell>
          <cell r="C726">
            <v>1</v>
          </cell>
          <cell r="D726">
            <v>55</v>
          </cell>
          <cell r="E726">
            <v>80320</v>
          </cell>
          <cell r="F726">
            <v>51</v>
          </cell>
          <cell r="G726">
            <v>380</v>
          </cell>
          <cell r="H726" t="str">
            <v>ｻｻｷ ﾕｷｵ</v>
          </cell>
          <cell r="I726" t="str">
            <v>佐々木　幸夫　　　　　　　　</v>
          </cell>
          <cell r="J726">
            <v>18763</v>
          </cell>
          <cell r="K726">
            <v>28126</v>
          </cell>
          <cell r="L726" t="str">
            <v>1-0424</v>
          </cell>
        </row>
        <row r="727">
          <cell r="A727">
            <v>777192</v>
          </cell>
          <cell r="B727">
            <v>37438</v>
          </cell>
          <cell r="C727">
            <v>1</v>
          </cell>
          <cell r="D727">
            <v>82</v>
          </cell>
          <cell r="E727">
            <v>80800</v>
          </cell>
          <cell r="F727">
            <v>51</v>
          </cell>
          <cell r="G727">
            <v>380</v>
          </cell>
          <cell r="H727" t="str">
            <v>ｻﾜﾔ ﾀｶｺ</v>
          </cell>
          <cell r="I727" t="str">
            <v>澤谷　孝子　　　　　　　　　</v>
          </cell>
          <cell r="J727">
            <v>18354</v>
          </cell>
          <cell r="K727">
            <v>28216</v>
          </cell>
          <cell r="L727" t="str">
            <v>1-0518</v>
          </cell>
        </row>
        <row r="728">
          <cell r="A728">
            <v>777374</v>
          </cell>
          <cell r="B728">
            <v>37438</v>
          </cell>
          <cell r="C728">
            <v>1</v>
          </cell>
          <cell r="D728">
            <v>45</v>
          </cell>
          <cell r="E728">
            <v>80000</v>
          </cell>
          <cell r="F728">
            <v>51</v>
          </cell>
          <cell r="G728">
            <v>380</v>
          </cell>
          <cell r="H728" t="str">
            <v>ﾁﾊﾞ ﾋﾛｺ</v>
          </cell>
          <cell r="I728" t="str">
            <v>千葉　弘子　　　　　　　　　</v>
          </cell>
          <cell r="J728">
            <v>21509</v>
          </cell>
          <cell r="K728">
            <v>28277</v>
          </cell>
          <cell r="L728" t="str">
            <v>1-0419</v>
          </cell>
        </row>
        <row r="729">
          <cell r="A729">
            <v>777382</v>
          </cell>
          <cell r="B729">
            <v>37438</v>
          </cell>
          <cell r="C729">
            <v>1</v>
          </cell>
          <cell r="D729">
            <v>54</v>
          </cell>
          <cell r="E729">
            <v>80330</v>
          </cell>
          <cell r="F729">
            <v>51</v>
          </cell>
          <cell r="G729">
            <v>380</v>
          </cell>
          <cell r="H729" t="str">
            <v>ﾏｷ ｶｽﾞﾂｸﾞ</v>
          </cell>
          <cell r="I729" t="str">
            <v>牧　一嗣　　　　　　　　　　</v>
          </cell>
          <cell r="J729">
            <v>18980</v>
          </cell>
          <cell r="K729">
            <v>28307</v>
          </cell>
          <cell r="L729" t="str">
            <v>1-0424</v>
          </cell>
        </row>
        <row r="730">
          <cell r="A730">
            <v>777390</v>
          </cell>
          <cell r="B730">
            <v>37438</v>
          </cell>
          <cell r="C730">
            <v>1</v>
          </cell>
          <cell r="D730">
            <v>54</v>
          </cell>
          <cell r="E730">
            <v>80316</v>
          </cell>
          <cell r="F730">
            <v>51</v>
          </cell>
          <cell r="G730">
            <v>120</v>
          </cell>
          <cell r="H730" t="str">
            <v>ﾐﾄ ﾔｽｵ</v>
          </cell>
          <cell r="I730" t="str">
            <v>水戸　康雄　　　　　　　　　</v>
          </cell>
          <cell r="J730">
            <v>21576</v>
          </cell>
          <cell r="K730">
            <v>28307</v>
          </cell>
          <cell r="L730" t="str">
            <v>1-0419</v>
          </cell>
        </row>
        <row r="731">
          <cell r="A731">
            <v>777409</v>
          </cell>
          <cell r="B731">
            <v>37438</v>
          </cell>
          <cell r="C731">
            <v>1</v>
          </cell>
          <cell r="D731">
            <v>54</v>
          </cell>
          <cell r="E731">
            <v>80328</v>
          </cell>
          <cell r="F731">
            <v>60</v>
          </cell>
          <cell r="G731">
            <v>718</v>
          </cell>
          <cell r="H731" t="str">
            <v>ﾀｹﾊﾞﾔｼ ﾀｶｵ</v>
          </cell>
          <cell r="I731" t="str">
            <v>竹林　隆生　　　　　　　　　</v>
          </cell>
          <cell r="J731">
            <v>19885</v>
          </cell>
          <cell r="K731">
            <v>28307</v>
          </cell>
          <cell r="L731" t="str">
            <v>5-0422</v>
          </cell>
        </row>
        <row r="732">
          <cell r="A732">
            <v>777416</v>
          </cell>
          <cell r="B732">
            <v>37438</v>
          </cell>
          <cell r="C732">
            <v>1</v>
          </cell>
          <cell r="D732">
            <v>54</v>
          </cell>
          <cell r="E732">
            <v>80328</v>
          </cell>
          <cell r="F732">
            <v>60</v>
          </cell>
          <cell r="G732">
            <v>718</v>
          </cell>
          <cell r="H732" t="str">
            <v>ﾅｶﾔﾏ ｵｻﾑ</v>
          </cell>
          <cell r="I732" t="str">
            <v>中山　修　　　　　　　　　　</v>
          </cell>
          <cell r="J732">
            <v>20325</v>
          </cell>
          <cell r="K732">
            <v>28307</v>
          </cell>
          <cell r="L732" t="str">
            <v>5-0421</v>
          </cell>
        </row>
        <row r="733">
          <cell r="A733">
            <v>777424</v>
          </cell>
          <cell r="B733">
            <v>37438</v>
          </cell>
          <cell r="C733">
            <v>1</v>
          </cell>
          <cell r="D733">
            <v>54</v>
          </cell>
          <cell r="E733">
            <v>80317</v>
          </cell>
          <cell r="F733">
            <v>51</v>
          </cell>
          <cell r="G733">
            <v>380</v>
          </cell>
          <cell r="H733" t="str">
            <v>ｵｵﾐﾁ ｶﾂﾐ</v>
          </cell>
          <cell r="I733" t="str">
            <v>大道　克己　　　　　　　　　</v>
          </cell>
          <cell r="J733">
            <v>19985</v>
          </cell>
          <cell r="K733">
            <v>28307</v>
          </cell>
          <cell r="L733" t="str">
            <v>1-0422</v>
          </cell>
        </row>
        <row r="734">
          <cell r="A734">
            <v>777440</v>
          </cell>
          <cell r="B734">
            <v>37438</v>
          </cell>
          <cell r="C734">
            <v>1</v>
          </cell>
          <cell r="D734">
            <v>54</v>
          </cell>
          <cell r="E734">
            <v>80328</v>
          </cell>
          <cell r="F734">
            <v>60</v>
          </cell>
          <cell r="G734">
            <v>718</v>
          </cell>
          <cell r="H734" t="str">
            <v>ﾏﾂｳﾗ ﾖｼｵ</v>
          </cell>
          <cell r="I734" t="str">
            <v>松浦　義雄　　　　　　　　　</v>
          </cell>
          <cell r="J734">
            <v>20788</v>
          </cell>
          <cell r="K734">
            <v>28307</v>
          </cell>
          <cell r="L734" t="str">
            <v>5-0421</v>
          </cell>
        </row>
        <row r="735">
          <cell r="A735">
            <v>777458</v>
          </cell>
          <cell r="B735">
            <v>37438</v>
          </cell>
          <cell r="C735">
            <v>1</v>
          </cell>
          <cell r="D735">
            <v>54</v>
          </cell>
          <cell r="E735">
            <v>80317</v>
          </cell>
          <cell r="F735">
            <v>51</v>
          </cell>
          <cell r="G735">
            <v>380</v>
          </cell>
          <cell r="H735" t="str">
            <v>ﾑﾗｶﾐ ｶｽﾞﾉﾘ</v>
          </cell>
          <cell r="I735" t="str">
            <v>村上　和宣　　　　　　　　　</v>
          </cell>
          <cell r="J735">
            <v>19160</v>
          </cell>
          <cell r="K735">
            <v>28307</v>
          </cell>
          <cell r="L735" t="str">
            <v>1-0424</v>
          </cell>
        </row>
        <row r="736">
          <cell r="A736">
            <v>777465</v>
          </cell>
          <cell r="B736">
            <v>37438</v>
          </cell>
          <cell r="C736">
            <v>1</v>
          </cell>
          <cell r="D736">
            <v>54</v>
          </cell>
          <cell r="E736">
            <v>80330</v>
          </cell>
          <cell r="F736">
            <v>60</v>
          </cell>
          <cell r="G736">
            <v>718</v>
          </cell>
          <cell r="H736" t="str">
            <v>ﾊﾞﾊﾞ ﾄｼｶｽﾞ</v>
          </cell>
          <cell r="I736" t="str">
            <v>馬場　俊和　　　　　　　　　</v>
          </cell>
          <cell r="J736">
            <v>19189</v>
          </cell>
          <cell r="K736">
            <v>28307</v>
          </cell>
          <cell r="L736" t="str">
            <v>5-0423</v>
          </cell>
        </row>
        <row r="737">
          <cell r="A737">
            <v>777473</v>
          </cell>
          <cell r="B737">
            <v>37438</v>
          </cell>
          <cell r="C737">
            <v>1</v>
          </cell>
          <cell r="D737">
            <v>54</v>
          </cell>
          <cell r="E737">
            <v>80329</v>
          </cell>
          <cell r="F737">
            <v>51</v>
          </cell>
          <cell r="G737">
            <v>380</v>
          </cell>
          <cell r="H737" t="str">
            <v>ﾅｶﾔ ﾋﾃﾞﾀｶ</v>
          </cell>
          <cell r="I737" t="str">
            <v>中谷　秀孝　　　　　　　　　</v>
          </cell>
          <cell r="J737">
            <v>20241</v>
          </cell>
          <cell r="K737">
            <v>28307</v>
          </cell>
          <cell r="L737" t="str">
            <v>1-0421</v>
          </cell>
        </row>
        <row r="738">
          <cell r="A738">
            <v>777481</v>
          </cell>
          <cell r="B738">
            <v>37438</v>
          </cell>
          <cell r="C738">
            <v>1</v>
          </cell>
          <cell r="D738">
            <v>54</v>
          </cell>
          <cell r="E738">
            <v>80330</v>
          </cell>
          <cell r="F738">
            <v>60</v>
          </cell>
          <cell r="G738">
            <v>718</v>
          </cell>
          <cell r="H738" t="str">
            <v>ｺﾊﾞﾔｼ ﾏｻﾖｼ</v>
          </cell>
          <cell r="I738" t="str">
            <v>小林　政義　　　　　　　　　</v>
          </cell>
          <cell r="J738">
            <v>20576</v>
          </cell>
          <cell r="K738">
            <v>28307</v>
          </cell>
          <cell r="L738" t="str">
            <v>5-0421</v>
          </cell>
        </row>
        <row r="739">
          <cell r="A739">
            <v>777499</v>
          </cell>
          <cell r="B739">
            <v>37438</v>
          </cell>
          <cell r="C739">
            <v>1</v>
          </cell>
          <cell r="D739">
            <v>54</v>
          </cell>
          <cell r="E739">
            <v>80328</v>
          </cell>
          <cell r="F739">
            <v>60</v>
          </cell>
          <cell r="G739">
            <v>718</v>
          </cell>
          <cell r="H739" t="str">
            <v>ﾌｼﾞﾜﾗ ｱﾂｼ</v>
          </cell>
          <cell r="I739" t="str">
            <v>藤原　篤志　　　　　　　　　</v>
          </cell>
          <cell r="J739">
            <v>19808</v>
          </cell>
          <cell r="K739">
            <v>28307</v>
          </cell>
          <cell r="L739" t="str">
            <v>5-0422</v>
          </cell>
        </row>
        <row r="740">
          <cell r="A740">
            <v>777508</v>
          </cell>
          <cell r="B740">
            <v>37438</v>
          </cell>
          <cell r="C740">
            <v>1</v>
          </cell>
          <cell r="D740">
            <v>55</v>
          </cell>
          <cell r="E740">
            <v>80319</v>
          </cell>
          <cell r="F740">
            <v>60</v>
          </cell>
          <cell r="G740">
            <v>785</v>
          </cell>
          <cell r="H740" t="str">
            <v>ｵｶﾀﾞ ﾘﾖｳｼﾞ</v>
          </cell>
          <cell r="I740" t="str">
            <v>岡田　涼二　　　　　　　　　</v>
          </cell>
          <cell r="J740">
            <v>19454</v>
          </cell>
          <cell r="K740">
            <v>28307</v>
          </cell>
          <cell r="L740" t="str">
            <v>5-0422</v>
          </cell>
        </row>
        <row r="741">
          <cell r="A741">
            <v>777515</v>
          </cell>
          <cell r="B741">
            <v>37438</v>
          </cell>
          <cell r="C741">
            <v>1</v>
          </cell>
          <cell r="D741">
            <v>54</v>
          </cell>
          <cell r="E741">
            <v>80329</v>
          </cell>
          <cell r="F741">
            <v>60</v>
          </cell>
          <cell r="G741">
            <v>718</v>
          </cell>
          <cell r="H741" t="str">
            <v>ｽｽﾞｷ ﾏｻｱｷ</v>
          </cell>
          <cell r="I741" t="str">
            <v>鈴木　正明　　　　　　　　　</v>
          </cell>
          <cell r="J741">
            <v>19532</v>
          </cell>
          <cell r="K741">
            <v>28307</v>
          </cell>
          <cell r="L741" t="str">
            <v>5-0422</v>
          </cell>
        </row>
        <row r="742">
          <cell r="A742">
            <v>777523</v>
          </cell>
          <cell r="B742">
            <v>37438</v>
          </cell>
          <cell r="C742">
            <v>1</v>
          </cell>
          <cell r="D742">
            <v>54</v>
          </cell>
          <cell r="E742">
            <v>80328</v>
          </cell>
          <cell r="F742">
            <v>51</v>
          </cell>
          <cell r="G742">
            <v>380</v>
          </cell>
          <cell r="H742" t="str">
            <v>ﾀｶﾊｼ ﾏｻｼ</v>
          </cell>
          <cell r="I742" t="str">
            <v>高橋　政志　　　　　　　　　</v>
          </cell>
          <cell r="J742">
            <v>18761</v>
          </cell>
          <cell r="K742">
            <v>28307</v>
          </cell>
          <cell r="L742" t="str">
            <v>1-0517</v>
          </cell>
        </row>
        <row r="743">
          <cell r="A743">
            <v>777531</v>
          </cell>
          <cell r="B743">
            <v>37438</v>
          </cell>
          <cell r="C743">
            <v>1</v>
          </cell>
          <cell r="D743">
            <v>54</v>
          </cell>
          <cell r="E743">
            <v>80330</v>
          </cell>
          <cell r="F743">
            <v>60</v>
          </cell>
          <cell r="G743">
            <v>718</v>
          </cell>
          <cell r="H743" t="str">
            <v>ｽｽﾞｷ ﾋﾛｼ</v>
          </cell>
          <cell r="I743" t="str">
            <v>鈴木　博　　　　　　　　　　</v>
          </cell>
          <cell r="J743">
            <v>18738</v>
          </cell>
          <cell r="K743">
            <v>28307</v>
          </cell>
          <cell r="L743" t="str">
            <v>5-0425</v>
          </cell>
        </row>
        <row r="744">
          <cell r="A744">
            <v>777549</v>
          </cell>
          <cell r="B744">
            <v>37438</v>
          </cell>
          <cell r="C744">
            <v>1</v>
          </cell>
          <cell r="D744">
            <v>54</v>
          </cell>
          <cell r="E744">
            <v>80316</v>
          </cell>
          <cell r="F744">
            <v>51</v>
          </cell>
          <cell r="G744">
            <v>120</v>
          </cell>
          <cell r="H744" t="str">
            <v>ｻｶｼﾀ ｼﾖｳｿﾞｳ</v>
          </cell>
          <cell r="I744" t="str">
            <v>坂下　将三　　　　　　　　　</v>
          </cell>
          <cell r="J744">
            <v>20927</v>
          </cell>
          <cell r="K744">
            <v>28307</v>
          </cell>
          <cell r="L744" t="str">
            <v>1-0421</v>
          </cell>
        </row>
        <row r="745">
          <cell r="A745">
            <v>777557</v>
          </cell>
          <cell r="B745">
            <v>37438</v>
          </cell>
          <cell r="C745">
            <v>1</v>
          </cell>
          <cell r="D745">
            <v>54</v>
          </cell>
          <cell r="E745">
            <v>80329</v>
          </cell>
          <cell r="F745">
            <v>60</v>
          </cell>
          <cell r="G745">
            <v>718</v>
          </cell>
          <cell r="H745" t="str">
            <v>ｵﾉ ｼﾞﾕﾝ</v>
          </cell>
          <cell r="I745" t="str">
            <v>小野　盾　　　　　　　　　　</v>
          </cell>
          <cell r="J745">
            <v>19990</v>
          </cell>
          <cell r="K745">
            <v>28307</v>
          </cell>
          <cell r="L745" t="str">
            <v>5-0421</v>
          </cell>
        </row>
        <row r="746">
          <cell r="A746">
            <v>777564</v>
          </cell>
          <cell r="B746">
            <v>37438</v>
          </cell>
          <cell r="C746">
            <v>1</v>
          </cell>
          <cell r="D746">
            <v>54</v>
          </cell>
          <cell r="E746">
            <v>80329</v>
          </cell>
          <cell r="F746">
            <v>60</v>
          </cell>
          <cell r="G746">
            <v>718</v>
          </cell>
          <cell r="H746" t="str">
            <v>ｻﾄｳ ﾖｼﾐ</v>
          </cell>
          <cell r="I746" t="str">
            <v>佐藤　義己　　　　　　　　　</v>
          </cell>
          <cell r="J746">
            <v>19720</v>
          </cell>
          <cell r="K746">
            <v>28307</v>
          </cell>
          <cell r="L746" t="str">
            <v>5-0422</v>
          </cell>
        </row>
        <row r="747">
          <cell r="A747">
            <v>777622</v>
          </cell>
          <cell r="B747">
            <v>37438</v>
          </cell>
          <cell r="C747">
            <v>1</v>
          </cell>
          <cell r="D747">
            <v>54</v>
          </cell>
          <cell r="E747">
            <v>80316</v>
          </cell>
          <cell r="F747">
            <v>41</v>
          </cell>
          <cell r="G747">
            <v>120</v>
          </cell>
          <cell r="H747" t="str">
            <v>ﾆｼﾓﾄ ﾏｺﾄ</v>
          </cell>
          <cell r="I747" t="str">
            <v>西本　真人　　　　　　　　　</v>
          </cell>
          <cell r="J747">
            <v>19992</v>
          </cell>
          <cell r="K747">
            <v>28307</v>
          </cell>
          <cell r="L747" t="str">
            <v>1-0517</v>
          </cell>
        </row>
        <row r="748">
          <cell r="A748">
            <v>777630</v>
          </cell>
          <cell r="B748">
            <v>37438</v>
          </cell>
          <cell r="C748">
            <v>1</v>
          </cell>
          <cell r="D748">
            <v>53</v>
          </cell>
          <cell r="E748">
            <v>80511</v>
          </cell>
          <cell r="F748">
            <v>51</v>
          </cell>
          <cell r="G748">
            <v>481</v>
          </cell>
          <cell r="H748" t="str">
            <v>ﾂﾔ ｹﾝｲﾁ</v>
          </cell>
          <cell r="I748" t="str">
            <v>津谷　謙一　　　　　　　　　</v>
          </cell>
          <cell r="J748">
            <v>18888</v>
          </cell>
          <cell r="K748">
            <v>28307</v>
          </cell>
          <cell r="L748" t="str">
            <v>1-0424</v>
          </cell>
        </row>
        <row r="749">
          <cell r="A749">
            <v>777648</v>
          </cell>
          <cell r="B749">
            <v>37438</v>
          </cell>
          <cell r="C749">
            <v>1</v>
          </cell>
          <cell r="D749">
            <v>53</v>
          </cell>
          <cell r="E749">
            <v>80509</v>
          </cell>
          <cell r="F749">
            <v>51</v>
          </cell>
          <cell r="G749">
            <v>480</v>
          </cell>
          <cell r="H749" t="str">
            <v>ﾅｶｼﾞﾏ ｹﾝｼﾞ</v>
          </cell>
          <cell r="I749" t="str">
            <v>中嶋　健次　　　　　　　　　</v>
          </cell>
          <cell r="J749">
            <v>20517</v>
          </cell>
          <cell r="K749">
            <v>28307</v>
          </cell>
          <cell r="L749" t="str">
            <v>1-0421</v>
          </cell>
        </row>
        <row r="750">
          <cell r="A750">
            <v>777656</v>
          </cell>
          <cell r="B750">
            <v>37438</v>
          </cell>
          <cell r="C750">
            <v>1</v>
          </cell>
          <cell r="D750">
            <v>53</v>
          </cell>
          <cell r="E750">
            <v>80511</v>
          </cell>
          <cell r="F750">
            <v>51</v>
          </cell>
          <cell r="G750">
            <v>480</v>
          </cell>
          <cell r="H750" t="str">
            <v>ｻﾄｳ ｵｻﾑ</v>
          </cell>
          <cell r="I750" t="str">
            <v>佐藤　修　　　　　　　　　　</v>
          </cell>
          <cell r="J750">
            <v>19834</v>
          </cell>
          <cell r="K750">
            <v>28307</v>
          </cell>
          <cell r="L750" t="str">
            <v>1-0422</v>
          </cell>
        </row>
        <row r="751">
          <cell r="A751">
            <v>777697</v>
          </cell>
          <cell r="B751">
            <v>37438</v>
          </cell>
          <cell r="C751">
            <v>1</v>
          </cell>
          <cell r="D751">
            <v>54</v>
          </cell>
          <cell r="E751">
            <v>80316</v>
          </cell>
          <cell r="F751">
            <v>46</v>
          </cell>
          <cell r="G751">
            <v>453</v>
          </cell>
          <cell r="H751" t="str">
            <v>ﾖｺﾔﾏ ﾋﾛﾐ</v>
          </cell>
          <cell r="I751" t="str">
            <v>横山　廣己　　　　　　　　　</v>
          </cell>
          <cell r="J751">
            <v>19167</v>
          </cell>
          <cell r="K751">
            <v>28307</v>
          </cell>
          <cell r="L751" t="str">
            <v>1-0518</v>
          </cell>
        </row>
        <row r="752">
          <cell r="A752">
            <v>777706</v>
          </cell>
          <cell r="B752">
            <v>37438</v>
          </cell>
          <cell r="C752">
            <v>1</v>
          </cell>
          <cell r="D752">
            <v>53</v>
          </cell>
          <cell r="E752">
            <v>80510</v>
          </cell>
          <cell r="F752">
            <v>51</v>
          </cell>
          <cell r="G752">
            <v>480</v>
          </cell>
          <cell r="H752" t="str">
            <v>ｶﾈｺ ｱｷﾗ</v>
          </cell>
          <cell r="I752" t="str">
            <v>金子　彰　　　　　　　　　　</v>
          </cell>
          <cell r="J752">
            <v>19200</v>
          </cell>
          <cell r="K752">
            <v>28307</v>
          </cell>
          <cell r="L752" t="str">
            <v>1-0423</v>
          </cell>
        </row>
        <row r="753">
          <cell r="A753">
            <v>777713</v>
          </cell>
          <cell r="B753">
            <v>37438</v>
          </cell>
          <cell r="C753">
            <v>1</v>
          </cell>
          <cell r="D753">
            <v>53</v>
          </cell>
          <cell r="E753">
            <v>80510</v>
          </cell>
          <cell r="F753">
            <v>51</v>
          </cell>
          <cell r="G753">
            <v>481</v>
          </cell>
          <cell r="H753" t="str">
            <v>ｵｶﾀﾞ ﾐﾉﾙ</v>
          </cell>
          <cell r="I753" t="str">
            <v>岡田　実　　　　　　　　　　</v>
          </cell>
          <cell r="J753">
            <v>20455</v>
          </cell>
          <cell r="K753">
            <v>28307</v>
          </cell>
          <cell r="L753" t="str">
            <v>1-0421</v>
          </cell>
        </row>
        <row r="754">
          <cell r="A754">
            <v>777739</v>
          </cell>
          <cell r="B754">
            <v>37438</v>
          </cell>
          <cell r="C754">
            <v>1</v>
          </cell>
          <cell r="D754">
            <v>53</v>
          </cell>
          <cell r="E754">
            <v>80511</v>
          </cell>
          <cell r="F754">
            <v>51</v>
          </cell>
          <cell r="G754">
            <v>480</v>
          </cell>
          <cell r="H754" t="str">
            <v>ｻｲﾄｳ ﾏｻﾐ</v>
          </cell>
          <cell r="I754" t="str">
            <v>斉藤　政美　　　　　　　　　</v>
          </cell>
          <cell r="J754">
            <v>19228</v>
          </cell>
          <cell r="K754">
            <v>28307</v>
          </cell>
          <cell r="L754" t="str">
            <v>1-0423</v>
          </cell>
        </row>
        <row r="755">
          <cell r="A755">
            <v>777755</v>
          </cell>
          <cell r="B755">
            <v>37438</v>
          </cell>
          <cell r="C755">
            <v>1</v>
          </cell>
          <cell r="D755">
            <v>53</v>
          </cell>
          <cell r="E755">
            <v>80510</v>
          </cell>
          <cell r="F755">
            <v>51</v>
          </cell>
          <cell r="G755">
            <v>481</v>
          </cell>
          <cell r="H755" t="str">
            <v>ｷﾑﾗ ﾄｼｱｷ</v>
          </cell>
          <cell r="I755" t="str">
            <v>木村　敏秋　　　　　　　　　</v>
          </cell>
          <cell r="J755">
            <v>18898</v>
          </cell>
          <cell r="K755">
            <v>28307</v>
          </cell>
          <cell r="L755" t="str">
            <v>1-0424</v>
          </cell>
        </row>
        <row r="756">
          <cell r="A756">
            <v>777762</v>
          </cell>
          <cell r="B756">
            <v>37438</v>
          </cell>
          <cell r="C756">
            <v>1</v>
          </cell>
          <cell r="D756">
            <v>56</v>
          </cell>
          <cell r="E756">
            <v>80512</v>
          </cell>
          <cell r="F756">
            <v>51</v>
          </cell>
          <cell r="G756">
            <v>453</v>
          </cell>
          <cell r="H756" t="str">
            <v>ﾐｽﾞｸﾞﾁ ﾋﾛｼ</v>
          </cell>
          <cell r="I756" t="str">
            <v>水口　博　　　　　　　　　　</v>
          </cell>
          <cell r="J756">
            <v>20723</v>
          </cell>
          <cell r="K756">
            <v>28307</v>
          </cell>
          <cell r="L756" t="str">
            <v>1-0421</v>
          </cell>
        </row>
        <row r="757">
          <cell r="A757">
            <v>777861</v>
          </cell>
          <cell r="B757">
            <v>37438</v>
          </cell>
          <cell r="C757">
            <v>1</v>
          </cell>
          <cell r="D757">
            <v>15</v>
          </cell>
          <cell r="E757">
            <v>80327</v>
          </cell>
          <cell r="F757">
            <v>60</v>
          </cell>
          <cell r="G757">
            <v>717</v>
          </cell>
          <cell r="H757" t="str">
            <v>ﾔﾏﾓﾄ ｼﾕｳｺﾞ</v>
          </cell>
          <cell r="I757" t="str">
            <v>山本　修吾　　　　　　　　　</v>
          </cell>
          <cell r="J757">
            <v>19365</v>
          </cell>
          <cell r="K757">
            <v>28430</v>
          </cell>
          <cell r="L757" t="str">
            <v>5-0422</v>
          </cell>
        </row>
        <row r="758">
          <cell r="A758">
            <v>777879</v>
          </cell>
          <cell r="B758">
            <v>37438</v>
          </cell>
          <cell r="C758">
            <v>1</v>
          </cell>
          <cell r="D758">
            <v>25</v>
          </cell>
          <cell r="E758">
            <v>80214</v>
          </cell>
          <cell r="F758">
            <v>51</v>
          </cell>
          <cell r="G758">
            <v>380</v>
          </cell>
          <cell r="H758" t="str">
            <v>ﾐｳﾗ ﾀｶｼ</v>
          </cell>
          <cell r="I758" t="str">
            <v>三浦　隆　　　　　　　　　　</v>
          </cell>
          <cell r="J758">
            <v>19772</v>
          </cell>
          <cell r="K758">
            <v>28430</v>
          </cell>
          <cell r="L758" t="str">
            <v>1-0421</v>
          </cell>
        </row>
        <row r="759">
          <cell r="A759">
            <v>777887</v>
          </cell>
          <cell r="B759">
            <v>37438</v>
          </cell>
          <cell r="C759">
            <v>1</v>
          </cell>
          <cell r="D759">
            <v>15</v>
          </cell>
          <cell r="E759">
            <v>80327</v>
          </cell>
          <cell r="F759">
            <v>43</v>
          </cell>
          <cell r="G759">
            <v>120</v>
          </cell>
          <cell r="H759" t="str">
            <v>ﾐﾂｲ ﾋﾄｼ</v>
          </cell>
          <cell r="I759" t="str">
            <v>三井　仁　　　　　　　　　　</v>
          </cell>
          <cell r="J759">
            <v>19235</v>
          </cell>
          <cell r="K759">
            <v>28430</v>
          </cell>
          <cell r="L759" t="str">
            <v>1-0518</v>
          </cell>
        </row>
        <row r="760">
          <cell r="A760">
            <v>777895</v>
          </cell>
          <cell r="B760">
            <v>37438</v>
          </cell>
          <cell r="C760">
            <v>1</v>
          </cell>
          <cell r="D760">
            <v>55</v>
          </cell>
          <cell r="E760">
            <v>80321</v>
          </cell>
          <cell r="F760">
            <v>41</v>
          </cell>
          <cell r="G760">
            <v>380</v>
          </cell>
          <cell r="H760" t="str">
            <v>ﾀｶﾐ ｺｳｷ</v>
          </cell>
          <cell r="I760" t="str">
            <v>高見　光紀　　　　　　　　　</v>
          </cell>
          <cell r="J760">
            <v>19287</v>
          </cell>
          <cell r="K760">
            <v>28430</v>
          </cell>
          <cell r="L760" t="str">
            <v>1-0518</v>
          </cell>
        </row>
        <row r="761">
          <cell r="A761">
            <v>777929</v>
          </cell>
          <cell r="B761">
            <v>37438</v>
          </cell>
          <cell r="C761">
            <v>1</v>
          </cell>
          <cell r="D761">
            <v>83</v>
          </cell>
          <cell r="E761">
            <v>80800</v>
          </cell>
          <cell r="F761">
            <v>51</v>
          </cell>
          <cell r="G761">
            <v>380</v>
          </cell>
          <cell r="H761" t="str">
            <v>ﾐﾔｻﾞｷ ｶｽﾞﾋﾛ</v>
          </cell>
          <cell r="I761" t="str">
            <v>宮崎　和広　　　　　　　　　</v>
          </cell>
          <cell r="J761">
            <v>20483</v>
          </cell>
          <cell r="K761">
            <v>28430</v>
          </cell>
          <cell r="L761" t="str">
            <v>1-0420</v>
          </cell>
        </row>
        <row r="762">
          <cell r="A762">
            <v>777945</v>
          </cell>
          <cell r="B762">
            <v>37438</v>
          </cell>
          <cell r="C762">
            <v>1</v>
          </cell>
          <cell r="D762">
            <v>15</v>
          </cell>
          <cell r="E762">
            <v>80327</v>
          </cell>
          <cell r="F762">
            <v>51</v>
          </cell>
          <cell r="G762">
            <v>380</v>
          </cell>
          <cell r="H762" t="str">
            <v>ﾉｼﾛﾔ ﾖｼﾀｶ</v>
          </cell>
          <cell r="I762" t="str">
            <v>能代谷　吉隆　　　　　　　　</v>
          </cell>
          <cell r="J762">
            <v>20440</v>
          </cell>
          <cell r="K762">
            <v>28430</v>
          </cell>
          <cell r="L762" t="str">
            <v>1-0420</v>
          </cell>
        </row>
        <row r="763">
          <cell r="A763">
            <v>777953</v>
          </cell>
          <cell r="B763">
            <v>37438</v>
          </cell>
          <cell r="C763">
            <v>1</v>
          </cell>
          <cell r="D763">
            <v>15</v>
          </cell>
          <cell r="E763">
            <v>80327</v>
          </cell>
          <cell r="F763">
            <v>60</v>
          </cell>
          <cell r="G763">
            <v>717</v>
          </cell>
          <cell r="H763" t="str">
            <v>ﾀﾅｶ ﾔｽｼ</v>
          </cell>
          <cell r="I763" t="str">
            <v>田中　康志　　　　　　　　　</v>
          </cell>
          <cell r="J763">
            <v>19372</v>
          </cell>
          <cell r="K763">
            <v>28430</v>
          </cell>
          <cell r="L763" t="str">
            <v>5-0422</v>
          </cell>
        </row>
        <row r="764">
          <cell r="A764">
            <v>777960</v>
          </cell>
          <cell r="B764">
            <v>37438</v>
          </cell>
          <cell r="C764">
            <v>1</v>
          </cell>
          <cell r="D764">
            <v>15</v>
          </cell>
          <cell r="E764">
            <v>80327</v>
          </cell>
          <cell r="F764">
            <v>60</v>
          </cell>
          <cell r="G764">
            <v>717</v>
          </cell>
          <cell r="H764" t="str">
            <v>ｲｼｶﾜ ｺｳｲﾁ</v>
          </cell>
          <cell r="I764" t="str">
            <v>石川　宏一　　　　　　　　　</v>
          </cell>
          <cell r="J764">
            <v>19063</v>
          </cell>
          <cell r="K764">
            <v>28430</v>
          </cell>
          <cell r="L764" t="str">
            <v>5-0423</v>
          </cell>
        </row>
        <row r="765">
          <cell r="A765">
            <v>777978</v>
          </cell>
          <cell r="B765">
            <v>37438</v>
          </cell>
          <cell r="C765">
            <v>1</v>
          </cell>
          <cell r="D765">
            <v>81</v>
          </cell>
          <cell r="E765">
            <v>80800</v>
          </cell>
          <cell r="F765">
            <v>42</v>
          </cell>
          <cell r="G765">
            <v>120</v>
          </cell>
          <cell r="H765" t="str">
            <v>ﾂｼﾞﾓﾄ ﾏｺﾄ</v>
          </cell>
          <cell r="I765" t="str">
            <v>辻元　誠　　　　　　　　　　</v>
          </cell>
          <cell r="J765">
            <v>18887</v>
          </cell>
          <cell r="K765">
            <v>28430</v>
          </cell>
          <cell r="L765" t="str">
            <v>1-0620</v>
          </cell>
        </row>
        <row r="766">
          <cell r="A766">
            <v>779008</v>
          </cell>
          <cell r="B766">
            <v>37438</v>
          </cell>
          <cell r="C766">
            <v>1</v>
          </cell>
          <cell r="D766">
            <v>15</v>
          </cell>
          <cell r="E766">
            <v>80327</v>
          </cell>
          <cell r="F766">
            <v>51</v>
          </cell>
          <cell r="G766">
            <v>380</v>
          </cell>
          <cell r="H766" t="str">
            <v>ﾊｼﾓﾄ ﾖｼﾋﾄ</v>
          </cell>
          <cell r="I766" t="str">
            <v>橋本　義人　　　　　　　　　</v>
          </cell>
          <cell r="J766">
            <v>19862</v>
          </cell>
          <cell r="K766">
            <v>28430</v>
          </cell>
          <cell r="L766" t="str">
            <v>1-0420</v>
          </cell>
        </row>
        <row r="767">
          <cell r="A767">
            <v>779016</v>
          </cell>
          <cell r="B767">
            <v>37438</v>
          </cell>
          <cell r="C767">
            <v>1</v>
          </cell>
          <cell r="D767">
            <v>15</v>
          </cell>
          <cell r="E767">
            <v>80327</v>
          </cell>
          <cell r="F767">
            <v>51</v>
          </cell>
          <cell r="G767">
            <v>380</v>
          </cell>
          <cell r="H767" t="str">
            <v>ﾌｼﾞﾉ ｶｽﾞﾄｼ</v>
          </cell>
          <cell r="I767" t="str">
            <v>藤野　和敏　　　　　　　　　</v>
          </cell>
          <cell r="J767">
            <v>19220</v>
          </cell>
          <cell r="K767">
            <v>28430</v>
          </cell>
          <cell r="L767" t="str">
            <v>1-0423</v>
          </cell>
        </row>
        <row r="768">
          <cell r="A768">
            <v>779024</v>
          </cell>
          <cell r="B768">
            <v>37438</v>
          </cell>
          <cell r="C768">
            <v>1</v>
          </cell>
          <cell r="D768">
            <v>15</v>
          </cell>
          <cell r="E768">
            <v>80327</v>
          </cell>
          <cell r="F768">
            <v>60</v>
          </cell>
          <cell r="G768">
            <v>717</v>
          </cell>
          <cell r="H768" t="str">
            <v>ﾅｶｶﾞﾜ ﾀｹｼ</v>
          </cell>
          <cell r="I768" t="str">
            <v>中川　猛　　　　　　　　　　</v>
          </cell>
          <cell r="J768">
            <v>19036</v>
          </cell>
          <cell r="K768">
            <v>28430</v>
          </cell>
          <cell r="L768" t="str">
            <v>5-0423</v>
          </cell>
        </row>
        <row r="769">
          <cell r="A769">
            <v>779032</v>
          </cell>
          <cell r="B769">
            <v>37438</v>
          </cell>
          <cell r="C769">
            <v>1</v>
          </cell>
          <cell r="D769">
            <v>15</v>
          </cell>
          <cell r="E769">
            <v>80327</v>
          </cell>
          <cell r="F769">
            <v>60</v>
          </cell>
          <cell r="G769">
            <v>717</v>
          </cell>
          <cell r="H769" t="str">
            <v>ｻﾜﾔﾏ ﾋﾄｼ</v>
          </cell>
          <cell r="I769" t="str">
            <v>澤山　志　　　　　　　　　　</v>
          </cell>
          <cell r="J769">
            <v>19365</v>
          </cell>
          <cell r="K769">
            <v>28430</v>
          </cell>
          <cell r="L769" t="str">
            <v>5-0422</v>
          </cell>
        </row>
        <row r="770">
          <cell r="A770">
            <v>779049</v>
          </cell>
          <cell r="B770">
            <v>37438</v>
          </cell>
          <cell r="C770">
            <v>1</v>
          </cell>
          <cell r="D770">
            <v>15</v>
          </cell>
          <cell r="E770">
            <v>80327</v>
          </cell>
          <cell r="F770">
            <v>60</v>
          </cell>
          <cell r="G770">
            <v>717</v>
          </cell>
          <cell r="H770" t="str">
            <v>ﾀｶﾊｼ ｼﾝｷﾁ</v>
          </cell>
          <cell r="I770" t="str">
            <v>高橋　信吉　　　　　　　　　</v>
          </cell>
          <cell r="J770">
            <v>19945</v>
          </cell>
          <cell r="K770">
            <v>28430</v>
          </cell>
          <cell r="L770" t="str">
            <v>5-0421</v>
          </cell>
        </row>
        <row r="771">
          <cell r="A771">
            <v>779057</v>
          </cell>
          <cell r="B771">
            <v>37438</v>
          </cell>
          <cell r="C771">
            <v>1</v>
          </cell>
          <cell r="D771">
            <v>15</v>
          </cell>
          <cell r="E771">
            <v>80327</v>
          </cell>
          <cell r="F771">
            <v>60</v>
          </cell>
          <cell r="G771">
            <v>717</v>
          </cell>
          <cell r="H771" t="str">
            <v>ﾏｴﾀﾞ ﾏｻﾃﾂ</v>
          </cell>
          <cell r="I771" t="str">
            <v>前田　将哲　　　　　　　　　</v>
          </cell>
          <cell r="J771">
            <v>19337</v>
          </cell>
          <cell r="K771">
            <v>28430</v>
          </cell>
          <cell r="L771" t="str">
            <v>5-0422</v>
          </cell>
        </row>
        <row r="772">
          <cell r="A772">
            <v>781757</v>
          </cell>
          <cell r="B772">
            <v>37438</v>
          </cell>
          <cell r="C772">
            <v>1</v>
          </cell>
          <cell r="D772">
            <v>82</v>
          </cell>
          <cell r="E772">
            <v>80800</v>
          </cell>
          <cell r="F772">
            <v>32</v>
          </cell>
          <cell r="G772">
            <v>100</v>
          </cell>
          <cell r="H772" t="str">
            <v>ｳｴﾀﾞ ｼﾞﾕﾝ</v>
          </cell>
          <cell r="I772" t="str">
            <v>上田　純　　　　　　　　　　</v>
          </cell>
          <cell r="J772">
            <v>20472</v>
          </cell>
          <cell r="K772">
            <v>28581</v>
          </cell>
          <cell r="L772" t="str">
            <v>1-0719</v>
          </cell>
        </row>
        <row r="773">
          <cell r="A773">
            <v>782549</v>
          </cell>
          <cell r="B773">
            <v>37438</v>
          </cell>
          <cell r="C773">
            <v>1</v>
          </cell>
          <cell r="D773">
            <v>12</v>
          </cell>
          <cell r="E773">
            <v>80327</v>
          </cell>
          <cell r="F773">
            <v>41</v>
          </cell>
          <cell r="G773">
            <v>454</v>
          </cell>
          <cell r="H773" t="str">
            <v>ﾌｶｻﾞﾜ ｼｹﾞﾙ</v>
          </cell>
          <cell r="I773" t="str">
            <v>深澤　滋　　　　　　　　　　</v>
          </cell>
          <cell r="J773">
            <v>19890</v>
          </cell>
          <cell r="K773">
            <v>28581</v>
          </cell>
          <cell r="L773" t="str">
            <v>1-0622</v>
          </cell>
        </row>
        <row r="774">
          <cell r="A774">
            <v>784197</v>
          </cell>
          <cell r="B774">
            <v>37438</v>
          </cell>
          <cell r="C774">
            <v>1</v>
          </cell>
          <cell r="D774">
            <v>45</v>
          </cell>
          <cell r="E774">
            <v>80000</v>
          </cell>
          <cell r="F774">
            <v>41</v>
          </cell>
          <cell r="G774">
            <v>120</v>
          </cell>
          <cell r="H774" t="str">
            <v>ﾆｼｶﾜ ｻﾄｼ</v>
          </cell>
          <cell r="I774" t="str">
            <v>西川　智　　　　　　　　　　</v>
          </cell>
          <cell r="J774">
            <v>20343</v>
          </cell>
          <cell r="K774">
            <v>28672</v>
          </cell>
          <cell r="L774" t="str">
            <v>1-0519</v>
          </cell>
        </row>
        <row r="775">
          <cell r="A775">
            <v>784230</v>
          </cell>
          <cell r="B775">
            <v>37438</v>
          </cell>
          <cell r="C775">
            <v>1</v>
          </cell>
          <cell r="D775">
            <v>52</v>
          </cell>
          <cell r="E775">
            <v>80512</v>
          </cell>
          <cell r="F775">
            <v>51</v>
          </cell>
          <cell r="G775">
            <v>453</v>
          </cell>
          <cell r="H775" t="str">
            <v>ﾖｼｴ ｶｽﾞﾋﾛ</v>
          </cell>
          <cell r="I775" t="str">
            <v>吉江　一弘　　　　　　　　　</v>
          </cell>
          <cell r="J775">
            <v>21965</v>
          </cell>
          <cell r="K775">
            <v>28672</v>
          </cell>
          <cell r="L775" t="str">
            <v>1-0418</v>
          </cell>
        </row>
        <row r="776">
          <cell r="A776">
            <v>784271</v>
          </cell>
          <cell r="B776">
            <v>37438</v>
          </cell>
          <cell r="C776">
            <v>1</v>
          </cell>
          <cell r="D776">
            <v>53</v>
          </cell>
          <cell r="E776">
            <v>80509</v>
          </cell>
          <cell r="F776">
            <v>51</v>
          </cell>
          <cell r="G776">
            <v>454</v>
          </cell>
          <cell r="H776" t="str">
            <v>ﾎﾝﾏ ﾋﾄｼ</v>
          </cell>
          <cell r="I776" t="str">
            <v>本間　均　　　　　　　　　　</v>
          </cell>
          <cell r="J776">
            <v>21750</v>
          </cell>
          <cell r="K776">
            <v>28672</v>
          </cell>
          <cell r="L776" t="str">
            <v>1-0418</v>
          </cell>
        </row>
        <row r="777">
          <cell r="A777">
            <v>788009</v>
          </cell>
          <cell r="B777">
            <v>37438</v>
          </cell>
          <cell r="C777">
            <v>1</v>
          </cell>
          <cell r="D777">
            <v>54</v>
          </cell>
          <cell r="E777">
            <v>80328</v>
          </cell>
          <cell r="F777">
            <v>60</v>
          </cell>
          <cell r="G777">
            <v>718</v>
          </cell>
          <cell r="H777" t="str">
            <v>ｳﾒﾀﾞ ﾀｶｼ</v>
          </cell>
          <cell r="I777" t="str">
            <v>梅田　孝志　　　　　　　　　</v>
          </cell>
          <cell r="J777">
            <v>19884</v>
          </cell>
          <cell r="K777">
            <v>28522</v>
          </cell>
          <cell r="L777" t="str">
            <v>5-0421</v>
          </cell>
        </row>
        <row r="778">
          <cell r="A778">
            <v>788017</v>
          </cell>
          <cell r="B778">
            <v>37438</v>
          </cell>
          <cell r="C778">
            <v>1</v>
          </cell>
          <cell r="D778">
            <v>54</v>
          </cell>
          <cell r="E778">
            <v>80317</v>
          </cell>
          <cell r="F778">
            <v>41</v>
          </cell>
          <cell r="G778">
            <v>380</v>
          </cell>
          <cell r="H778" t="str">
            <v>ｵｵﾜﾀﾞ ﾏｻﾋﾛ</v>
          </cell>
          <cell r="I778" t="str">
            <v>大和田　雅広　　　　　　　　</v>
          </cell>
          <cell r="J778">
            <v>21089</v>
          </cell>
          <cell r="K778">
            <v>28522</v>
          </cell>
          <cell r="L778" t="str">
            <v>1-0518</v>
          </cell>
        </row>
        <row r="779">
          <cell r="A779">
            <v>788025</v>
          </cell>
          <cell r="B779">
            <v>37438</v>
          </cell>
          <cell r="C779">
            <v>1</v>
          </cell>
          <cell r="D779">
            <v>54</v>
          </cell>
          <cell r="E779">
            <v>80317</v>
          </cell>
          <cell r="F779">
            <v>51</v>
          </cell>
          <cell r="G779">
            <v>380</v>
          </cell>
          <cell r="H779" t="str">
            <v>ｶﾓ ﾏｻｱｷ</v>
          </cell>
          <cell r="I779" t="str">
            <v>加茂　正明　　　　　　　　　</v>
          </cell>
          <cell r="J779">
            <v>21012</v>
          </cell>
          <cell r="K779">
            <v>28522</v>
          </cell>
          <cell r="L779" t="str">
            <v>1-0420</v>
          </cell>
        </row>
        <row r="780">
          <cell r="A780">
            <v>788033</v>
          </cell>
          <cell r="B780">
            <v>37438</v>
          </cell>
          <cell r="C780">
            <v>1</v>
          </cell>
          <cell r="D780">
            <v>54</v>
          </cell>
          <cell r="E780">
            <v>80328</v>
          </cell>
          <cell r="F780">
            <v>41</v>
          </cell>
          <cell r="G780">
            <v>120</v>
          </cell>
          <cell r="H780" t="str">
            <v>ﾊｼﾓﾄ ﾅﾘﾄｼ</v>
          </cell>
          <cell r="I780" t="str">
            <v>橋本　成年　　　　　　　　　</v>
          </cell>
          <cell r="J780">
            <v>21542</v>
          </cell>
          <cell r="K780">
            <v>28522</v>
          </cell>
          <cell r="L780" t="str">
            <v>1-0517</v>
          </cell>
        </row>
        <row r="781">
          <cell r="A781">
            <v>788041</v>
          </cell>
          <cell r="B781">
            <v>37438</v>
          </cell>
          <cell r="C781">
            <v>1</v>
          </cell>
          <cell r="D781">
            <v>54</v>
          </cell>
          <cell r="E781">
            <v>80328</v>
          </cell>
          <cell r="F781">
            <v>60</v>
          </cell>
          <cell r="G781">
            <v>718</v>
          </cell>
          <cell r="H781" t="str">
            <v>ﾀｶﾊｼ ﾏｻﾄﾓ</v>
          </cell>
          <cell r="I781" t="str">
            <v>高橋　正知　　　　　　　　　</v>
          </cell>
          <cell r="J781">
            <v>20801</v>
          </cell>
          <cell r="K781">
            <v>28522</v>
          </cell>
          <cell r="L781" t="str">
            <v>5-0420</v>
          </cell>
        </row>
        <row r="782">
          <cell r="A782">
            <v>788058</v>
          </cell>
          <cell r="B782">
            <v>37438</v>
          </cell>
          <cell r="C782">
            <v>1</v>
          </cell>
          <cell r="D782">
            <v>83</v>
          </cell>
          <cell r="E782">
            <v>80800</v>
          </cell>
          <cell r="F782">
            <v>51</v>
          </cell>
          <cell r="G782">
            <v>380</v>
          </cell>
          <cell r="H782" t="str">
            <v>ﾆｼﾑﾗ ﾋﾃﾞﾉﾘ</v>
          </cell>
          <cell r="I782" t="str">
            <v>西村　秀則　　　　　　　　　</v>
          </cell>
          <cell r="J782">
            <v>21360</v>
          </cell>
          <cell r="K782">
            <v>28522</v>
          </cell>
          <cell r="L782" t="str">
            <v>1-0419</v>
          </cell>
        </row>
        <row r="783">
          <cell r="A783">
            <v>788066</v>
          </cell>
          <cell r="B783">
            <v>37438</v>
          </cell>
          <cell r="C783">
            <v>1</v>
          </cell>
          <cell r="D783">
            <v>54</v>
          </cell>
          <cell r="E783">
            <v>80330</v>
          </cell>
          <cell r="F783">
            <v>60</v>
          </cell>
          <cell r="G783">
            <v>718</v>
          </cell>
          <cell r="H783" t="str">
            <v>ｻﾄｳ ｺｳﾋﾛ</v>
          </cell>
          <cell r="I783" t="str">
            <v>佐藤　好廣　　　　　　　　　</v>
          </cell>
          <cell r="J783">
            <v>18978</v>
          </cell>
          <cell r="K783">
            <v>28522</v>
          </cell>
          <cell r="L783" t="str">
            <v>5-0424</v>
          </cell>
        </row>
        <row r="784">
          <cell r="A784">
            <v>788074</v>
          </cell>
          <cell r="B784">
            <v>37438</v>
          </cell>
          <cell r="C784">
            <v>1</v>
          </cell>
          <cell r="D784">
            <v>54</v>
          </cell>
          <cell r="E784">
            <v>80317</v>
          </cell>
          <cell r="F784">
            <v>51</v>
          </cell>
          <cell r="G784">
            <v>380</v>
          </cell>
          <cell r="H784" t="str">
            <v>ｻﾄｳ ｼﾕｳｼﾞ</v>
          </cell>
          <cell r="I784" t="str">
            <v>佐藤　修二　　　　　　　　　</v>
          </cell>
          <cell r="J784">
            <v>20400</v>
          </cell>
          <cell r="K784">
            <v>28522</v>
          </cell>
          <cell r="L784" t="str">
            <v>1-0421</v>
          </cell>
        </row>
        <row r="785">
          <cell r="A785">
            <v>788082</v>
          </cell>
          <cell r="B785">
            <v>37438</v>
          </cell>
          <cell r="C785">
            <v>1</v>
          </cell>
          <cell r="D785">
            <v>54</v>
          </cell>
          <cell r="E785">
            <v>80317</v>
          </cell>
          <cell r="F785">
            <v>51</v>
          </cell>
          <cell r="G785">
            <v>380</v>
          </cell>
          <cell r="H785" t="str">
            <v>ｼﾝｼﾔ ﾏｻｼ</v>
          </cell>
          <cell r="I785" t="str">
            <v>新舎　正志　　　　　　　　　</v>
          </cell>
          <cell r="J785">
            <v>21028</v>
          </cell>
          <cell r="K785">
            <v>28522</v>
          </cell>
          <cell r="L785" t="str">
            <v>1-0420</v>
          </cell>
        </row>
        <row r="786">
          <cell r="A786">
            <v>788090</v>
          </cell>
          <cell r="B786">
            <v>37438</v>
          </cell>
          <cell r="C786">
            <v>1</v>
          </cell>
          <cell r="D786">
            <v>54</v>
          </cell>
          <cell r="E786">
            <v>80330</v>
          </cell>
          <cell r="F786">
            <v>60</v>
          </cell>
          <cell r="G786">
            <v>718</v>
          </cell>
          <cell r="H786" t="str">
            <v>ｻﾜｷ ﾀﾀﾞﾖｼ</v>
          </cell>
          <cell r="I786" t="str">
            <v>澤木　忠義　　　　　　　　　</v>
          </cell>
          <cell r="J786">
            <v>19617</v>
          </cell>
          <cell r="K786">
            <v>28522</v>
          </cell>
          <cell r="L786" t="str">
            <v>5-0422</v>
          </cell>
        </row>
        <row r="787">
          <cell r="A787">
            <v>788280</v>
          </cell>
          <cell r="B787">
            <v>37438</v>
          </cell>
          <cell r="C787">
            <v>1</v>
          </cell>
          <cell r="D787">
            <v>13</v>
          </cell>
          <cell r="E787">
            <v>80327</v>
          </cell>
          <cell r="F787">
            <v>51</v>
          </cell>
          <cell r="G787">
            <v>481</v>
          </cell>
          <cell r="H787" t="str">
            <v>ｲﾀｶﾞｷ ｶｽﾞｵ</v>
          </cell>
          <cell r="I787" t="str">
            <v>板垣　一夫　　　　　　　　　</v>
          </cell>
          <cell r="J787">
            <v>20176</v>
          </cell>
          <cell r="K787">
            <v>28703</v>
          </cell>
          <cell r="L787" t="str">
            <v>1-0420</v>
          </cell>
        </row>
        <row r="788">
          <cell r="A788">
            <v>788298</v>
          </cell>
          <cell r="B788">
            <v>37438</v>
          </cell>
          <cell r="C788">
            <v>1</v>
          </cell>
          <cell r="D788">
            <v>54</v>
          </cell>
          <cell r="E788">
            <v>80317</v>
          </cell>
          <cell r="F788">
            <v>51</v>
          </cell>
          <cell r="G788">
            <v>480</v>
          </cell>
          <cell r="H788" t="str">
            <v>ｳｴﾉ ﾄｼｱｷ</v>
          </cell>
          <cell r="I788" t="str">
            <v>上野　俊昭　　　　　　　　　</v>
          </cell>
          <cell r="J788">
            <v>21988</v>
          </cell>
          <cell r="K788">
            <v>28703</v>
          </cell>
          <cell r="L788" t="str">
            <v>1-0418</v>
          </cell>
        </row>
        <row r="789">
          <cell r="A789">
            <v>788306</v>
          </cell>
          <cell r="B789">
            <v>37438</v>
          </cell>
          <cell r="C789">
            <v>1</v>
          </cell>
          <cell r="D789">
            <v>51</v>
          </cell>
          <cell r="E789">
            <v>80506</v>
          </cell>
          <cell r="F789">
            <v>51</v>
          </cell>
          <cell r="G789">
            <v>480</v>
          </cell>
          <cell r="H789" t="str">
            <v>ｻｻｷ ﾔｽﾋﾛ</v>
          </cell>
          <cell r="I789" t="str">
            <v>佐々木　泰宏　　　　　　　　</v>
          </cell>
          <cell r="J789">
            <v>19694</v>
          </cell>
          <cell r="K789">
            <v>28703</v>
          </cell>
          <cell r="L789" t="str">
            <v>1-0421</v>
          </cell>
        </row>
        <row r="790">
          <cell r="A790">
            <v>788322</v>
          </cell>
          <cell r="B790">
            <v>37438</v>
          </cell>
          <cell r="C790">
            <v>1</v>
          </cell>
          <cell r="D790">
            <v>55</v>
          </cell>
          <cell r="E790">
            <v>80320</v>
          </cell>
          <cell r="F790">
            <v>60</v>
          </cell>
          <cell r="G790">
            <v>785</v>
          </cell>
          <cell r="H790" t="str">
            <v>ﾌｸｻﾞﾜ ｹﾝｼﾞ</v>
          </cell>
          <cell r="I790" t="str">
            <v>福澤　憲司　　　　　　　　　</v>
          </cell>
          <cell r="J790">
            <v>20275</v>
          </cell>
          <cell r="K790">
            <v>28764</v>
          </cell>
          <cell r="L790" t="str">
            <v>5-0420</v>
          </cell>
        </row>
        <row r="791">
          <cell r="A791">
            <v>788330</v>
          </cell>
          <cell r="B791">
            <v>37438</v>
          </cell>
          <cell r="C791">
            <v>1</v>
          </cell>
          <cell r="D791">
            <v>54</v>
          </cell>
          <cell r="E791">
            <v>80317</v>
          </cell>
          <cell r="F791">
            <v>51</v>
          </cell>
          <cell r="G791">
            <v>120</v>
          </cell>
          <cell r="H791" t="str">
            <v>ｻｻｷ ﾄｵﾙ</v>
          </cell>
          <cell r="I791" t="str">
            <v>佐々木　亨　　　　　　　　　</v>
          </cell>
          <cell r="J791">
            <v>19907</v>
          </cell>
          <cell r="K791">
            <v>28764</v>
          </cell>
          <cell r="L791" t="str">
            <v>1-0421</v>
          </cell>
        </row>
        <row r="792">
          <cell r="A792">
            <v>788348</v>
          </cell>
          <cell r="B792">
            <v>37438</v>
          </cell>
          <cell r="C792">
            <v>1</v>
          </cell>
          <cell r="D792">
            <v>83</v>
          </cell>
          <cell r="E792">
            <v>80800</v>
          </cell>
          <cell r="F792">
            <v>42</v>
          </cell>
          <cell r="G792">
            <v>120</v>
          </cell>
          <cell r="H792" t="str">
            <v>ﾔﾏﾀﾞ ﾐﾉﾙ</v>
          </cell>
          <cell r="I792" t="str">
            <v>山田　稔　　　　　　　　　　</v>
          </cell>
          <cell r="J792">
            <v>20493</v>
          </cell>
          <cell r="K792">
            <v>28764</v>
          </cell>
          <cell r="L792" t="str">
            <v>1-0517</v>
          </cell>
        </row>
        <row r="793">
          <cell r="A793">
            <v>788363</v>
          </cell>
          <cell r="B793">
            <v>37438</v>
          </cell>
          <cell r="C793">
            <v>1</v>
          </cell>
          <cell r="D793">
            <v>54</v>
          </cell>
          <cell r="E793">
            <v>80329</v>
          </cell>
          <cell r="F793">
            <v>60</v>
          </cell>
          <cell r="G793">
            <v>718</v>
          </cell>
          <cell r="H793" t="str">
            <v>ｵｶｼﾞﾏ ﾏｻﾐ</v>
          </cell>
          <cell r="I793" t="str">
            <v>岡島　正美　　　　　　　　　</v>
          </cell>
          <cell r="J793">
            <v>21170</v>
          </cell>
          <cell r="K793">
            <v>28764</v>
          </cell>
          <cell r="L793" t="str">
            <v>5-0419</v>
          </cell>
        </row>
        <row r="794">
          <cell r="A794">
            <v>788371</v>
          </cell>
          <cell r="B794">
            <v>37438</v>
          </cell>
          <cell r="C794">
            <v>1</v>
          </cell>
          <cell r="D794">
            <v>54</v>
          </cell>
          <cell r="E794">
            <v>80329</v>
          </cell>
          <cell r="F794">
            <v>60</v>
          </cell>
          <cell r="G794">
            <v>718</v>
          </cell>
          <cell r="H794" t="str">
            <v>ｵｶﾂｶ ﾉﾌﾞｱｷ</v>
          </cell>
          <cell r="I794" t="str">
            <v>岡塚　伸昭　　　　　　　　　</v>
          </cell>
          <cell r="J794">
            <v>21431</v>
          </cell>
          <cell r="K794">
            <v>28764</v>
          </cell>
          <cell r="L794" t="str">
            <v>5-0419</v>
          </cell>
        </row>
        <row r="795">
          <cell r="A795">
            <v>788389</v>
          </cell>
          <cell r="B795">
            <v>37438</v>
          </cell>
          <cell r="C795">
            <v>1</v>
          </cell>
          <cell r="D795">
            <v>54</v>
          </cell>
          <cell r="E795">
            <v>80330</v>
          </cell>
          <cell r="F795">
            <v>51</v>
          </cell>
          <cell r="G795">
            <v>380</v>
          </cell>
          <cell r="H795" t="str">
            <v>ﾏﾂｳﾗ ﾖｼﾉﾘ</v>
          </cell>
          <cell r="I795" t="str">
            <v>松浦　義教　　　　　　　　　</v>
          </cell>
          <cell r="J795">
            <v>19467</v>
          </cell>
          <cell r="K795">
            <v>28764</v>
          </cell>
          <cell r="L795" t="str">
            <v>1-0422</v>
          </cell>
        </row>
        <row r="796">
          <cell r="A796">
            <v>788397</v>
          </cell>
          <cell r="B796">
            <v>37438</v>
          </cell>
          <cell r="C796">
            <v>1</v>
          </cell>
          <cell r="D796">
            <v>54</v>
          </cell>
          <cell r="E796">
            <v>80329</v>
          </cell>
          <cell r="F796">
            <v>60</v>
          </cell>
          <cell r="G796">
            <v>718</v>
          </cell>
          <cell r="H796" t="str">
            <v>ｴﾝﾄﾞｳ ﾏｻﾙ</v>
          </cell>
          <cell r="I796" t="str">
            <v>遠藤　勝　　　　　　　　　　</v>
          </cell>
          <cell r="J796">
            <v>21721</v>
          </cell>
          <cell r="K796">
            <v>28764</v>
          </cell>
          <cell r="L796" t="str">
            <v>5-0418</v>
          </cell>
        </row>
        <row r="797">
          <cell r="A797">
            <v>788405</v>
          </cell>
          <cell r="B797">
            <v>37438</v>
          </cell>
          <cell r="C797">
            <v>1</v>
          </cell>
          <cell r="D797">
            <v>54</v>
          </cell>
          <cell r="E797">
            <v>80330</v>
          </cell>
          <cell r="F797">
            <v>51</v>
          </cell>
          <cell r="G797">
            <v>380</v>
          </cell>
          <cell r="H797" t="str">
            <v>ﾔﾏﾀﾞ ﾏﾓﾙ</v>
          </cell>
          <cell r="I797" t="str">
            <v>山田　守　　　　　　　　　　</v>
          </cell>
          <cell r="J797">
            <v>19452</v>
          </cell>
          <cell r="K797">
            <v>28764</v>
          </cell>
          <cell r="L797" t="str">
            <v>1-0422</v>
          </cell>
        </row>
        <row r="798">
          <cell r="A798">
            <v>791350</v>
          </cell>
          <cell r="B798">
            <v>37438</v>
          </cell>
          <cell r="C798">
            <v>1</v>
          </cell>
          <cell r="D798">
            <v>45</v>
          </cell>
          <cell r="E798">
            <v>80003</v>
          </cell>
          <cell r="F798">
            <v>36</v>
          </cell>
          <cell r="G798">
            <v>100</v>
          </cell>
          <cell r="H798" t="str">
            <v>ﾆｷ ｶｽﾞｼｹﾞ</v>
          </cell>
          <cell r="I798" t="str">
            <v>二木　一重　　　　　　　　　</v>
          </cell>
          <cell r="J798">
            <v>19935</v>
          </cell>
          <cell r="K798">
            <v>28946</v>
          </cell>
          <cell r="L798" t="str">
            <v>1-0815</v>
          </cell>
        </row>
        <row r="799">
          <cell r="A799">
            <v>798024</v>
          </cell>
          <cell r="B799">
            <v>37438</v>
          </cell>
          <cell r="C799">
            <v>1</v>
          </cell>
          <cell r="D799">
            <v>21</v>
          </cell>
          <cell r="E799">
            <v>80212</v>
          </cell>
          <cell r="F799">
            <v>60</v>
          </cell>
          <cell r="G799">
            <v>721</v>
          </cell>
          <cell r="H799" t="str">
            <v>ｲﾁﾉｾｷ ﾄｼﾋｺ</v>
          </cell>
          <cell r="I799" t="str">
            <v>一関　俊彦　　　　　　　　　</v>
          </cell>
          <cell r="J799">
            <v>19882</v>
          </cell>
          <cell r="K799">
            <v>28946</v>
          </cell>
          <cell r="L799" t="str">
            <v>5-0421</v>
          </cell>
        </row>
        <row r="800">
          <cell r="A800">
            <v>798065</v>
          </cell>
          <cell r="B800">
            <v>37438</v>
          </cell>
          <cell r="C800">
            <v>1</v>
          </cell>
          <cell r="D800">
            <v>26</v>
          </cell>
          <cell r="E800">
            <v>80200</v>
          </cell>
          <cell r="F800">
            <v>51</v>
          </cell>
          <cell r="G800">
            <v>380</v>
          </cell>
          <cell r="H800" t="str">
            <v>ﾐﾔﾓﾄ ｴﾐｺ</v>
          </cell>
          <cell r="I800" t="str">
            <v>宮本　恵美子　　　　　　　　</v>
          </cell>
          <cell r="J800">
            <v>22008</v>
          </cell>
          <cell r="K800">
            <v>29007</v>
          </cell>
          <cell r="L800" t="str">
            <v>1-0417</v>
          </cell>
        </row>
        <row r="801">
          <cell r="A801">
            <v>798099</v>
          </cell>
          <cell r="B801">
            <v>37438</v>
          </cell>
          <cell r="C801">
            <v>1</v>
          </cell>
          <cell r="D801">
            <v>55</v>
          </cell>
          <cell r="E801">
            <v>80320</v>
          </cell>
          <cell r="F801">
            <v>60</v>
          </cell>
          <cell r="G801">
            <v>785</v>
          </cell>
          <cell r="H801" t="str">
            <v>ｵｶｻﾞｷ ﾄﾐｺ</v>
          </cell>
          <cell r="I801" t="str">
            <v>岡崎　とみ子　　　　　　　　</v>
          </cell>
          <cell r="J801">
            <v>22113</v>
          </cell>
          <cell r="K801">
            <v>29007</v>
          </cell>
          <cell r="L801" t="str">
            <v>5-0417</v>
          </cell>
        </row>
        <row r="802">
          <cell r="A802">
            <v>798123</v>
          </cell>
          <cell r="B802">
            <v>37438</v>
          </cell>
          <cell r="C802">
            <v>1</v>
          </cell>
          <cell r="D802">
            <v>55</v>
          </cell>
          <cell r="E802">
            <v>80318</v>
          </cell>
          <cell r="F802">
            <v>46</v>
          </cell>
          <cell r="G802">
            <v>380</v>
          </cell>
          <cell r="H802" t="str">
            <v>ﾔﾏﾓﾄ ﾄｼﾃﾙ</v>
          </cell>
          <cell r="I802" t="str">
            <v>山本　俊輝　　　　　　　　　</v>
          </cell>
          <cell r="J802">
            <v>19658</v>
          </cell>
          <cell r="K802">
            <v>29160</v>
          </cell>
          <cell r="L802" t="str">
            <v>1-0517</v>
          </cell>
        </row>
        <row r="803">
          <cell r="A803">
            <v>798131</v>
          </cell>
          <cell r="B803">
            <v>37438</v>
          </cell>
          <cell r="C803">
            <v>1</v>
          </cell>
          <cell r="D803">
            <v>55</v>
          </cell>
          <cell r="E803">
            <v>80319</v>
          </cell>
          <cell r="F803">
            <v>60</v>
          </cell>
          <cell r="G803">
            <v>785</v>
          </cell>
          <cell r="H803" t="str">
            <v>ﾏｴﾀﾞ ﾐｷｵ</v>
          </cell>
          <cell r="I803" t="str">
            <v>前田　幹男　　　　　　　　　</v>
          </cell>
          <cell r="J803">
            <v>21033</v>
          </cell>
          <cell r="K803">
            <v>29160</v>
          </cell>
          <cell r="L803" t="str">
            <v>5-0419</v>
          </cell>
        </row>
        <row r="804">
          <cell r="A804">
            <v>798149</v>
          </cell>
          <cell r="B804">
            <v>37438</v>
          </cell>
          <cell r="C804">
            <v>1</v>
          </cell>
          <cell r="D804">
            <v>83</v>
          </cell>
          <cell r="E804">
            <v>80800</v>
          </cell>
          <cell r="F804">
            <v>51</v>
          </cell>
          <cell r="G804">
            <v>120</v>
          </cell>
          <cell r="H804" t="str">
            <v>ｷﾑﾗ ﾃﾂﾔ</v>
          </cell>
          <cell r="I804" t="str">
            <v>木村　哲哉　　　　　　　　　</v>
          </cell>
          <cell r="J804">
            <v>20129</v>
          </cell>
          <cell r="K804">
            <v>29160</v>
          </cell>
          <cell r="L804" t="str">
            <v>1-0420</v>
          </cell>
        </row>
        <row r="805">
          <cell r="A805">
            <v>798156</v>
          </cell>
          <cell r="B805">
            <v>37438</v>
          </cell>
          <cell r="C805">
            <v>1</v>
          </cell>
          <cell r="D805">
            <v>55</v>
          </cell>
          <cell r="E805">
            <v>80319</v>
          </cell>
          <cell r="F805">
            <v>60</v>
          </cell>
          <cell r="G805">
            <v>785</v>
          </cell>
          <cell r="H805" t="str">
            <v>ﾁﾊﾞ ｷﾖﾀｶ</v>
          </cell>
          <cell r="I805" t="str">
            <v>千葉　清貴　　　　　　　　　</v>
          </cell>
          <cell r="J805">
            <v>21475</v>
          </cell>
          <cell r="K805">
            <v>29160</v>
          </cell>
          <cell r="L805" t="str">
            <v>5-0418</v>
          </cell>
        </row>
        <row r="806">
          <cell r="A806">
            <v>798164</v>
          </cell>
          <cell r="B806">
            <v>37438</v>
          </cell>
          <cell r="C806">
            <v>1</v>
          </cell>
          <cell r="D806">
            <v>55</v>
          </cell>
          <cell r="E806">
            <v>80319</v>
          </cell>
          <cell r="F806">
            <v>51</v>
          </cell>
          <cell r="G806">
            <v>380</v>
          </cell>
          <cell r="H806" t="str">
            <v>ｺﾝﾄﾞｳ ﾐﾁﾋﾛ</v>
          </cell>
          <cell r="I806" t="str">
            <v>近藤　道博　　　　　　　　　</v>
          </cell>
          <cell r="J806">
            <v>21329</v>
          </cell>
          <cell r="K806">
            <v>29160</v>
          </cell>
          <cell r="L806" t="str">
            <v>1-0418</v>
          </cell>
        </row>
        <row r="807">
          <cell r="A807">
            <v>798180</v>
          </cell>
          <cell r="B807">
            <v>37438</v>
          </cell>
          <cell r="C807">
            <v>1</v>
          </cell>
          <cell r="D807">
            <v>55</v>
          </cell>
          <cell r="E807">
            <v>80322</v>
          </cell>
          <cell r="F807">
            <v>60</v>
          </cell>
          <cell r="G807">
            <v>785</v>
          </cell>
          <cell r="H807" t="str">
            <v>ｷｸﾁ ﾌﾐｵ</v>
          </cell>
          <cell r="I807" t="str">
            <v>菊地　文雄　　　　　　　　　</v>
          </cell>
          <cell r="J807">
            <v>21419</v>
          </cell>
          <cell r="K807">
            <v>29160</v>
          </cell>
          <cell r="L807" t="str">
            <v>5-0418</v>
          </cell>
        </row>
        <row r="808">
          <cell r="A808">
            <v>798198</v>
          </cell>
          <cell r="B808">
            <v>37438</v>
          </cell>
          <cell r="C808">
            <v>1</v>
          </cell>
          <cell r="D808">
            <v>53</v>
          </cell>
          <cell r="E808">
            <v>80510</v>
          </cell>
          <cell r="F808">
            <v>51</v>
          </cell>
          <cell r="G808">
            <v>480</v>
          </cell>
          <cell r="H808" t="str">
            <v>ｲﾀｶﾞｷ ｶﾂﾐ</v>
          </cell>
          <cell r="I808" t="str">
            <v>板垣　勝己　　　　　　　　　</v>
          </cell>
          <cell r="J808">
            <v>21994</v>
          </cell>
          <cell r="K808">
            <v>29160</v>
          </cell>
          <cell r="L808" t="str">
            <v>1-0417</v>
          </cell>
        </row>
        <row r="809">
          <cell r="A809">
            <v>798206</v>
          </cell>
          <cell r="B809">
            <v>37438</v>
          </cell>
          <cell r="C809">
            <v>1</v>
          </cell>
          <cell r="D809">
            <v>53</v>
          </cell>
          <cell r="E809">
            <v>80510</v>
          </cell>
          <cell r="F809">
            <v>51</v>
          </cell>
          <cell r="G809">
            <v>480</v>
          </cell>
          <cell r="H809" t="str">
            <v>ﾔﾏｸﾗ ﾕｳｼﾞ</v>
          </cell>
          <cell r="I809" t="str">
            <v>山倉　裕司　　　　　　　　　</v>
          </cell>
          <cell r="J809">
            <v>21117</v>
          </cell>
          <cell r="K809">
            <v>29160</v>
          </cell>
          <cell r="L809" t="str">
            <v>1-0419</v>
          </cell>
        </row>
        <row r="810">
          <cell r="A810">
            <v>798214</v>
          </cell>
          <cell r="B810">
            <v>37438</v>
          </cell>
          <cell r="C810">
            <v>1</v>
          </cell>
          <cell r="D810">
            <v>53</v>
          </cell>
          <cell r="E810">
            <v>80510</v>
          </cell>
          <cell r="F810">
            <v>51</v>
          </cell>
          <cell r="G810">
            <v>480</v>
          </cell>
          <cell r="H810" t="str">
            <v>ｲﾀﾞ ﾀｶﾕｷ</v>
          </cell>
          <cell r="I810" t="str">
            <v>井田　貴之　　　　　　　　　</v>
          </cell>
          <cell r="J810">
            <v>20020</v>
          </cell>
          <cell r="K810">
            <v>29160</v>
          </cell>
          <cell r="L810" t="str">
            <v>1-0421</v>
          </cell>
        </row>
        <row r="811">
          <cell r="A811">
            <v>798222</v>
          </cell>
          <cell r="B811">
            <v>37438</v>
          </cell>
          <cell r="C811">
            <v>1</v>
          </cell>
          <cell r="D811">
            <v>51</v>
          </cell>
          <cell r="E811">
            <v>80506</v>
          </cell>
          <cell r="F811">
            <v>51</v>
          </cell>
          <cell r="G811">
            <v>480</v>
          </cell>
          <cell r="H811" t="str">
            <v>ｻｻｷ ﾋﾛｼｹﾞ</v>
          </cell>
          <cell r="I811" t="str">
            <v>佐々木　裕重　　　　　　　　</v>
          </cell>
          <cell r="J811">
            <v>19827</v>
          </cell>
          <cell r="K811">
            <v>29160</v>
          </cell>
          <cell r="L811" t="str">
            <v>1-0421</v>
          </cell>
        </row>
        <row r="812">
          <cell r="A812">
            <v>798230</v>
          </cell>
          <cell r="B812">
            <v>37438</v>
          </cell>
          <cell r="C812">
            <v>1</v>
          </cell>
          <cell r="D812">
            <v>52</v>
          </cell>
          <cell r="E812">
            <v>80512</v>
          </cell>
          <cell r="F812">
            <v>51</v>
          </cell>
          <cell r="G812">
            <v>480</v>
          </cell>
          <cell r="H812" t="str">
            <v>ﾀﾀﾞ ｸﾆﾔｽ</v>
          </cell>
          <cell r="I812" t="str">
            <v>多田　國康　　　　　　　　　</v>
          </cell>
          <cell r="J812">
            <v>20468</v>
          </cell>
          <cell r="K812">
            <v>29160</v>
          </cell>
          <cell r="L812" t="str">
            <v>1-0419</v>
          </cell>
        </row>
        <row r="813">
          <cell r="A813">
            <v>798248</v>
          </cell>
          <cell r="B813">
            <v>37438</v>
          </cell>
          <cell r="C813">
            <v>1</v>
          </cell>
          <cell r="D813">
            <v>56</v>
          </cell>
          <cell r="E813">
            <v>80512</v>
          </cell>
          <cell r="F813">
            <v>51</v>
          </cell>
          <cell r="G813">
            <v>480</v>
          </cell>
          <cell r="H813" t="str">
            <v>ｵﾜﾘ ﾖｼﾋﾛ</v>
          </cell>
          <cell r="I813" t="str">
            <v>尾張　吉洋　　　　　　　　　</v>
          </cell>
          <cell r="J813">
            <v>19800</v>
          </cell>
          <cell r="K813">
            <v>29160</v>
          </cell>
          <cell r="L813" t="str">
            <v>1-0421</v>
          </cell>
        </row>
        <row r="814">
          <cell r="A814">
            <v>801539</v>
          </cell>
          <cell r="B814">
            <v>37438</v>
          </cell>
          <cell r="C814">
            <v>1</v>
          </cell>
          <cell r="D814">
            <v>16</v>
          </cell>
          <cell r="E814">
            <v>80327</v>
          </cell>
          <cell r="F814">
            <v>41</v>
          </cell>
          <cell r="G814">
            <v>120</v>
          </cell>
          <cell r="H814" t="str">
            <v>ﾏｴﾊﾏ ﾀｶﾉﾘ</v>
          </cell>
          <cell r="I814" t="str">
            <v>前濱　孝典　　　　　　　　　</v>
          </cell>
          <cell r="J814">
            <v>20489</v>
          </cell>
          <cell r="K814">
            <v>29312</v>
          </cell>
          <cell r="L814" t="str">
            <v>1-0519</v>
          </cell>
        </row>
        <row r="815">
          <cell r="A815">
            <v>802131</v>
          </cell>
          <cell r="B815">
            <v>37438</v>
          </cell>
          <cell r="C815">
            <v>1</v>
          </cell>
          <cell r="D815">
            <v>56</v>
          </cell>
          <cell r="E815">
            <v>80512</v>
          </cell>
          <cell r="F815">
            <v>41</v>
          </cell>
          <cell r="G815">
            <v>453</v>
          </cell>
          <cell r="H815" t="str">
            <v>ﾅｶﾔ ﾋﾛｼ</v>
          </cell>
          <cell r="I815" t="str">
            <v>中谷　浩　　　　　　　　　　</v>
          </cell>
          <cell r="J815">
            <v>21256</v>
          </cell>
          <cell r="K815">
            <v>29312</v>
          </cell>
          <cell r="L815" t="str">
            <v>1-0620</v>
          </cell>
        </row>
        <row r="816">
          <cell r="A816">
            <v>802164</v>
          </cell>
          <cell r="B816">
            <v>37438</v>
          </cell>
          <cell r="C816">
            <v>1</v>
          </cell>
          <cell r="D816">
            <v>53</v>
          </cell>
          <cell r="E816">
            <v>80511</v>
          </cell>
          <cell r="F816">
            <v>51</v>
          </cell>
          <cell r="G816">
            <v>453</v>
          </cell>
          <cell r="H816" t="str">
            <v>ｱｵﾊﾞ ﾋﾛｱｷ</v>
          </cell>
          <cell r="I816" t="str">
            <v>青葉　宏明　　　　　　　　　</v>
          </cell>
          <cell r="J816">
            <v>22641</v>
          </cell>
          <cell r="K816">
            <v>29312</v>
          </cell>
          <cell r="L816" t="str">
            <v>1-0417</v>
          </cell>
        </row>
        <row r="817">
          <cell r="A817">
            <v>802214</v>
          </cell>
          <cell r="B817">
            <v>37438</v>
          </cell>
          <cell r="C817">
            <v>1</v>
          </cell>
          <cell r="D817">
            <v>51</v>
          </cell>
          <cell r="E817">
            <v>80506</v>
          </cell>
          <cell r="F817">
            <v>41</v>
          </cell>
          <cell r="G817">
            <v>454</v>
          </cell>
          <cell r="H817" t="str">
            <v>ﾄﾐｻﾜ ﾀｹｲﾁ</v>
          </cell>
          <cell r="I817" t="str">
            <v>富澤　毅一　　　　　　　　　</v>
          </cell>
          <cell r="J817">
            <v>20298</v>
          </cell>
          <cell r="K817">
            <v>29312</v>
          </cell>
          <cell r="L817" t="str">
            <v>1-0622</v>
          </cell>
        </row>
        <row r="818">
          <cell r="A818">
            <v>802255</v>
          </cell>
          <cell r="B818">
            <v>37438</v>
          </cell>
          <cell r="C818">
            <v>1</v>
          </cell>
          <cell r="D818">
            <v>21</v>
          </cell>
          <cell r="E818">
            <v>80210</v>
          </cell>
          <cell r="F818">
            <v>41</v>
          </cell>
          <cell r="G818">
            <v>454</v>
          </cell>
          <cell r="H818" t="str">
            <v>ｺﾜｼ ﾖｳｲﾁ</v>
          </cell>
          <cell r="I818" t="str">
            <v>小鷲　陽一　　　　　　　　　</v>
          </cell>
          <cell r="J818">
            <v>21276</v>
          </cell>
          <cell r="K818">
            <v>29312</v>
          </cell>
          <cell r="L818" t="str">
            <v>1-0517</v>
          </cell>
        </row>
        <row r="819">
          <cell r="A819">
            <v>804086</v>
          </cell>
          <cell r="B819">
            <v>37438</v>
          </cell>
          <cell r="C819">
            <v>1</v>
          </cell>
          <cell r="D819">
            <v>45</v>
          </cell>
          <cell r="E819">
            <v>80000</v>
          </cell>
          <cell r="F819">
            <v>41</v>
          </cell>
          <cell r="G819">
            <v>120</v>
          </cell>
          <cell r="H819" t="str">
            <v>ﾋﾗｷ ﾊｼﾞﾒ</v>
          </cell>
          <cell r="I819" t="str">
            <v>平木　肇　　　　　　　　　　</v>
          </cell>
          <cell r="J819">
            <v>20783</v>
          </cell>
          <cell r="K819">
            <v>29403</v>
          </cell>
          <cell r="L819" t="str">
            <v>1-0620</v>
          </cell>
        </row>
        <row r="820">
          <cell r="A820">
            <v>804111</v>
          </cell>
          <cell r="B820">
            <v>37438</v>
          </cell>
          <cell r="C820">
            <v>1</v>
          </cell>
          <cell r="D820">
            <v>45</v>
          </cell>
          <cell r="E820">
            <v>80000</v>
          </cell>
          <cell r="F820">
            <v>36</v>
          </cell>
          <cell r="G820">
            <v>100</v>
          </cell>
          <cell r="H820" t="str">
            <v>ﾎﾘｸﾞﾁ ﾖｳｲﾁ</v>
          </cell>
          <cell r="I820" t="str">
            <v>堀口　洋一　　　　　　　　　</v>
          </cell>
          <cell r="J820">
            <v>20433</v>
          </cell>
          <cell r="K820">
            <v>29403</v>
          </cell>
          <cell r="L820" t="str">
            <v>1-0719</v>
          </cell>
        </row>
        <row r="821">
          <cell r="A821">
            <v>804327</v>
          </cell>
          <cell r="B821">
            <v>37438</v>
          </cell>
          <cell r="C821">
            <v>1</v>
          </cell>
          <cell r="D821">
            <v>51</v>
          </cell>
          <cell r="E821">
            <v>80507</v>
          </cell>
          <cell r="F821">
            <v>51</v>
          </cell>
          <cell r="G821">
            <v>451</v>
          </cell>
          <cell r="H821" t="str">
            <v>ﾏﾂﾔﾏ ﾐﾉﾙ</v>
          </cell>
          <cell r="I821" t="str">
            <v>松山　稔　　　　　　　　　　</v>
          </cell>
          <cell r="J821">
            <v>22410</v>
          </cell>
          <cell r="K821">
            <v>29403</v>
          </cell>
          <cell r="L821" t="str">
            <v>1-0416</v>
          </cell>
        </row>
        <row r="822">
          <cell r="A822">
            <v>805290</v>
          </cell>
          <cell r="B822">
            <v>37438</v>
          </cell>
          <cell r="C822">
            <v>1</v>
          </cell>
          <cell r="D822">
            <v>81</v>
          </cell>
          <cell r="E822">
            <v>80800</v>
          </cell>
          <cell r="F822">
            <v>51</v>
          </cell>
          <cell r="G822">
            <v>120</v>
          </cell>
          <cell r="H822" t="str">
            <v>ﾇﾏﾀ ﾏｺﾄ</v>
          </cell>
          <cell r="I822" t="str">
            <v>沼田　誠　　　　　　　　　　</v>
          </cell>
          <cell r="J822">
            <v>20771</v>
          </cell>
          <cell r="K822">
            <v>29495</v>
          </cell>
          <cell r="L822" t="str">
            <v>1-0421</v>
          </cell>
        </row>
        <row r="823">
          <cell r="A823">
            <v>805373</v>
          </cell>
          <cell r="B823">
            <v>37438</v>
          </cell>
          <cell r="C823">
            <v>1</v>
          </cell>
          <cell r="D823">
            <v>51</v>
          </cell>
          <cell r="E823">
            <v>80506</v>
          </cell>
          <cell r="F823">
            <v>51</v>
          </cell>
          <cell r="G823">
            <v>120</v>
          </cell>
          <cell r="H823" t="str">
            <v>ﾏﾉ ｼﾉﾌﾞ</v>
          </cell>
          <cell r="I823" t="str">
            <v>眞野　忍　　　　　　　　　　</v>
          </cell>
          <cell r="J823">
            <v>22549</v>
          </cell>
          <cell r="K823">
            <v>29495</v>
          </cell>
          <cell r="L823" t="str">
            <v>1-0416</v>
          </cell>
        </row>
        <row r="824">
          <cell r="A824">
            <v>805457</v>
          </cell>
          <cell r="B824">
            <v>37438</v>
          </cell>
          <cell r="C824">
            <v>1</v>
          </cell>
          <cell r="D824">
            <v>53</v>
          </cell>
          <cell r="E824">
            <v>80510</v>
          </cell>
          <cell r="F824">
            <v>51</v>
          </cell>
          <cell r="G824">
            <v>454</v>
          </cell>
          <cell r="H824" t="str">
            <v>ﾅｶﾞｻﾜ ｼｹﾞｵ</v>
          </cell>
          <cell r="I824" t="str">
            <v>長澤　茂雄　　　　　　　　　</v>
          </cell>
          <cell r="J824">
            <v>18954</v>
          </cell>
          <cell r="K824">
            <v>29495</v>
          </cell>
          <cell r="L824" t="str">
            <v>1-0422</v>
          </cell>
        </row>
        <row r="825">
          <cell r="A825">
            <v>808005</v>
          </cell>
          <cell r="B825">
            <v>37438</v>
          </cell>
          <cell r="C825">
            <v>1</v>
          </cell>
          <cell r="D825">
            <v>25</v>
          </cell>
          <cell r="E825">
            <v>80212</v>
          </cell>
          <cell r="F825">
            <v>60</v>
          </cell>
          <cell r="G825">
            <v>716</v>
          </cell>
          <cell r="H825" t="str">
            <v>ﾔﾏﾓﾄ ｹｲｷﾁ</v>
          </cell>
          <cell r="I825" t="str">
            <v>山本　圭吉　　　　　　　　　</v>
          </cell>
          <cell r="J825">
            <v>20512</v>
          </cell>
          <cell r="K825">
            <v>29373</v>
          </cell>
          <cell r="L825" t="str">
            <v>5-0420</v>
          </cell>
        </row>
        <row r="826">
          <cell r="A826">
            <v>808013</v>
          </cell>
          <cell r="B826">
            <v>37438</v>
          </cell>
          <cell r="C826">
            <v>1</v>
          </cell>
          <cell r="D826">
            <v>25</v>
          </cell>
          <cell r="E826">
            <v>80212</v>
          </cell>
          <cell r="F826">
            <v>60</v>
          </cell>
          <cell r="G826">
            <v>716</v>
          </cell>
          <cell r="H826" t="str">
            <v>ｽｽﾞｷ ﾔｽﾉﾘ</v>
          </cell>
          <cell r="I826" t="str">
            <v>鈴木　恭範　　　　　　　　　</v>
          </cell>
          <cell r="J826">
            <v>19425</v>
          </cell>
          <cell r="K826">
            <v>29373</v>
          </cell>
          <cell r="L826" t="str">
            <v>5-0423</v>
          </cell>
        </row>
        <row r="827">
          <cell r="A827">
            <v>808021</v>
          </cell>
          <cell r="B827">
            <v>37438</v>
          </cell>
          <cell r="C827">
            <v>1</v>
          </cell>
          <cell r="D827">
            <v>25</v>
          </cell>
          <cell r="E827">
            <v>80214</v>
          </cell>
          <cell r="F827">
            <v>60</v>
          </cell>
          <cell r="G827">
            <v>716</v>
          </cell>
          <cell r="H827" t="str">
            <v>ﾖｼﾀﾞ ﾏｻﾐ</v>
          </cell>
          <cell r="I827" t="str">
            <v>吉田　正美　　　　　　　　　</v>
          </cell>
          <cell r="J827">
            <v>18130</v>
          </cell>
          <cell r="K827">
            <v>29373</v>
          </cell>
          <cell r="L827" t="str">
            <v>5-0423</v>
          </cell>
        </row>
        <row r="828">
          <cell r="A828">
            <v>808039</v>
          </cell>
          <cell r="B828">
            <v>37438</v>
          </cell>
          <cell r="C828">
            <v>1</v>
          </cell>
          <cell r="D828">
            <v>25</v>
          </cell>
          <cell r="E828">
            <v>80211</v>
          </cell>
          <cell r="F828">
            <v>60</v>
          </cell>
          <cell r="G828">
            <v>716</v>
          </cell>
          <cell r="H828" t="str">
            <v>ｳｴﾉ ﾖｼﾀｶ</v>
          </cell>
          <cell r="I828" t="str">
            <v>植野　悦孝　　　　　　　　　</v>
          </cell>
          <cell r="J828">
            <v>18717</v>
          </cell>
          <cell r="K828">
            <v>29373</v>
          </cell>
          <cell r="L828" t="str">
            <v>5-0423</v>
          </cell>
        </row>
        <row r="829">
          <cell r="A829">
            <v>808046</v>
          </cell>
          <cell r="B829">
            <v>37438</v>
          </cell>
          <cell r="C829">
            <v>1</v>
          </cell>
          <cell r="D829">
            <v>25</v>
          </cell>
          <cell r="E829">
            <v>80214</v>
          </cell>
          <cell r="F829">
            <v>60</v>
          </cell>
          <cell r="G829">
            <v>716</v>
          </cell>
          <cell r="H829" t="str">
            <v>ﾔﾓﾄ ﾖｼﾊﾙ</v>
          </cell>
          <cell r="I829" t="str">
            <v>矢本　義晴　　　　　　　　　</v>
          </cell>
          <cell r="J829">
            <v>19233</v>
          </cell>
          <cell r="K829">
            <v>29373</v>
          </cell>
          <cell r="L829" t="str">
            <v>5-0422</v>
          </cell>
        </row>
        <row r="830">
          <cell r="A830">
            <v>808054</v>
          </cell>
          <cell r="B830">
            <v>37438</v>
          </cell>
          <cell r="C830">
            <v>1</v>
          </cell>
          <cell r="D830">
            <v>55</v>
          </cell>
          <cell r="E830">
            <v>80322</v>
          </cell>
          <cell r="F830">
            <v>60</v>
          </cell>
          <cell r="G830">
            <v>785</v>
          </cell>
          <cell r="H830" t="str">
            <v>ﾋﾒﾉ ﾘﾖｳｲﾁ</v>
          </cell>
          <cell r="I830" t="str">
            <v>姫野　良一　　　　　　　　　</v>
          </cell>
          <cell r="J830">
            <v>18513</v>
          </cell>
          <cell r="K830">
            <v>29373</v>
          </cell>
          <cell r="L830" t="str">
            <v>5-0423</v>
          </cell>
        </row>
        <row r="831">
          <cell r="A831">
            <v>808062</v>
          </cell>
          <cell r="B831">
            <v>37438</v>
          </cell>
          <cell r="C831">
            <v>1</v>
          </cell>
          <cell r="D831">
            <v>54</v>
          </cell>
          <cell r="E831">
            <v>80329</v>
          </cell>
          <cell r="F831">
            <v>60</v>
          </cell>
          <cell r="G831">
            <v>784</v>
          </cell>
          <cell r="H831" t="str">
            <v>ｻｻｷ ﾖｼﾉﾘ</v>
          </cell>
          <cell r="I831" t="str">
            <v>佐々木　義則　　　　　　　　</v>
          </cell>
          <cell r="J831">
            <v>19719</v>
          </cell>
          <cell r="K831">
            <v>29373</v>
          </cell>
          <cell r="L831" t="str">
            <v>5-0422</v>
          </cell>
        </row>
        <row r="832">
          <cell r="A832">
            <v>808070</v>
          </cell>
          <cell r="B832">
            <v>37438</v>
          </cell>
          <cell r="C832">
            <v>1</v>
          </cell>
          <cell r="D832">
            <v>55</v>
          </cell>
          <cell r="E832">
            <v>80322</v>
          </cell>
          <cell r="F832">
            <v>60</v>
          </cell>
          <cell r="G832">
            <v>785</v>
          </cell>
          <cell r="H832" t="str">
            <v>ｱﾍﾞ ﾋﾛﾐﾂ</v>
          </cell>
          <cell r="I832" t="str">
            <v>阿部　博光　　　　　　　　　</v>
          </cell>
          <cell r="J832">
            <v>19783</v>
          </cell>
          <cell r="K832">
            <v>29373</v>
          </cell>
          <cell r="L832" t="str">
            <v>5-0422</v>
          </cell>
        </row>
        <row r="833">
          <cell r="A833">
            <v>808104</v>
          </cell>
          <cell r="B833">
            <v>37438</v>
          </cell>
          <cell r="C833">
            <v>1</v>
          </cell>
          <cell r="D833">
            <v>54</v>
          </cell>
          <cell r="E833">
            <v>80329</v>
          </cell>
          <cell r="F833">
            <v>60</v>
          </cell>
          <cell r="G833">
            <v>784</v>
          </cell>
          <cell r="H833" t="str">
            <v>ﾅｶﾀ ｱｷﾁｶ</v>
          </cell>
          <cell r="I833" t="str">
            <v>中田　明親　　　　　　　　　</v>
          </cell>
          <cell r="J833">
            <v>20274</v>
          </cell>
          <cell r="K833">
            <v>29373</v>
          </cell>
          <cell r="L833" t="str">
            <v>5-0420</v>
          </cell>
        </row>
        <row r="834">
          <cell r="A834">
            <v>808112</v>
          </cell>
          <cell r="B834">
            <v>37438</v>
          </cell>
          <cell r="C834">
            <v>1</v>
          </cell>
          <cell r="D834">
            <v>25</v>
          </cell>
          <cell r="E834">
            <v>80213</v>
          </cell>
          <cell r="F834">
            <v>60</v>
          </cell>
          <cell r="G834">
            <v>716</v>
          </cell>
          <cell r="H834" t="str">
            <v>ﾆｼﾓﾄ ｶｽﾞｵ</v>
          </cell>
          <cell r="I834" t="str">
            <v>西本　一男　　　　　　　　　</v>
          </cell>
          <cell r="J834">
            <v>18772</v>
          </cell>
          <cell r="K834">
            <v>29373</v>
          </cell>
          <cell r="L834" t="str">
            <v>5-0423</v>
          </cell>
        </row>
        <row r="835">
          <cell r="A835">
            <v>808120</v>
          </cell>
          <cell r="B835">
            <v>37438</v>
          </cell>
          <cell r="C835">
            <v>1</v>
          </cell>
          <cell r="D835">
            <v>55</v>
          </cell>
          <cell r="E835">
            <v>80319</v>
          </cell>
          <cell r="F835">
            <v>60</v>
          </cell>
          <cell r="G835">
            <v>785</v>
          </cell>
          <cell r="H835" t="str">
            <v>ﾖｼﾀﾞ ﾄﾓｸﾆ</v>
          </cell>
          <cell r="I835" t="str">
            <v>吉田　朝邦　　　　　　　　　</v>
          </cell>
          <cell r="J835">
            <v>20886</v>
          </cell>
          <cell r="K835">
            <v>29373</v>
          </cell>
          <cell r="L835" t="str">
            <v>5-0419</v>
          </cell>
        </row>
        <row r="836">
          <cell r="A836">
            <v>808138</v>
          </cell>
          <cell r="B836">
            <v>37438</v>
          </cell>
          <cell r="C836">
            <v>1</v>
          </cell>
          <cell r="D836">
            <v>55</v>
          </cell>
          <cell r="E836">
            <v>80322</v>
          </cell>
          <cell r="F836">
            <v>60</v>
          </cell>
          <cell r="G836">
            <v>785</v>
          </cell>
          <cell r="H836" t="str">
            <v>ﾜｷｻｶ ｹﾝｼﾞ</v>
          </cell>
          <cell r="I836" t="str">
            <v>脇坂　健司　　　　　　　　　</v>
          </cell>
          <cell r="J836">
            <v>21234</v>
          </cell>
          <cell r="K836">
            <v>29373</v>
          </cell>
          <cell r="L836" t="str">
            <v>5-0418</v>
          </cell>
        </row>
        <row r="837">
          <cell r="A837">
            <v>808145</v>
          </cell>
          <cell r="B837">
            <v>37438</v>
          </cell>
          <cell r="C837">
            <v>1</v>
          </cell>
          <cell r="D837">
            <v>55</v>
          </cell>
          <cell r="E837">
            <v>80319</v>
          </cell>
          <cell r="F837">
            <v>60</v>
          </cell>
          <cell r="G837">
            <v>785</v>
          </cell>
          <cell r="H837" t="str">
            <v>ﾃﾗｼﾏ ﾀｶﾕｷ</v>
          </cell>
          <cell r="I837" t="str">
            <v>寺島　孝幸　　　　　　　　　</v>
          </cell>
          <cell r="J837">
            <v>18894</v>
          </cell>
          <cell r="K837">
            <v>29373</v>
          </cell>
          <cell r="L837" t="str">
            <v>5-0422</v>
          </cell>
        </row>
        <row r="838">
          <cell r="A838">
            <v>808153</v>
          </cell>
          <cell r="B838">
            <v>37438</v>
          </cell>
          <cell r="C838">
            <v>1</v>
          </cell>
          <cell r="D838">
            <v>25</v>
          </cell>
          <cell r="E838">
            <v>80214</v>
          </cell>
          <cell r="F838">
            <v>51</v>
          </cell>
          <cell r="G838">
            <v>380</v>
          </cell>
          <cell r="H838" t="str">
            <v>ﾇｶﾀﾞ ｷﾖｼ</v>
          </cell>
          <cell r="I838" t="str">
            <v>額田　清　　　　　　　　　　</v>
          </cell>
          <cell r="J838">
            <v>19233</v>
          </cell>
          <cell r="K838">
            <v>29373</v>
          </cell>
          <cell r="L838" t="str">
            <v>1-0423</v>
          </cell>
        </row>
        <row r="839">
          <cell r="A839">
            <v>808161</v>
          </cell>
          <cell r="B839">
            <v>37438</v>
          </cell>
          <cell r="C839">
            <v>1</v>
          </cell>
          <cell r="D839">
            <v>55</v>
          </cell>
          <cell r="E839">
            <v>80321</v>
          </cell>
          <cell r="F839">
            <v>60</v>
          </cell>
          <cell r="G839">
            <v>785</v>
          </cell>
          <cell r="H839" t="str">
            <v>ﾀｼﾛ ﾏｻｱｷ</v>
          </cell>
          <cell r="I839" t="str">
            <v>田代　正昭　　　　　　　　　</v>
          </cell>
          <cell r="J839">
            <v>18888</v>
          </cell>
          <cell r="K839">
            <v>29373</v>
          </cell>
          <cell r="L839" t="str">
            <v>5-0422</v>
          </cell>
        </row>
        <row r="840">
          <cell r="A840">
            <v>808179</v>
          </cell>
          <cell r="B840">
            <v>37438</v>
          </cell>
          <cell r="C840">
            <v>1</v>
          </cell>
          <cell r="D840">
            <v>55</v>
          </cell>
          <cell r="E840">
            <v>80320</v>
          </cell>
          <cell r="F840">
            <v>60</v>
          </cell>
          <cell r="G840">
            <v>785</v>
          </cell>
          <cell r="H840" t="str">
            <v>ﾀﾅｶ ﾏﾝｼﾞ</v>
          </cell>
          <cell r="I840" t="str">
            <v>田中　満司　　　　　　　　　</v>
          </cell>
          <cell r="J840">
            <v>18925</v>
          </cell>
          <cell r="K840">
            <v>29373</v>
          </cell>
          <cell r="L840" t="str">
            <v>5-0422</v>
          </cell>
        </row>
        <row r="841">
          <cell r="A841">
            <v>808187</v>
          </cell>
          <cell r="B841">
            <v>37438</v>
          </cell>
          <cell r="C841">
            <v>1</v>
          </cell>
          <cell r="D841">
            <v>25</v>
          </cell>
          <cell r="E841">
            <v>80213</v>
          </cell>
          <cell r="F841">
            <v>60</v>
          </cell>
          <cell r="G841">
            <v>716</v>
          </cell>
          <cell r="H841" t="str">
            <v>ﾏﾂｲ ｼﾞﾕﾝｲﾁ</v>
          </cell>
          <cell r="I841" t="str">
            <v>松井　純一　　　　　　　　　</v>
          </cell>
          <cell r="J841">
            <v>18851</v>
          </cell>
          <cell r="K841">
            <v>29373</v>
          </cell>
          <cell r="L841" t="str">
            <v>5-0422</v>
          </cell>
        </row>
        <row r="842">
          <cell r="A842">
            <v>808194</v>
          </cell>
          <cell r="B842">
            <v>37438</v>
          </cell>
          <cell r="C842">
            <v>1</v>
          </cell>
          <cell r="D842">
            <v>26</v>
          </cell>
          <cell r="E842">
            <v>80200</v>
          </cell>
          <cell r="F842">
            <v>51</v>
          </cell>
          <cell r="G842">
            <v>380</v>
          </cell>
          <cell r="H842" t="str">
            <v>ﾅｶﾞﾀ ﾉﾘﾐﾂ</v>
          </cell>
          <cell r="I842" t="str">
            <v>長田　則光　　　　　　　　　</v>
          </cell>
          <cell r="J842">
            <v>19950</v>
          </cell>
          <cell r="K842">
            <v>29373</v>
          </cell>
          <cell r="L842" t="str">
            <v>1-0421</v>
          </cell>
        </row>
        <row r="843">
          <cell r="A843">
            <v>808229</v>
          </cell>
          <cell r="B843">
            <v>37438</v>
          </cell>
          <cell r="C843">
            <v>1</v>
          </cell>
          <cell r="D843">
            <v>13</v>
          </cell>
          <cell r="E843">
            <v>80327</v>
          </cell>
          <cell r="F843">
            <v>51</v>
          </cell>
          <cell r="G843">
            <v>480</v>
          </cell>
          <cell r="H843" t="str">
            <v>ｶﾘﾔ ﾉﾘｱｷ</v>
          </cell>
          <cell r="I843" t="str">
            <v>苅谷　典明　　　　　　　　　</v>
          </cell>
          <cell r="J843">
            <v>21549</v>
          </cell>
          <cell r="K843">
            <v>29373</v>
          </cell>
          <cell r="L843" t="str">
            <v>1-0417</v>
          </cell>
        </row>
        <row r="844">
          <cell r="A844">
            <v>808237</v>
          </cell>
          <cell r="B844">
            <v>37438</v>
          </cell>
          <cell r="C844">
            <v>1</v>
          </cell>
          <cell r="D844">
            <v>13</v>
          </cell>
          <cell r="E844">
            <v>80327</v>
          </cell>
          <cell r="F844">
            <v>51</v>
          </cell>
          <cell r="G844">
            <v>481</v>
          </cell>
          <cell r="H844" t="str">
            <v>ﾔﾏﾀﾞ ｶｽﾞﾋﾛ</v>
          </cell>
          <cell r="I844" t="str">
            <v>山田　一博　　　　　　　　　</v>
          </cell>
          <cell r="J844">
            <v>20649</v>
          </cell>
          <cell r="K844">
            <v>29373</v>
          </cell>
          <cell r="L844" t="str">
            <v>1-0419</v>
          </cell>
        </row>
        <row r="845">
          <cell r="A845">
            <v>808260</v>
          </cell>
          <cell r="B845">
            <v>37438</v>
          </cell>
          <cell r="C845">
            <v>1</v>
          </cell>
          <cell r="D845">
            <v>53</v>
          </cell>
          <cell r="E845">
            <v>80511</v>
          </cell>
          <cell r="F845">
            <v>51</v>
          </cell>
          <cell r="G845">
            <v>481</v>
          </cell>
          <cell r="H845" t="str">
            <v>ｴｶﾘﾅｲ ｶﾂﾔ</v>
          </cell>
          <cell r="I845" t="str">
            <v>江刈内　勝也　　　　　　　　</v>
          </cell>
          <cell r="J845">
            <v>19912</v>
          </cell>
          <cell r="K845">
            <v>29373</v>
          </cell>
          <cell r="L845" t="str">
            <v>1-0421</v>
          </cell>
        </row>
        <row r="846">
          <cell r="A846">
            <v>808286</v>
          </cell>
          <cell r="B846">
            <v>37438</v>
          </cell>
          <cell r="C846">
            <v>1</v>
          </cell>
          <cell r="D846">
            <v>53</v>
          </cell>
          <cell r="E846">
            <v>80509</v>
          </cell>
          <cell r="F846">
            <v>51</v>
          </cell>
          <cell r="G846">
            <v>480</v>
          </cell>
          <cell r="H846" t="str">
            <v>ﾏﾂｼｹﾞ ｲﾁﾛｳ</v>
          </cell>
          <cell r="I846" t="str">
            <v>松繁　一郎　　　　　　　　　</v>
          </cell>
          <cell r="J846">
            <v>22001</v>
          </cell>
          <cell r="K846">
            <v>29373</v>
          </cell>
          <cell r="L846" t="str">
            <v>1-0417</v>
          </cell>
        </row>
        <row r="847">
          <cell r="A847">
            <v>808293</v>
          </cell>
          <cell r="B847">
            <v>37438</v>
          </cell>
          <cell r="C847">
            <v>1</v>
          </cell>
          <cell r="D847">
            <v>53</v>
          </cell>
          <cell r="E847">
            <v>80509</v>
          </cell>
          <cell r="F847">
            <v>51</v>
          </cell>
          <cell r="G847">
            <v>480</v>
          </cell>
          <cell r="H847" t="str">
            <v>ｲﾏｲ ﾐﾁｵ</v>
          </cell>
          <cell r="I847" t="str">
            <v>今井　道雄　　　　　　　　　</v>
          </cell>
          <cell r="J847">
            <v>20103</v>
          </cell>
          <cell r="K847">
            <v>29373</v>
          </cell>
          <cell r="L847" t="str">
            <v>1-0421</v>
          </cell>
        </row>
        <row r="848">
          <cell r="A848">
            <v>808302</v>
          </cell>
          <cell r="B848">
            <v>37438</v>
          </cell>
          <cell r="C848">
            <v>1</v>
          </cell>
          <cell r="D848">
            <v>53</v>
          </cell>
          <cell r="E848">
            <v>80511</v>
          </cell>
          <cell r="F848">
            <v>51</v>
          </cell>
          <cell r="G848">
            <v>480</v>
          </cell>
          <cell r="H848" t="str">
            <v>ｶﾄｳ ﾋﾛﾕｷ</v>
          </cell>
          <cell r="I848" t="str">
            <v>加藤　弘之　　　　　　　　　</v>
          </cell>
          <cell r="J848">
            <v>21429</v>
          </cell>
          <cell r="K848">
            <v>29373</v>
          </cell>
          <cell r="L848" t="str">
            <v>1-0417</v>
          </cell>
        </row>
        <row r="849">
          <cell r="A849">
            <v>808328</v>
          </cell>
          <cell r="B849">
            <v>37438</v>
          </cell>
          <cell r="C849">
            <v>1</v>
          </cell>
          <cell r="D849">
            <v>53</v>
          </cell>
          <cell r="E849">
            <v>80509</v>
          </cell>
          <cell r="F849">
            <v>51</v>
          </cell>
          <cell r="G849">
            <v>480</v>
          </cell>
          <cell r="H849" t="str">
            <v>ｵｾﾞｷ ｶﾂﾐ</v>
          </cell>
          <cell r="I849" t="str">
            <v>小関　克美　　　　　　　　　</v>
          </cell>
          <cell r="J849">
            <v>21254</v>
          </cell>
          <cell r="K849">
            <v>29373</v>
          </cell>
          <cell r="L849" t="str">
            <v>1-0418</v>
          </cell>
        </row>
        <row r="850">
          <cell r="A850">
            <v>808336</v>
          </cell>
          <cell r="B850">
            <v>37438</v>
          </cell>
          <cell r="C850">
            <v>1</v>
          </cell>
          <cell r="D850">
            <v>53</v>
          </cell>
          <cell r="E850">
            <v>80509</v>
          </cell>
          <cell r="F850">
            <v>51</v>
          </cell>
          <cell r="G850">
            <v>480</v>
          </cell>
          <cell r="H850" t="str">
            <v>ﾎﾝﾏ ﾕｳｲﾁ</v>
          </cell>
          <cell r="I850" t="str">
            <v>本間　雄一　　　　　　　　　</v>
          </cell>
          <cell r="J850">
            <v>20408</v>
          </cell>
          <cell r="K850">
            <v>29373</v>
          </cell>
          <cell r="L850" t="str">
            <v>1-0420</v>
          </cell>
        </row>
        <row r="851">
          <cell r="A851">
            <v>808351</v>
          </cell>
          <cell r="B851">
            <v>37438</v>
          </cell>
          <cell r="C851">
            <v>1</v>
          </cell>
          <cell r="D851">
            <v>56</v>
          </cell>
          <cell r="E851">
            <v>80512</v>
          </cell>
          <cell r="F851">
            <v>51</v>
          </cell>
          <cell r="G851">
            <v>480</v>
          </cell>
          <cell r="H851" t="str">
            <v>ｻｸﾏ ﾀﾀﾞｼ</v>
          </cell>
          <cell r="I851" t="str">
            <v>佐久間　正　　　　　　　　　</v>
          </cell>
          <cell r="J851">
            <v>21551</v>
          </cell>
          <cell r="K851">
            <v>29373</v>
          </cell>
          <cell r="L851" t="str">
            <v>1-0417</v>
          </cell>
        </row>
        <row r="852">
          <cell r="A852">
            <v>808369</v>
          </cell>
          <cell r="B852">
            <v>37438</v>
          </cell>
          <cell r="C852">
            <v>1</v>
          </cell>
          <cell r="D852">
            <v>53</v>
          </cell>
          <cell r="E852">
            <v>80510</v>
          </cell>
          <cell r="F852">
            <v>51</v>
          </cell>
          <cell r="G852">
            <v>480</v>
          </cell>
          <cell r="H852" t="str">
            <v>ｲﾏｲ ﾖｼﾋｺ</v>
          </cell>
          <cell r="I852" t="str">
            <v>今井　佳彦　　　　　　　　　</v>
          </cell>
          <cell r="J852">
            <v>20654</v>
          </cell>
          <cell r="K852">
            <v>29373</v>
          </cell>
          <cell r="L852" t="str">
            <v>1-0419</v>
          </cell>
        </row>
        <row r="853">
          <cell r="A853">
            <v>808385</v>
          </cell>
          <cell r="B853">
            <v>37438</v>
          </cell>
          <cell r="C853">
            <v>1</v>
          </cell>
          <cell r="D853">
            <v>54</v>
          </cell>
          <cell r="E853">
            <v>80317</v>
          </cell>
          <cell r="F853">
            <v>51</v>
          </cell>
          <cell r="G853">
            <v>480</v>
          </cell>
          <cell r="H853" t="str">
            <v>ｶｻｲ ﾖｼﾉﾘ</v>
          </cell>
          <cell r="I853" t="str">
            <v>葛西　義則　　　　　　　　　</v>
          </cell>
          <cell r="J853">
            <v>21747</v>
          </cell>
          <cell r="K853">
            <v>29373</v>
          </cell>
          <cell r="L853" t="str">
            <v>1-0417</v>
          </cell>
        </row>
        <row r="854">
          <cell r="A854">
            <v>808392</v>
          </cell>
          <cell r="B854">
            <v>37438</v>
          </cell>
          <cell r="C854">
            <v>1</v>
          </cell>
          <cell r="D854">
            <v>55</v>
          </cell>
          <cell r="E854">
            <v>80320</v>
          </cell>
          <cell r="F854">
            <v>51</v>
          </cell>
          <cell r="G854">
            <v>380</v>
          </cell>
          <cell r="H854" t="str">
            <v>ｲﾀｶﾞｷ ｾｲｼﾞ</v>
          </cell>
          <cell r="I854" t="str">
            <v>板垣　勢治　　　　　　　　　</v>
          </cell>
          <cell r="J854">
            <v>21118</v>
          </cell>
          <cell r="K854">
            <v>29434</v>
          </cell>
          <cell r="L854" t="str">
            <v>1-0418</v>
          </cell>
        </row>
        <row r="855">
          <cell r="A855">
            <v>808401</v>
          </cell>
          <cell r="B855">
            <v>37438</v>
          </cell>
          <cell r="C855">
            <v>1</v>
          </cell>
          <cell r="D855">
            <v>15</v>
          </cell>
          <cell r="E855">
            <v>80327</v>
          </cell>
          <cell r="F855">
            <v>60</v>
          </cell>
          <cell r="G855">
            <v>717</v>
          </cell>
          <cell r="H855" t="str">
            <v>ｶﾌｸ ﾖｼｸﾆ</v>
          </cell>
          <cell r="I855" t="str">
            <v>加福　良邦　　　　　　　　　</v>
          </cell>
          <cell r="J855">
            <v>21506</v>
          </cell>
          <cell r="K855">
            <v>29434</v>
          </cell>
          <cell r="L855" t="str">
            <v>5-0417</v>
          </cell>
        </row>
        <row r="856">
          <cell r="A856">
            <v>808419</v>
          </cell>
          <cell r="B856">
            <v>37438</v>
          </cell>
          <cell r="C856">
            <v>1</v>
          </cell>
          <cell r="D856">
            <v>15</v>
          </cell>
          <cell r="E856">
            <v>80327</v>
          </cell>
          <cell r="F856">
            <v>51</v>
          </cell>
          <cell r="G856">
            <v>380</v>
          </cell>
          <cell r="H856" t="str">
            <v>ﾌｼﾞﾑﾗ ﾄｼﾋﾛ</v>
          </cell>
          <cell r="I856" t="str">
            <v>藤村　敏寛　　　　　　　　　</v>
          </cell>
          <cell r="J856">
            <v>21394</v>
          </cell>
          <cell r="K856">
            <v>29434</v>
          </cell>
          <cell r="L856" t="str">
            <v>1-0418</v>
          </cell>
        </row>
        <row r="857">
          <cell r="A857">
            <v>808427</v>
          </cell>
          <cell r="B857">
            <v>37438</v>
          </cell>
          <cell r="C857">
            <v>1</v>
          </cell>
          <cell r="D857">
            <v>15</v>
          </cell>
          <cell r="E857">
            <v>80327</v>
          </cell>
          <cell r="F857">
            <v>51</v>
          </cell>
          <cell r="G857">
            <v>380</v>
          </cell>
          <cell r="H857" t="str">
            <v>ｲﾏｲ ｶｽﾞﾋｺ</v>
          </cell>
          <cell r="I857" t="str">
            <v>今井　一彦　　　　　　　　　</v>
          </cell>
          <cell r="J857">
            <v>19933</v>
          </cell>
          <cell r="K857">
            <v>29434</v>
          </cell>
          <cell r="L857" t="str">
            <v>1-0421</v>
          </cell>
        </row>
        <row r="858">
          <cell r="A858">
            <v>808435</v>
          </cell>
          <cell r="B858">
            <v>37438</v>
          </cell>
          <cell r="C858">
            <v>1</v>
          </cell>
          <cell r="D858">
            <v>15</v>
          </cell>
          <cell r="E858">
            <v>80327</v>
          </cell>
          <cell r="F858">
            <v>51</v>
          </cell>
          <cell r="G858">
            <v>380</v>
          </cell>
          <cell r="H858" t="str">
            <v>ﾌｸﾀﾞ ﾐﾂﾋﾛ</v>
          </cell>
          <cell r="I858" t="str">
            <v>福田　光広　　　　　　　　　</v>
          </cell>
          <cell r="J858">
            <v>20220</v>
          </cell>
          <cell r="K858">
            <v>29434</v>
          </cell>
          <cell r="L858" t="str">
            <v>1-0420</v>
          </cell>
        </row>
        <row r="859">
          <cell r="A859">
            <v>808450</v>
          </cell>
          <cell r="B859">
            <v>37438</v>
          </cell>
          <cell r="C859">
            <v>1</v>
          </cell>
          <cell r="D859">
            <v>15</v>
          </cell>
          <cell r="E859">
            <v>80327</v>
          </cell>
          <cell r="F859">
            <v>60</v>
          </cell>
          <cell r="G859">
            <v>717</v>
          </cell>
          <cell r="H859" t="str">
            <v>ﾔﾏｸﾞﾁ ｶﾂﾐ</v>
          </cell>
          <cell r="I859" t="str">
            <v>山口　勝美　　　　　　　　　</v>
          </cell>
          <cell r="J859">
            <v>20394</v>
          </cell>
          <cell r="K859">
            <v>29434</v>
          </cell>
          <cell r="L859" t="str">
            <v>5-0419</v>
          </cell>
        </row>
        <row r="860">
          <cell r="A860">
            <v>808476</v>
          </cell>
          <cell r="B860">
            <v>37438</v>
          </cell>
          <cell r="C860">
            <v>1</v>
          </cell>
          <cell r="D860">
            <v>15</v>
          </cell>
          <cell r="E860">
            <v>80327</v>
          </cell>
          <cell r="F860">
            <v>60</v>
          </cell>
          <cell r="G860">
            <v>717</v>
          </cell>
          <cell r="H860" t="str">
            <v>ﾌﾙﾀﾞﾃ ﾄｼｱｷ</v>
          </cell>
          <cell r="I860" t="str">
            <v>古舘　俊昭　　　　　　　　　</v>
          </cell>
          <cell r="J860">
            <v>20400</v>
          </cell>
          <cell r="K860">
            <v>29434</v>
          </cell>
          <cell r="L860" t="str">
            <v>5-0419</v>
          </cell>
        </row>
        <row r="861">
          <cell r="A861">
            <v>808491</v>
          </cell>
          <cell r="B861">
            <v>37438</v>
          </cell>
          <cell r="C861">
            <v>1</v>
          </cell>
          <cell r="D861">
            <v>55</v>
          </cell>
          <cell r="E861">
            <v>80320</v>
          </cell>
          <cell r="F861">
            <v>60</v>
          </cell>
          <cell r="G861">
            <v>785</v>
          </cell>
          <cell r="H861" t="str">
            <v>ｳｷｽ ﾋﾛﾌﾐ</v>
          </cell>
          <cell r="I861" t="str">
            <v>浮須　弘文　　　　　　　　　</v>
          </cell>
          <cell r="J861">
            <v>19220</v>
          </cell>
          <cell r="K861">
            <v>29556</v>
          </cell>
          <cell r="L861" t="str">
            <v>5-0422</v>
          </cell>
        </row>
        <row r="862">
          <cell r="A862">
            <v>808500</v>
          </cell>
          <cell r="B862">
            <v>37438</v>
          </cell>
          <cell r="C862">
            <v>1</v>
          </cell>
          <cell r="D862">
            <v>25</v>
          </cell>
          <cell r="E862">
            <v>80212</v>
          </cell>
          <cell r="F862">
            <v>60</v>
          </cell>
          <cell r="G862">
            <v>716</v>
          </cell>
          <cell r="H862" t="str">
            <v>ｸﾄﾞｳ ｶｽﾞﾉﾘ</v>
          </cell>
          <cell r="I862" t="str">
            <v>工藤　和則　　　　　　　　　</v>
          </cell>
          <cell r="J862">
            <v>18704</v>
          </cell>
          <cell r="K862">
            <v>29556</v>
          </cell>
          <cell r="L862" t="str">
            <v>5-0422</v>
          </cell>
        </row>
        <row r="863">
          <cell r="A863">
            <v>808518</v>
          </cell>
          <cell r="B863">
            <v>37438</v>
          </cell>
          <cell r="C863">
            <v>1</v>
          </cell>
          <cell r="D863">
            <v>55</v>
          </cell>
          <cell r="E863">
            <v>80321</v>
          </cell>
          <cell r="F863">
            <v>60</v>
          </cell>
          <cell r="G863">
            <v>785</v>
          </cell>
          <cell r="H863" t="str">
            <v>ﾄﾀﾞ ﾋﾛｼ</v>
          </cell>
          <cell r="I863" t="str">
            <v>戸田　博　　　　　　　　　　</v>
          </cell>
          <cell r="J863">
            <v>18963</v>
          </cell>
          <cell r="K863">
            <v>29556</v>
          </cell>
          <cell r="L863" t="str">
            <v>5-0422</v>
          </cell>
        </row>
        <row r="864">
          <cell r="A864">
            <v>808526</v>
          </cell>
          <cell r="B864">
            <v>37438</v>
          </cell>
          <cell r="C864">
            <v>1</v>
          </cell>
          <cell r="D864">
            <v>25</v>
          </cell>
          <cell r="E864">
            <v>80214</v>
          </cell>
          <cell r="F864">
            <v>43</v>
          </cell>
          <cell r="G864">
            <v>120</v>
          </cell>
          <cell r="H864" t="str">
            <v>ｺﾏﾂ ﾋｻｼﾞ</v>
          </cell>
          <cell r="I864" t="str">
            <v>小松　久二　　　　　　　　　</v>
          </cell>
          <cell r="J864">
            <v>19367</v>
          </cell>
          <cell r="K864">
            <v>29556</v>
          </cell>
          <cell r="L864" t="str">
            <v>1-0517</v>
          </cell>
        </row>
        <row r="865">
          <cell r="A865">
            <v>808534</v>
          </cell>
          <cell r="B865">
            <v>37438</v>
          </cell>
          <cell r="C865">
            <v>1</v>
          </cell>
          <cell r="D865">
            <v>25</v>
          </cell>
          <cell r="E865">
            <v>80211</v>
          </cell>
          <cell r="F865">
            <v>51</v>
          </cell>
          <cell r="G865">
            <v>380</v>
          </cell>
          <cell r="H865" t="str">
            <v>ﾏﾂﾀﾞ ﾏﾓﾙ</v>
          </cell>
          <cell r="I865" t="str">
            <v>松田　守　　　　　　　　　　</v>
          </cell>
          <cell r="J865">
            <v>18220</v>
          </cell>
          <cell r="K865">
            <v>29556</v>
          </cell>
          <cell r="L865" t="str">
            <v>1-0422</v>
          </cell>
        </row>
        <row r="866">
          <cell r="A866">
            <v>808559</v>
          </cell>
          <cell r="B866">
            <v>37438</v>
          </cell>
          <cell r="C866">
            <v>1</v>
          </cell>
          <cell r="D866">
            <v>12</v>
          </cell>
          <cell r="E866">
            <v>80327</v>
          </cell>
          <cell r="F866">
            <v>51</v>
          </cell>
          <cell r="G866">
            <v>480</v>
          </cell>
          <cell r="H866" t="str">
            <v>ﾀｶﾊｼ ｲｾｵ</v>
          </cell>
          <cell r="I866" t="str">
            <v>高橋　伊勢男　　　　　　　　</v>
          </cell>
          <cell r="J866">
            <v>21700</v>
          </cell>
          <cell r="K866">
            <v>29556</v>
          </cell>
          <cell r="L866" t="str">
            <v>1-0417</v>
          </cell>
        </row>
        <row r="867">
          <cell r="A867">
            <v>808567</v>
          </cell>
          <cell r="B867">
            <v>37438</v>
          </cell>
          <cell r="C867">
            <v>1</v>
          </cell>
          <cell r="D867">
            <v>13</v>
          </cell>
          <cell r="E867">
            <v>80327</v>
          </cell>
          <cell r="F867">
            <v>51</v>
          </cell>
          <cell r="G867">
            <v>481</v>
          </cell>
          <cell r="H867" t="str">
            <v>ｸﾏｷ ｹﾝｼﾞ</v>
          </cell>
          <cell r="I867" t="str">
            <v>熊木　憲治　　　　　　　　　</v>
          </cell>
          <cell r="J867">
            <v>21308</v>
          </cell>
          <cell r="K867">
            <v>29556</v>
          </cell>
          <cell r="L867" t="str">
            <v>1-0418</v>
          </cell>
        </row>
        <row r="868">
          <cell r="A868">
            <v>808583</v>
          </cell>
          <cell r="B868">
            <v>37438</v>
          </cell>
          <cell r="C868">
            <v>1</v>
          </cell>
          <cell r="D868">
            <v>53</v>
          </cell>
          <cell r="E868">
            <v>80510</v>
          </cell>
          <cell r="F868">
            <v>51</v>
          </cell>
          <cell r="G868">
            <v>481</v>
          </cell>
          <cell r="H868" t="str">
            <v>ｻﾄｳ ﾐｷｵ</v>
          </cell>
          <cell r="I868" t="str">
            <v>佐藤　幹雄　　　　　　　　　</v>
          </cell>
          <cell r="J868">
            <v>20095</v>
          </cell>
          <cell r="K868">
            <v>29556</v>
          </cell>
          <cell r="L868" t="str">
            <v>1-0420</v>
          </cell>
        </row>
        <row r="869">
          <cell r="A869">
            <v>808590</v>
          </cell>
          <cell r="B869">
            <v>37438</v>
          </cell>
          <cell r="C869">
            <v>1</v>
          </cell>
          <cell r="D869">
            <v>53</v>
          </cell>
          <cell r="E869">
            <v>80510</v>
          </cell>
          <cell r="F869">
            <v>51</v>
          </cell>
          <cell r="G869">
            <v>481</v>
          </cell>
          <cell r="H869" t="str">
            <v>ﾀﾅｶ ﾕｷﾉﾌﾞ</v>
          </cell>
          <cell r="I869" t="str">
            <v>田中　幸信　　　　　　　　　</v>
          </cell>
          <cell r="J869">
            <v>20179</v>
          </cell>
          <cell r="K869">
            <v>29556</v>
          </cell>
          <cell r="L869" t="str">
            <v>1-0420</v>
          </cell>
        </row>
        <row r="870">
          <cell r="A870">
            <v>808609</v>
          </cell>
          <cell r="B870">
            <v>37438</v>
          </cell>
          <cell r="C870">
            <v>1</v>
          </cell>
          <cell r="D870">
            <v>53</v>
          </cell>
          <cell r="E870">
            <v>80510</v>
          </cell>
          <cell r="F870">
            <v>51</v>
          </cell>
          <cell r="G870">
            <v>480</v>
          </cell>
          <cell r="H870" t="str">
            <v>ｵﾉ ﾅｵｷ</v>
          </cell>
          <cell r="I870" t="str">
            <v>小野　尚喜　　　　　　　　　</v>
          </cell>
          <cell r="J870">
            <v>22146</v>
          </cell>
          <cell r="K870">
            <v>29556</v>
          </cell>
          <cell r="L870" t="str">
            <v>1-0417</v>
          </cell>
        </row>
        <row r="871">
          <cell r="A871">
            <v>808617</v>
          </cell>
          <cell r="B871">
            <v>37438</v>
          </cell>
          <cell r="C871">
            <v>1</v>
          </cell>
          <cell r="D871">
            <v>53</v>
          </cell>
          <cell r="E871">
            <v>80511</v>
          </cell>
          <cell r="F871">
            <v>51</v>
          </cell>
          <cell r="G871">
            <v>480</v>
          </cell>
          <cell r="H871" t="str">
            <v>ｾｵ ﾂｶｻ</v>
          </cell>
          <cell r="I871" t="str">
            <v>妹尾　司　　　　　　　　　　</v>
          </cell>
          <cell r="J871">
            <v>21451</v>
          </cell>
          <cell r="K871">
            <v>29556</v>
          </cell>
          <cell r="L871" t="str">
            <v>1-0418</v>
          </cell>
        </row>
        <row r="872">
          <cell r="A872">
            <v>808625</v>
          </cell>
          <cell r="B872">
            <v>37438</v>
          </cell>
          <cell r="C872">
            <v>1</v>
          </cell>
          <cell r="D872">
            <v>53</v>
          </cell>
          <cell r="E872">
            <v>80509</v>
          </cell>
          <cell r="F872">
            <v>51</v>
          </cell>
          <cell r="G872">
            <v>480</v>
          </cell>
          <cell r="H872" t="str">
            <v>ﾅｶﾞﾀ ﾋｻｼ</v>
          </cell>
          <cell r="I872" t="str">
            <v>永田　寿生　　　　　　　　　</v>
          </cell>
          <cell r="J872">
            <v>20488</v>
          </cell>
          <cell r="K872">
            <v>29556</v>
          </cell>
          <cell r="L872" t="str">
            <v>1-0419</v>
          </cell>
        </row>
        <row r="873">
          <cell r="A873">
            <v>808633</v>
          </cell>
          <cell r="B873">
            <v>37438</v>
          </cell>
          <cell r="C873">
            <v>1</v>
          </cell>
          <cell r="D873">
            <v>53</v>
          </cell>
          <cell r="E873">
            <v>80508</v>
          </cell>
          <cell r="F873">
            <v>51</v>
          </cell>
          <cell r="G873">
            <v>480</v>
          </cell>
          <cell r="H873" t="str">
            <v>ｻﾄｳ ﾏｻﾕｷ</v>
          </cell>
          <cell r="I873" t="str">
            <v>佐藤　正幸　　　　　　　　　</v>
          </cell>
          <cell r="J873">
            <v>20871</v>
          </cell>
          <cell r="K873">
            <v>29556</v>
          </cell>
          <cell r="L873" t="str">
            <v>1-0419</v>
          </cell>
        </row>
        <row r="874">
          <cell r="A874">
            <v>808658</v>
          </cell>
          <cell r="B874">
            <v>37438</v>
          </cell>
          <cell r="C874">
            <v>1</v>
          </cell>
          <cell r="D874">
            <v>54</v>
          </cell>
          <cell r="E874">
            <v>80328</v>
          </cell>
          <cell r="F874">
            <v>60</v>
          </cell>
          <cell r="G874">
            <v>718</v>
          </cell>
          <cell r="H874" t="str">
            <v>ｻｸﾀ ﾏｻﾋﾛ</v>
          </cell>
          <cell r="I874" t="str">
            <v>作田　政弘　　　　　　　　　</v>
          </cell>
          <cell r="J874">
            <v>22376</v>
          </cell>
          <cell r="K874">
            <v>29556</v>
          </cell>
          <cell r="L874" t="str">
            <v>5-0416</v>
          </cell>
        </row>
        <row r="875">
          <cell r="A875">
            <v>808666</v>
          </cell>
          <cell r="B875">
            <v>37438</v>
          </cell>
          <cell r="C875">
            <v>1</v>
          </cell>
          <cell r="D875">
            <v>54</v>
          </cell>
          <cell r="E875">
            <v>80328</v>
          </cell>
          <cell r="F875">
            <v>60</v>
          </cell>
          <cell r="G875">
            <v>718</v>
          </cell>
          <cell r="H875" t="str">
            <v>ｽｽﾞｷ ｸﾆﾋｺ</v>
          </cell>
          <cell r="I875" t="str">
            <v>鈴木　久仁彦　　　　　　　　</v>
          </cell>
          <cell r="J875">
            <v>20584</v>
          </cell>
          <cell r="K875">
            <v>29556</v>
          </cell>
          <cell r="L875" t="str">
            <v>5-0419</v>
          </cell>
        </row>
        <row r="876">
          <cell r="A876">
            <v>808674</v>
          </cell>
          <cell r="B876">
            <v>37438</v>
          </cell>
          <cell r="C876">
            <v>1</v>
          </cell>
          <cell r="D876">
            <v>54</v>
          </cell>
          <cell r="E876">
            <v>80328</v>
          </cell>
          <cell r="F876">
            <v>60</v>
          </cell>
          <cell r="G876">
            <v>718</v>
          </cell>
          <cell r="H876" t="str">
            <v>ﾐｳﾗ ﾖｼﾊﾙ</v>
          </cell>
          <cell r="I876" t="str">
            <v>三浦　好治　　　　　　　　　</v>
          </cell>
          <cell r="J876">
            <v>21220</v>
          </cell>
          <cell r="K876">
            <v>29556</v>
          </cell>
          <cell r="L876" t="str">
            <v>5-0418</v>
          </cell>
        </row>
        <row r="877">
          <cell r="A877">
            <v>808682</v>
          </cell>
          <cell r="B877">
            <v>37438</v>
          </cell>
          <cell r="C877">
            <v>1</v>
          </cell>
          <cell r="D877">
            <v>54</v>
          </cell>
          <cell r="E877">
            <v>80330</v>
          </cell>
          <cell r="F877">
            <v>60</v>
          </cell>
          <cell r="G877">
            <v>718</v>
          </cell>
          <cell r="H877" t="str">
            <v>ﾃｼﾛｷﾞ ｵｻﾑ</v>
          </cell>
          <cell r="I877" t="str">
            <v>手代木　治　　　　　　　　　</v>
          </cell>
          <cell r="J877">
            <v>22067</v>
          </cell>
          <cell r="K877">
            <v>29556</v>
          </cell>
          <cell r="L877" t="str">
            <v>5-0416</v>
          </cell>
        </row>
        <row r="878">
          <cell r="A878">
            <v>808699</v>
          </cell>
          <cell r="B878">
            <v>37438</v>
          </cell>
          <cell r="C878">
            <v>1</v>
          </cell>
          <cell r="D878">
            <v>54</v>
          </cell>
          <cell r="E878">
            <v>80328</v>
          </cell>
          <cell r="F878">
            <v>60</v>
          </cell>
          <cell r="G878">
            <v>718</v>
          </cell>
          <cell r="H878" t="str">
            <v>ｶｶﾞｻﾞﾜ ｱｷﾗ</v>
          </cell>
          <cell r="I878" t="str">
            <v>加賀澤　昭　　　　　　　　　</v>
          </cell>
          <cell r="J878">
            <v>20372</v>
          </cell>
          <cell r="K878">
            <v>29556</v>
          </cell>
          <cell r="L878" t="str">
            <v>5-0420</v>
          </cell>
        </row>
        <row r="879">
          <cell r="A879">
            <v>808708</v>
          </cell>
          <cell r="B879">
            <v>37438</v>
          </cell>
          <cell r="C879">
            <v>1</v>
          </cell>
          <cell r="D879">
            <v>55</v>
          </cell>
          <cell r="E879">
            <v>80319</v>
          </cell>
          <cell r="F879">
            <v>51</v>
          </cell>
          <cell r="G879">
            <v>380</v>
          </cell>
          <cell r="H879" t="str">
            <v>ｻｶﾞﾉ ﾋﾛｼ</v>
          </cell>
          <cell r="I879" t="str">
            <v>佐賀野　浩　　　　　　　　　</v>
          </cell>
          <cell r="J879">
            <v>22116</v>
          </cell>
          <cell r="K879">
            <v>29556</v>
          </cell>
          <cell r="L879" t="str">
            <v>1-0417</v>
          </cell>
        </row>
        <row r="880">
          <cell r="A880">
            <v>808716</v>
          </cell>
          <cell r="B880">
            <v>37438</v>
          </cell>
          <cell r="C880">
            <v>1</v>
          </cell>
          <cell r="D880">
            <v>54</v>
          </cell>
          <cell r="E880">
            <v>80328</v>
          </cell>
          <cell r="F880">
            <v>60</v>
          </cell>
          <cell r="G880">
            <v>718</v>
          </cell>
          <cell r="H880" t="str">
            <v>ﾀﾔﾏ ｺｳｷ</v>
          </cell>
          <cell r="I880" t="str">
            <v>田山　孝喜　　　　　　　　　</v>
          </cell>
          <cell r="J880">
            <v>22678</v>
          </cell>
          <cell r="K880">
            <v>29556</v>
          </cell>
          <cell r="L880" t="str">
            <v>5-0416</v>
          </cell>
        </row>
        <row r="881">
          <cell r="A881">
            <v>808724</v>
          </cell>
          <cell r="B881">
            <v>37438</v>
          </cell>
          <cell r="C881">
            <v>1</v>
          </cell>
          <cell r="D881">
            <v>54</v>
          </cell>
          <cell r="E881">
            <v>80328</v>
          </cell>
          <cell r="F881">
            <v>60</v>
          </cell>
          <cell r="G881">
            <v>718</v>
          </cell>
          <cell r="H881" t="str">
            <v>ｲｼｶﾜ ﾏｻｼ</v>
          </cell>
          <cell r="I881" t="str">
            <v>石川　雅志　　　　　　　　　</v>
          </cell>
          <cell r="J881">
            <v>22150</v>
          </cell>
          <cell r="K881">
            <v>29556</v>
          </cell>
          <cell r="L881" t="str">
            <v>5-0417</v>
          </cell>
        </row>
        <row r="882">
          <cell r="A882">
            <v>808732</v>
          </cell>
          <cell r="B882">
            <v>37438</v>
          </cell>
          <cell r="C882">
            <v>1</v>
          </cell>
          <cell r="D882">
            <v>54</v>
          </cell>
          <cell r="E882">
            <v>80330</v>
          </cell>
          <cell r="F882">
            <v>60</v>
          </cell>
          <cell r="G882">
            <v>718</v>
          </cell>
          <cell r="H882" t="str">
            <v>ﾓﾘｲ ﾃﾙﾂｸﾞ</v>
          </cell>
          <cell r="I882" t="str">
            <v>森井　輝継　　　　　　　　　</v>
          </cell>
          <cell r="J882">
            <v>20212</v>
          </cell>
          <cell r="K882">
            <v>29556</v>
          </cell>
          <cell r="L882" t="str">
            <v>5-0420</v>
          </cell>
        </row>
        <row r="883">
          <cell r="A883">
            <v>808749</v>
          </cell>
          <cell r="B883">
            <v>37438</v>
          </cell>
          <cell r="C883">
            <v>1</v>
          </cell>
          <cell r="D883">
            <v>54</v>
          </cell>
          <cell r="E883">
            <v>80330</v>
          </cell>
          <cell r="F883">
            <v>60</v>
          </cell>
          <cell r="G883">
            <v>718</v>
          </cell>
          <cell r="H883" t="str">
            <v>ｶｻﾊﾗ ﾏｷｵ</v>
          </cell>
          <cell r="I883" t="str">
            <v>笠原　眞紀夫　　　　　　　　</v>
          </cell>
          <cell r="J883">
            <v>22076</v>
          </cell>
          <cell r="K883">
            <v>29556</v>
          </cell>
          <cell r="L883" t="str">
            <v>5-0417</v>
          </cell>
        </row>
        <row r="884">
          <cell r="A884">
            <v>808757</v>
          </cell>
          <cell r="B884">
            <v>37438</v>
          </cell>
          <cell r="C884">
            <v>1</v>
          </cell>
          <cell r="D884">
            <v>54</v>
          </cell>
          <cell r="E884">
            <v>80330</v>
          </cell>
          <cell r="F884">
            <v>60</v>
          </cell>
          <cell r="G884">
            <v>784</v>
          </cell>
          <cell r="H884" t="str">
            <v>ｶﾀﾔﾏ ﾄｸｵ</v>
          </cell>
          <cell r="I884" t="str">
            <v>片山　徳雄　　　　　　　　　</v>
          </cell>
          <cell r="J884">
            <v>20693</v>
          </cell>
          <cell r="K884">
            <v>29556</v>
          </cell>
          <cell r="L884" t="str">
            <v>5-0419</v>
          </cell>
        </row>
        <row r="885">
          <cell r="A885">
            <v>808781</v>
          </cell>
          <cell r="B885">
            <v>37438</v>
          </cell>
          <cell r="C885">
            <v>1</v>
          </cell>
          <cell r="D885">
            <v>54</v>
          </cell>
          <cell r="E885">
            <v>80330</v>
          </cell>
          <cell r="F885">
            <v>51</v>
          </cell>
          <cell r="G885">
            <v>380</v>
          </cell>
          <cell r="H885" t="str">
            <v>ﾀﾑﾗ ﾐﾉﾙ</v>
          </cell>
          <cell r="I885" t="str">
            <v>田村　稔　　　　　　　　　　</v>
          </cell>
          <cell r="J885">
            <v>20250</v>
          </cell>
          <cell r="K885">
            <v>29556</v>
          </cell>
          <cell r="L885" t="str">
            <v>1-0420</v>
          </cell>
        </row>
        <row r="886">
          <cell r="A886">
            <v>808798</v>
          </cell>
          <cell r="B886">
            <v>37438</v>
          </cell>
          <cell r="C886">
            <v>1</v>
          </cell>
          <cell r="D886">
            <v>54</v>
          </cell>
          <cell r="E886">
            <v>80317</v>
          </cell>
          <cell r="F886">
            <v>51</v>
          </cell>
          <cell r="G886">
            <v>380</v>
          </cell>
          <cell r="H886" t="str">
            <v>ﾖｼﾀﾞ ｹｲｲﾁ</v>
          </cell>
          <cell r="I886" t="str">
            <v>吉田　恵一　　　　　　　　　</v>
          </cell>
          <cell r="J886">
            <v>22038</v>
          </cell>
          <cell r="K886">
            <v>29556</v>
          </cell>
          <cell r="L886" t="str">
            <v>1-0417</v>
          </cell>
        </row>
        <row r="887">
          <cell r="A887">
            <v>808807</v>
          </cell>
          <cell r="B887">
            <v>37438</v>
          </cell>
          <cell r="C887">
            <v>1</v>
          </cell>
          <cell r="D887">
            <v>54</v>
          </cell>
          <cell r="E887">
            <v>80329</v>
          </cell>
          <cell r="F887">
            <v>60</v>
          </cell>
          <cell r="G887">
            <v>718</v>
          </cell>
          <cell r="H887" t="str">
            <v>ｶｶﾞ ﾐﾂｸﾞ</v>
          </cell>
          <cell r="I887" t="str">
            <v>嘉賀　貢　　　　　　　　　　</v>
          </cell>
          <cell r="J887">
            <v>20739</v>
          </cell>
          <cell r="K887">
            <v>29556</v>
          </cell>
          <cell r="L887" t="str">
            <v>5-0419</v>
          </cell>
        </row>
        <row r="888">
          <cell r="A888">
            <v>808815</v>
          </cell>
          <cell r="B888">
            <v>37438</v>
          </cell>
          <cell r="C888">
            <v>1</v>
          </cell>
          <cell r="D888">
            <v>54</v>
          </cell>
          <cell r="E888">
            <v>80329</v>
          </cell>
          <cell r="F888">
            <v>60</v>
          </cell>
          <cell r="G888">
            <v>718</v>
          </cell>
          <cell r="H888" t="str">
            <v>ｶﾜｸﾞﾁ ﾐﾂｵ</v>
          </cell>
          <cell r="I888" t="str">
            <v>川口　光男　　　　　　　　　</v>
          </cell>
          <cell r="J888">
            <v>20377</v>
          </cell>
          <cell r="K888">
            <v>29556</v>
          </cell>
          <cell r="L888" t="str">
            <v>5-0420</v>
          </cell>
        </row>
        <row r="889">
          <cell r="A889">
            <v>808823</v>
          </cell>
          <cell r="B889">
            <v>37438</v>
          </cell>
          <cell r="C889">
            <v>1</v>
          </cell>
          <cell r="D889">
            <v>57</v>
          </cell>
          <cell r="E889">
            <v>80300</v>
          </cell>
          <cell r="F889">
            <v>46</v>
          </cell>
          <cell r="G889">
            <v>120</v>
          </cell>
          <cell r="H889" t="str">
            <v>ｻｸﾏ ﾏｻﾊﾙ</v>
          </cell>
          <cell r="I889" t="str">
            <v>佐久間　昌晴　　　　　　　　</v>
          </cell>
          <cell r="J889">
            <v>20495</v>
          </cell>
          <cell r="K889">
            <v>29556</v>
          </cell>
          <cell r="L889" t="str">
            <v>1-0518</v>
          </cell>
        </row>
        <row r="890">
          <cell r="A890">
            <v>808831</v>
          </cell>
          <cell r="B890">
            <v>37438</v>
          </cell>
          <cell r="C890">
            <v>1</v>
          </cell>
          <cell r="D890">
            <v>46</v>
          </cell>
          <cell r="E890">
            <v>80328</v>
          </cell>
          <cell r="F890">
            <v>60</v>
          </cell>
          <cell r="G890">
            <v>718</v>
          </cell>
          <cell r="H890" t="str">
            <v>ｻｲﾄｳ ｶｽﾞﾄｼ</v>
          </cell>
          <cell r="I890" t="str">
            <v>斉藤　一敏　　　　　　　　　</v>
          </cell>
          <cell r="J890">
            <v>21613</v>
          </cell>
          <cell r="K890">
            <v>29556</v>
          </cell>
          <cell r="L890" t="str">
            <v>5-0416</v>
          </cell>
        </row>
        <row r="891">
          <cell r="A891">
            <v>808848</v>
          </cell>
          <cell r="B891">
            <v>37438</v>
          </cell>
          <cell r="C891">
            <v>1</v>
          </cell>
          <cell r="D891">
            <v>54</v>
          </cell>
          <cell r="E891">
            <v>80329</v>
          </cell>
          <cell r="F891">
            <v>60</v>
          </cell>
          <cell r="G891">
            <v>718</v>
          </cell>
          <cell r="H891" t="str">
            <v>ﾄﾐｲ ｻﾄｼ</v>
          </cell>
          <cell r="I891" t="str">
            <v>冨井　智　　　　　　　　　　</v>
          </cell>
          <cell r="J891">
            <v>20902</v>
          </cell>
          <cell r="K891">
            <v>29556</v>
          </cell>
          <cell r="L891" t="str">
            <v>5-0419</v>
          </cell>
        </row>
        <row r="892">
          <cell r="A892">
            <v>808864</v>
          </cell>
          <cell r="B892">
            <v>37438</v>
          </cell>
          <cell r="C892">
            <v>1</v>
          </cell>
          <cell r="D892">
            <v>54</v>
          </cell>
          <cell r="E892">
            <v>80329</v>
          </cell>
          <cell r="F892">
            <v>60</v>
          </cell>
          <cell r="G892">
            <v>718</v>
          </cell>
          <cell r="H892" t="str">
            <v>ﾏﾂｳﾗ ﾖｼﾐ</v>
          </cell>
          <cell r="I892" t="str">
            <v>松浦　義美　　　　　　　　　</v>
          </cell>
          <cell r="J892">
            <v>21543</v>
          </cell>
          <cell r="K892">
            <v>29556</v>
          </cell>
          <cell r="L892" t="str">
            <v>5-0417</v>
          </cell>
        </row>
        <row r="893">
          <cell r="A893">
            <v>808872</v>
          </cell>
          <cell r="B893">
            <v>37438</v>
          </cell>
          <cell r="C893">
            <v>1</v>
          </cell>
          <cell r="D893">
            <v>54</v>
          </cell>
          <cell r="E893">
            <v>80328</v>
          </cell>
          <cell r="F893">
            <v>51</v>
          </cell>
          <cell r="G893">
            <v>380</v>
          </cell>
          <cell r="H893" t="str">
            <v>ﾋﾛｾ ﾋｻﾕｷ</v>
          </cell>
          <cell r="I893" t="str">
            <v>廣瀬　久之　　　　　　　　　</v>
          </cell>
          <cell r="J893">
            <v>22052</v>
          </cell>
          <cell r="K893">
            <v>29556</v>
          </cell>
          <cell r="L893" t="str">
            <v>1-0417</v>
          </cell>
        </row>
        <row r="894">
          <cell r="A894">
            <v>808880</v>
          </cell>
          <cell r="B894">
            <v>37438</v>
          </cell>
          <cell r="C894">
            <v>1</v>
          </cell>
          <cell r="D894">
            <v>54</v>
          </cell>
          <cell r="E894">
            <v>80316</v>
          </cell>
          <cell r="F894">
            <v>51</v>
          </cell>
          <cell r="G894">
            <v>380</v>
          </cell>
          <cell r="H894" t="str">
            <v>ﾀｶﾊｼ ﾖｼｱｷ</v>
          </cell>
          <cell r="I894" t="str">
            <v>高橋　好昭　　　　　　　　　</v>
          </cell>
          <cell r="J894">
            <v>21219</v>
          </cell>
          <cell r="K894">
            <v>29556</v>
          </cell>
          <cell r="L894" t="str">
            <v>1-0418</v>
          </cell>
        </row>
        <row r="895">
          <cell r="A895">
            <v>808897</v>
          </cell>
          <cell r="B895">
            <v>37438</v>
          </cell>
          <cell r="C895">
            <v>1</v>
          </cell>
          <cell r="D895">
            <v>54</v>
          </cell>
          <cell r="E895">
            <v>80329</v>
          </cell>
          <cell r="F895">
            <v>51</v>
          </cell>
          <cell r="G895">
            <v>380</v>
          </cell>
          <cell r="H895" t="str">
            <v>ｽｽﾞｷ ｻﾄｼ</v>
          </cell>
          <cell r="I895" t="str">
            <v>鈴木　智　　　　　　　　　　</v>
          </cell>
          <cell r="J895">
            <v>22652</v>
          </cell>
          <cell r="K895">
            <v>29556</v>
          </cell>
          <cell r="L895" t="str">
            <v>1-0416</v>
          </cell>
        </row>
        <row r="896">
          <cell r="A896">
            <v>808906</v>
          </cell>
          <cell r="B896">
            <v>37438</v>
          </cell>
          <cell r="C896">
            <v>1</v>
          </cell>
          <cell r="D896">
            <v>54</v>
          </cell>
          <cell r="E896">
            <v>80330</v>
          </cell>
          <cell r="F896">
            <v>51</v>
          </cell>
          <cell r="G896">
            <v>380</v>
          </cell>
          <cell r="H896" t="str">
            <v>ｱﾝﾄﾞｳ ﾉﾘﾋﾄ</v>
          </cell>
          <cell r="I896" t="str">
            <v>安藤　穂仁　　　　　　　　　</v>
          </cell>
          <cell r="J896">
            <v>22591</v>
          </cell>
          <cell r="K896">
            <v>29556</v>
          </cell>
          <cell r="L896" t="str">
            <v>1-0416</v>
          </cell>
        </row>
        <row r="897">
          <cell r="A897">
            <v>808914</v>
          </cell>
          <cell r="B897">
            <v>37438</v>
          </cell>
          <cell r="C897">
            <v>1</v>
          </cell>
          <cell r="D897">
            <v>54</v>
          </cell>
          <cell r="E897">
            <v>80329</v>
          </cell>
          <cell r="F897">
            <v>51</v>
          </cell>
          <cell r="G897">
            <v>380</v>
          </cell>
          <cell r="H897" t="str">
            <v>ｻﾉ ﾕｳｲﾁ</v>
          </cell>
          <cell r="I897" t="str">
            <v>佐野　雄一　　　　　　　　　</v>
          </cell>
          <cell r="J897">
            <v>22532</v>
          </cell>
          <cell r="K897">
            <v>29556</v>
          </cell>
          <cell r="L897" t="str">
            <v>1-0416</v>
          </cell>
        </row>
        <row r="898">
          <cell r="A898">
            <v>808922</v>
          </cell>
          <cell r="B898">
            <v>37438</v>
          </cell>
          <cell r="C898">
            <v>1</v>
          </cell>
          <cell r="D898">
            <v>54</v>
          </cell>
          <cell r="E898">
            <v>80329</v>
          </cell>
          <cell r="F898">
            <v>60</v>
          </cell>
          <cell r="G898">
            <v>718</v>
          </cell>
          <cell r="H898" t="str">
            <v>ｵｵﾀｹ ｼﾕｳｲﾁ</v>
          </cell>
          <cell r="I898" t="str">
            <v>大竹　修市　　　　　　　　　</v>
          </cell>
          <cell r="J898">
            <v>22154</v>
          </cell>
          <cell r="K898">
            <v>29556</v>
          </cell>
          <cell r="L898" t="str">
            <v>5-0417</v>
          </cell>
        </row>
        <row r="899">
          <cell r="A899">
            <v>808930</v>
          </cell>
          <cell r="B899">
            <v>37438</v>
          </cell>
          <cell r="C899">
            <v>1</v>
          </cell>
          <cell r="D899">
            <v>54</v>
          </cell>
          <cell r="E899">
            <v>80330</v>
          </cell>
          <cell r="F899">
            <v>60</v>
          </cell>
          <cell r="G899">
            <v>718</v>
          </cell>
          <cell r="H899" t="str">
            <v>ｳｽｲ ｼﾕｳｼﾞ</v>
          </cell>
          <cell r="I899" t="str">
            <v>碓井　修二　　　　　　　　　</v>
          </cell>
          <cell r="J899">
            <v>22027</v>
          </cell>
          <cell r="K899">
            <v>29556</v>
          </cell>
          <cell r="L899" t="str">
            <v>5-0417</v>
          </cell>
        </row>
        <row r="900">
          <cell r="A900">
            <v>808947</v>
          </cell>
          <cell r="B900">
            <v>37438</v>
          </cell>
          <cell r="C900">
            <v>1</v>
          </cell>
          <cell r="D900">
            <v>54</v>
          </cell>
          <cell r="E900">
            <v>80317</v>
          </cell>
          <cell r="F900">
            <v>51</v>
          </cell>
          <cell r="G900">
            <v>380</v>
          </cell>
          <cell r="H900" t="str">
            <v>ﾄｶﾞｼ ｶﾂﾐ</v>
          </cell>
          <cell r="I900" t="str">
            <v>富樫　克己　　　　　　　　　</v>
          </cell>
          <cell r="J900">
            <v>20450</v>
          </cell>
          <cell r="K900">
            <v>29556</v>
          </cell>
          <cell r="L900" t="str">
            <v>1-0419</v>
          </cell>
        </row>
        <row r="901">
          <cell r="A901">
            <v>808955</v>
          </cell>
          <cell r="B901">
            <v>37438</v>
          </cell>
          <cell r="C901">
            <v>1</v>
          </cell>
          <cell r="D901">
            <v>54</v>
          </cell>
          <cell r="E901">
            <v>80330</v>
          </cell>
          <cell r="F901">
            <v>60</v>
          </cell>
          <cell r="G901">
            <v>718</v>
          </cell>
          <cell r="H901" t="str">
            <v>ｺｲｽﾞﾐ ﾁｱｷ</v>
          </cell>
          <cell r="I901" t="str">
            <v>小泉　千秋　　　　　　　　　</v>
          </cell>
          <cell r="J901">
            <v>22187</v>
          </cell>
          <cell r="K901">
            <v>29556</v>
          </cell>
          <cell r="L901" t="str">
            <v>5-0417</v>
          </cell>
        </row>
        <row r="902">
          <cell r="A902">
            <v>808971</v>
          </cell>
          <cell r="B902">
            <v>37438</v>
          </cell>
          <cell r="C902">
            <v>1</v>
          </cell>
          <cell r="D902">
            <v>54</v>
          </cell>
          <cell r="E902">
            <v>80330</v>
          </cell>
          <cell r="F902">
            <v>60</v>
          </cell>
          <cell r="G902">
            <v>718</v>
          </cell>
          <cell r="H902" t="str">
            <v>ｵﾉﾃﾞﾗ ｼﾝ</v>
          </cell>
          <cell r="I902" t="str">
            <v>小野寺　晋　　　　　　　　　</v>
          </cell>
          <cell r="J902">
            <v>22476</v>
          </cell>
          <cell r="K902">
            <v>29556</v>
          </cell>
          <cell r="L902" t="str">
            <v>5-0416</v>
          </cell>
        </row>
        <row r="903">
          <cell r="A903">
            <v>811736</v>
          </cell>
          <cell r="B903">
            <v>37438</v>
          </cell>
          <cell r="C903">
            <v>1</v>
          </cell>
          <cell r="D903">
            <v>53</v>
          </cell>
          <cell r="E903">
            <v>80508</v>
          </cell>
          <cell r="F903">
            <v>51</v>
          </cell>
          <cell r="G903">
            <v>453</v>
          </cell>
          <cell r="H903" t="str">
            <v>ｵﾉ ﾀｶﾋﾃﾞ</v>
          </cell>
          <cell r="I903" t="str">
            <v>小野　隆秀　　　　　　　　　</v>
          </cell>
          <cell r="J903">
            <v>21632</v>
          </cell>
          <cell r="K903">
            <v>29677</v>
          </cell>
          <cell r="L903" t="str">
            <v>1-0421</v>
          </cell>
        </row>
        <row r="904">
          <cell r="A904">
            <v>814036</v>
          </cell>
          <cell r="B904">
            <v>37438</v>
          </cell>
          <cell r="C904">
            <v>1</v>
          </cell>
          <cell r="D904">
            <v>26</v>
          </cell>
          <cell r="E904">
            <v>80200</v>
          </cell>
          <cell r="F904">
            <v>46</v>
          </cell>
          <cell r="G904">
            <v>120</v>
          </cell>
          <cell r="H904" t="str">
            <v>ｻﾄｳ ﾀﾀﾞｼ</v>
          </cell>
          <cell r="I904" t="str">
            <v>佐藤　忠司　　　　　　　　　</v>
          </cell>
          <cell r="J904">
            <v>19866</v>
          </cell>
          <cell r="K904">
            <v>29768</v>
          </cell>
          <cell r="L904" t="str">
            <v>1-0618</v>
          </cell>
        </row>
        <row r="905">
          <cell r="A905">
            <v>817410</v>
          </cell>
          <cell r="B905">
            <v>37438</v>
          </cell>
          <cell r="C905">
            <v>1</v>
          </cell>
          <cell r="D905">
            <v>53</v>
          </cell>
          <cell r="E905">
            <v>80508</v>
          </cell>
          <cell r="F905">
            <v>51</v>
          </cell>
          <cell r="G905">
            <v>453</v>
          </cell>
          <cell r="H905" t="str">
            <v>ｼﾕｳﾘ ｵｻﾑ</v>
          </cell>
          <cell r="I905" t="str">
            <v>修理　修　　　　　　　　　　</v>
          </cell>
          <cell r="J905">
            <v>20335</v>
          </cell>
          <cell r="K905">
            <v>29738</v>
          </cell>
          <cell r="L905" t="str">
            <v>1-0420</v>
          </cell>
        </row>
        <row r="906">
          <cell r="A906">
            <v>817485</v>
          </cell>
          <cell r="B906">
            <v>37438</v>
          </cell>
          <cell r="C906">
            <v>1</v>
          </cell>
          <cell r="D906">
            <v>55</v>
          </cell>
          <cell r="E906">
            <v>80321</v>
          </cell>
          <cell r="F906">
            <v>60</v>
          </cell>
          <cell r="G906">
            <v>785</v>
          </cell>
          <cell r="H906" t="str">
            <v>ﾎﾝｼﾞﾖｳ ﾔｴｺ</v>
          </cell>
          <cell r="I906" t="str">
            <v>本城　八枝子　　　　　　　　</v>
          </cell>
          <cell r="J906">
            <v>22957</v>
          </cell>
          <cell r="K906">
            <v>29738</v>
          </cell>
          <cell r="L906" t="str">
            <v>5-0415</v>
          </cell>
        </row>
        <row r="907">
          <cell r="A907">
            <v>817501</v>
          </cell>
          <cell r="B907">
            <v>37438</v>
          </cell>
          <cell r="C907">
            <v>1</v>
          </cell>
          <cell r="D907">
            <v>55</v>
          </cell>
          <cell r="E907">
            <v>80321</v>
          </cell>
          <cell r="F907">
            <v>60</v>
          </cell>
          <cell r="G907">
            <v>785</v>
          </cell>
          <cell r="H907" t="str">
            <v>ﾉﾉｶﾜ ﾂｷｴ</v>
          </cell>
          <cell r="I907" t="str">
            <v>野々川　月枝　　　　　　　　</v>
          </cell>
          <cell r="J907">
            <v>22966</v>
          </cell>
          <cell r="K907">
            <v>29738</v>
          </cell>
          <cell r="L907" t="str">
            <v>5-0415</v>
          </cell>
        </row>
        <row r="908">
          <cell r="A908">
            <v>817543</v>
          </cell>
          <cell r="B908">
            <v>37438</v>
          </cell>
          <cell r="C908">
            <v>1</v>
          </cell>
          <cell r="D908">
            <v>55</v>
          </cell>
          <cell r="E908">
            <v>80319</v>
          </cell>
          <cell r="F908">
            <v>60</v>
          </cell>
          <cell r="G908">
            <v>785</v>
          </cell>
          <cell r="H908" t="str">
            <v>ｽｽﾞｷ ﾏﾐｺ</v>
          </cell>
          <cell r="I908" t="str">
            <v>鈴木　真美子　　　　　　　　</v>
          </cell>
          <cell r="J908">
            <v>23041</v>
          </cell>
          <cell r="K908">
            <v>29738</v>
          </cell>
          <cell r="L908" t="str">
            <v>5-0415</v>
          </cell>
        </row>
        <row r="909">
          <cell r="A909">
            <v>817550</v>
          </cell>
          <cell r="B909">
            <v>37438</v>
          </cell>
          <cell r="C909">
            <v>1</v>
          </cell>
          <cell r="D909">
            <v>54</v>
          </cell>
          <cell r="E909">
            <v>80328</v>
          </cell>
          <cell r="F909">
            <v>60</v>
          </cell>
          <cell r="G909">
            <v>718</v>
          </cell>
          <cell r="H909" t="str">
            <v>ﾔｽｵｶ ﾄｼﾐ</v>
          </cell>
          <cell r="I909" t="str">
            <v>安岡　利美　　　　　　　　　</v>
          </cell>
          <cell r="J909">
            <v>20641</v>
          </cell>
          <cell r="K909">
            <v>29738</v>
          </cell>
          <cell r="L909" t="str">
            <v>5-0418</v>
          </cell>
        </row>
        <row r="910">
          <cell r="A910">
            <v>817568</v>
          </cell>
          <cell r="B910">
            <v>37438</v>
          </cell>
          <cell r="C910">
            <v>1</v>
          </cell>
          <cell r="D910">
            <v>54</v>
          </cell>
          <cell r="E910">
            <v>80317</v>
          </cell>
          <cell r="F910">
            <v>51</v>
          </cell>
          <cell r="G910">
            <v>380</v>
          </cell>
          <cell r="H910" t="str">
            <v>ﾎｶﾘ ﾋﾛﾐ</v>
          </cell>
          <cell r="I910" t="str">
            <v>穂苅　浩已　　　　　　　　　</v>
          </cell>
          <cell r="J910">
            <v>22676</v>
          </cell>
          <cell r="K910">
            <v>29738</v>
          </cell>
          <cell r="L910" t="str">
            <v>1-0415</v>
          </cell>
        </row>
        <row r="911">
          <cell r="A911">
            <v>817584</v>
          </cell>
          <cell r="B911">
            <v>37438</v>
          </cell>
          <cell r="C911">
            <v>1</v>
          </cell>
          <cell r="D911">
            <v>54</v>
          </cell>
          <cell r="E911">
            <v>80328</v>
          </cell>
          <cell r="F911">
            <v>60</v>
          </cell>
          <cell r="G911">
            <v>718</v>
          </cell>
          <cell r="H911" t="str">
            <v>ｽｽﾞｷ ﾂﾈﾋｺ</v>
          </cell>
          <cell r="I911" t="str">
            <v>鈴木　恒彦　　　　　　　　　</v>
          </cell>
          <cell r="J911">
            <v>23024</v>
          </cell>
          <cell r="K911">
            <v>29738</v>
          </cell>
          <cell r="L911" t="str">
            <v>5-0415</v>
          </cell>
        </row>
        <row r="912">
          <cell r="A912">
            <v>817592</v>
          </cell>
          <cell r="B912">
            <v>37438</v>
          </cell>
          <cell r="C912">
            <v>1</v>
          </cell>
          <cell r="D912">
            <v>54</v>
          </cell>
          <cell r="E912">
            <v>80328</v>
          </cell>
          <cell r="F912">
            <v>60</v>
          </cell>
          <cell r="G912">
            <v>718</v>
          </cell>
          <cell r="H912" t="str">
            <v>ﾏﾂｵ ﾀｸｵ</v>
          </cell>
          <cell r="I912" t="str">
            <v>松尾　卓男　　　　　　　　　</v>
          </cell>
          <cell r="J912">
            <v>23083</v>
          </cell>
          <cell r="K912">
            <v>29738</v>
          </cell>
          <cell r="L912" t="str">
            <v>5-0415</v>
          </cell>
        </row>
        <row r="913">
          <cell r="A913">
            <v>817618</v>
          </cell>
          <cell r="B913">
            <v>37438</v>
          </cell>
          <cell r="C913">
            <v>1</v>
          </cell>
          <cell r="D913">
            <v>82</v>
          </cell>
          <cell r="E913">
            <v>80800</v>
          </cell>
          <cell r="F913">
            <v>51</v>
          </cell>
          <cell r="G913">
            <v>380</v>
          </cell>
          <cell r="H913" t="str">
            <v>ﾜﾀﾅﾍﾞ ﾖｳｲﾁ</v>
          </cell>
          <cell r="I913" t="str">
            <v>渡邊　洋一　　　　　　　　　</v>
          </cell>
          <cell r="J913">
            <v>22866</v>
          </cell>
          <cell r="K913">
            <v>29738</v>
          </cell>
          <cell r="L913" t="str">
            <v>1-0415</v>
          </cell>
        </row>
        <row r="914">
          <cell r="A914">
            <v>817626</v>
          </cell>
          <cell r="B914">
            <v>37438</v>
          </cell>
          <cell r="C914">
            <v>1</v>
          </cell>
          <cell r="D914">
            <v>54</v>
          </cell>
          <cell r="E914">
            <v>80330</v>
          </cell>
          <cell r="F914">
            <v>60</v>
          </cell>
          <cell r="G914">
            <v>718</v>
          </cell>
          <cell r="H914" t="str">
            <v>ｵｵｻﾜ ﾏｻﾋﾛ</v>
          </cell>
          <cell r="I914" t="str">
            <v>大澤　正廣　　　　　　　　　</v>
          </cell>
          <cell r="J914">
            <v>22792</v>
          </cell>
          <cell r="K914">
            <v>29738</v>
          </cell>
          <cell r="L914" t="str">
            <v>5-0415</v>
          </cell>
        </row>
        <row r="915">
          <cell r="A915">
            <v>817634</v>
          </cell>
          <cell r="B915">
            <v>37438</v>
          </cell>
          <cell r="C915">
            <v>1</v>
          </cell>
          <cell r="D915">
            <v>54</v>
          </cell>
          <cell r="E915">
            <v>80328</v>
          </cell>
          <cell r="F915">
            <v>60</v>
          </cell>
          <cell r="G915">
            <v>718</v>
          </cell>
          <cell r="H915" t="str">
            <v>ﾔﾏｻﾞｷ ﾄｼﾕｷ</v>
          </cell>
          <cell r="I915" t="str">
            <v>山崎　利之　　　　　　　　　</v>
          </cell>
          <cell r="J915">
            <v>22677</v>
          </cell>
          <cell r="K915">
            <v>29738</v>
          </cell>
          <cell r="L915" t="str">
            <v>5-0415</v>
          </cell>
        </row>
        <row r="916">
          <cell r="A916">
            <v>817642</v>
          </cell>
          <cell r="B916">
            <v>37438</v>
          </cell>
          <cell r="C916">
            <v>1</v>
          </cell>
          <cell r="D916">
            <v>82</v>
          </cell>
          <cell r="E916">
            <v>80800</v>
          </cell>
          <cell r="F916">
            <v>51</v>
          </cell>
          <cell r="G916">
            <v>380</v>
          </cell>
          <cell r="H916" t="str">
            <v>ﾖｼﾀﾞ ｼﾞﾕﾝｲﾁ</v>
          </cell>
          <cell r="I916" t="str">
            <v>吉田　純一　　　　　　　　　</v>
          </cell>
          <cell r="J916">
            <v>22950</v>
          </cell>
          <cell r="K916">
            <v>29738</v>
          </cell>
          <cell r="L916" t="str">
            <v>1-0415</v>
          </cell>
        </row>
        <row r="917">
          <cell r="A917">
            <v>817659</v>
          </cell>
          <cell r="B917">
            <v>37438</v>
          </cell>
          <cell r="C917">
            <v>1</v>
          </cell>
          <cell r="D917">
            <v>55</v>
          </cell>
          <cell r="E917">
            <v>80320</v>
          </cell>
          <cell r="F917">
            <v>60</v>
          </cell>
          <cell r="G917">
            <v>785</v>
          </cell>
          <cell r="H917" t="str">
            <v>ﾀﾁｶﾜ ｹﾝｼﾞ</v>
          </cell>
          <cell r="I917" t="str">
            <v>太刀川　賢治　　　　　　　　</v>
          </cell>
          <cell r="J917">
            <v>23068</v>
          </cell>
          <cell r="K917">
            <v>29738</v>
          </cell>
          <cell r="L917" t="str">
            <v>5-0415</v>
          </cell>
        </row>
        <row r="918">
          <cell r="A918">
            <v>817667</v>
          </cell>
          <cell r="B918">
            <v>37438</v>
          </cell>
          <cell r="C918">
            <v>1</v>
          </cell>
          <cell r="D918">
            <v>54</v>
          </cell>
          <cell r="E918">
            <v>80328</v>
          </cell>
          <cell r="F918">
            <v>60</v>
          </cell>
          <cell r="G918">
            <v>718</v>
          </cell>
          <cell r="H918" t="str">
            <v>ﾀﾏｷ ﾄｼﾔ</v>
          </cell>
          <cell r="I918" t="str">
            <v>玉木　利弥　　　　　　　　　</v>
          </cell>
          <cell r="J918">
            <v>22788</v>
          </cell>
          <cell r="K918">
            <v>29738</v>
          </cell>
          <cell r="L918" t="str">
            <v>5-0415</v>
          </cell>
        </row>
        <row r="919">
          <cell r="A919">
            <v>817675</v>
          </cell>
          <cell r="B919">
            <v>37438</v>
          </cell>
          <cell r="C919">
            <v>1</v>
          </cell>
          <cell r="D919">
            <v>54</v>
          </cell>
          <cell r="E919">
            <v>80328</v>
          </cell>
          <cell r="F919">
            <v>60</v>
          </cell>
          <cell r="G919">
            <v>718</v>
          </cell>
          <cell r="H919" t="str">
            <v>ｷﾉﾑﾗ ｼﾕﾝｲﾁ</v>
          </cell>
          <cell r="I919" t="str">
            <v>木野村　俊一　　　　　　　　</v>
          </cell>
          <cell r="J919">
            <v>21695</v>
          </cell>
          <cell r="K919">
            <v>29738</v>
          </cell>
          <cell r="L919" t="str">
            <v>5-0417</v>
          </cell>
        </row>
        <row r="920">
          <cell r="A920">
            <v>817691</v>
          </cell>
          <cell r="B920">
            <v>37438</v>
          </cell>
          <cell r="C920">
            <v>1</v>
          </cell>
          <cell r="D920">
            <v>54</v>
          </cell>
          <cell r="E920">
            <v>80328</v>
          </cell>
          <cell r="F920">
            <v>60</v>
          </cell>
          <cell r="G920">
            <v>718</v>
          </cell>
          <cell r="H920" t="str">
            <v>ﾖｼﾀﾞ ﾋﾃﾞﾕｷ</v>
          </cell>
          <cell r="I920" t="str">
            <v>吉田　秀幸　　　　　　　　　</v>
          </cell>
          <cell r="J920">
            <v>22707</v>
          </cell>
          <cell r="K920">
            <v>29738</v>
          </cell>
          <cell r="L920" t="str">
            <v>5-0415</v>
          </cell>
        </row>
        <row r="921">
          <cell r="A921">
            <v>817709</v>
          </cell>
          <cell r="B921">
            <v>37438</v>
          </cell>
          <cell r="C921">
            <v>1</v>
          </cell>
          <cell r="D921">
            <v>54</v>
          </cell>
          <cell r="E921">
            <v>80330</v>
          </cell>
          <cell r="F921">
            <v>60</v>
          </cell>
          <cell r="G921">
            <v>718</v>
          </cell>
          <cell r="H921" t="str">
            <v>ｻｻｷ ｻﾄﾙ</v>
          </cell>
          <cell r="I921" t="str">
            <v>佐々木　悟　　　　　　　　　</v>
          </cell>
          <cell r="J921">
            <v>22979</v>
          </cell>
          <cell r="K921">
            <v>29738</v>
          </cell>
          <cell r="L921" t="str">
            <v>5-0415</v>
          </cell>
        </row>
        <row r="922">
          <cell r="A922">
            <v>817717</v>
          </cell>
          <cell r="B922">
            <v>37438</v>
          </cell>
          <cell r="C922">
            <v>1</v>
          </cell>
          <cell r="D922">
            <v>54</v>
          </cell>
          <cell r="E922">
            <v>80328</v>
          </cell>
          <cell r="F922">
            <v>51</v>
          </cell>
          <cell r="G922">
            <v>380</v>
          </cell>
          <cell r="H922" t="str">
            <v>ｷﾑﾗ ｺｳｼﾞ</v>
          </cell>
          <cell r="I922" t="str">
            <v>木村　弘治　　　　　　　　　</v>
          </cell>
          <cell r="J922">
            <v>22172</v>
          </cell>
          <cell r="K922">
            <v>29738</v>
          </cell>
          <cell r="L922" t="str">
            <v>1-0416</v>
          </cell>
        </row>
        <row r="923">
          <cell r="A923">
            <v>817725</v>
          </cell>
          <cell r="B923">
            <v>37438</v>
          </cell>
          <cell r="C923">
            <v>1</v>
          </cell>
          <cell r="D923">
            <v>54</v>
          </cell>
          <cell r="E923">
            <v>80328</v>
          </cell>
          <cell r="F923">
            <v>60</v>
          </cell>
          <cell r="G923">
            <v>718</v>
          </cell>
          <cell r="H923" t="str">
            <v>ｷﾀｵｶ ﾋﾄｼ</v>
          </cell>
          <cell r="I923" t="str">
            <v>北岡　等　　　　　　　　　　</v>
          </cell>
          <cell r="J923">
            <v>20478</v>
          </cell>
          <cell r="K923">
            <v>29738</v>
          </cell>
          <cell r="L923" t="str">
            <v>5-0420</v>
          </cell>
        </row>
        <row r="924">
          <cell r="A924">
            <v>817733</v>
          </cell>
          <cell r="B924">
            <v>37438</v>
          </cell>
          <cell r="C924">
            <v>1</v>
          </cell>
          <cell r="D924">
            <v>54</v>
          </cell>
          <cell r="E924">
            <v>80330</v>
          </cell>
          <cell r="F924">
            <v>60</v>
          </cell>
          <cell r="G924">
            <v>718</v>
          </cell>
          <cell r="H924" t="str">
            <v>ｸﾏｶﾞｲ ﾃﾂﾔ</v>
          </cell>
          <cell r="I924" t="str">
            <v>熊谷　哲也　　　　　　　　　</v>
          </cell>
          <cell r="J924">
            <v>21315</v>
          </cell>
          <cell r="K924">
            <v>29738</v>
          </cell>
          <cell r="L924" t="str">
            <v>5-0417</v>
          </cell>
        </row>
        <row r="925">
          <cell r="A925">
            <v>817741</v>
          </cell>
          <cell r="B925">
            <v>37438</v>
          </cell>
          <cell r="C925">
            <v>1</v>
          </cell>
          <cell r="D925">
            <v>54</v>
          </cell>
          <cell r="E925">
            <v>80329</v>
          </cell>
          <cell r="F925">
            <v>60</v>
          </cell>
          <cell r="G925">
            <v>718</v>
          </cell>
          <cell r="H925" t="str">
            <v>ｴﾝﾄﾞｳ ﾋﾛｱｷ</v>
          </cell>
          <cell r="I925" t="str">
            <v>遠藤　裕明　　　　　　　　　</v>
          </cell>
          <cell r="J925">
            <v>21621</v>
          </cell>
          <cell r="K925">
            <v>29738</v>
          </cell>
          <cell r="L925" t="str">
            <v>5-0417</v>
          </cell>
        </row>
        <row r="926">
          <cell r="A926">
            <v>817758</v>
          </cell>
          <cell r="B926">
            <v>37438</v>
          </cell>
          <cell r="C926">
            <v>1</v>
          </cell>
          <cell r="D926">
            <v>54</v>
          </cell>
          <cell r="E926">
            <v>80330</v>
          </cell>
          <cell r="F926">
            <v>60</v>
          </cell>
          <cell r="G926">
            <v>718</v>
          </cell>
          <cell r="H926" t="str">
            <v>ｼﾅｶﾞﾜ ｶｽﾞﾉﾘ</v>
          </cell>
          <cell r="I926" t="str">
            <v>品川　一範　　　　　　　　　</v>
          </cell>
          <cell r="J926">
            <v>22946</v>
          </cell>
          <cell r="K926">
            <v>29738</v>
          </cell>
          <cell r="L926" t="str">
            <v>5-0415</v>
          </cell>
        </row>
        <row r="927">
          <cell r="A927">
            <v>817766</v>
          </cell>
          <cell r="B927">
            <v>37438</v>
          </cell>
          <cell r="C927">
            <v>1</v>
          </cell>
          <cell r="D927">
            <v>54</v>
          </cell>
          <cell r="E927">
            <v>80330</v>
          </cell>
          <cell r="F927">
            <v>60</v>
          </cell>
          <cell r="G927">
            <v>718</v>
          </cell>
          <cell r="H927" t="str">
            <v>ﾅﾘﾀ ｱﾂｼ</v>
          </cell>
          <cell r="I927" t="str">
            <v>成田　敦司　　　　　　　　　</v>
          </cell>
          <cell r="J927">
            <v>23003</v>
          </cell>
          <cell r="K927">
            <v>29738</v>
          </cell>
          <cell r="L927" t="str">
            <v>5-0415</v>
          </cell>
        </row>
        <row r="928">
          <cell r="A928">
            <v>817774</v>
          </cell>
          <cell r="B928">
            <v>37438</v>
          </cell>
          <cell r="C928">
            <v>1</v>
          </cell>
          <cell r="D928">
            <v>54</v>
          </cell>
          <cell r="E928">
            <v>80329</v>
          </cell>
          <cell r="F928">
            <v>60</v>
          </cell>
          <cell r="G928">
            <v>718</v>
          </cell>
          <cell r="H928" t="str">
            <v>ﾀｶﾊｼ ｻﾄﾙ</v>
          </cell>
          <cell r="I928" t="str">
            <v>高橋　覚　　　　　　　　　　</v>
          </cell>
          <cell r="J928">
            <v>23102</v>
          </cell>
          <cell r="K928">
            <v>29738</v>
          </cell>
          <cell r="L928" t="str">
            <v>5-0415</v>
          </cell>
        </row>
        <row r="929">
          <cell r="A929">
            <v>817782</v>
          </cell>
          <cell r="B929">
            <v>37438</v>
          </cell>
          <cell r="C929">
            <v>1</v>
          </cell>
          <cell r="D929">
            <v>54</v>
          </cell>
          <cell r="E929">
            <v>80330</v>
          </cell>
          <cell r="F929">
            <v>60</v>
          </cell>
          <cell r="G929">
            <v>718</v>
          </cell>
          <cell r="H929" t="str">
            <v>ｽｽﾞｷ ｼﾝｲﾁ</v>
          </cell>
          <cell r="I929" t="str">
            <v>鈴木　真一　　　　　　　　　</v>
          </cell>
          <cell r="J929">
            <v>22792</v>
          </cell>
          <cell r="K929">
            <v>29738</v>
          </cell>
          <cell r="L929" t="str">
            <v>5-0415</v>
          </cell>
        </row>
        <row r="930">
          <cell r="A930">
            <v>817790</v>
          </cell>
          <cell r="B930">
            <v>37438</v>
          </cell>
          <cell r="C930">
            <v>1</v>
          </cell>
          <cell r="D930">
            <v>54</v>
          </cell>
          <cell r="E930">
            <v>80329</v>
          </cell>
          <cell r="F930">
            <v>60</v>
          </cell>
          <cell r="G930">
            <v>718</v>
          </cell>
          <cell r="H930" t="str">
            <v>ｽｽﾞｷ ｼﾞﾕﾝｼﾞ</v>
          </cell>
          <cell r="I930" t="str">
            <v>鈴木　純二　　　　　　　　　</v>
          </cell>
          <cell r="J930">
            <v>22792</v>
          </cell>
          <cell r="K930">
            <v>29738</v>
          </cell>
          <cell r="L930" t="str">
            <v>5-0415</v>
          </cell>
        </row>
        <row r="931">
          <cell r="A931">
            <v>817816</v>
          </cell>
          <cell r="B931">
            <v>37438</v>
          </cell>
          <cell r="C931">
            <v>1</v>
          </cell>
          <cell r="D931">
            <v>54</v>
          </cell>
          <cell r="E931">
            <v>80329</v>
          </cell>
          <cell r="F931">
            <v>60</v>
          </cell>
          <cell r="G931">
            <v>718</v>
          </cell>
          <cell r="H931" t="str">
            <v>ｲｼﾀﾞ ｷﾐｵ</v>
          </cell>
          <cell r="I931" t="str">
            <v>石田　公男　　　　　　　　　</v>
          </cell>
          <cell r="J931">
            <v>20903</v>
          </cell>
          <cell r="K931">
            <v>29738</v>
          </cell>
          <cell r="L931" t="str">
            <v>5-0419</v>
          </cell>
        </row>
        <row r="932">
          <cell r="A932">
            <v>817824</v>
          </cell>
          <cell r="B932">
            <v>37438</v>
          </cell>
          <cell r="C932">
            <v>1</v>
          </cell>
          <cell r="D932">
            <v>54</v>
          </cell>
          <cell r="E932">
            <v>80329</v>
          </cell>
          <cell r="F932">
            <v>60</v>
          </cell>
          <cell r="G932">
            <v>718</v>
          </cell>
          <cell r="H932" t="str">
            <v>ｺﾞﾄｳ ﾀｶｼ</v>
          </cell>
          <cell r="I932" t="str">
            <v>後藤　孝　　　　　　　　　　</v>
          </cell>
          <cell r="J932">
            <v>22536</v>
          </cell>
          <cell r="K932">
            <v>29738</v>
          </cell>
          <cell r="L932" t="str">
            <v>5-0415</v>
          </cell>
        </row>
        <row r="933">
          <cell r="A933">
            <v>817832</v>
          </cell>
          <cell r="B933">
            <v>37438</v>
          </cell>
          <cell r="C933">
            <v>1</v>
          </cell>
          <cell r="D933">
            <v>54</v>
          </cell>
          <cell r="E933">
            <v>80317</v>
          </cell>
          <cell r="F933">
            <v>51</v>
          </cell>
          <cell r="G933">
            <v>380</v>
          </cell>
          <cell r="H933" t="str">
            <v>ｵｸﾑﾗ ﾀｹｵ</v>
          </cell>
          <cell r="I933" t="str">
            <v>奥村　武夫　　　　　　　　　</v>
          </cell>
          <cell r="J933">
            <v>21367</v>
          </cell>
          <cell r="K933">
            <v>29738</v>
          </cell>
          <cell r="L933" t="str">
            <v>1-0417</v>
          </cell>
        </row>
        <row r="934">
          <cell r="A934">
            <v>817840</v>
          </cell>
          <cell r="B934">
            <v>37438</v>
          </cell>
          <cell r="C934">
            <v>1</v>
          </cell>
          <cell r="D934">
            <v>45</v>
          </cell>
          <cell r="E934">
            <v>80000</v>
          </cell>
          <cell r="F934">
            <v>51</v>
          </cell>
          <cell r="G934">
            <v>380</v>
          </cell>
          <cell r="H934" t="str">
            <v>ｼﾊﾞﾀ ｺｳｼﾞ</v>
          </cell>
          <cell r="I934" t="str">
            <v>柴田　耕司　　　　　　　　　</v>
          </cell>
          <cell r="J934">
            <v>23002</v>
          </cell>
          <cell r="K934">
            <v>29738</v>
          </cell>
          <cell r="L934" t="str">
            <v>1-0415</v>
          </cell>
        </row>
        <row r="935">
          <cell r="A935">
            <v>817857</v>
          </cell>
          <cell r="B935">
            <v>37438</v>
          </cell>
          <cell r="C935">
            <v>1</v>
          </cell>
          <cell r="D935">
            <v>54</v>
          </cell>
          <cell r="E935">
            <v>80329</v>
          </cell>
          <cell r="F935">
            <v>60</v>
          </cell>
          <cell r="G935">
            <v>718</v>
          </cell>
          <cell r="H935" t="str">
            <v>ﾏﾂｼﾀ ﾖｼｱｷ</v>
          </cell>
          <cell r="I935" t="str">
            <v>松下　芳明　　　　　　　　　</v>
          </cell>
          <cell r="J935">
            <v>22525</v>
          </cell>
          <cell r="K935">
            <v>29738</v>
          </cell>
          <cell r="L935" t="str">
            <v>5-0415</v>
          </cell>
        </row>
        <row r="936">
          <cell r="A936">
            <v>817865</v>
          </cell>
          <cell r="B936">
            <v>37438</v>
          </cell>
          <cell r="C936">
            <v>1</v>
          </cell>
          <cell r="D936">
            <v>54</v>
          </cell>
          <cell r="E936">
            <v>80329</v>
          </cell>
          <cell r="F936">
            <v>60</v>
          </cell>
          <cell r="G936">
            <v>718</v>
          </cell>
          <cell r="H936" t="str">
            <v>ﾊｶﾞ ｶｽﾞﾖｼ</v>
          </cell>
          <cell r="I936" t="str">
            <v>芳賀　和吉　　　　　　　　　</v>
          </cell>
          <cell r="J936">
            <v>22929</v>
          </cell>
          <cell r="K936">
            <v>29738</v>
          </cell>
          <cell r="L936" t="str">
            <v>5-0415</v>
          </cell>
        </row>
        <row r="937">
          <cell r="A937">
            <v>817873</v>
          </cell>
          <cell r="B937">
            <v>37438</v>
          </cell>
          <cell r="C937">
            <v>1</v>
          </cell>
          <cell r="D937">
            <v>54</v>
          </cell>
          <cell r="E937">
            <v>80317</v>
          </cell>
          <cell r="F937">
            <v>51</v>
          </cell>
          <cell r="G937">
            <v>380</v>
          </cell>
          <cell r="H937" t="str">
            <v>ﾃﾞｲ ﾖｼﾉﾘ</v>
          </cell>
          <cell r="I937" t="str">
            <v>出井　義典　　　　　　　　　</v>
          </cell>
          <cell r="J937">
            <v>23043</v>
          </cell>
          <cell r="K937">
            <v>29738</v>
          </cell>
          <cell r="L937" t="str">
            <v>1-0415</v>
          </cell>
        </row>
        <row r="938">
          <cell r="A938">
            <v>817881</v>
          </cell>
          <cell r="B938">
            <v>37438</v>
          </cell>
          <cell r="C938">
            <v>1</v>
          </cell>
          <cell r="D938">
            <v>54</v>
          </cell>
          <cell r="E938">
            <v>80329</v>
          </cell>
          <cell r="F938">
            <v>60</v>
          </cell>
          <cell r="G938">
            <v>718</v>
          </cell>
          <cell r="H938" t="str">
            <v>ｱｲｿ ﾋﾛｱｷ</v>
          </cell>
          <cell r="I938" t="str">
            <v>相蘇　裕聡　　　　　　　　　</v>
          </cell>
          <cell r="J938">
            <v>22896</v>
          </cell>
          <cell r="K938">
            <v>29738</v>
          </cell>
          <cell r="L938" t="str">
            <v>5-0415</v>
          </cell>
        </row>
        <row r="939">
          <cell r="A939">
            <v>817907</v>
          </cell>
          <cell r="B939">
            <v>37438</v>
          </cell>
          <cell r="C939">
            <v>1</v>
          </cell>
          <cell r="D939">
            <v>54</v>
          </cell>
          <cell r="E939">
            <v>80329</v>
          </cell>
          <cell r="F939">
            <v>60</v>
          </cell>
          <cell r="G939">
            <v>718</v>
          </cell>
          <cell r="H939" t="str">
            <v>ｲｹﾀﾞ ｵｻﾑ</v>
          </cell>
          <cell r="I939" t="str">
            <v>池田　修　　　　　　　　　　</v>
          </cell>
          <cell r="J939">
            <v>22864</v>
          </cell>
          <cell r="K939">
            <v>29738</v>
          </cell>
          <cell r="L939" t="str">
            <v>5-0415</v>
          </cell>
        </row>
        <row r="940">
          <cell r="A940">
            <v>817915</v>
          </cell>
          <cell r="B940">
            <v>37438</v>
          </cell>
          <cell r="C940">
            <v>1</v>
          </cell>
          <cell r="D940">
            <v>54</v>
          </cell>
          <cell r="E940">
            <v>80330</v>
          </cell>
          <cell r="F940">
            <v>51</v>
          </cell>
          <cell r="G940">
            <v>380</v>
          </cell>
          <cell r="H940" t="str">
            <v>ﾀｶﾊｼ ﾄﾓﾉﾘ</v>
          </cell>
          <cell r="I940" t="str">
            <v>高橋　智典　　　　　　　　　</v>
          </cell>
          <cell r="J940">
            <v>21042</v>
          </cell>
          <cell r="K940">
            <v>29738</v>
          </cell>
          <cell r="L940" t="str">
            <v>1-0418</v>
          </cell>
        </row>
        <row r="941">
          <cell r="A941">
            <v>817923</v>
          </cell>
          <cell r="B941">
            <v>37438</v>
          </cell>
          <cell r="C941">
            <v>1</v>
          </cell>
          <cell r="D941">
            <v>54</v>
          </cell>
          <cell r="E941">
            <v>80330</v>
          </cell>
          <cell r="F941">
            <v>60</v>
          </cell>
          <cell r="G941">
            <v>718</v>
          </cell>
          <cell r="H941" t="str">
            <v>ﾔﾏﾀﾞ ｼﾞﾛｳ</v>
          </cell>
          <cell r="I941" t="str">
            <v>山田　二郎　　　　　　　　　</v>
          </cell>
          <cell r="J941">
            <v>22379</v>
          </cell>
          <cell r="K941">
            <v>29738</v>
          </cell>
          <cell r="L941" t="str">
            <v>5-0416</v>
          </cell>
        </row>
        <row r="942">
          <cell r="A942">
            <v>817931</v>
          </cell>
          <cell r="B942">
            <v>37438</v>
          </cell>
          <cell r="C942">
            <v>1</v>
          </cell>
          <cell r="D942">
            <v>83</v>
          </cell>
          <cell r="E942">
            <v>80800</v>
          </cell>
          <cell r="F942">
            <v>42</v>
          </cell>
          <cell r="G942">
            <v>120</v>
          </cell>
          <cell r="H942" t="str">
            <v>ﾖｼﾑﾗ ﾀｹｼ</v>
          </cell>
          <cell r="I942" t="str">
            <v>吉村　武志　　　　　　　　　</v>
          </cell>
          <cell r="J942">
            <v>22076</v>
          </cell>
          <cell r="K942">
            <v>29738</v>
          </cell>
          <cell r="L942" t="str">
            <v>1-0515</v>
          </cell>
        </row>
        <row r="943">
          <cell r="A943">
            <v>817956</v>
          </cell>
          <cell r="B943">
            <v>37438</v>
          </cell>
          <cell r="C943">
            <v>1</v>
          </cell>
          <cell r="D943">
            <v>55</v>
          </cell>
          <cell r="E943">
            <v>80319</v>
          </cell>
          <cell r="F943">
            <v>60</v>
          </cell>
          <cell r="G943">
            <v>785</v>
          </cell>
          <cell r="H943" t="str">
            <v>ﾅﾙﾐ ｱｷﾗ</v>
          </cell>
          <cell r="I943" t="str">
            <v>鳴海　晃　　　　　　　　　　</v>
          </cell>
          <cell r="J943">
            <v>22878</v>
          </cell>
          <cell r="K943">
            <v>29738</v>
          </cell>
          <cell r="L943" t="str">
            <v>5-0415</v>
          </cell>
        </row>
        <row r="944">
          <cell r="A944">
            <v>817980</v>
          </cell>
          <cell r="B944">
            <v>37438</v>
          </cell>
          <cell r="C944">
            <v>1</v>
          </cell>
          <cell r="D944">
            <v>55</v>
          </cell>
          <cell r="E944">
            <v>80321</v>
          </cell>
          <cell r="F944">
            <v>60</v>
          </cell>
          <cell r="G944">
            <v>785</v>
          </cell>
          <cell r="H944" t="str">
            <v>ｷｸﾁ ﾋﾛｼ</v>
          </cell>
          <cell r="I944" t="str">
            <v>菊地　裕志　　　　　　　　　</v>
          </cell>
          <cell r="J944">
            <v>20956</v>
          </cell>
          <cell r="K944">
            <v>29738</v>
          </cell>
          <cell r="L944" t="str">
            <v>5-0419</v>
          </cell>
        </row>
        <row r="945">
          <cell r="A945">
            <v>817998</v>
          </cell>
          <cell r="B945">
            <v>37438</v>
          </cell>
          <cell r="C945">
            <v>1</v>
          </cell>
          <cell r="D945">
            <v>55</v>
          </cell>
          <cell r="E945">
            <v>80319</v>
          </cell>
          <cell r="F945">
            <v>60</v>
          </cell>
          <cell r="G945">
            <v>785</v>
          </cell>
          <cell r="H945" t="str">
            <v>ﾃﾗｻﾜ ｼﾞﾖｳｼﾞ</v>
          </cell>
          <cell r="I945" t="str">
            <v>寺澤　譲治　　　　　　　　　</v>
          </cell>
          <cell r="J945">
            <v>21426</v>
          </cell>
          <cell r="K945">
            <v>29738</v>
          </cell>
          <cell r="L945" t="str">
            <v>5-0417</v>
          </cell>
        </row>
        <row r="946">
          <cell r="A946">
            <v>818004</v>
          </cell>
          <cell r="B946">
            <v>37438</v>
          </cell>
          <cell r="C946">
            <v>1</v>
          </cell>
          <cell r="D946">
            <v>55</v>
          </cell>
          <cell r="E946">
            <v>80321</v>
          </cell>
          <cell r="F946">
            <v>60</v>
          </cell>
          <cell r="G946">
            <v>785</v>
          </cell>
          <cell r="H946" t="str">
            <v>ｵｻﾅｲ ﾀｶｼ</v>
          </cell>
          <cell r="I946" t="str">
            <v>小山内　隆　　　　　　　　　</v>
          </cell>
          <cell r="J946">
            <v>22696</v>
          </cell>
          <cell r="K946">
            <v>29738</v>
          </cell>
          <cell r="L946" t="str">
            <v>5-0415</v>
          </cell>
        </row>
        <row r="947">
          <cell r="A947">
            <v>818012</v>
          </cell>
          <cell r="B947">
            <v>37438</v>
          </cell>
          <cell r="C947">
            <v>1</v>
          </cell>
          <cell r="D947">
            <v>57</v>
          </cell>
          <cell r="E947">
            <v>80300</v>
          </cell>
          <cell r="F947">
            <v>51</v>
          </cell>
          <cell r="G947">
            <v>380</v>
          </cell>
          <cell r="H947" t="str">
            <v>ｴﾝﾀﾞ ﾀｶｼ</v>
          </cell>
          <cell r="I947" t="str">
            <v>遠田　隆志　　　　　　　　　</v>
          </cell>
          <cell r="J947">
            <v>22659</v>
          </cell>
          <cell r="K947">
            <v>29738</v>
          </cell>
          <cell r="L947" t="str">
            <v>1-0415</v>
          </cell>
        </row>
        <row r="948">
          <cell r="A948">
            <v>818020</v>
          </cell>
          <cell r="B948">
            <v>37438</v>
          </cell>
          <cell r="C948">
            <v>1</v>
          </cell>
          <cell r="D948">
            <v>55</v>
          </cell>
          <cell r="E948">
            <v>80320</v>
          </cell>
          <cell r="F948">
            <v>60</v>
          </cell>
          <cell r="G948">
            <v>785</v>
          </cell>
          <cell r="H948" t="str">
            <v>ｸﾄﾞｳ ﾏｻﾕｷ</v>
          </cell>
          <cell r="I948" t="str">
            <v>工藤　正行　　　　　　　　　</v>
          </cell>
          <cell r="J948">
            <v>22055</v>
          </cell>
          <cell r="K948">
            <v>29738</v>
          </cell>
          <cell r="L948" t="str">
            <v>5-0416</v>
          </cell>
        </row>
        <row r="949">
          <cell r="A949">
            <v>818038</v>
          </cell>
          <cell r="B949">
            <v>37438</v>
          </cell>
          <cell r="C949">
            <v>1</v>
          </cell>
          <cell r="D949">
            <v>55</v>
          </cell>
          <cell r="E949">
            <v>80321</v>
          </cell>
          <cell r="F949">
            <v>60</v>
          </cell>
          <cell r="G949">
            <v>785</v>
          </cell>
          <cell r="H949" t="str">
            <v>ﾐﾅﾄ ﾊﾙﾖｼ</v>
          </cell>
          <cell r="I949" t="str">
            <v>湊　晴淑　　　　　　　　　　</v>
          </cell>
          <cell r="J949">
            <v>22868</v>
          </cell>
          <cell r="K949">
            <v>29738</v>
          </cell>
          <cell r="L949" t="str">
            <v>5-0415</v>
          </cell>
        </row>
        <row r="950">
          <cell r="A950">
            <v>818045</v>
          </cell>
          <cell r="B950">
            <v>37438</v>
          </cell>
          <cell r="C950">
            <v>1</v>
          </cell>
          <cell r="D950">
            <v>54</v>
          </cell>
          <cell r="E950">
            <v>80328</v>
          </cell>
          <cell r="F950">
            <v>60</v>
          </cell>
          <cell r="G950">
            <v>718</v>
          </cell>
          <cell r="H950" t="str">
            <v>ﾐｳﾗ ﾋﾃﾞﾋﾄ</v>
          </cell>
          <cell r="I950" t="str">
            <v>三浦　秀人　　　　　　　　　</v>
          </cell>
          <cell r="J950">
            <v>21906</v>
          </cell>
          <cell r="K950">
            <v>29738</v>
          </cell>
          <cell r="L950" t="str">
            <v>5-0416</v>
          </cell>
        </row>
        <row r="951">
          <cell r="A951">
            <v>818061</v>
          </cell>
          <cell r="B951">
            <v>37438</v>
          </cell>
          <cell r="C951">
            <v>1</v>
          </cell>
          <cell r="D951">
            <v>57</v>
          </cell>
          <cell r="E951">
            <v>80300</v>
          </cell>
          <cell r="F951">
            <v>51</v>
          </cell>
          <cell r="G951">
            <v>120</v>
          </cell>
          <cell r="H951" t="str">
            <v>ｶﾜｼﾏ ﾘﾕｳｲﾁ</v>
          </cell>
          <cell r="I951" t="str">
            <v>川嶋　隆一　　　　　　　　　</v>
          </cell>
          <cell r="J951">
            <v>22254</v>
          </cell>
          <cell r="K951">
            <v>29738</v>
          </cell>
          <cell r="L951" t="str">
            <v>1-0416</v>
          </cell>
        </row>
        <row r="952">
          <cell r="A952">
            <v>818079</v>
          </cell>
          <cell r="B952">
            <v>37438</v>
          </cell>
          <cell r="C952">
            <v>1</v>
          </cell>
          <cell r="D952">
            <v>80</v>
          </cell>
          <cell r="E952">
            <v>80800</v>
          </cell>
          <cell r="F952">
            <v>42</v>
          </cell>
          <cell r="G952">
            <v>120</v>
          </cell>
          <cell r="H952" t="str">
            <v>ﾔﾏｻﾞｷ ﾋｻﾂｸﾞ</v>
          </cell>
          <cell r="I952" t="str">
            <v>山崎　久嗣　　　　　　　　　</v>
          </cell>
          <cell r="J952">
            <v>21901</v>
          </cell>
          <cell r="K952">
            <v>29738</v>
          </cell>
          <cell r="L952" t="str">
            <v>1-0516</v>
          </cell>
        </row>
        <row r="953">
          <cell r="A953">
            <v>818087</v>
          </cell>
          <cell r="B953">
            <v>37438</v>
          </cell>
          <cell r="C953">
            <v>1</v>
          </cell>
          <cell r="D953">
            <v>57</v>
          </cell>
          <cell r="E953">
            <v>80300</v>
          </cell>
          <cell r="F953">
            <v>51</v>
          </cell>
          <cell r="G953">
            <v>120</v>
          </cell>
          <cell r="H953" t="str">
            <v>ｻｲﾄｳ ｼﾞﾕﾝｴﾂ</v>
          </cell>
          <cell r="I953" t="str">
            <v>齋藤　淳悦　　　　　　　　　</v>
          </cell>
          <cell r="J953">
            <v>20517</v>
          </cell>
          <cell r="K953">
            <v>29738</v>
          </cell>
          <cell r="L953" t="str">
            <v>1-0420</v>
          </cell>
        </row>
        <row r="954">
          <cell r="A954">
            <v>818094</v>
          </cell>
          <cell r="B954">
            <v>37438</v>
          </cell>
          <cell r="C954">
            <v>1</v>
          </cell>
          <cell r="D954">
            <v>55</v>
          </cell>
          <cell r="E954">
            <v>80318</v>
          </cell>
          <cell r="F954">
            <v>51</v>
          </cell>
          <cell r="G954">
            <v>380</v>
          </cell>
          <cell r="H954" t="str">
            <v>ﾀｷｻﾞﾜ ﾋﾛｼ</v>
          </cell>
          <cell r="I954" t="str">
            <v>瀧澤　浩　　　　　　　　　　</v>
          </cell>
          <cell r="J954">
            <v>22202</v>
          </cell>
          <cell r="K954">
            <v>29738</v>
          </cell>
          <cell r="L954" t="str">
            <v>1-0416</v>
          </cell>
        </row>
        <row r="955">
          <cell r="A955">
            <v>818103</v>
          </cell>
          <cell r="B955">
            <v>37438</v>
          </cell>
          <cell r="C955">
            <v>1</v>
          </cell>
          <cell r="D955">
            <v>55</v>
          </cell>
          <cell r="E955">
            <v>80321</v>
          </cell>
          <cell r="F955">
            <v>51</v>
          </cell>
          <cell r="G955">
            <v>380</v>
          </cell>
          <cell r="H955" t="str">
            <v>ｲﾅﾊﾞ ﾏｻﾋﾄ</v>
          </cell>
          <cell r="I955" t="str">
            <v>稲場　雅人　　　　　　　　　</v>
          </cell>
          <cell r="J955">
            <v>20929</v>
          </cell>
          <cell r="K955">
            <v>29738</v>
          </cell>
          <cell r="L955" t="str">
            <v>1-0419</v>
          </cell>
        </row>
        <row r="956">
          <cell r="A956">
            <v>818111</v>
          </cell>
          <cell r="B956">
            <v>37438</v>
          </cell>
          <cell r="C956">
            <v>1</v>
          </cell>
          <cell r="D956">
            <v>80</v>
          </cell>
          <cell r="E956">
            <v>80800</v>
          </cell>
          <cell r="F956">
            <v>51</v>
          </cell>
          <cell r="G956">
            <v>120</v>
          </cell>
          <cell r="H956" t="str">
            <v>ｻﾄｳ ﾋﾛｱｷ</v>
          </cell>
          <cell r="I956" t="str">
            <v>佐藤　浩昭　　　　　　　　　</v>
          </cell>
          <cell r="J956">
            <v>22768</v>
          </cell>
          <cell r="K956">
            <v>29738</v>
          </cell>
          <cell r="L956" t="str">
            <v>1-0415</v>
          </cell>
        </row>
        <row r="957">
          <cell r="A957">
            <v>818129</v>
          </cell>
          <cell r="B957">
            <v>37438</v>
          </cell>
          <cell r="C957">
            <v>1</v>
          </cell>
          <cell r="D957">
            <v>55</v>
          </cell>
          <cell r="E957">
            <v>80322</v>
          </cell>
          <cell r="F957">
            <v>51</v>
          </cell>
          <cell r="G957">
            <v>380</v>
          </cell>
          <cell r="H957" t="str">
            <v>ｻｶﾓﾄ ﾔｽﾕｷ</v>
          </cell>
          <cell r="I957" t="str">
            <v>坂本　泰幸　　　　　　　　　</v>
          </cell>
          <cell r="J957">
            <v>22003</v>
          </cell>
          <cell r="K957">
            <v>29738</v>
          </cell>
          <cell r="L957" t="str">
            <v>1-0416</v>
          </cell>
        </row>
        <row r="958">
          <cell r="A958">
            <v>818137</v>
          </cell>
          <cell r="B958">
            <v>37438</v>
          </cell>
          <cell r="C958">
            <v>1</v>
          </cell>
          <cell r="D958">
            <v>57</v>
          </cell>
          <cell r="E958">
            <v>80300</v>
          </cell>
          <cell r="F958">
            <v>51</v>
          </cell>
          <cell r="G958">
            <v>380</v>
          </cell>
          <cell r="H958" t="str">
            <v>ﾌｼﾞﾓﾄ ﾋﾃﾞｵ</v>
          </cell>
          <cell r="I958" t="str">
            <v>藤本　英雄　　　　　　　　　</v>
          </cell>
          <cell r="J958">
            <v>22653</v>
          </cell>
          <cell r="K958">
            <v>29738</v>
          </cell>
          <cell r="L958" t="str">
            <v>1-0415</v>
          </cell>
        </row>
        <row r="959">
          <cell r="A959">
            <v>818144</v>
          </cell>
          <cell r="B959">
            <v>37438</v>
          </cell>
          <cell r="C959">
            <v>1</v>
          </cell>
          <cell r="D959">
            <v>55</v>
          </cell>
          <cell r="E959">
            <v>80318</v>
          </cell>
          <cell r="F959">
            <v>51</v>
          </cell>
          <cell r="G959">
            <v>380</v>
          </cell>
          <cell r="H959" t="str">
            <v>ｳﾉ ﾋﾃﾞﾕｷ</v>
          </cell>
          <cell r="I959" t="str">
            <v>鵜野　秀之　　　　　　　　　</v>
          </cell>
          <cell r="J959">
            <v>21376</v>
          </cell>
          <cell r="K959">
            <v>29738</v>
          </cell>
          <cell r="L959" t="str">
            <v>1-0417</v>
          </cell>
        </row>
        <row r="960">
          <cell r="A960">
            <v>818152</v>
          </cell>
          <cell r="B960">
            <v>37438</v>
          </cell>
          <cell r="C960">
            <v>1</v>
          </cell>
          <cell r="D960">
            <v>55</v>
          </cell>
          <cell r="E960">
            <v>80321</v>
          </cell>
          <cell r="F960">
            <v>51</v>
          </cell>
          <cell r="G960">
            <v>380</v>
          </cell>
          <cell r="H960" t="str">
            <v>ｵｵｼﾏ ｺｳｼﾞ</v>
          </cell>
          <cell r="I960" t="str">
            <v>大島　康司　　　　　　　　　</v>
          </cell>
          <cell r="J960">
            <v>22102</v>
          </cell>
          <cell r="K960">
            <v>29738</v>
          </cell>
          <cell r="L960" t="str">
            <v>1-0416</v>
          </cell>
        </row>
        <row r="961">
          <cell r="A961">
            <v>818160</v>
          </cell>
          <cell r="B961">
            <v>37438</v>
          </cell>
          <cell r="C961">
            <v>1</v>
          </cell>
          <cell r="D961">
            <v>55</v>
          </cell>
          <cell r="E961">
            <v>80320</v>
          </cell>
          <cell r="F961">
            <v>51</v>
          </cell>
          <cell r="G961">
            <v>380</v>
          </cell>
          <cell r="H961" t="str">
            <v>ﾅｶﾞｵｶ ｹﾝｼﾞ</v>
          </cell>
          <cell r="I961" t="str">
            <v>長岡　謙二　　　　　　　　　</v>
          </cell>
          <cell r="J961">
            <v>22902</v>
          </cell>
          <cell r="K961">
            <v>29738</v>
          </cell>
          <cell r="L961" t="str">
            <v>1-0415</v>
          </cell>
        </row>
        <row r="962">
          <cell r="A962">
            <v>818178</v>
          </cell>
          <cell r="B962">
            <v>37438</v>
          </cell>
          <cell r="C962">
            <v>1</v>
          </cell>
          <cell r="D962">
            <v>53</v>
          </cell>
          <cell r="E962">
            <v>80509</v>
          </cell>
          <cell r="F962">
            <v>51</v>
          </cell>
          <cell r="G962">
            <v>481</v>
          </cell>
          <cell r="H962" t="str">
            <v>ﾋﾀﾞ ﾀﾀﾞﾋﾛ</v>
          </cell>
          <cell r="I962" t="str">
            <v>日田　忠宏　　　　　　　　　</v>
          </cell>
          <cell r="J962">
            <v>21576</v>
          </cell>
          <cell r="K962">
            <v>29738</v>
          </cell>
          <cell r="L962" t="str">
            <v>1-0417</v>
          </cell>
        </row>
        <row r="963">
          <cell r="A963">
            <v>818193</v>
          </cell>
          <cell r="B963">
            <v>37438</v>
          </cell>
          <cell r="C963">
            <v>1</v>
          </cell>
          <cell r="D963">
            <v>53</v>
          </cell>
          <cell r="E963">
            <v>80509</v>
          </cell>
          <cell r="F963">
            <v>51</v>
          </cell>
          <cell r="G963">
            <v>480</v>
          </cell>
          <cell r="H963" t="str">
            <v>ｼﾐｽﾞ ｾｲｲﾁ</v>
          </cell>
          <cell r="I963" t="str">
            <v>清水　誠一　　　　　　　　　</v>
          </cell>
          <cell r="J963">
            <v>20818</v>
          </cell>
          <cell r="K963">
            <v>29738</v>
          </cell>
          <cell r="L963" t="str">
            <v>1-0419</v>
          </cell>
        </row>
        <row r="964">
          <cell r="A964">
            <v>818202</v>
          </cell>
          <cell r="B964">
            <v>37438</v>
          </cell>
          <cell r="C964">
            <v>1</v>
          </cell>
          <cell r="D964">
            <v>83</v>
          </cell>
          <cell r="E964">
            <v>80800</v>
          </cell>
          <cell r="F964">
            <v>51</v>
          </cell>
          <cell r="G964">
            <v>480</v>
          </cell>
          <cell r="H964" t="str">
            <v>ﾀﾆ ｴｲｼﾞ</v>
          </cell>
          <cell r="I964" t="str">
            <v>谷　栄治　　　　　　　　　　</v>
          </cell>
          <cell r="J964">
            <v>22801</v>
          </cell>
          <cell r="K964">
            <v>29738</v>
          </cell>
          <cell r="L964" t="str">
            <v>1-0415</v>
          </cell>
        </row>
        <row r="965">
          <cell r="A965">
            <v>818210</v>
          </cell>
          <cell r="B965">
            <v>37438</v>
          </cell>
          <cell r="C965">
            <v>1</v>
          </cell>
          <cell r="D965">
            <v>53</v>
          </cell>
          <cell r="E965">
            <v>80510</v>
          </cell>
          <cell r="F965">
            <v>51</v>
          </cell>
          <cell r="G965">
            <v>481</v>
          </cell>
          <cell r="H965" t="str">
            <v>ﾅﾝｼﾞﾖｳ ｷﾖｶｽﾞ</v>
          </cell>
          <cell r="I965" t="str">
            <v>南生　清和　　　　　　　　　</v>
          </cell>
          <cell r="J965">
            <v>22395</v>
          </cell>
          <cell r="K965">
            <v>29738</v>
          </cell>
          <cell r="L965" t="str">
            <v>1-0416</v>
          </cell>
        </row>
        <row r="966">
          <cell r="A966">
            <v>818228</v>
          </cell>
          <cell r="B966">
            <v>37438</v>
          </cell>
          <cell r="C966">
            <v>1</v>
          </cell>
          <cell r="D966">
            <v>51</v>
          </cell>
          <cell r="E966">
            <v>80506</v>
          </cell>
          <cell r="F966">
            <v>51</v>
          </cell>
          <cell r="G966">
            <v>480</v>
          </cell>
          <cell r="H966" t="str">
            <v>ｲｼｶﾜ ﾏｻﾕｷ</v>
          </cell>
          <cell r="I966" t="str">
            <v>石川　政幸　　　　　　　　　</v>
          </cell>
          <cell r="J966">
            <v>22745</v>
          </cell>
          <cell r="K966">
            <v>29738</v>
          </cell>
          <cell r="L966" t="str">
            <v>1-0415</v>
          </cell>
        </row>
        <row r="967">
          <cell r="A967">
            <v>818236</v>
          </cell>
          <cell r="B967">
            <v>37438</v>
          </cell>
          <cell r="C967">
            <v>1</v>
          </cell>
          <cell r="D967">
            <v>53</v>
          </cell>
          <cell r="E967">
            <v>80510</v>
          </cell>
          <cell r="F967">
            <v>51</v>
          </cell>
          <cell r="G967">
            <v>481</v>
          </cell>
          <cell r="H967" t="str">
            <v>ﾔﾏｼﾀ ｻﾄﾙ</v>
          </cell>
          <cell r="I967" t="str">
            <v>山下　覚　　　　　　　　　　</v>
          </cell>
          <cell r="J967">
            <v>22837</v>
          </cell>
          <cell r="K967">
            <v>29738</v>
          </cell>
          <cell r="L967" t="str">
            <v>1-0415</v>
          </cell>
        </row>
        <row r="968">
          <cell r="A968">
            <v>818243</v>
          </cell>
          <cell r="B968">
            <v>37438</v>
          </cell>
          <cell r="C968">
            <v>1</v>
          </cell>
          <cell r="D968">
            <v>53</v>
          </cell>
          <cell r="E968">
            <v>80509</v>
          </cell>
          <cell r="F968">
            <v>51</v>
          </cell>
          <cell r="G968">
            <v>481</v>
          </cell>
          <cell r="H968" t="str">
            <v>ﾅｶﾃﾞ ﾐﾉﾙ</v>
          </cell>
          <cell r="I968" t="str">
            <v>中出　実　　　　　　　　　　</v>
          </cell>
          <cell r="J968">
            <v>22502</v>
          </cell>
          <cell r="K968">
            <v>29738</v>
          </cell>
          <cell r="L968" t="str">
            <v>1-0415</v>
          </cell>
        </row>
        <row r="969">
          <cell r="A969">
            <v>818251</v>
          </cell>
          <cell r="B969">
            <v>37438</v>
          </cell>
          <cell r="C969">
            <v>1</v>
          </cell>
          <cell r="D969">
            <v>53</v>
          </cell>
          <cell r="E969">
            <v>80509</v>
          </cell>
          <cell r="F969">
            <v>51</v>
          </cell>
          <cell r="G969">
            <v>481</v>
          </cell>
          <cell r="H969" t="str">
            <v>ｷｼﾞﾀﾆ ﾕｳｼﾞ</v>
          </cell>
          <cell r="I969" t="str">
            <v>雉子谷　祐次　　　　　　　　</v>
          </cell>
          <cell r="J969">
            <v>22034</v>
          </cell>
          <cell r="K969">
            <v>29738</v>
          </cell>
          <cell r="L969" t="str">
            <v>1-0416</v>
          </cell>
        </row>
        <row r="970">
          <cell r="A970">
            <v>818269</v>
          </cell>
          <cell r="B970">
            <v>37438</v>
          </cell>
          <cell r="C970">
            <v>1</v>
          </cell>
          <cell r="D970">
            <v>53</v>
          </cell>
          <cell r="E970">
            <v>80510</v>
          </cell>
          <cell r="F970">
            <v>51</v>
          </cell>
          <cell r="G970">
            <v>480</v>
          </cell>
          <cell r="H970" t="str">
            <v>ﾖｼｶﾜ ｻﾄｼ</v>
          </cell>
          <cell r="I970" t="str">
            <v>吉川　智　　　　　　　　　　</v>
          </cell>
          <cell r="J970">
            <v>22902</v>
          </cell>
          <cell r="K970">
            <v>29738</v>
          </cell>
          <cell r="L970" t="str">
            <v>1-0415</v>
          </cell>
        </row>
        <row r="971">
          <cell r="A971">
            <v>818277</v>
          </cell>
          <cell r="B971">
            <v>37438</v>
          </cell>
          <cell r="C971">
            <v>1</v>
          </cell>
          <cell r="D971">
            <v>53</v>
          </cell>
          <cell r="E971">
            <v>80510</v>
          </cell>
          <cell r="F971">
            <v>51</v>
          </cell>
          <cell r="G971">
            <v>481</v>
          </cell>
          <cell r="H971" t="str">
            <v>ｵｲｶﾜ ﾋﾛｼ</v>
          </cell>
          <cell r="I971" t="str">
            <v>及川　博　　　　　　　　　　</v>
          </cell>
          <cell r="J971">
            <v>22889</v>
          </cell>
          <cell r="K971">
            <v>29738</v>
          </cell>
          <cell r="L971" t="str">
            <v>1-0415</v>
          </cell>
        </row>
        <row r="972">
          <cell r="A972">
            <v>818285</v>
          </cell>
          <cell r="B972">
            <v>37438</v>
          </cell>
          <cell r="C972">
            <v>1</v>
          </cell>
          <cell r="D972">
            <v>53</v>
          </cell>
          <cell r="E972">
            <v>80511</v>
          </cell>
          <cell r="F972">
            <v>51</v>
          </cell>
          <cell r="G972">
            <v>480</v>
          </cell>
          <cell r="H972" t="str">
            <v>ｶﾜﾑﾗ ｺｳｲﾁ</v>
          </cell>
          <cell r="I972" t="str">
            <v>川村　幸一　　　　　　　　　</v>
          </cell>
          <cell r="J972">
            <v>21328</v>
          </cell>
          <cell r="K972">
            <v>29738</v>
          </cell>
          <cell r="L972" t="str">
            <v>1-0417</v>
          </cell>
        </row>
        <row r="973">
          <cell r="A973">
            <v>818301</v>
          </cell>
          <cell r="B973">
            <v>37438</v>
          </cell>
          <cell r="C973">
            <v>1</v>
          </cell>
          <cell r="D973">
            <v>15</v>
          </cell>
          <cell r="E973">
            <v>80327</v>
          </cell>
          <cell r="F973">
            <v>51</v>
          </cell>
          <cell r="G973">
            <v>380</v>
          </cell>
          <cell r="H973" t="str">
            <v>ｶﾜﾀ ｼｹﾞﾊﾙ</v>
          </cell>
          <cell r="I973" t="str">
            <v>川田　繁春　　　　　　　　　</v>
          </cell>
          <cell r="J973">
            <v>21237</v>
          </cell>
          <cell r="K973">
            <v>29768</v>
          </cell>
          <cell r="L973" t="str">
            <v>1-0417</v>
          </cell>
        </row>
        <row r="974">
          <cell r="A974">
            <v>818319</v>
          </cell>
          <cell r="B974">
            <v>37438</v>
          </cell>
          <cell r="C974">
            <v>1</v>
          </cell>
          <cell r="D974">
            <v>15</v>
          </cell>
          <cell r="E974">
            <v>80327</v>
          </cell>
          <cell r="F974">
            <v>60</v>
          </cell>
          <cell r="G974">
            <v>717</v>
          </cell>
          <cell r="H974" t="str">
            <v>ﾎｿｶﾜ ﾄｼﾀｶ</v>
          </cell>
          <cell r="I974" t="str">
            <v>細川　敏孝　　　　　　　　　</v>
          </cell>
          <cell r="J974">
            <v>21683</v>
          </cell>
          <cell r="K974">
            <v>29768</v>
          </cell>
          <cell r="L974" t="str">
            <v>5-0417</v>
          </cell>
        </row>
        <row r="975">
          <cell r="A975">
            <v>818327</v>
          </cell>
          <cell r="B975">
            <v>37438</v>
          </cell>
          <cell r="C975">
            <v>1</v>
          </cell>
          <cell r="D975">
            <v>16</v>
          </cell>
          <cell r="E975">
            <v>80327</v>
          </cell>
          <cell r="F975">
            <v>51</v>
          </cell>
          <cell r="G975">
            <v>380</v>
          </cell>
          <cell r="H975" t="str">
            <v>ｳｴﾔﾏ ｼﾕｳｼﾞ</v>
          </cell>
          <cell r="I975" t="str">
            <v>上山　修司　　　　　　　　　</v>
          </cell>
          <cell r="J975">
            <v>21969</v>
          </cell>
          <cell r="K975">
            <v>29768</v>
          </cell>
          <cell r="L975" t="str">
            <v>1-0416</v>
          </cell>
        </row>
        <row r="976">
          <cell r="A976">
            <v>818368</v>
          </cell>
          <cell r="B976">
            <v>37438</v>
          </cell>
          <cell r="C976">
            <v>1</v>
          </cell>
          <cell r="D976">
            <v>45</v>
          </cell>
          <cell r="E976">
            <v>80003</v>
          </cell>
          <cell r="F976">
            <v>51</v>
          </cell>
          <cell r="G976">
            <v>120</v>
          </cell>
          <cell r="H976" t="str">
            <v>ﾄﾏﾂ ﾌﾐﾉﾘ</v>
          </cell>
          <cell r="I976" t="str">
            <v>戸松　文法　　　　　　　　　</v>
          </cell>
          <cell r="J976">
            <v>21921</v>
          </cell>
          <cell r="K976">
            <v>29768</v>
          </cell>
          <cell r="L976" t="str">
            <v>1-0416</v>
          </cell>
        </row>
        <row r="977">
          <cell r="A977">
            <v>818376</v>
          </cell>
          <cell r="B977">
            <v>37438</v>
          </cell>
          <cell r="C977">
            <v>1</v>
          </cell>
          <cell r="D977">
            <v>15</v>
          </cell>
          <cell r="E977">
            <v>80327</v>
          </cell>
          <cell r="F977">
            <v>60</v>
          </cell>
          <cell r="G977">
            <v>717</v>
          </cell>
          <cell r="H977" t="str">
            <v>ｻﾉ ｼﾕｳｲﾁ</v>
          </cell>
          <cell r="I977" t="str">
            <v>佐野　修一　　　　　　　　　</v>
          </cell>
          <cell r="J977">
            <v>21368</v>
          </cell>
          <cell r="K977">
            <v>29768</v>
          </cell>
          <cell r="L977" t="str">
            <v>5-0417</v>
          </cell>
        </row>
        <row r="978">
          <cell r="A978">
            <v>818384</v>
          </cell>
          <cell r="B978">
            <v>37438</v>
          </cell>
          <cell r="C978">
            <v>1</v>
          </cell>
          <cell r="D978">
            <v>15</v>
          </cell>
          <cell r="E978">
            <v>80327</v>
          </cell>
          <cell r="F978">
            <v>60</v>
          </cell>
          <cell r="G978">
            <v>717</v>
          </cell>
          <cell r="H978" t="str">
            <v>ﾀｶﾊｼ ﾉｿﾞﾑ</v>
          </cell>
          <cell r="I978" t="str">
            <v>高橋　望　　　　　　　　　　</v>
          </cell>
          <cell r="J978">
            <v>21513</v>
          </cell>
          <cell r="K978">
            <v>29768</v>
          </cell>
          <cell r="L978" t="str">
            <v>5-0417</v>
          </cell>
        </row>
        <row r="979">
          <cell r="A979">
            <v>818391</v>
          </cell>
          <cell r="B979">
            <v>37438</v>
          </cell>
          <cell r="C979">
            <v>1</v>
          </cell>
          <cell r="D979">
            <v>15</v>
          </cell>
          <cell r="E979">
            <v>80327</v>
          </cell>
          <cell r="F979">
            <v>60</v>
          </cell>
          <cell r="G979">
            <v>717</v>
          </cell>
          <cell r="H979" t="str">
            <v>ｸﾜﾊﾞﾗ ﾀｶｼ</v>
          </cell>
          <cell r="I979" t="str">
            <v>桑原　隆　　　　　　　　　　</v>
          </cell>
          <cell r="J979">
            <v>21372</v>
          </cell>
          <cell r="K979">
            <v>29768</v>
          </cell>
          <cell r="L979" t="str">
            <v>5-0417</v>
          </cell>
        </row>
        <row r="980">
          <cell r="A980">
            <v>818418</v>
          </cell>
          <cell r="B980">
            <v>37438</v>
          </cell>
          <cell r="C980">
            <v>1</v>
          </cell>
          <cell r="D980">
            <v>26</v>
          </cell>
          <cell r="E980">
            <v>80200</v>
          </cell>
          <cell r="F980">
            <v>51</v>
          </cell>
          <cell r="G980">
            <v>380</v>
          </cell>
          <cell r="H980" t="str">
            <v>ｸﾎﾞﾀ ﾖｼﾊﾙ</v>
          </cell>
          <cell r="I980" t="str">
            <v>窪田　義治　　　　　　　　　</v>
          </cell>
          <cell r="J980">
            <v>21963</v>
          </cell>
          <cell r="K980">
            <v>29768</v>
          </cell>
          <cell r="L980" t="str">
            <v>1-0416</v>
          </cell>
        </row>
        <row r="981">
          <cell r="A981">
            <v>818426</v>
          </cell>
          <cell r="B981">
            <v>37438</v>
          </cell>
          <cell r="C981">
            <v>1</v>
          </cell>
          <cell r="D981">
            <v>55</v>
          </cell>
          <cell r="E981">
            <v>80320</v>
          </cell>
          <cell r="F981">
            <v>60</v>
          </cell>
          <cell r="G981">
            <v>785</v>
          </cell>
          <cell r="H981" t="str">
            <v>ﾀｶｸﾛ ｼﾞﾕﾝ</v>
          </cell>
          <cell r="I981" t="str">
            <v>高黒　準　　　　　　　　　　</v>
          </cell>
          <cell r="J981">
            <v>18472</v>
          </cell>
          <cell r="K981">
            <v>29830</v>
          </cell>
          <cell r="L981" t="str">
            <v>5-0422</v>
          </cell>
        </row>
        <row r="982">
          <cell r="A982">
            <v>818434</v>
          </cell>
          <cell r="B982">
            <v>37438</v>
          </cell>
          <cell r="C982">
            <v>1</v>
          </cell>
          <cell r="D982">
            <v>55</v>
          </cell>
          <cell r="E982">
            <v>80322</v>
          </cell>
          <cell r="F982">
            <v>60</v>
          </cell>
          <cell r="G982">
            <v>785</v>
          </cell>
          <cell r="H982" t="str">
            <v>ｺｲﾀﾊﾞｼ ﾋﾛﾄｼ</v>
          </cell>
          <cell r="I982" t="str">
            <v>小板橋　広考　　　　　　　　</v>
          </cell>
          <cell r="J982">
            <v>20152</v>
          </cell>
          <cell r="K982">
            <v>29830</v>
          </cell>
          <cell r="L982" t="str">
            <v>5-0420</v>
          </cell>
        </row>
        <row r="983">
          <cell r="A983">
            <v>818441</v>
          </cell>
          <cell r="B983">
            <v>37438</v>
          </cell>
          <cell r="C983">
            <v>1</v>
          </cell>
          <cell r="D983">
            <v>55</v>
          </cell>
          <cell r="E983">
            <v>80321</v>
          </cell>
          <cell r="F983">
            <v>60</v>
          </cell>
          <cell r="G983">
            <v>785</v>
          </cell>
          <cell r="H983" t="str">
            <v>ｵｻﾅｲ ｱｷﾗ</v>
          </cell>
          <cell r="I983" t="str">
            <v>長内　晃　　　　　　　　　　</v>
          </cell>
          <cell r="J983">
            <v>19955</v>
          </cell>
          <cell r="K983">
            <v>29830</v>
          </cell>
          <cell r="L983" t="str">
            <v>5-0421</v>
          </cell>
        </row>
        <row r="984">
          <cell r="A984">
            <v>818459</v>
          </cell>
          <cell r="B984">
            <v>37438</v>
          </cell>
          <cell r="C984">
            <v>1</v>
          </cell>
          <cell r="D984">
            <v>55</v>
          </cell>
          <cell r="E984">
            <v>80319</v>
          </cell>
          <cell r="F984">
            <v>51</v>
          </cell>
          <cell r="G984">
            <v>380</v>
          </cell>
          <cell r="H984" t="str">
            <v>ｶｿﾞｴ ﾀﾀﾞｵ</v>
          </cell>
          <cell r="I984" t="str">
            <v>算　只夫　　　　　　　　　　</v>
          </cell>
          <cell r="J984">
            <v>20328</v>
          </cell>
          <cell r="K984">
            <v>29830</v>
          </cell>
          <cell r="L984" t="str">
            <v>1-0420</v>
          </cell>
        </row>
        <row r="985">
          <cell r="A985">
            <v>818467</v>
          </cell>
          <cell r="B985">
            <v>37438</v>
          </cell>
          <cell r="C985">
            <v>1</v>
          </cell>
          <cell r="D985">
            <v>25</v>
          </cell>
          <cell r="E985">
            <v>80212</v>
          </cell>
          <cell r="F985">
            <v>60</v>
          </cell>
          <cell r="G985">
            <v>716</v>
          </cell>
          <cell r="H985" t="str">
            <v>ﾁﾞｹﾞ ﾋﾛｼ</v>
          </cell>
          <cell r="I985" t="str">
            <v>地下　弘志　　　　　　　　　</v>
          </cell>
          <cell r="J985">
            <v>19505</v>
          </cell>
          <cell r="K985">
            <v>29830</v>
          </cell>
          <cell r="L985" t="str">
            <v>5-0421</v>
          </cell>
        </row>
        <row r="986">
          <cell r="A986">
            <v>818475</v>
          </cell>
          <cell r="B986">
            <v>37438</v>
          </cell>
          <cell r="C986">
            <v>1</v>
          </cell>
          <cell r="D986">
            <v>25</v>
          </cell>
          <cell r="E986">
            <v>80214</v>
          </cell>
          <cell r="F986">
            <v>60</v>
          </cell>
          <cell r="G986">
            <v>716</v>
          </cell>
          <cell r="H986" t="str">
            <v>ﾜﾀﾞ ﾐﾉﾙ</v>
          </cell>
          <cell r="I986" t="str">
            <v>和田　実　　　　　　　　　　</v>
          </cell>
          <cell r="J986">
            <v>20159</v>
          </cell>
          <cell r="K986">
            <v>29830</v>
          </cell>
          <cell r="L986" t="str">
            <v>5-0420</v>
          </cell>
        </row>
        <row r="987">
          <cell r="A987">
            <v>818490</v>
          </cell>
          <cell r="B987">
            <v>37438</v>
          </cell>
          <cell r="C987">
            <v>1</v>
          </cell>
          <cell r="D987">
            <v>55</v>
          </cell>
          <cell r="E987">
            <v>80322</v>
          </cell>
          <cell r="F987">
            <v>51</v>
          </cell>
          <cell r="G987">
            <v>380</v>
          </cell>
          <cell r="H987" t="str">
            <v>ﾖｼﾀﾞ ﾀｶｼ</v>
          </cell>
          <cell r="I987" t="str">
            <v>吉田　尚　　　　　　　　　　</v>
          </cell>
          <cell r="J987">
            <v>19492</v>
          </cell>
          <cell r="K987">
            <v>29830</v>
          </cell>
          <cell r="L987" t="str">
            <v>1-0421</v>
          </cell>
        </row>
        <row r="988">
          <cell r="A988">
            <v>818509</v>
          </cell>
          <cell r="B988">
            <v>37438</v>
          </cell>
          <cell r="C988">
            <v>1</v>
          </cell>
          <cell r="D988">
            <v>55</v>
          </cell>
          <cell r="E988">
            <v>80320</v>
          </cell>
          <cell r="F988">
            <v>60</v>
          </cell>
          <cell r="G988">
            <v>785</v>
          </cell>
          <cell r="H988" t="str">
            <v>ﾐﾔﾀ ﾋﾃﾞｵ</v>
          </cell>
          <cell r="I988" t="str">
            <v>宮田　秀雄　　　　　　　　　</v>
          </cell>
          <cell r="J988">
            <v>19170</v>
          </cell>
          <cell r="K988">
            <v>29830</v>
          </cell>
          <cell r="L988" t="str">
            <v>5-0422</v>
          </cell>
        </row>
        <row r="989">
          <cell r="A989">
            <v>818517</v>
          </cell>
          <cell r="B989">
            <v>37438</v>
          </cell>
          <cell r="C989">
            <v>1</v>
          </cell>
          <cell r="D989">
            <v>55</v>
          </cell>
          <cell r="E989">
            <v>80321</v>
          </cell>
          <cell r="F989">
            <v>60</v>
          </cell>
          <cell r="G989">
            <v>785</v>
          </cell>
          <cell r="H989" t="str">
            <v>ｸﾎﾞ ﾃﾙｵ</v>
          </cell>
          <cell r="I989" t="str">
            <v>久保　輝雄　　　　　　　　　</v>
          </cell>
          <cell r="J989">
            <v>20101</v>
          </cell>
          <cell r="K989">
            <v>29830</v>
          </cell>
          <cell r="L989" t="str">
            <v>5-0420</v>
          </cell>
        </row>
        <row r="990">
          <cell r="A990">
            <v>818525</v>
          </cell>
          <cell r="B990">
            <v>37438</v>
          </cell>
          <cell r="C990">
            <v>1</v>
          </cell>
          <cell r="D990">
            <v>83</v>
          </cell>
          <cell r="E990">
            <v>80800</v>
          </cell>
          <cell r="F990">
            <v>51</v>
          </cell>
          <cell r="G990">
            <v>380</v>
          </cell>
          <cell r="H990" t="str">
            <v>ｱｵｷ ﾖｼﾕｷ</v>
          </cell>
          <cell r="I990" t="str">
            <v>青木　美雪　　　　　　　　　</v>
          </cell>
          <cell r="J990">
            <v>18698</v>
          </cell>
          <cell r="K990">
            <v>29830</v>
          </cell>
          <cell r="L990" t="str">
            <v>1-0422</v>
          </cell>
        </row>
        <row r="991">
          <cell r="A991">
            <v>818533</v>
          </cell>
          <cell r="B991">
            <v>37438</v>
          </cell>
          <cell r="C991">
            <v>1</v>
          </cell>
          <cell r="D991">
            <v>25</v>
          </cell>
          <cell r="E991">
            <v>80212</v>
          </cell>
          <cell r="F991">
            <v>60</v>
          </cell>
          <cell r="G991">
            <v>716</v>
          </cell>
          <cell r="H991" t="str">
            <v>ﾀﾆｳｴ ｶﾂｵ</v>
          </cell>
          <cell r="I991" t="str">
            <v>谷上　勝雄　　　　　　　　　</v>
          </cell>
          <cell r="J991">
            <v>19041</v>
          </cell>
          <cell r="K991">
            <v>29830</v>
          </cell>
          <cell r="L991" t="str">
            <v>5-0422</v>
          </cell>
        </row>
        <row r="992">
          <cell r="A992">
            <v>818540</v>
          </cell>
          <cell r="B992">
            <v>37438</v>
          </cell>
          <cell r="C992">
            <v>1</v>
          </cell>
          <cell r="D992">
            <v>55</v>
          </cell>
          <cell r="E992">
            <v>80322</v>
          </cell>
          <cell r="F992">
            <v>60</v>
          </cell>
          <cell r="G992">
            <v>785</v>
          </cell>
          <cell r="H992" t="str">
            <v>ｾｲﾉ ﾀｶｼ</v>
          </cell>
          <cell r="I992" t="str">
            <v>清野　隆　　　　　　　　　　</v>
          </cell>
          <cell r="J992">
            <v>18611</v>
          </cell>
          <cell r="K992">
            <v>29830</v>
          </cell>
          <cell r="L992" t="str">
            <v>5-0422</v>
          </cell>
        </row>
        <row r="993">
          <cell r="A993">
            <v>818558</v>
          </cell>
          <cell r="B993">
            <v>37438</v>
          </cell>
          <cell r="C993">
            <v>1</v>
          </cell>
          <cell r="D993">
            <v>55</v>
          </cell>
          <cell r="E993">
            <v>80319</v>
          </cell>
          <cell r="F993">
            <v>51</v>
          </cell>
          <cell r="G993">
            <v>380</v>
          </cell>
          <cell r="H993" t="str">
            <v>ｻｻｷ ｻﾄｼ</v>
          </cell>
          <cell r="I993" t="str">
            <v>佐々木　聡　　　　　　　　　</v>
          </cell>
          <cell r="J993">
            <v>19083</v>
          </cell>
          <cell r="K993">
            <v>29830</v>
          </cell>
          <cell r="L993" t="str">
            <v>1-0422</v>
          </cell>
        </row>
        <row r="994">
          <cell r="A994">
            <v>818566</v>
          </cell>
          <cell r="B994">
            <v>37438</v>
          </cell>
          <cell r="C994">
            <v>1</v>
          </cell>
          <cell r="D994">
            <v>55</v>
          </cell>
          <cell r="E994">
            <v>80321</v>
          </cell>
          <cell r="F994">
            <v>60</v>
          </cell>
          <cell r="G994">
            <v>785</v>
          </cell>
          <cell r="H994" t="str">
            <v>ﾅｶｶﾞﾜ ﾉﾘｵ</v>
          </cell>
          <cell r="I994" t="str">
            <v>中川　典雄　　　　　　　　　</v>
          </cell>
          <cell r="J994">
            <v>19927</v>
          </cell>
          <cell r="K994">
            <v>29830</v>
          </cell>
          <cell r="L994" t="str">
            <v>5-0421</v>
          </cell>
        </row>
        <row r="995">
          <cell r="A995">
            <v>818574</v>
          </cell>
          <cell r="B995">
            <v>37438</v>
          </cell>
          <cell r="C995">
            <v>1</v>
          </cell>
          <cell r="D995">
            <v>55</v>
          </cell>
          <cell r="E995">
            <v>80321</v>
          </cell>
          <cell r="F995">
            <v>60</v>
          </cell>
          <cell r="G995">
            <v>785</v>
          </cell>
          <cell r="H995" t="str">
            <v>ｵｵﾓﾂ ﾀｶｼ</v>
          </cell>
          <cell r="I995" t="str">
            <v>大物　孝司　　　　　　　　　</v>
          </cell>
          <cell r="J995">
            <v>20516</v>
          </cell>
          <cell r="K995">
            <v>29830</v>
          </cell>
          <cell r="L995" t="str">
            <v>5-0419</v>
          </cell>
        </row>
        <row r="996">
          <cell r="A996">
            <v>818582</v>
          </cell>
          <cell r="B996">
            <v>37438</v>
          </cell>
          <cell r="C996">
            <v>1</v>
          </cell>
          <cell r="D996">
            <v>55</v>
          </cell>
          <cell r="E996">
            <v>80320</v>
          </cell>
          <cell r="F996">
            <v>60</v>
          </cell>
          <cell r="G996">
            <v>785</v>
          </cell>
          <cell r="H996" t="str">
            <v>ｻﾄｳ ﾐﾂｱｷ</v>
          </cell>
          <cell r="I996" t="str">
            <v>佐藤　光昭　　　　　　　　　</v>
          </cell>
          <cell r="J996">
            <v>18811</v>
          </cell>
          <cell r="K996">
            <v>29830</v>
          </cell>
          <cell r="L996" t="str">
            <v>5-0422</v>
          </cell>
        </row>
        <row r="997">
          <cell r="A997">
            <v>818599</v>
          </cell>
          <cell r="B997">
            <v>37438</v>
          </cell>
          <cell r="C997">
            <v>1</v>
          </cell>
          <cell r="D997">
            <v>25</v>
          </cell>
          <cell r="E997">
            <v>80212</v>
          </cell>
          <cell r="F997">
            <v>51</v>
          </cell>
          <cell r="G997">
            <v>380</v>
          </cell>
          <cell r="H997" t="str">
            <v>ﾌｼﾞｲ ﾋﾛｼ</v>
          </cell>
          <cell r="I997" t="str">
            <v>藤井　宏　　　　　　　　　　</v>
          </cell>
          <cell r="J997">
            <v>19549</v>
          </cell>
          <cell r="K997">
            <v>29860</v>
          </cell>
          <cell r="L997" t="str">
            <v>1-0421</v>
          </cell>
        </row>
        <row r="998">
          <cell r="A998">
            <v>818624</v>
          </cell>
          <cell r="B998">
            <v>37438</v>
          </cell>
          <cell r="C998">
            <v>1</v>
          </cell>
          <cell r="D998">
            <v>25</v>
          </cell>
          <cell r="E998">
            <v>80213</v>
          </cell>
          <cell r="F998">
            <v>60</v>
          </cell>
          <cell r="G998">
            <v>716</v>
          </cell>
          <cell r="H998" t="str">
            <v>ｻｶｲ ｲｸｵ</v>
          </cell>
          <cell r="I998" t="str">
            <v>坂井　郁夫　　　　　　　　　</v>
          </cell>
          <cell r="J998">
            <v>20925</v>
          </cell>
          <cell r="K998">
            <v>29830</v>
          </cell>
          <cell r="L998" t="str">
            <v>5-0418</v>
          </cell>
        </row>
        <row r="999">
          <cell r="A999">
            <v>818632</v>
          </cell>
          <cell r="B999">
            <v>37438</v>
          </cell>
          <cell r="C999">
            <v>1</v>
          </cell>
          <cell r="D999">
            <v>25</v>
          </cell>
          <cell r="E999">
            <v>80212</v>
          </cell>
          <cell r="F999">
            <v>51</v>
          </cell>
          <cell r="G999">
            <v>380</v>
          </cell>
          <cell r="H999" t="str">
            <v>ﾀｶﾊｼ ﾏｻﾕｷ</v>
          </cell>
          <cell r="I999" t="str">
            <v>高橋　正幸　　　　　　　　　</v>
          </cell>
          <cell r="J999">
            <v>18656</v>
          </cell>
          <cell r="K999">
            <v>29830</v>
          </cell>
          <cell r="L999" t="str">
            <v>1-0422</v>
          </cell>
        </row>
        <row r="1000">
          <cell r="A1000">
            <v>818649</v>
          </cell>
          <cell r="B1000">
            <v>37438</v>
          </cell>
          <cell r="C1000">
            <v>1</v>
          </cell>
          <cell r="D1000">
            <v>25</v>
          </cell>
          <cell r="E1000">
            <v>80212</v>
          </cell>
          <cell r="F1000">
            <v>60</v>
          </cell>
          <cell r="G1000">
            <v>716</v>
          </cell>
          <cell r="H1000" t="str">
            <v>ｻﾄｳ ﾄﾓﾐ</v>
          </cell>
          <cell r="I1000" t="str">
            <v>佐藤　智己　　　　　　　　　</v>
          </cell>
          <cell r="J1000">
            <v>20240</v>
          </cell>
          <cell r="K1000">
            <v>29830</v>
          </cell>
          <cell r="L1000" t="str">
            <v>5-0420</v>
          </cell>
        </row>
        <row r="1001">
          <cell r="A1001">
            <v>818657</v>
          </cell>
          <cell r="B1001">
            <v>37438</v>
          </cell>
          <cell r="C1001">
            <v>1</v>
          </cell>
          <cell r="D1001">
            <v>25</v>
          </cell>
          <cell r="E1001">
            <v>80214</v>
          </cell>
          <cell r="F1001">
            <v>60</v>
          </cell>
          <cell r="G1001">
            <v>716</v>
          </cell>
          <cell r="H1001" t="str">
            <v>ﾌｸｻﾞﾜ ﾀｶﾕｷ</v>
          </cell>
          <cell r="I1001" t="str">
            <v>福沢　隆幸　　　　　　　　　</v>
          </cell>
          <cell r="J1001">
            <v>18994</v>
          </cell>
          <cell r="K1001">
            <v>29830</v>
          </cell>
          <cell r="L1001" t="str">
            <v>5-0422</v>
          </cell>
        </row>
        <row r="1002">
          <cell r="A1002">
            <v>818665</v>
          </cell>
          <cell r="B1002">
            <v>37438</v>
          </cell>
          <cell r="C1002">
            <v>1</v>
          </cell>
          <cell r="D1002">
            <v>54</v>
          </cell>
          <cell r="E1002">
            <v>80328</v>
          </cell>
          <cell r="F1002">
            <v>60</v>
          </cell>
          <cell r="G1002">
            <v>784</v>
          </cell>
          <cell r="H1002" t="str">
            <v>ﾔﾏﾀﾞ ﾔｽﾌﾐ</v>
          </cell>
          <cell r="I1002" t="str">
            <v>山田　泰文　　　　　　　　　</v>
          </cell>
          <cell r="J1002">
            <v>21003</v>
          </cell>
          <cell r="K1002">
            <v>29830</v>
          </cell>
          <cell r="L1002" t="str">
            <v>5-0418</v>
          </cell>
        </row>
        <row r="1003">
          <cell r="A1003">
            <v>818673</v>
          </cell>
          <cell r="B1003">
            <v>37438</v>
          </cell>
          <cell r="C1003">
            <v>1</v>
          </cell>
          <cell r="D1003">
            <v>25</v>
          </cell>
          <cell r="E1003">
            <v>80213</v>
          </cell>
          <cell r="F1003">
            <v>51</v>
          </cell>
          <cell r="G1003">
            <v>380</v>
          </cell>
          <cell r="H1003" t="str">
            <v>ﾀｼﾛ ｶｽﾞﾕｷ</v>
          </cell>
          <cell r="I1003" t="str">
            <v>田代　和行　　　　　　　　　</v>
          </cell>
          <cell r="J1003">
            <v>18655</v>
          </cell>
          <cell r="K1003">
            <v>29830</v>
          </cell>
          <cell r="L1003" t="str">
            <v>1-0422</v>
          </cell>
        </row>
        <row r="1004">
          <cell r="A1004">
            <v>818681</v>
          </cell>
          <cell r="B1004">
            <v>37438</v>
          </cell>
          <cell r="C1004">
            <v>1</v>
          </cell>
          <cell r="D1004">
            <v>25</v>
          </cell>
          <cell r="E1004">
            <v>80212</v>
          </cell>
          <cell r="F1004">
            <v>51</v>
          </cell>
          <cell r="G1004">
            <v>380</v>
          </cell>
          <cell r="H1004" t="str">
            <v>ﾀﾊﾗ ﾐﾁｵ</v>
          </cell>
          <cell r="I1004" t="str">
            <v>田原　道夫　　　　　　　　　</v>
          </cell>
          <cell r="J1004">
            <v>19666</v>
          </cell>
          <cell r="K1004">
            <v>29830</v>
          </cell>
          <cell r="L1004" t="str">
            <v>1-0421</v>
          </cell>
        </row>
        <row r="1005">
          <cell r="A1005">
            <v>818698</v>
          </cell>
          <cell r="B1005">
            <v>37438</v>
          </cell>
          <cell r="C1005">
            <v>1</v>
          </cell>
          <cell r="D1005">
            <v>25</v>
          </cell>
          <cell r="E1005">
            <v>80211</v>
          </cell>
          <cell r="F1005">
            <v>60</v>
          </cell>
          <cell r="G1005">
            <v>716</v>
          </cell>
          <cell r="H1005" t="str">
            <v>ﾌｶｾ ﾐﾉﾙ</v>
          </cell>
          <cell r="I1005" t="str">
            <v>深瀬　実　　　　　　　　　　</v>
          </cell>
          <cell r="J1005">
            <v>19543</v>
          </cell>
          <cell r="K1005">
            <v>29830</v>
          </cell>
          <cell r="L1005" t="str">
            <v>5-0421</v>
          </cell>
        </row>
        <row r="1006">
          <cell r="A1006">
            <v>818707</v>
          </cell>
          <cell r="B1006">
            <v>37438</v>
          </cell>
          <cell r="C1006">
            <v>1</v>
          </cell>
          <cell r="D1006">
            <v>25</v>
          </cell>
          <cell r="E1006">
            <v>80214</v>
          </cell>
          <cell r="F1006">
            <v>51</v>
          </cell>
          <cell r="G1006">
            <v>380</v>
          </cell>
          <cell r="H1006" t="str">
            <v>ｶﾄﾞﾜｷ ｶｽﾞｵ</v>
          </cell>
          <cell r="I1006" t="str">
            <v>門脇　和雄　　　　　　　　　</v>
          </cell>
          <cell r="J1006">
            <v>19527</v>
          </cell>
          <cell r="K1006">
            <v>29830</v>
          </cell>
          <cell r="L1006" t="str">
            <v>1-0421</v>
          </cell>
        </row>
        <row r="1007">
          <cell r="A1007">
            <v>818715</v>
          </cell>
          <cell r="B1007">
            <v>37438</v>
          </cell>
          <cell r="C1007">
            <v>1</v>
          </cell>
          <cell r="D1007">
            <v>83</v>
          </cell>
          <cell r="E1007">
            <v>80800</v>
          </cell>
          <cell r="F1007">
            <v>51</v>
          </cell>
          <cell r="G1007">
            <v>380</v>
          </cell>
          <cell r="H1007" t="str">
            <v>ﾖｺﾔﾏ ﾄｼﾕｷ</v>
          </cell>
          <cell r="I1007" t="str">
            <v>横山　利幸　　　　　　　　　</v>
          </cell>
          <cell r="J1007">
            <v>19068</v>
          </cell>
          <cell r="K1007">
            <v>29830</v>
          </cell>
          <cell r="L1007" t="str">
            <v>1-0422</v>
          </cell>
        </row>
        <row r="1008">
          <cell r="A1008">
            <v>818731</v>
          </cell>
          <cell r="B1008">
            <v>37438</v>
          </cell>
          <cell r="C1008">
            <v>1</v>
          </cell>
          <cell r="D1008">
            <v>53</v>
          </cell>
          <cell r="E1008">
            <v>80511</v>
          </cell>
          <cell r="F1008">
            <v>51</v>
          </cell>
          <cell r="G1008">
            <v>481</v>
          </cell>
          <cell r="H1008" t="str">
            <v>ﾐｶﾐ ﾖｼﾋﾄ</v>
          </cell>
          <cell r="I1008" t="str">
            <v>三上　成人　　　　　　　　　</v>
          </cell>
          <cell r="J1008">
            <v>22616</v>
          </cell>
          <cell r="K1008">
            <v>29830</v>
          </cell>
          <cell r="L1008" t="str">
            <v>1-0415</v>
          </cell>
        </row>
        <row r="1009">
          <cell r="A1009">
            <v>818756</v>
          </cell>
          <cell r="B1009">
            <v>37438</v>
          </cell>
          <cell r="C1009">
            <v>1</v>
          </cell>
          <cell r="D1009">
            <v>15</v>
          </cell>
          <cell r="E1009">
            <v>80327</v>
          </cell>
          <cell r="F1009">
            <v>60</v>
          </cell>
          <cell r="G1009">
            <v>717</v>
          </cell>
          <cell r="H1009" t="str">
            <v>ﾖﾈﾓﾄ ｶﾂﾋｺ</v>
          </cell>
          <cell r="I1009" t="str">
            <v>米本　勝彦　　　　　　　　　</v>
          </cell>
          <cell r="J1009">
            <v>22899</v>
          </cell>
          <cell r="K1009">
            <v>29830</v>
          </cell>
          <cell r="L1009" t="str">
            <v>5-0415</v>
          </cell>
        </row>
        <row r="1010">
          <cell r="A1010">
            <v>818764</v>
          </cell>
          <cell r="B1010">
            <v>37438</v>
          </cell>
          <cell r="C1010">
            <v>1</v>
          </cell>
          <cell r="D1010">
            <v>83</v>
          </cell>
          <cell r="E1010">
            <v>80800</v>
          </cell>
          <cell r="F1010">
            <v>51</v>
          </cell>
          <cell r="G1010">
            <v>480</v>
          </cell>
          <cell r="H1010" t="str">
            <v>ﾀｹｳﾁ ﾉﾌﾞﾕｷ</v>
          </cell>
          <cell r="I1010" t="str">
            <v>竹内　伸之　　　　　　　　　</v>
          </cell>
          <cell r="J1010">
            <v>20839</v>
          </cell>
          <cell r="K1010">
            <v>29830</v>
          </cell>
          <cell r="L1010" t="str">
            <v>1-0419</v>
          </cell>
        </row>
        <row r="1011">
          <cell r="A1011">
            <v>818772</v>
          </cell>
          <cell r="B1011">
            <v>37438</v>
          </cell>
          <cell r="C1011">
            <v>1</v>
          </cell>
          <cell r="D1011">
            <v>51</v>
          </cell>
          <cell r="E1011">
            <v>80506</v>
          </cell>
          <cell r="F1011">
            <v>51</v>
          </cell>
          <cell r="G1011">
            <v>480</v>
          </cell>
          <cell r="H1011" t="str">
            <v>ｸﾗｳﾁ ﾀｶｼ</v>
          </cell>
          <cell r="I1011" t="str">
            <v>倉内　隆　　　　　　　　　　</v>
          </cell>
          <cell r="J1011">
            <v>22306</v>
          </cell>
          <cell r="K1011">
            <v>29830</v>
          </cell>
          <cell r="L1011" t="str">
            <v>1-0416</v>
          </cell>
        </row>
        <row r="1012">
          <cell r="A1012">
            <v>818780</v>
          </cell>
          <cell r="B1012">
            <v>37438</v>
          </cell>
          <cell r="C1012">
            <v>1</v>
          </cell>
          <cell r="D1012">
            <v>54</v>
          </cell>
          <cell r="E1012">
            <v>80317</v>
          </cell>
          <cell r="F1012">
            <v>51</v>
          </cell>
          <cell r="G1012">
            <v>480</v>
          </cell>
          <cell r="H1012" t="str">
            <v>ﾌｶｻﾞﾜ ﾏｺﾄ</v>
          </cell>
          <cell r="I1012" t="str">
            <v>深澤　眞琴　　　　　　　　　</v>
          </cell>
          <cell r="J1012">
            <v>20744</v>
          </cell>
          <cell r="K1012">
            <v>29830</v>
          </cell>
          <cell r="L1012" t="str">
            <v>1-0419</v>
          </cell>
        </row>
        <row r="1013">
          <cell r="A1013">
            <v>818797</v>
          </cell>
          <cell r="B1013">
            <v>37438</v>
          </cell>
          <cell r="C1013">
            <v>1</v>
          </cell>
          <cell r="D1013">
            <v>52</v>
          </cell>
          <cell r="E1013">
            <v>80512</v>
          </cell>
          <cell r="F1013">
            <v>51</v>
          </cell>
          <cell r="G1013">
            <v>480</v>
          </cell>
          <cell r="H1013" t="str">
            <v>ｼﾏﾀﾞ ﾉﾘﾕｷ</v>
          </cell>
          <cell r="I1013" t="str">
            <v>島田　則之　　　　　　　　　</v>
          </cell>
          <cell r="J1013">
            <v>22057</v>
          </cell>
          <cell r="K1013">
            <v>29830</v>
          </cell>
          <cell r="L1013" t="str">
            <v>1-0416</v>
          </cell>
        </row>
        <row r="1014">
          <cell r="A1014">
            <v>818806</v>
          </cell>
          <cell r="B1014">
            <v>37438</v>
          </cell>
          <cell r="C1014">
            <v>1</v>
          </cell>
          <cell r="D1014">
            <v>53</v>
          </cell>
          <cell r="E1014">
            <v>80510</v>
          </cell>
          <cell r="F1014">
            <v>51</v>
          </cell>
          <cell r="G1014">
            <v>481</v>
          </cell>
          <cell r="H1014" t="str">
            <v>ﾅｶﾞｻｶ ﾑﾂｵ</v>
          </cell>
          <cell r="I1014" t="str">
            <v>永坂　睦夫　　　　　　　　　</v>
          </cell>
          <cell r="J1014">
            <v>20664</v>
          </cell>
          <cell r="K1014">
            <v>29830</v>
          </cell>
          <cell r="L1014" t="str">
            <v>1-0419</v>
          </cell>
        </row>
        <row r="1015">
          <cell r="A1015">
            <v>820712</v>
          </cell>
          <cell r="B1015">
            <v>37438</v>
          </cell>
          <cell r="C1015">
            <v>1</v>
          </cell>
          <cell r="D1015">
            <v>57</v>
          </cell>
          <cell r="E1015">
            <v>80300</v>
          </cell>
          <cell r="F1015">
            <v>41</v>
          </cell>
          <cell r="G1015">
            <v>120</v>
          </cell>
          <cell r="H1015" t="str">
            <v>ﾀﾊﾞﾀ ﾕｳｼﾞ</v>
          </cell>
          <cell r="I1015" t="str">
            <v>田畑　祐司　　　　　　　　　</v>
          </cell>
          <cell r="J1015">
            <v>20186</v>
          </cell>
          <cell r="K1015">
            <v>30042</v>
          </cell>
          <cell r="L1015" t="str">
            <v>1-0618</v>
          </cell>
        </row>
        <row r="1016">
          <cell r="A1016">
            <v>820753</v>
          </cell>
          <cell r="B1016">
            <v>37438</v>
          </cell>
          <cell r="C1016">
            <v>1</v>
          </cell>
          <cell r="D1016">
            <v>45</v>
          </cell>
          <cell r="E1016">
            <v>80003</v>
          </cell>
          <cell r="F1016">
            <v>41</v>
          </cell>
          <cell r="G1016">
            <v>120</v>
          </cell>
          <cell r="H1016" t="str">
            <v>ﾆｲﾂ ｼﾞﾕﾝｲﾁ</v>
          </cell>
          <cell r="I1016" t="str">
            <v>新津　順一　　　　　　　　　</v>
          </cell>
          <cell r="J1016">
            <v>21794</v>
          </cell>
          <cell r="K1016">
            <v>30042</v>
          </cell>
          <cell r="L1016" t="str">
            <v>1-0618</v>
          </cell>
        </row>
        <row r="1017">
          <cell r="A1017">
            <v>821405</v>
          </cell>
          <cell r="B1017">
            <v>37438</v>
          </cell>
          <cell r="C1017">
            <v>1</v>
          </cell>
          <cell r="D1017">
            <v>52</v>
          </cell>
          <cell r="E1017">
            <v>80512</v>
          </cell>
          <cell r="F1017">
            <v>51</v>
          </cell>
          <cell r="G1017">
            <v>453</v>
          </cell>
          <cell r="H1017" t="str">
            <v>ｱｽﾞﾏ ｱｷﾋﾛ</v>
          </cell>
          <cell r="I1017" t="str">
            <v>東　晃弘　　　　　　　　　　</v>
          </cell>
          <cell r="J1017">
            <v>21328</v>
          </cell>
          <cell r="K1017">
            <v>30042</v>
          </cell>
          <cell r="L1017" t="str">
            <v>1-0419</v>
          </cell>
        </row>
        <row r="1018">
          <cell r="A1018">
            <v>821644</v>
          </cell>
          <cell r="B1018">
            <v>37438</v>
          </cell>
          <cell r="C1018">
            <v>1</v>
          </cell>
          <cell r="D1018">
            <v>53</v>
          </cell>
          <cell r="E1018">
            <v>80510</v>
          </cell>
          <cell r="F1018">
            <v>51</v>
          </cell>
          <cell r="G1018">
            <v>453</v>
          </cell>
          <cell r="H1018" t="str">
            <v>ｵｶﾓﾄ ﾔｽｱｷ</v>
          </cell>
          <cell r="I1018" t="str">
            <v>岡本　泰昭　　　　　　　　　</v>
          </cell>
          <cell r="J1018">
            <v>18971</v>
          </cell>
          <cell r="K1018">
            <v>30042</v>
          </cell>
          <cell r="L1018" t="str">
            <v>1-0421</v>
          </cell>
        </row>
        <row r="1019">
          <cell r="A1019">
            <v>828037</v>
          </cell>
          <cell r="B1019">
            <v>37438</v>
          </cell>
          <cell r="C1019">
            <v>1</v>
          </cell>
          <cell r="D1019">
            <v>55</v>
          </cell>
          <cell r="E1019">
            <v>80319</v>
          </cell>
          <cell r="F1019">
            <v>60</v>
          </cell>
          <cell r="G1019">
            <v>785</v>
          </cell>
          <cell r="H1019" t="str">
            <v>ﾆｲｵｶ ﾏﾕﾐ</v>
          </cell>
          <cell r="I1019" t="str">
            <v>新岡　真由美　　　　　　　　</v>
          </cell>
          <cell r="J1019">
            <v>23196</v>
          </cell>
          <cell r="K1019">
            <v>30103</v>
          </cell>
          <cell r="L1019" t="str">
            <v>5-0414</v>
          </cell>
        </row>
        <row r="1020">
          <cell r="A1020">
            <v>828044</v>
          </cell>
          <cell r="B1020">
            <v>37438</v>
          </cell>
          <cell r="C1020">
            <v>1</v>
          </cell>
          <cell r="D1020">
            <v>55</v>
          </cell>
          <cell r="E1020">
            <v>80331</v>
          </cell>
          <cell r="F1020">
            <v>60</v>
          </cell>
          <cell r="G1020">
            <v>785</v>
          </cell>
          <cell r="H1020" t="str">
            <v>ﾄﾐﾀ ﾏﾕﾐ</v>
          </cell>
          <cell r="I1020" t="str">
            <v>富田　真由美　　　　　　　　</v>
          </cell>
          <cell r="J1020">
            <v>23444</v>
          </cell>
          <cell r="K1020">
            <v>30103</v>
          </cell>
          <cell r="L1020" t="str">
            <v>5-0414</v>
          </cell>
        </row>
        <row r="1021">
          <cell r="A1021">
            <v>828052</v>
          </cell>
          <cell r="B1021">
            <v>37438</v>
          </cell>
          <cell r="C1021">
            <v>1</v>
          </cell>
          <cell r="D1021">
            <v>53</v>
          </cell>
          <cell r="E1021">
            <v>80510</v>
          </cell>
          <cell r="F1021">
            <v>51</v>
          </cell>
          <cell r="G1021">
            <v>453</v>
          </cell>
          <cell r="H1021" t="str">
            <v>ｻﾄｳ ﾖｼﾋﾛ</v>
          </cell>
          <cell r="I1021" t="str">
            <v>佐藤　良寛　　　　　　　　　</v>
          </cell>
          <cell r="J1021">
            <v>21831</v>
          </cell>
          <cell r="K1021">
            <v>30164</v>
          </cell>
          <cell r="L1021" t="str">
            <v>1-0416</v>
          </cell>
        </row>
        <row r="1022">
          <cell r="A1022">
            <v>828060</v>
          </cell>
          <cell r="B1022">
            <v>37438</v>
          </cell>
          <cell r="C1022">
            <v>1</v>
          </cell>
          <cell r="D1022">
            <v>13</v>
          </cell>
          <cell r="E1022">
            <v>80327</v>
          </cell>
          <cell r="F1022">
            <v>51</v>
          </cell>
          <cell r="G1022">
            <v>481</v>
          </cell>
          <cell r="H1022" t="str">
            <v>ﾅｶﾆｼ ｷﾖｳｲﾁ</v>
          </cell>
          <cell r="I1022" t="str">
            <v>中西　享一　　　　　　　　　</v>
          </cell>
          <cell r="J1022">
            <v>21741</v>
          </cell>
          <cell r="K1022">
            <v>30164</v>
          </cell>
          <cell r="L1022" t="str">
            <v>1-0416</v>
          </cell>
        </row>
        <row r="1023">
          <cell r="A1023">
            <v>828086</v>
          </cell>
          <cell r="B1023">
            <v>37438</v>
          </cell>
          <cell r="C1023">
            <v>1</v>
          </cell>
          <cell r="D1023">
            <v>80</v>
          </cell>
          <cell r="E1023">
            <v>80800</v>
          </cell>
          <cell r="F1023">
            <v>51</v>
          </cell>
          <cell r="G1023">
            <v>380</v>
          </cell>
          <cell r="H1023" t="str">
            <v>ﾊﾏｵｶ ﾋﾛｼ</v>
          </cell>
          <cell r="I1023" t="str">
            <v>浜岡　比呂志　　　　　　　　</v>
          </cell>
          <cell r="J1023">
            <v>21350</v>
          </cell>
          <cell r="K1023">
            <v>30225</v>
          </cell>
          <cell r="L1023" t="str">
            <v>1-0417</v>
          </cell>
        </row>
        <row r="1024">
          <cell r="A1024">
            <v>830280</v>
          </cell>
          <cell r="B1024">
            <v>37438</v>
          </cell>
          <cell r="C1024">
            <v>1</v>
          </cell>
          <cell r="D1024">
            <v>45</v>
          </cell>
          <cell r="E1024">
            <v>80003</v>
          </cell>
          <cell r="F1024">
            <v>41</v>
          </cell>
          <cell r="G1024">
            <v>120</v>
          </cell>
          <cell r="H1024" t="str">
            <v>ｷﾑﾗ ﾀｹｼ</v>
          </cell>
          <cell r="I1024" t="str">
            <v>木村　武資　　　　　　　　　</v>
          </cell>
          <cell r="J1024">
            <v>22034</v>
          </cell>
          <cell r="K1024">
            <v>30407</v>
          </cell>
          <cell r="L1024" t="str">
            <v>1-0617</v>
          </cell>
        </row>
        <row r="1025">
          <cell r="A1025">
            <v>830694</v>
          </cell>
          <cell r="B1025">
            <v>37438</v>
          </cell>
          <cell r="C1025">
            <v>1</v>
          </cell>
          <cell r="D1025">
            <v>51</v>
          </cell>
          <cell r="E1025">
            <v>80507</v>
          </cell>
          <cell r="F1025">
            <v>51</v>
          </cell>
          <cell r="G1025">
            <v>451</v>
          </cell>
          <cell r="H1025" t="str">
            <v>ｻｸﾗｲ ﾋﾃﾞﾌﾐ</v>
          </cell>
          <cell r="I1025" t="str">
            <v>櫻井　英文　　　　　　　　　</v>
          </cell>
          <cell r="J1025">
            <v>23812</v>
          </cell>
          <cell r="K1025">
            <v>30407</v>
          </cell>
          <cell r="L1025" t="str">
            <v>1-0413</v>
          </cell>
        </row>
        <row r="1026">
          <cell r="A1026">
            <v>830810</v>
          </cell>
          <cell r="B1026">
            <v>37438</v>
          </cell>
          <cell r="C1026">
            <v>1</v>
          </cell>
          <cell r="D1026">
            <v>51</v>
          </cell>
          <cell r="E1026">
            <v>80507</v>
          </cell>
          <cell r="F1026">
            <v>51</v>
          </cell>
          <cell r="G1026">
            <v>453</v>
          </cell>
          <cell r="H1026" t="str">
            <v>ﾄﾖﾀ ﾖｼﾉﾘ</v>
          </cell>
          <cell r="I1026" t="str">
            <v>豊田　臣憲　　　　　　　　　</v>
          </cell>
          <cell r="J1026">
            <v>23799</v>
          </cell>
          <cell r="K1026">
            <v>30407</v>
          </cell>
          <cell r="L1026" t="str">
            <v>1-0413</v>
          </cell>
        </row>
        <row r="1027">
          <cell r="A1027">
            <v>833789</v>
          </cell>
          <cell r="B1027">
            <v>37438</v>
          </cell>
          <cell r="C1027">
            <v>1</v>
          </cell>
          <cell r="D1027">
            <v>55</v>
          </cell>
          <cell r="E1027">
            <v>80321</v>
          </cell>
          <cell r="F1027">
            <v>51</v>
          </cell>
          <cell r="G1027">
            <v>480</v>
          </cell>
          <cell r="H1027" t="str">
            <v>ﾆｼﾑﾗ ﾏｻﾉﾘ</v>
          </cell>
          <cell r="I1027" t="str">
            <v>西村　正憲　　　　　　　　　</v>
          </cell>
          <cell r="J1027">
            <v>19086</v>
          </cell>
          <cell r="K1027">
            <v>30590</v>
          </cell>
          <cell r="L1027" t="str">
            <v>1-0420</v>
          </cell>
        </row>
        <row r="1028">
          <cell r="A1028">
            <v>833805</v>
          </cell>
          <cell r="B1028">
            <v>37438</v>
          </cell>
          <cell r="C1028">
            <v>1</v>
          </cell>
          <cell r="D1028">
            <v>53</v>
          </cell>
          <cell r="E1028">
            <v>80509</v>
          </cell>
          <cell r="F1028">
            <v>51</v>
          </cell>
          <cell r="G1028">
            <v>481</v>
          </cell>
          <cell r="H1028" t="str">
            <v>ﾀｹﾅﾐ ﾄｼﾋﾛ</v>
          </cell>
          <cell r="I1028" t="str">
            <v>竹浪　利廣　　　　　　　　　</v>
          </cell>
          <cell r="J1028">
            <v>20644</v>
          </cell>
          <cell r="K1028">
            <v>30590</v>
          </cell>
          <cell r="L1028" t="str">
            <v>1-0418</v>
          </cell>
        </row>
        <row r="1029">
          <cell r="A1029">
            <v>837004</v>
          </cell>
          <cell r="B1029">
            <v>37438</v>
          </cell>
          <cell r="C1029">
            <v>1</v>
          </cell>
          <cell r="D1029">
            <v>54</v>
          </cell>
          <cell r="E1029">
            <v>80317</v>
          </cell>
          <cell r="F1029">
            <v>51</v>
          </cell>
          <cell r="G1029">
            <v>380</v>
          </cell>
          <cell r="H1029" t="str">
            <v>ﾁﾊﾞ ﾏｻﾋﾛ</v>
          </cell>
          <cell r="I1029" t="str">
            <v>千葉　正博　　　　　　　　　</v>
          </cell>
          <cell r="J1029">
            <v>23196</v>
          </cell>
          <cell r="K1029">
            <v>30437</v>
          </cell>
          <cell r="L1029" t="str">
            <v>1-0413</v>
          </cell>
        </row>
        <row r="1030">
          <cell r="A1030">
            <v>837012</v>
          </cell>
          <cell r="B1030">
            <v>37438</v>
          </cell>
          <cell r="C1030">
            <v>1</v>
          </cell>
          <cell r="D1030">
            <v>54</v>
          </cell>
          <cell r="E1030">
            <v>80317</v>
          </cell>
          <cell r="F1030">
            <v>51</v>
          </cell>
          <cell r="G1030">
            <v>380</v>
          </cell>
          <cell r="H1030" t="str">
            <v>ｻｲﾄｳ ﾋﾃﾞﾐﾂ</v>
          </cell>
          <cell r="I1030" t="str">
            <v>齋藤　英光　　　　　　　　　</v>
          </cell>
          <cell r="J1030">
            <v>22228</v>
          </cell>
          <cell r="K1030">
            <v>30437</v>
          </cell>
          <cell r="L1030" t="str">
            <v>1-0415</v>
          </cell>
        </row>
        <row r="1031">
          <cell r="A1031">
            <v>837129</v>
          </cell>
          <cell r="B1031">
            <v>37438</v>
          </cell>
          <cell r="C1031">
            <v>1</v>
          </cell>
          <cell r="D1031">
            <v>54</v>
          </cell>
          <cell r="E1031">
            <v>80328</v>
          </cell>
          <cell r="F1031">
            <v>60</v>
          </cell>
          <cell r="G1031">
            <v>718</v>
          </cell>
          <cell r="H1031" t="str">
            <v>ﾔﾏﾀﾞ ﾏｻﾋﾄ</v>
          </cell>
          <cell r="I1031" t="str">
            <v>山田　正仁　　　　　　　　　</v>
          </cell>
          <cell r="J1031">
            <v>21971</v>
          </cell>
          <cell r="K1031">
            <v>30468</v>
          </cell>
          <cell r="L1031" t="str">
            <v>5-0416</v>
          </cell>
        </row>
        <row r="1032">
          <cell r="A1032">
            <v>837137</v>
          </cell>
          <cell r="B1032">
            <v>37438</v>
          </cell>
          <cell r="C1032">
            <v>1</v>
          </cell>
          <cell r="D1032">
            <v>54</v>
          </cell>
          <cell r="E1032">
            <v>80328</v>
          </cell>
          <cell r="F1032">
            <v>60</v>
          </cell>
          <cell r="G1032">
            <v>718</v>
          </cell>
          <cell r="H1032" t="str">
            <v>ｲﾀｶﾞｷ ｶｽﾞﾉﾘ</v>
          </cell>
          <cell r="I1032" t="str">
            <v>板垣　和順　　　　　　　　　</v>
          </cell>
          <cell r="J1032">
            <v>23791</v>
          </cell>
          <cell r="K1032">
            <v>30468</v>
          </cell>
          <cell r="L1032" t="str">
            <v>5-0413</v>
          </cell>
        </row>
        <row r="1033">
          <cell r="A1033">
            <v>837145</v>
          </cell>
          <cell r="B1033">
            <v>37438</v>
          </cell>
          <cell r="C1033">
            <v>1</v>
          </cell>
          <cell r="D1033">
            <v>54</v>
          </cell>
          <cell r="E1033">
            <v>80329</v>
          </cell>
          <cell r="F1033">
            <v>60</v>
          </cell>
          <cell r="G1033">
            <v>718</v>
          </cell>
          <cell r="H1033" t="str">
            <v>ｻﾄｳ ｼﾝｼﾞ</v>
          </cell>
          <cell r="I1033" t="str">
            <v>佐藤　伸二　　　　　　　　　</v>
          </cell>
          <cell r="J1033">
            <v>23739</v>
          </cell>
          <cell r="K1033">
            <v>30468</v>
          </cell>
          <cell r="L1033" t="str">
            <v>5-0413</v>
          </cell>
        </row>
        <row r="1034">
          <cell r="A1034">
            <v>837152</v>
          </cell>
          <cell r="B1034">
            <v>37438</v>
          </cell>
          <cell r="C1034">
            <v>1</v>
          </cell>
          <cell r="D1034">
            <v>54</v>
          </cell>
          <cell r="E1034">
            <v>80329</v>
          </cell>
          <cell r="F1034">
            <v>60</v>
          </cell>
          <cell r="G1034">
            <v>718</v>
          </cell>
          <cell r="H1034" t="str">
            <v>ﾀﾆｸﾞﾁ ｲｻｵ</v>
          </cell>
          <cell r="I1034" t="str">
            <v>谷口　勲　　　　　　　　　　</v>
          </cell>
          <cell r="J1034">
            <v>21394</v>
          </cell>
          <cell r="K1034">
            <v>30468</v>
          </cell>
          <cell r="L1034" t="str">
            <v>5-0416</v>
          </cell>
        </row>
        <row r="1035">
          <cell r="A1035">
            <v>837160</v>
          </cell>
          <cell r="B1035">
            <v>37438</v>
          </cell>
          <cell r="C1035">
            <v>1</v>
          </cell>
          <cell r="D1035">
            <v>54</v>
          </cell>
          <cell r="E1035">
            <v>80329</v>
          </cell>
          <cell r="F1035">
            <v>60</v>
          </cell>
          <cell r="G1035">
            <v>718</v>
          </cell>
          <cell r="H1035" t="str">
            <v>ｽｽﾞｷ ﾏｺﾄ</v>
          </cell>
          <cell r="I1035" t="str">
            <v>鈴木　真　　　　　　　　　　</v>
          </cell>
          <cell r="J1035">
            <v>23075</v>
          </cell>
          <cell r="K1035">
            <v>30468</v>
          </cell>
          <cell r="L1035" t="str">
            <v>5-0414</v>
          </cell>
        </row>
        <row r="1036">
          <cell r="A1036">
            <v>837178</v>
          </cell>
          <cell r="B1036">
            <v>37438</v>
          </cell>
          <cell r="C1036">
            <v>1</v>
          </cell>
          <cell r="D1036">
            <v>54</v>
          </cell>
          <cell r="E1036">
            <v>80330</v>
          </cell>
          <cell r="F1036">
            <v>60</v>
          </cell>
          <cell r="G1036">
            <v>718</v>
          </cell>
          <cell r="H1036" t="str">
            <v>ﾐﾊﾗ ﾏｻﾉﾘ</v>
          </cell>
          <cell r="I1036" t="str">
            <v>三原　雅典　　　　　　　　　</v>
          </cell>
          <cell r="J1036">
            <v>23659</v>
          </cell>
          <cell r="K1036">
            <v>30468</v>
          </cell>
          <cell r="L1036" t="str">
            <v>5-0413</v>
          </cell>
        </row>
        <row r="1037">
          <cell r="A1037">
            <v>837186</v>
          </cell>
          <cell r="B1037">
            <v>37438</v>
          </cell>
          <cell r="C1037">
            <v>1</v>
          </cell>
          <cell r="D1037">
            <v>54</v>
          </cell>
          <cell r="E1037">
            <v>80329</v>
          </cell>
          <cell r="F1037">
            <v>60</v>
          </cell>
          <cell r="G1037">
            <v>718</v>
          </cell>
          <cell r="H1037" t="str">
            <v>ﾔﾏﾀﾞ ｲﾁﾛｳ</v>
          </cell>
          <cell r="I1037" t="str">
            <v>山田　一郎　　　　　　　　　</v>
          </cell>
          <cell r="J1037">
            <v>22379</v>
          </cell>
          <cell r="K1037">
            <v>30468</v>
          </cell>
          <cell r="L1037" t="str">
            <v>5-0414</v>
          </cell>
        </row>
        <row r="1038">
          <cell r="A1038">
            <v>837194</v>
          </cell>
          <cell r="B1038">
            <v>37438</v>
          </cell>
          <cell r="C1038">
            <v>1</v>
          </cell>
          <cell r="D1038">
            <v>55</v>
          </cell>
          <cell r="E1038">
            <v>80319</v>
          </cell>
          <cell r="F1038">
            <v>51</v>
          </cell>
          <cell r="G1038">
            <v>380</v>
          </cell>
          <cell r="H1038" t="str">
            <v>ﾔﾏﾓﾄ ﾂﾖｼ</v>
          </cell>
          <cell r="I1038" t="str">
            <v>山本　剛　　　　　　　　　　</v>
          </cell>
          <cell r="J1038">
            <v>23517</v>
          </cell>
          <cell r="K1038">
            <v>30468</v>
          </cell>
          <cell r="L1038" t="str">
            <v>1-0413</v>
          </cell>
        </row>
        <row r="1039">
          <cell r="A1039">
            <v>837210</v>
          </cell>
          <cell r="B1039">
            <v>37438</v>
          </cell>
          <cell r="C1039">
            <v>1</v>
          </cell>
          <cell r="D1039">
            <v>55</v>
          </cell>
          <cell r="E1039">
            <v>80318</v>
          </cell>
          <cell r="F1039">
            <v>51</v>
          </cell>
          <cell r="G1039">
            <v>380</v>
          </cell>
          <cell r="H1039" t="str">
            <v>ｵｵﾀ ﾜﾀﾙ</v>
          </cell>
          <cell r="I1039" t="str">
            <v>太田　亙　　　　　　　　　　</v>
          </cell>
          <cell r="J1039">
            <v>23805</v>
          </cell>
          <cell r="K1039">
            <v>30468</v>
          </cell>
          <cell r="L1039" t="str">
            <v>1-0413</v>
          </cell>
        </row>
        <row r="1040">
          <cell r="A1040">
            <v>837228</v>
          </cell>
          <cell r="B1040">
            <v>37438</v>
          </cell>
          <cell r="C1040">
            <v>1</v>
          </cell>
          <cell r="D1040">
            <v>55</v>
          </cell>
          <cell r="E1040">
            <v>80322</v>
          </cell>
          <cell r="F1040">
            <v>51</v>
          </cell>
          <cell r="G1040">
            <v>380</v>
          </cell>
          <cell r="H1040" t="str">
            <v>ｸﾛﾀﾞ ﾐﾂﾙ</v>
          </cell>
          <cell r="I1040" t="str">
            <v>黒田　充　　　　　　　　　　</v>
          </cell>
          <cell r="J1040">
            <v>22941</v>
          </cell>
          <cell r="K1040">
            <v>30468</v>
          </cell>
          <cell r="L1040" t="str">
            <v>1-0414</v>
          </cell>
        </row>
        <row r="1041">
          <cell r="A1041">
            <v>837236</v>
          </cell>
          <cell r="B1041">
            <v>37438</v>
          </cell>
          <cell r="C1041">
            <v>1</v>
          </cell>
          <cell r="D1041">
            <v>55</v>
          </cell>
          <cell r="E1041">
            <v>80318</v>
          </cell>
          <cell r="F1041">
            <v>51</v>
          </cell>
          <cell r="G1041">
            <v>380</v>
          </cell>
          <cell r="H1041" t="str">
            <v>ｸﾘﾊﾞﾔｼ ｼﾞﾕﾝｲﾁ</v>
          </cell>
          <cell r="I1041" t="str">
            <v>栗林　淳一　　　　　　　　　</v>
          </cell>
          <cell r="J1041">
            <v>22977</v>
          </cell>
          <cell r="K1041">
            <v>30468</v>
          </cell>
          <cell r="L1041" t="str">
            <v>1-0414</v>
          </cell>
        </row>
        <row r="1042">
          <cell r="A1042">
            <v>837244</v>
          </cell>
          <cell r="B1042">
            <v>37438</v>
          </cell>
          <cell r="C1042">
            <v>1</v>
          </cell>
          <cell r="D1042">
            <v>55</v>
          </cell>
          <cell r="E1042">
            <v>80319</v>
          </cell>
          <cell r="F1042">
            <v>51</v>
          </cell>
          <cell r="G1042">
            <v>380</v>
          </cell>
          <cell r="H1042" t="str">
            <v>ﾏｴﾀﾞ ﾂｶｻ</v>
          </cell>
          <cell r="I1042" t="str">
            <v>前田　司　　　　　　　　　　</v>
          </cell>
          <cell r="J1042">
            <v>21497</v>
          </cell>
          <cell r="K1042">
            <v>30468</v>
          </cell>
          <cell r="L1042" t="str">
            <v>1-0416</v>
          </cell>
        </row>
        <row r="1043">
          <cell r="A1043">
            <v>837269</v>
          </cell>
          <cell r="B1043">
            <v>37438</v>
          </cell>
          <cell r="C1043">
            <v>1</v>
          </cell>
          <cell r="D1043">
            <v>15</v>
          </cell>
          <cell r="E1043">
            <v>80327</v>
          </cell>
          <cell r="F1043">
            <v>60</v>
          </cell>
          <cell r="G1043">
            <v>717</v>
          </cell>
          <cell r="H1043" t="str">
            <v>ｲｼﾀﾞ ﾖｼﾉﾘ</v>
          </cell>
          <cell r="I1043" t="str">
            <v>石田　義則　　　　　　　　　</v>
          </cell>
          <cell r="J1043">
            <v>21796</v>
          </cell>
          <cell r="K1043">
            <v>30498</v>
          </cell>
          <cell r="L1043" t="str">
            <v>5-0416</v>
          </cell>
        </row>
        <row r="1044">
          <cell r="A1044">
            <v>837285</v>
          </cell>
          <cell r="B1044">
            <v>37438</v>
          </cell>
          <cell r="C1044">
            <v>1</v>
          </cell>
          <cell r="D1044">
            <v>26</v>
          </cell>
          <cell r="E1044">
            <v>80200</v>
          </cell>
          <cell r="F1044">
            <v>51</v>
          </cell>
          <cell r="G1044">
            <v>380</v>
          </cell>
          <cell r="H1044" t="str">
            <v>ﾀｶﾀﾞ ﾐｻｵ</v>
          </cell>
          <cell r="I1044" t="str">
            <v>高田　操　　　　　　　　　　</v>
          </cell>
          <cell r="J1044">
            <v>22195</v>
          </cell>
          <cell r="K1044">
            <v>30621</v>
          </cell>
          <cell r="L1044" t="str">
            <v>1-0415</v>
          </cell>
        </row>
        <row r="1045">
          <cell r="A1045">
            <v>837293</v>
          </cell>
          <cell r="B1045">
            <v>37438</v>
          </cell>
          <cell r="C1045">
            <v>1</v>
          </cell>
          <cell r="D1045">
            <v>54</v>
          </cell>
          <cell r="E1045">
            <v>80328</v>
          </cell>
          <cell r="F1045">
            <v>60</v>
          </cell>
          <cell r="G1045">
            <v>784</v>
          </cell>
          <cell r="H1045" t="str">
            <v>ﾐﾔｹ ﾀｹｵ</v>
          </cell>
          <cell r="I1045" t="str">
            <v>宮宅　丈夫　　　　　　　　　</v>
          </cell>
          <cell r="J1045">
            <v>21654</v>
          </cell>
          <cell r="K1045">
            <v>30621</v>
          </cell>
          <cell r="L1045" t="str">
            <v>5-0416</v>
          </cell>
        </row>
        <row r="1046">
          <cell r="A1046">
            <v>837301</v>
          </cell>
          <cell r="B1046">
            <v>37438</v>
          </cell>
          <cell r="C1046">
            <v>1</v>
          </cell>
          <cell r="D1046">
            <v>54</v>
          </cell>
          <cell r="E1046">
            <v>80329</v>
          </cell>
          <cell r="F1046">
            <v>60</v>
          </cell>
          <cell r="G1046">
            <v>784</v>
          </cell>
          <cell r="H1046" t="str">
            <v>ｲﾇｵ ﾕｳｼﾞ</v>
          </cell>
          <cell r="I1046" t="str">
            <v>犬尾　裕二　　　　　　　　　</v>
          </cell>
          <cell r="J1046">
            <v>20524</v>
          </cell>
          <cell r="K1046">
            <v>30621</v>
          </cell>
          <cell r="L1046" t="str">
            <v>5-0418</v>
          </cell>
        </row>
        <row r="1047">
          <cell r="A1047">
            <v>837319</v>
          </cell>
          <cell r="B1047">
            <v>37438</v>
          </cell>
          <cell r="C1047">
            <v>1</v>
          </cell>
          <cell r="D1047">
            <v>25</v>
          </cell>
          <cell r="E1047">
            <v>80211</v>
          </cell>
          <cell r="F1047">
            <v>60</v>
          </cell>
          <cell r="G1047">
            <v>716</v>
          </cell>
          <cell r="H1047" t="str">
            <v>ﾌｼﾐ ﾋﾃﾞﾋﾄ</v>
          </cell>
          <cell r="I1047" t="str">
            <v>伏見　秀仁　　　　　　　　　</v>
          </cell>
          <cell r="J1047">
            <v>19637</v>
          </cell>
          <cell r="K1047">
            <v>30621</v>
          </cell>
          <cell r="L1047" t="str">
            <v>5-0419</v>
          </cell>
        </row>
        <row r="1048">
          <cell r="A1048">
            <v>837327</v>
          </cell>
          <cell r="B1048">
            <v>37438</v>
          </cell>
          <cell r="C1048">
            <v>1</v>
          </cell>
          <cell r="D1048">
            <v>26</v>
          </cell>
          <cell r="E1048">
            <v>80200</v>
          </cell>
          <cell r="F1048">
            <v>51</v>
          </cell>
          <cell r="G1048">
            <v>380</v>
          </cell>
          <cell r="H1048" t="str">
            <v>ｼﾊﾞﾀ ﾕｳｼﾞ</v>
          </cell>
          <cell r="I1048" t="str">
            <v>柴田　雄司　　　　　　　　　</v>
          </cell>
          <cell r="J1048">
            <v>21784</v>
          </cell>
          <cell r="K1048">
            <v>30621</v>
          </cell>
          <cell r="L1048" t="str">
            <v>1-0416</v>
          </cell>
        </row>
        <row r="1049">
          <cell r="A1049">
            <v>837335</v>
          </cell>
          <cell r="B1049">
            <v>37438</v>
          </cell>
          <cell r="C1049">
            <v>1</v>
          </cell>
          <cell r="D1049">
            <v>25</v>
          </cell>
          <cell r="E1049">
            <v>80213</v>
          </cell>
          <cell r="F1049">
            <v>60</v>
          </cell>
          <cell r="G1049">
            <v>716</v>
          </cell>
          <cell r="H1049" t="str">
            <v>ﾇﾏﾀ ｶｽﾞﾕｷ</v>
          </cell>
          <cell r="I1049" t="str">
            <v>沼田　一幸　　　　　　　　　</v>
          </cell>
          <cell r="J1049">
            <v>20252</v>
          </cell>
          <cell r="K1049">
            <v>30621</v>
          </cell>
          <cell r="L1049" t="str">
            <v>5-0418</v>
          </cell>
        </row>
        <row r="1050">
          <cell r="A1050">
            <v>837343</v>
          </cell>
          <cell r="B1050">
            <v>37438</v>
          </cell>
          <cell r="C1050">
            <v>1</v>
          </cell>
          <cell r="D1050">
            <v>54</v>
          </cell>
          <cell r="E1050">
            <v>80330</v>
          </cell>
          <cell r="F1050">
            <v>60</v>
          </cell>
          <cell r="G1050">
            <v>784</v>
          </cell>
          <cell r="H1050" t="str">
            <v>ｳｴﾀﾞ ｶｽﾞﾋﾛ</v>
          </cell>
          <cell r="I1050" t="str">
            <v>上田　和裕　　　　　　　　　</v>
          </cell>
          <cell r="J1050">
            <v>20790</v>
          </cell>
          <cell r="K1050">
            <v>30621</v>
          </cell>
          <cell r="L1050" t="str">
            <v>5-0418</v>
          </cell>
        </row>
        <row r="1051">
          <cell r="A1051">
            <v>840123</v>
          </cell>
          <cell r="B1051">
            <v>37438</v>
          </cell>
          <cell r="C1051">
            <v>1</v>
          </cell>
          <cell r="D1051">
            <v>45</v>
          </cell>
          <cell r="E1051">
            <v>80000</v>
          </cell>
          <cell r="F1051">
            <v>46</v>
          </cell>
          <cell r="G1051">
            <v>120</v>
          </cell>
          <cell r="H1051" t="str">
            <v>ｱﾌﾞﾗﾔ ﾏｺﾄ</v>
          </cell>
          <cell r="I1051" t="str">
            <v>油屋　誠　　　　　　　　　　</v>
          </cell>
          <cell r="J1051">
            <v>21916</v>
          </cell>
          <cell r="K1051">
            <v>30773</v>
          </cell>
          <cell r="L1051" t="str">
            <v>1-0516</v>
          </cell>
        </row>
        <row r="1052">
          <cell r="A1052">
            <v>840289</v>
          </cell>
          <cell r="B1052">
            <v>37438</v>
          </cell>
          <cell r="C1052">
            <v>1</v>
          </cell>
          <cell r="D1052">
            <v>26</v>
          </cell>
          <cell r="E1052">
            <v>80200</v>
          </cell>
          <cell r="F1052">
            <v>51</v>
          </cell>
          <cell r="G1052">
            <v>120</v>
          </cell>
          <cell r="H1052" t="str">
            <v>ﾏｴﾀﾞ ｱﾂｼ</v>
          </cell>
          <cell r="I1052" t="str">
            <v>前田　淳　　　　　　　　　　</v>
          </cell>
          <cell r="J1052">
            <v>22219</v>
          </cell>
          <cell r="K1052">
            <v>30773</v>
          </cell>
          <cell r="L1052" t="str">
            <v>1-0417</v>
          </cell>
        </row>
        <row r="1053">
          <cell r="A1053">
            <v>840801</v>
          </cell>
          <cell r="B1053">
            <v>37438</v>
          </cell>
          <cell r="C1053">
            <v>1</v>
          </cell>
          <cell r="D1053">
            <v>53</v>
          </cell>
          <cell r="E1053">
            <v>80508</v>
          </cell>
          <cell r="F1053">
            <v>51</v>
          </cell>
          <cell r="G1053">
            <v>454</v>
          </cell>
          <cell r="H1053" t="str">
            <v>ﾀﾆﾑﾗ ｱｷｵ</v>
          </cell>
          <cell r="I1053" t="str">
            <v>谷村　明朗　　　　　　　　　</v>
          </cell>
          <cell r="J1053">
            <v>21564</v>
          </cell>
          <cell r="K1053">
            <v>30773</v>
          </cell>
          <cell r="L1053" t="str">
            <v>1-0418</v>
          </cell>
        </row>
        <row r="1054">
          <cell r="A1054">
            <v>842475</v>
          </cell>
          <cell r="B1054">
            <v>37438</v>
          </cell>
          <cell r="C1054">
            <v>1</v>
          </cell>
          <cell r="D1054">
            <v>45</v>
          </cell>
          <cell r="E1054">
            <v>80003</v>
          </cell>
          <cell r="F1054">
            <v>46</v>
          </cell>
          <cell r="G1054">
            <v>120</v>
          </cell>
          <cell r="H1054" t="str">
            <v>ﾏﾂﾊﾞﾗ ｶｽﾞﾕｷ</v>
          </cell>
          <cell r="I1054" t="str">
            <v>松原　和幸　　　　　　　　　</v>
          </cell>
          <cell r="J1054">
            <v>23756</v>
          </cell>
          <cell r="K1054">
            <v>30864</v>
          </cell>
          <cell r="L1054" t="str">
            <v>1-0512</v>
          </cell>
        </row>
        <row r="1055">
          <cell r="A1055">
            <v>842483</v>
          </cell>
          <cell r="B1055">
            <v>37438</v>
          </cell>
          <cell r="C1055">
            <v>1</v>
          </cell>
          <cell r="D1055">
            <v>51</v>
          </cell>
          <cell r="E1055">
            <v>80506</v>
          </cell>
          <cell r="F1055">
            <v>51</v>
          </cell>
          <cell r="G1055">
            <v>454</v>
          </cell>
          <cell r="H1055" t="str">
            <v>ｵｶｼﾞﾏ ﾏｻﾋﾄ</v>
          </cell>
          <cell r="I1055" t="str">
            <v>岡島　昌仁　　　　　　　　　</v>
          </cell>
          <cell r="J1055">
            <v>21064</v>
          </cell>
          <cell r="K1055">
            <v>30864</v>
          </cell>
          <cell r="L1055" t="str">
            <v>1-0420</v>
          </cell>
        </row>
        <row r="1056">
          <cell r="A1056">
            <v>847003</v>
          </cell>
          <cell r="B1056">
            <v>37438</v>
          </cell>
          <cell r="C1056">
            <v>1</v>
          </cell>
          <cell r="D1056">
            <v>54</v>
          </cell>
          <cell r="E1056">
            <v>80328</v>
          </cell>
          <cell r="F1056">
            <v>60</v>
          </cell>
          <cell r="G1056">
            <v>718</v>
          </cell>
          <cell r="H1056" t="str">
            <v>ﾀﾁﾊﾞﾅ ｼﾕﾝｼﾞ</v>
          </cell>
          <cell r="I1056" t="str">
            <v>橘　俊二　　　　　　　　　　</v>
          </cell>
          <cell r="J1056">
            <v>23770</v>
          </cell>
          <cell r="K1056">
            <v>30773</v>
          </cell>
          <cell r="L1056" t="str">
            <v>5-0412</v>
          </cell>
        </row>
        <row r="1057">
          <cell r="A1057">
            <v>847011</v>
          </cell>
          <cell r="B1057">
            <v>37438</v>
          </cell>
          <cell r="C1057">
            <v>1</v>
          </cell>
          <cell r="D1057">
            <v>54</v>
          </cell>
          <cell r="E1057">
            <v>80329</v>
          </cell>
          <cell r="F1057">
            <v>60</v>
          </cell>
          <cell r="G1057">
            <v>718</v>
          </cell>
          <cell r="H1057" t="str">
            <v>ｲｼﾂﾞｶ ｼﾞﾕﾝｼﾞ</v>
          </cell>
          <cell r="I1057" t="str">
            <v>石塚　淳二　　　　　　　　　</v>
          </cell>
          <cell r="J1057">
            <v>23541</v>
          </cell>
          <cell r="K1057">
            <v>30773</v>
          </cell>
          <cell r="L1057" t="str">
            <v>5-0412</v>
          </cell>
        </row>
        <row r="1058">
          <cell r="A1058">
            <v>847029</v>
          </cell>
          <cell r="B1058">
            <v>37438</v>
          </cell>
          <cell r="C1058">
            <v>1</v>
          </cell>
          <cell r="D1058">
            <v>54</v>
          </cell>
          <cell r="E1058">
            <v>80317</v>
          </cell>
          <cell r="F1058">
            <v>51</v>
          </cell>
          <cell r="G1058">
            <v>380</v>
          </cell>
          <cell r="H1058" t="str">
            <v>ｶｷｻﾞｷ ﾋﾛﾕｷ</v>
          </cell>
          <cell r="I1058" t="str">
            <v>柿崎　博幸　　　　　　　　　</v>
          </cell>
          <cell r="J1058">
            <v>23503</v>
          </cell>
          <cell r="K1058">
            <v>30773</v>
          </cell>
          <cell r="L1058" t="str">
            <v>1-0412</v>
          </cell>
        </row>
        <row r="1059">
          <cell r="A1059">
            <v>847037</v>
          </cell>
          <cell r="B1059">
            <v>37438</v>
          </cell>
          <cell r="C1059">
            <v>1</v>
          </cell>
          <cell r="D1059">
            <v>54</v>
          </cell>
          <cell r="E1059">
            <v>80328</v>
          </cell>
          <cell r="F1059">
            <v>60</v>
          </cell>
          <cell r="G1059">
            <v>718</v>
          </cell>
          <cell r="H1059" t="str">
            <v>ｷｼﾞﾏ ﾋﾛｼ</v>
          </cell>
          <cell r="I1059" t="str">
            <v>木島　洋　　　　　　　　　　</v>
          </cell>
          <cell r="J1059">
            <v>23183</v>
          </cell>
          <cell r="K1059">
            <v>30773</v>
          </cell>
          <cell r="L1059" t="str">
            <v>5-0413</v>
          </cell>
        </row>
        <row r="1060">
          <cell r="A1060">
            <v>847136</v>
          </cell>
          <cell r="B1060">
            <v>37438</v>
          </cell>
          <cell r="C1060">
            <v>1</v>
          </cell>
          <cell r="D1060">
            <v>15</v>
          </cell>
          <cell r="E1060">
            <v>80327</v>
          </cell>
          <cell r="F1060">
            <v>60</v>
          </cell>
          <cell r="G1060">
            <v>717</v>
          </cell>
          <cell r="H1060" t="str">
            <v>ﾏﾂｼﾀ ﾋﾛｶｽﾞ</v>
          </cell>
          <cell r="I1060" t="str">
            <v>松下　裕一　　　　　　　　　</v>
          </cell>
          <cell r="J1060">
            <v>22484</v>
          </cell>
          <cell r="K1060">
            <v>30864</v>
          </cell>
          <cell r="L1060" t="str">
            <v>5-0414</v>
          </cell>
        </row>
        <row r="1061">
          <cell r="A1061">
            <v>847144</v>
          </cell>
          <cell r="B1061">
            <v>37438</v>
          </cell>
          <cell r="C1061">
            <v>1</v>
          </cell>
          <cell r="D1061">
            <v>15</v>
          </cell>
          <cell r="E1061">
            <v>80327</v>
          </cell>
          <cell r="F1061">
            <v>60</v>
          </cell>
          <cell r="G1061">
            <v>717</v>
          </cell>
          <cell r="H1061" t="str">
            <v>ﾏﾙﾔﾏ ｻﾄﾙ</v>
          </cell>
          <cell r="I1061" t="str">
            <v>丸山　悟　　　　　　　　　　</v>
          </cell>
          <cell r="J1061">
            <v>23153</v>
          </cell>
          <cell r="K1061">
            <v>30864</v>
          </cell>
          <cell r="L1061" t="str">
            <v>5-0413</v>
          </cell>
        </row>
        <row r="1062">
          <cell r="A1062">
            <v>847177</v>
          </cell>
          <cell r="B1062">
            <v>37438</v>
          </cell>
          <cell r="C1062">
            <v>1</v>
          </cell>
          <cell r="D1062">
            <v>15</v>
          </cell>
          <cell r="E1062">
            <v>80327</v>
          </cell>
          <cell r="F1062">
            <v>60</v>
          </cell>
          <cell r="G1062">
            <v>717</v>
          </cell>
          <cell r="H1062" t="str">
            <v>ｲﾄｳ ｼﾝﾔ</v>
          </cell>
          <cell r="I1062" t="str">
            <v>伊東　真也　　　　　　　　　</v>
          </cell>
          <cell r="J1062">
            <v>22115</v>
          </cell>
          <cell r="K1062">
            <v>30864</v>
          </cell>
          <cell r="L1062" t="str">
            <v>5-0414</v>
          </cell>
        </row>
        <row r="1063">
          <cell r="A1063">
            <v>847185</v>
          </cell>
          <cell r="B1063">
            <v>37438</v>
          </cell>
          <cell r="C1063">
            <v>1</v>
          </cell>
          <cell r="D1063">
            <v>15</v>
          </cell>
          <cell r="E1063">
            <v>80327</v>
          </cell>
          <cell r="F1063">
            <v>60</v>
          </cell>
          <cell r="G1063">
            <v>717</v>
          </cell>
          <cell r="H1063" t="str">
            <v>ｶｶﾞ ﾏｻﾕｷ</v>
          </cell>
          <cell r="I1063" t="str">
            <v>加賀　政行　　　　　　　　　</v>
          </cell>
          <cell r="J1063">
            <v>23076</v>
          </cell>
          <cell r="K1063">
            <v>30864</v>
          </cell>
          <cell r="L1063" t="str">
            <v>5-0413</v>
          </cell>
        </row>
        <row r="1064">
          <cell r="A1064">
            <v>847193</v>
          </cell>
          <cell r="B1064">
            <v>37438</v>
          </cell>
          <cell r="C1064">
            <v>1</v>
          </cell>
          <cell r="D1064">
            <v>15</v>
          </cell>
          <cell r="E1064">
            <v>80327</v>
          </cell>
          <cell r="F1064">
            <v>60</v>
          </cell>
          <cell r="G1064">
            <v>717</v>
          </cell>
          <cell r="H1064" t="str">
            <v>ﾀﾑﾗ ｱｷﾗ</v>
          </cell>
          <cell r="I1064" t="str">
            <v>田村　昭　　　　　　　　　　</v>
          </cell>
          <cell r="J1064">
            <v>22214</v>
          </cell>
          <cell r="K1064">
            <v>30864</v>
          </cell>
          <cell r="L1064" t="str">
            <v>5-0414</v>
          </cell>
        </row>
        <row r="1065">
          <cell r="A1065">
            <v>847201</v>
          </cell>
          <cell r="B1065">
            <v>37438</v>
          </cell>
          <cell r="C1065">
            <v>1</v>
          </cell>
          <cell r="D1065">
            <v>53</v>
          </cell>
          <cell r="E1065">
            <v>80510</v>
          </cell>
          <cell r="F1065">
            <v>51</v>
          </cell>
          <cell r="G1065">
            <v>480</v>
          </cell>
          <cell r="H1065" t="str">
            <v>ﾂｼﾏ ﾖｼﾊﾙ</v>
          </cell>
          <cell r="I1065" t="str">
            <v>對馬　良晴　　　　　　　　　</v>
          </cell>
          <cell r="J1065">
            <v>22121</v>
          </cell>
          <cell r="K1065">
            <v>30926</v>
          </cell>
          <cell r="L1065" t="str">
            <v>1-0415</v>
          </cell>
        </row>
        <row r="1066">
          <cell r="A1066">
            <v>847219</v>
          </cell>
          <cell r="B1066">
            <v>37438</v>
          </cell>
          <cell r="C1066">
            <v>1</v>
          </cell>
          <cell r="D1066">
            <v>25</v>
          </cell>
          <cell r="E1066">
            <v>80211</v>
          </cell>
          <cell r="F1066">
            <v>51</v>
          </cell>
          <cell r="G1066">
            <v>380</v>
          </cell>
          <cell r="H1066" t="str">
            <v>ﾅｶｲ ﾊﾔﾄ</v>
          </cell>
          <cell r="I1066" t="str">
            <v>中井　勇人　　　　　　　　　</v>
          </cell>
          <cell r="J1066">
            <v>22271</v>
          </cell>
          <cell r="K1066">
            <v>30926</v>
          </cell>
          <cell r="L1066" t="str">
            <v>1-0414</v>
          </cell>
        </row>
        <row r="1067">
          <cell r="A1067">
            <v>847243</v>
          </cell>
          <cell r="B1067">
            <v>37438</v>
          </cell>
          <cell r="C1067">
            <v>1</v>
          </cell>
          <cell r="D1067">
            <v>25</v>
          </cell>
          <cell r="E1067">
            <v>80211</v>
          </cell>
          <cell r="F1067">
            <v>60</v>
          </cell>
          <cell r="G1067">
            <v>716</v>
          </cell>
          <cell r="H1067" t="str">
            <v>ﾌｸｼﾏ ﾋﾛｼ</v>
          </cell>
          <cell r="I1067" t="str">
            <v>福嶋　宏　　　　　　　　　　</v>
          </cell>
          <cell r="J1067">
            <v>21087</v>
          </cell>
          <cell r="K1067">
            <v>30987</v>
          </cell>
          <cell r="L1067" t="str">
            <v>5-0417</v>
          </cell>
        </row>
        <row r="1068">
          <cell r="A1068">
            <v>847250</v>
          </cell>
          <cell r="B1068">
            <v>37438</v>
          </cell>
          <cell r="C1068">
            <v>1</v>
          </cell>
          <cell r="D1068">
            <v>54</v>
          </cell>
          <cell r="E1068">
            <v>80328</v>
          </cell>
          <cell r="F1068">
            <v>60</v>
          </cell>
          <cell r="G1068">
            <v>784</v>
          </cell>
          <cell r="H1068" t="str">
            <v>ｵｵﾓﾘ ｱﾂｼ</v>
          </cell>
          <cell r="I1068" t="str">
            <v>大森　敦司　　　　　　　　　</v>
          </cell>
          <cell r="J1068">
            <v>22557</v>
          </cell>
          <cell r="K1068">
            <v>30987</v>
          </cell>
          <cell r="L1068" t="str">
            <v>5-0414</v>
          </cell>
        </row>
        <row r="1069">
          <cell r="A1069">
            <v>847268</v>
          </cell>
          <cell r="B1069">
            <v>37438</v>
          </cell>
          <cell r="C1069">
            <v>1</v>
          </cell>
          <cell r="D1069">
            <v>15</v>
          </cell>
          <cell r="E1069">
            <v>80327</v>
          </cell>
          <cell r="F1069">
            <v>60</v>
          </cell>
          <cell r="G1069">
            <v>717</v>
          </cell>
          <cell r="H1069" t="str">
            <v>ｲｵﾘ ｼﾝｲﾁ</v>
          </cell>
          <cell r="I1069" t="str">
            <v>庵　慎一　　　　　　　　　　</v>
          </cell>
          <cell r="J1069">
            <v>22536</v>
          </cell>
          <cell r="K1069">
            <v>30987</v>
          </cell>
          <cell r="L1069" t="str">
            <v>5-0414</v>
          </cell>
        </row>
        <row r="1070">
          <cell r="A1070">
            <v>847284</v>
          </cell>
          <cell r="B1070">
            <v>37438</v>
          </cell>
          <cell r="C1070">
            <v>1</v>
          </cell>
          <cell r="D1070">
            <v>55</v>
          </cell>
          <cell r="E1070">
            <v>80318</v>
          </cell>
          <cell r="F1070">
            <v>51</v>
          </cell>
          <cell r="G1070">
            <v>380</v>
          </cell>
          <cell r="H1070" t="str">
            <v>ﾀｶﾐ ﾖｼﾌﾐ</v>
          </cell>
          <cell r="I1070" t="str">
            <v>高見　美文　　　　　　　　　</v>
          </cell>
          <cell r="J1070">
            <v>22159</v>
          </cell>
          <cell r="K1070">
            <v>30987</v>
          </cell>
          <cell r="L1070" t="str">
            <v>1-0414</v>
          </cell>
        </row>
        <row r="1071">
          <cell r="A1071">
            <v>847300</v>
          </cell>
          <cell r="B1071">
            <v>37438</v>
          </cell>
          <cell r="C1071">
            <v>1</v>
          </cell>
          <cell r="D1071">
            <v>55</v>
          </cell>
          <cell r="E1071">
            <v>80319</v>
          </cell>
          <cell r="F1071">
            <v>51</v>
          </cell>
          <cell r="G1071">
            <v>380</v>
          </cell>
          <cell r="H1071" t="str">
            <v>ﾋｶｹﾞ ﾃﾂｵ</v>
          </cell>
          <cell r="I1071" t="str">
            <v>日蔭　哲雄　　　　　　　　　</v>
          </cell>
          <cell r="J1071">
            <v>20976</v>
          </cell>
          <cell r="K1071">
            <v>30987</v>
          </cell>
          <cell r="L1071" t="str">
            <v>1-0417</v>
          </cell>
        </row>
        <row r="1072">
          <cell r="A1072">
            <v>847334</v>
          </cell>
          <cell r="B1072">
            <v>37438</v>
          </cell>
          <cell r="C1072">
            <v>1</v>
          </cell>
          <cell r="D1072">
            <v>25</v>
          </cell>
          <cell r="E1072">
            <v>80321</v>
          </cell>
          <cell r="F1072">
            <v>60</v>
          </cell>
          <cell r="G1072">
            <v>716</v>
          </cell>
          <cell r="H1072" t="str">
            <v>ﾓﾘ ﾄｼﾋﾛ</v>
          </cell>
          <cell r="I1072" t="str">
            <v>森　敏裕　　　　　　　　　　</v>
          </cell>
          <cell r="J1072">
            <v>20035</v>
          </cell>
          <cell r="K1072">
            <v>30987</v>
          </cell>
          <cell r="L1072" t="str">
            <v>5-0418</v>
          </cell>
        </row>
        <row r="1073">
          <cell r="A1073">
            <v>847342</v>
          </cell>
          <cell r="B1073">
            <v>37438</v>
          </cell>
          <cell r="C1073">
            <v>1</v>
          </cell>
          <cell r="D1073">
            <v>54</v>
          </cell>
          <cell r="E1073">
            <v>80330</v>
          </cell>
          <cell r="F1073">
            <v>60</v>
          </cell>
          <cell r="G1073">
            <v>718</v>
          </cell>
          <cell r="H1073" t="str">
            <v>ﾅｶｼﾞﾏ ﾋﾛﾄ</v>
          </cell>
          <cell r="I1073" t="str">
            <v>中島　弘人　　　　　　　　　</v>
          </cell>
          <cell r="J1073">
            <v>22819</v>
          </cell>
          <cell r="K1073">
            <v>30987</v>
          </cell>
          <cell r="L1073" t="str">
            <v>5-0413</v>
          </cell>
        </row>
        <row r="1074">
          <cell r="A1074">
            <v>847359</v>
          </cell>
          <cell r="B1074">
            <v>37438</v>
          </cell>
          <cell r="C1074">
            <v>1</v>
          </cell>
          <cell r="D1074">
            <v>54</v>
          </cell>
          <cell r="E1074">
            <v>80329</v>
          </cell>
          <cell r="F1074">
            <v>60</v>
          </cell>
          <cell r="G1074">
            <v>718</v>
          </cell>
          <cell r="H1074" t="str">
            <v>ﾏｴﾀﾞ ｽｽﾑ</v>
          </cell>
          <cell r="I1074" t="str">
            <v>前田　進　　　　　　　　　　</v>
          </cell>
          <cell r="J1074">
            <v>22919</v>
          </cell>
          <cell r="K1074">
            <v>30987</v>
          </cell>
          <cell r="L1074" t="str">
            <v>5-0413</v>
          </cell>
        </row>
        <row r="1075">
          <cell r="A1075">
            <v>847367</v>
          </cell>
          <cell r="B1075">
            <v>37438</v>
          </cell>
          <cell r="C1075">
            <v>1</v>
          </cell>
          <cell r="D1075">
            <v>57</v>
          </cell>
          <cell r="E1075">
            <v>80300</v>
          </cell>
          <cell r="F1075">
            <v>51</v>
          </cell>
          <cell r="G1075">
            <v>380</v>
          </cell>
          <cell r="H1075" t="str">
            <v>ﾀｶｼﾏ ｶｽﾞﾕｷ</v>
          </cell>
          <cell r="I1075" t="str">
            <v>高島　寿行　　　　　　　　　</v>
          </cell>
          <cell r="J1075">
            <v>23310</v>
          </cell>
          <cell r="K1075">
            <v>30987</v>
          </cell>
          <cell r="L1075" t="str">
            <v>1-0413</v>
          </cell>
        </row>
        <row r="1076">
          <cell r="A1076">
            <v>850768</v>
          </cell>
          <cell r="B1076">
            <v>37438</v>
          </cell>
          <cell r="C1076">
            <v>1</v>
          </cell>
          <cell r="D1076">
            <v>45</v>
          </cell>
          <cell r="E1076">
            <v>80003</v>
          </cell>
          <cell r="F1076">
            <v>51</v>
          </cell>
          <cell r="G1076">
            <v>120</v>
          </cell>
          <cell r="H1076" t="str">
            <v>ﾜﾀﾅﾍﾞ ﾔｽﾋｺ</v>
          </cell>
          <cell r="I1076" t="str">
            <v>渡部　泰彦　　　　　　　　　</v>
          </cell>
          <cell r="J1076">
            <v>24218</v>
          </cell>
          <cell r="K1076">
            <v>31138</v>
          </cell>
          <cell r="L1076" t="str">
            <v>1-0412</v>
          </cell>
        </row>
        <row r="1077">
          <cell r="A1077">
            <v>850940</v>
          </cell>
          <cell r="B1077">
            <v>37438</v>
          </cell>
          <cell r="C1077">
            <v>1</v>
          </cell>
          <cell r="D1077">
            <v>52</v>
          </cell>
          <cell r="E1077">
            <v>80512</v>
          </cell>
          <cell r="F1077">
            <v>51</v>
          </cell>
          <cell r="G1077">
            <v>453</v>
          </cell>
          <cell r="H1077" t="str">
            <v>ﾉﾀﾞ ﾅｵﾋﾛ</v>
          </cell>
          <cell r="I1077" t="str">
            <v>野田　尚弘　　　　　　　　　</v>
          </cell>
          <cell r="J1077">
            <v>21920</v>
          </cell>
          <cell r="K1077">
            <v>31138</v>
          </cell>
          <cell r="L1077" t="str">
            <v>1-0416</v>
          </cell>
        </row>
        <row r="1078">
          <cell r="A1078">
            <v>850981</v>
          </cell>
          <cell r="B1078">
            <v>37438</v>
          </cell>
          <cell r="C1078">
            <v>1</v>
          </cell>
          <cell r="D1078">
            <v>56</v>
          </cell>
          <cell r="E1078">
            <v>80512</v>
          </cell>
          <cell r="F1078">
            <v>51</v>
          </cell>
          <cell r="G1078">
            <v>453</v>
          </cell>
          <cell r="H1078" t="str">
            <v>ｼﾊﾞﾀ ﾕｳｲﾁ</v>
          </cell>
          <cell r="I1078" t="str">
            <v>柴田　祐一　　　　　　　　　</v>
          </cell>
          <cell r="J1078">
            <v>24306</v>
          </cell>
          <cell r="K1078">
            <v>31138</v>
          </cell>
          <cell r="L1078" t="str">
            <v>1-0412</v>
          </cell>
        </row>
        <row r="1079">
          <cell r="A1079">
            <v>851006</v>
          </cell>
          <cell r="B1079">
            <v>37438</v>
          </cell>
          <cell r="C1079">
            <v>1</v>
          </cell>
          <cell r="D1079">
            <v>56</v>
          </cell>
          <cell r="E1079">
            <v>80512</v>
          </cell>
          <cell r="F1079">
            <v>51</v>
          </cell>
          <cell r="G1079">
            <v>453</v>
          </cell>
          <cell r="H1079" t="str">
            <v>ﾔﾏｳﾁ ﾀｹｼ</v>
          </cell>
          <cell r="I1079" t="str">
            <v>山内　猛史　　　　　　　　　</v>
          </cell>
          <cell r="J1079">
            <v>24484</v>
          </cell>
          <cell r="K1079">
            <v>31138</v>
          </cell>
          <cell r="L1079" t="str">
            <v>1-0412</v>
          </cell>
        </row>
        <row r="1080">
          <cell r="A1080">
            <v>852631</v>
          </cell>
          <cell r="B1080">
            <v>37438</v>
          </cell>
          <cell r="C1080">
            <v>1</v>
          </cell>
          <cell r="D1080">
            <v>51</v>
          </cell>
          <cell r="E1080">
            <v>80506</v>
          </cell>
          <cell r="F1080">
            <v>51</v>
          </cell>
          <cell r="G1080">
            <v>453</v>
          </cell>
          <cell r="H1080" t="str">
            <v>ｲｹﾀﾞ ﾂﾄﾑ</v>
          </cell>
          <cell r="I1080" t="str">
            <v>池田　力　　　　　　　　　　</v>
          </cell>
          <cell r="J1080">
            <v>21189</v>
          </cell>
          <cell r="K1080">
            <v>31229</v>
          </cell>
          <cell r="L1080" t="str">
            <v>1-0419</v>
          </cell>
        </row>
        <row r="1081">
          <cell r="A1081">
            <v>852656</v>
          </cell>
          <cell r="B1081">
            <v>37438</v>
          </cell>
          <cell r="C1081">
            <v>1</v>
          </cell>
          <cell r="D1081">
            <v>52</v>
          </cell>
          <cell r="E1081">
            <v>80512</v>
          </cell>
          <cell r="F1081">
            <v>41</v>
          </cell>
          <cell r="G1081">
            <v>453</v>
          </cell>
          <cell r="H1081" t="str">
            <v>ﾌｼﾞﾜﾗ ｶｽﾞｼ</v>
          </cell>
          <cell r="I1081" t="str">
            <v>藤原　一志　　　　　　　　　</v>
          </cell>
          <cell r="J1081">
            <v>20325</v>
          </cell>
          <cell r="K1081">
            <v>31229</v>
          </cell>
          <cell r="L1081" t="str">
            <v>1-0517</v>
          </cell>
        </row>
        <row r="1082">
          <cell r="A1082">
            <v>857028</v>
          </cell>
          <cell r="B1082">
            <v>37438</v>
          </cell>
          <cell r="C1082">
            <v>1</v>
          </cell>
          <cell r="D1082">
            <v>55</v>
          </cell>
          <cell r="E1082">
            <v>80321</v>
          </cell>
          <cell r="F1082">
            <v>60</v>
          </cell>
          <cell r="G1082">
            <v>785</v>
          </cell>
          <cell r="H1082" t="str">
            <v>ﾔﾏﾓﾄ ﾏﾕﾐ</v>
          </cell>
          <cell r="I1082" t="str">
            <v>山本　真由美　　　　　　　　</v>
          </cell>
          <cell r="J1082">
            <v>24224</v>
          </cell>
          <cell r="K1082">
            <v>31138</v>
          </cell>
          <cell r="L1082" t="str">
            <v>5-0412</v>
          </cell>
        </row>
        <row r="1083">
          <cell r="A1083">
            <v>857044</v>
          </cell>
          <cell r="B1083">
            <v>37438</v>
          </cell>
          <cell r="C1083">
            <v>1</v>
          </cell>
          <cell r="D1083">
            <v>55</v>
          </cell>
          <cell r="E1083">
            <v>80319</v>
          </cell>
          <cell r="F1083">
            <v>60</v>
          </cell>
          <cell r="G1083">
            <v>785</v>
          </cell>
          <cell r="H1083" t="str">
            <v>ｻﾄｳ ﾀﾐｺ</v>
          </cell>
          <cell r="I1083" t="str">
            <v>佐藤　多美子　　　　　　　　</v>
          </cell>
          <cell r="J1083">
            <v>24481</v>
          </cell>
          <cell r="K1083">
            <v>31138</v>
          </cell>
          <cell r="L1083" t="str">
            <v>5-0412</v>
          </cell>
        </row>
        <row r="1084">
          <cell r="A1084">
            <v>857093</v>
          </cell>
          <cell r="B1084">
            <v>37438</v>
          </cell>
          <cell r="C1084">
            <v>1</v>
          </cell>
          <cell r="D1084">
            <v>25</v>
          </cell>
          <cell r="E1084">
            <v>80211</v>
          </cell>
          <cell r="F1084">
            <v>60</v>
          </cell>
          <cell r="G1084">
            <v>716</v>
          </cell>
          <cell r="H1084" t="str">
            <v>ﾓﾘﾀ ﾔｽﾕｷ</v>
          </cell>
          <cell r="I1084" t="str">
            <v>森田　泰行　　　　　　　　　</v>
          </cell>
          <cell r="J1084">
            <v>21024</v>
          </cell>
          <cell r="K1084">
            <v>31291</v>
          </cell>
          <cell r="L1084" t="str">
            <v>5-0416</v>
          </cell>
        </row>
        <row r="1085">
          <cell r="A1085">
            <v>857101</v>
          </cell>
          <cell r="B1085">
            <v>37438</v>
          </cell>
          <cell r="C1085">
            <v>1</v>
          </cell>
          <cell r="D1085">
            <v>54</v>
          </cell>
          <cell r="E1085">
            <v>80330</v>
          </cell>
          <cell r="F1085">
            <v>60</v>
          </cell>
          <cell r="G1085">
            <v>718</v>
          </cell>
          <cell r="H1085" t="str">
            <v>ﾏﾙﾔ ﾓﾄｼ</v>
          </cell>
          <cell r="I1085" t="str">
            <v>丸谷　基史　　　　　　　　　</v>
          </cell>
          <cell r="J1085">
            <v>22618</v>
          </cell>
          <cell r="K1085">
            <v>31291</v>
          </cell>
          <cell r="L1085" t="str">
            <v>5-0413</v>
          </cell>
        </row>
        <row r="1086">
          <cell r="A1086">
            <v>857127</v>
          </cell>
          <cell r="B1086">
            <v>37438</v>
          </cell>
          <cell r="C1086">
            <v>1</v>
          </cell>
          <cell r="D1086">
            <v>25</v>
          </cell>
          <cell r="E1086">
            <v>80213</v>
          </cell>
          <cell r="F1086">
            <v>60</v>
          </cell>
          <cell r="G1086">
            <v>716</v>
          </cell>
          <cell r="H1086" t="str">
            <v>ﾜﾀﾅﾍﾞ ｶｽﾞｵ</v>
          </cell>
          <cell r="I1086" t="str">
            <v>渡邊　一雄　　　　　　　　　</v>
          </cell>
          <cell r="J1086">
            <v>20885</v>
          </cell>
          <cell r="K1086">
            <v>31291</v>
          </cell>
          <cell r="L1086" t="str">
            <v>5-0416</v>
          </cell>
        </row>
        <row r="1087">
          <cell r="A1087">
            <v>857143</v>
          </cell>
          <cell r="B1087">
            <v>37438</v>
          </cell>
          <cell r="C1087">
            <v>1</v>
          </cell>
          <cell r="D1087">
            <v>55</v>
          </cell>
          <cell r="E1087">
            <v>80322</v>
          </cell>
          <cell r="F1087">
            <v>60</v>
          </cell>
          <cell r="G1087">
            <v>785</v>
          </cell>
          <cell r="H1087" t="str">
            <v>ｷｸﾁ ﾖｼﾉﾘ</v>
          </cell>
          <cell r="I1087" t="str">
            <v>菊地　良則　　　　　　　　　</v>
          </cell>
          <cell r="J1087">
            <v>20904</v>
          </cell>
          <cell r="K1087">
            <v>31291</v>
          </cell>
          <cell r="L1087" t="str">
            <v>5-0416</v>
          </cell>
        </row>
        <row r="1088">
          <cell r="A1088">
            <v>857176</v>
          </cell>
          <cell r="B1088">
            <v>37438</v>
          </cell>
          <cell r="C1088">
            <v>1</v>
          </cell>
          <cell r="D1088">
            <v>25</v>
          </cell>
          <cell r="E1088">
            <v>80214</v>
          </cell>
          <cell r="F1088">
            <v>60</v>
          </cell>
          <cell r="G1088">
            <v>716</v>
          </cell>
          <cell r="H1088" t="str">
            <v>ｺﾞﾄｳ ﾉﾌﾞｵ</v>
          </cell>
          <cell r="I1088" t="str">
            <v>後藤　信雄　　　　　　　　　</v>
          </cell>
          <cell r="J1088">
            <v>21941</v>
          </cell>
          <cell r="K1088">
            <v>31291</v>
          </cell>
          <cell r="L1088" t="str">
            <v>5-0414</v>
          </cell>
        </row>
        <row r="1089">
          <cell r="A1089">
            <v>857184</v>
          </cell>
          <cell r="B1089">
            <v>37438</v>
          </cell>
          <cell r="C1089">
            <v>1</v>
          </cell>
          <cell r="D1089">
            <v>26</v>
          </cell>
          <cell r="E1089">
            <v>80200</v>
          </cell>
          <cell r="F1089">
            <v>51</v>
          </cell>
          <cell r="G1089">
            <v>380</v>
          </cell>
          <cell r="H1089" t="str">
            <v>ﾊｼﾓﾄ ﾖｳｲﾁ</v>
          </cell>
          <cell r="I1089" t="str">
            <v>橋本　洋一　　　　　　　　　</v>
          </cell>
          <cell r="J1089">
            <v>20135</v>
          </cell>
          <cell r="K1089">
            <v>31291</v>
          </cell>
          <cell r="L1089" t="str">
            <v>1-0417</v>
          </cell>
        </row>
        <row r="1090">
          <cell r="A1090">
            <v>860873</v>
          </cell>
          <cell r="B1090">
            <v>37438</v>
          </cell>
          <cell r="C1090">
            <v>1</v>
          </cell>
          <cell r="D1090">
            <v>45</v>
          </cell>
          <cell r="E1090">
            <v>80003</v>
          </cell>
          <cell r="F1090">
            <v>51</v>
          </cell>
          <cell r="G1090">
            <v>120</v>
          </cell>
          <cell r="H1090" t="str">
            <v>ﾊｼﾓﾄ ﾉﾌﾞﾕｷ</v>
          </cell>
          <cell r="I1090" t="str">
            <v>橋本　暢之　　　　　　　　　</v>
          </cell>
          <cell r="J1090">
            <v>21841</v>
          </cell>
          <cell r="K1090">
            <v>31503</v>
          </cell>
          <cell r="L1090" t="str">
            <v>1-0414</v>
          </cell>
        </row>
        <row r="1091">
          <cell r="A1091">
            <v>862267</v>
          </cell>
          <cell r="B1091">
            <v>37438</v>
          </cell>
          <cell r="C1091">
            <v>1</v>
          </cell>
          <cell r="D1091">
            <v>45</v>
          </cell>
          <cell r="E1091">
            <v>80003</v>
          </cell>
          <cell r="F1091">
            <v>46</v>
          </cell>
          <cell r="G1091">
            <v>120</v>
          </cell>
          <cell r="H1091" t="str">
            <v>ﾀﾅｶ ﾄｼﾅﾘ</v>
          </cell>
          <cell r="I1091" t="str">
            <v>田中　俊成　　　　　　　　　</v>
          </cell>
          <cell r="J1091">
            <v>23072</v>
          </cell>
          <cell r="K1091">
            <v>31503</v>
          </cell>
          <cell r="L1091" t="str">
            <v>1-0613</v>
          </cell>
        </row>
        <row r="1092">
          <cell r="A1092">
            <v>867043</v>
          </cell>
          <cell r="B1092">
            <v>37438</v>
          </cell>
          <cell r="C1092">
            <v>1</v>
          </cell>
          <cell r="D1092">
            <v>54</v>
          </cell>
          <cell r="E1092">
            <v>80328</v>
          </cell>
          <cell r="F1092">
            <v>60</v>
          </cell>
          <cell r="G1092">
            <v>784</v>
          </cell>
          <cell r="H1092" t="str">
            <v>ｲｼｶﾜ ﾄｵﾙ</v>
          </cell>
          <cell r="I1092" t="str">
            <v>石川　徹　　　　　　　　　　</v>
          </cell>
          <cell r="J1092">
            <v>22809</v>
          </cell>
          <cell r="K1092">
            <v>31503</v>
          </cell>
          <cell r="L1092" t="str">
            <v>5-0413</v>
          </cell>
        </row>
        <row r="1093">
          <cell r="A1093">
            <v>867050</v>
          </cell>
          <cell r="B1093">
            <v>37438</v>
          </cell>
          <cell r="C1093">
            <v>1</v>
          </cell>
          <cell r="D1093">
            <v>25</v>
          </cell>
          <cell r="E1093">
            <v>80213</v>
          </cell>
          <cell r="F1093">
            <v>60</v>
          </cell>
          <cell r="G1093">
            <v>716</v>
          </cell>
          <cell r="H1093" t="str">
            <v>ｻｸﾗﾊﾞ ｽｽﾑ</v>
          </cell>
          <cell r="I1093" t="str">
            <v>櫻庭　晋　　　　　　　　　　</v>
          </cell>
          <cell r="J1093">
            <v>21925</v>
          </cell>
          <cell r="K1093">
            <v>31503</v>
          </cell>
          <cell r="L1093" t="str">
            <v>5-0414</v>
          </cell>
        </row>
        <row r="1094">
          <cell r="A1094">
            <v>867068</v>
          </cell>
          <cell r="B1094">
            <v>37438</v>
          </cell>
          <cell r="C1094">
            <v>1</v>
          </cell>
          <cell r="D1094">
            <v>25</v>
          </cell>
          <cell r="E1094">
            <v>80214</v>
          </cell>
          <cell r="F1094">
            <v>60</v>
          </cell>
          <cell r="G1094">
            <v>716</v>
          </cell>
          <cell r="H1094" t="str">
            <v>ﾅｶﾞﾄﾓ ﾀｶｼ</v>
          </cell>
          <cell r="I1094" t="str">
            <v>長友　隆　　　　　　　　　　</v>
          </cell>
          <cell r="J1094">
            <v>22156</v>
          </cell>
          <cell r="K1094">
            <v>31503</v>
          </cell>
          <cell r="L1094" t="str">
            <v>5-0414</v>
          </cell>
        </row>
        <row r="1095">
          <cell r="A1095">
            <v>867076</v>
          </cell>
          <cell r="B1095">
            <v>37438</v>
          </cell>
          <cell r="C1095">
            <v>1</v>
          </cell>
          <cell r="D1095">
            <v>54</v>
          </cell>
          <cell r="E1095">
            <v>80330</v>
          </cell>
          <cell r="F1095">
            <v>60</v>
          </cell>
          <cell r="G1095">
            <v>718</v>
          </cell>
          <cell r="H1095" t="str">
            <v>ﾁﾊﾞ ｼﾕｳｼﾞ</v>
          </cell>
          <cell r="I1095" t="str">
            <v>千葉　周二　　　　　　　　　</v>
          </cell>
          <cell r="J1095">
            <v>23325</v>
          </cell>
          <cell r="K1095">
            <v>31503</v>
          </cell>
          <cell r="L1095" t="str">
            <v>5-0412</v>
          </cell>
        </row>
        <row r="1096">
          <cell r="A1096">
            <v>867084</v>
          </cell>
          <cell r="B1096">
            <v>37438</v>
          </cell>
          <cell r="C1096">
            <v>1</v>
          </cell>
          <cell r="D1096">
            <v>80</v>
          </cell>
          <cell r="E1096">
            <v>80800</v>
          </cell>
          <cell r="F1096">
            <v>51</v>
          </cell>
          <cell r="G1096">
            <v>380</v>
          </cell>
          <cell r="H1096" t="str">
            <v>ｺﾊﾞﾔｼ ﾀﾂｼ</v>
          </cell>
          <cell r="I1096" t="str">
            <v>小林　辰士　　　　　　　　　</v>
          </cell>
          <cell r="J1096">
            <v>23395</v>
          </cell>
          <cell r="K1096">
            <v>31503</v>
          </cell>
          <cell r="L1096" t="str">
            <v>1-0412</v>
          </cell>
        </row>
        <row r="1097">
          <cell r="A1097">
            <v>867092</v>
          </cell>
          <cell r="B1097">
            <v>37438</v>
          </cell>
          <cell r="C1097">
            <v>1</v>
          </cell>
          <cell r="D1097">
            <v>54</v>
          </cell>
          <cell r="E1097">
            <v>80328</v>
          </cell>
          <cell r="F1097">
            <v>60</v>
          </cell>
          <cell r="G1097">
            <v>784</v>
          </cell>
          <cell r="H1097" t="str">
            <v>ﾌｼﾞﾀ ｺｳｷ</v>
          </cell>
          <cell r="I1097" t="str">
            <v>藤田　光規　　　　　　　　　</v>
          </cell>
          <cell r="J1097">
            <v>23413</v>
          </cell>
          <cell r="K1097">
            <v>31503</v>
          </cell>
          <cell r="L1097" t="str">
            <v>5-0412</v>
          </cell>
        </row>
        <row r="1098">
          <cell r="A1098">
            <v>867100</v>
          </cell>
          <cell r="B1098">
            <v>37438</v>
          </cell>
          <cell r="C1098">
            <v>1</v>
          </cell>
          <cell r="D1098">
            <v>15</v>
          </cell>
          <cell r="E1098">
            <v>80327</v>
          </cell>
          <cell r="F1098">
            <v>60</v>
          </cell>
          <cell r="G1098">
            <v>717</v>
          </cell>
          <cell r="H1098" t="str">
            <v>ﾔﾏｷ ｱｷﾋﾛ</v>
          </cell>
          <cell r="I1098" t="str">
            <v>八巻　明弘　　　　　　　　　</v>
          </cell>
          <cell r="J1098">
            <v>22899</v>
          </cell>
          <cell r="K1098">
            <v>31503</v>
          </cell>
          <cell r="L1098" t="str">
            <v>5-0413</v>
          </cell>
        </row>
        <row r="1099">
          <cell r="A1099">
            <v>867134</v>
          </cell>
          <cell r="B1099">
            <v>37438</v>
          </cell>
          <cell r="C1099">
            <v>1</v>
          </cell>
          <cell r="D1099">
            <v>25</v>
          </cell>
          <cell r="E1099">
            <v>80212</v>
          </cell>
          <cell r="F1099">
            <v>60</v>
          </cell>
          <cell r="G1099">
            <v>716</v>
          </cell>
          <cell r="H1099" t="str">
            <v>ｻﾜﾔﾏ ﾀｶｼ</v>
          </cell>
          <cell r="I1099" t="str">
            <v>澤山　孝司　　　　　　　　　</v>
          </cell>
          <cell r="J1099">
            <v>21652</v>
          </cell>
          <cell r="K1099">
            <v>31503</v>
          </cell>
          <cell r="L1099" t="str">
            <v>5-0414</v>
          </cell>
        </row>
        <row r="1100">
          <cell r="A1100">
            <v>867142</v>
          </cell>
          <cell r="B1100">
            <v>37438</v>
          </cell>
          <cell r="C1100">
            <v>1</v>
          </cell>
          <cell r="D1100">
            <v>25</v>
          </cell>
          <cell r="E1100">
            <v>80211</v>
          </cell>
          <cell r="F1100">
            <v>51</v>
          </cell>
          <cell r="G1100">
            <v>380</v>
          </cell>
          <cell r="H1100" t="str">
            <v>ｽｶﾞﾉ ｶﾂﾕｷ</v>
          </cell>
          <cell r="I1100" t="str">
            <v>菅野　勝之　　　　　　　　　</v>
          </cell>
          <cell r="J1100">
            <v>21967</v>
          </cell>
          <cell r="K1100">
            <v>31503</v>
          </cell>
          <cell r="L1100" t="str">
            <v>1-0414</v>
          </cell>
        </row>
        <row r="1101">
          <cell r="A1101">
            <v>867167</v>
          </cell>
          <cell r="B1101">
            <v>37438</v>
          </cell>
          <cell r="C1101">
            <v>1</v>
          </cell>
          <cell r="D1101">
            <v>55</v>
          </cell>
          <cell r="E1101">
            <v>80321</v>
          </cell>
          <cell r="F1101">
            <v>51</v>
          </cell>
          <cell r="G1101">
            <v>380</v>
          </cell>
          <cell r="H1101" t="str">
            <v>ﾖｺﾔﾏ ﾏｺﾄ</v>
          </cell>
          <cell r="I1101" t="str">
            <v>横山　誠　　　　　　　　　　</v>
          </cell>
          <cell r="J1101">
            <v>21656</v>
          </cell>
          <cell r="K1101">
            <v>31503</v>
          </cell>
          <cell r="L1101" t="str">
            <v>1-0414</v>
          </cell>
        </row>
        <row r="1102">
          <cell r="A1102">
            <v>867175</v>
          </cell>
          <cell r="B1102">
            <v>37438</v>
          </cell>
          <cell r="C1102">
            <v>1</v>
          </cell>
          <cell r="D1102">
            <v>15</v>
          </cell>
          <cell r="E1102">
            <v>80327</v>
          </cell>
          <cell r="F1102">
            <v>60</v>
          </cell>
          <cell r="G1102">
            <v>717</v>
          </cell>
          <cell r="H1102" t="str">
            <v>ﾖｼﾀﾞ ｱﾂｼ</v>
          </cell>
          <cell r="I1102" t="str">
            <v>吉田　敦　　　　　　　　　　</v>
          </cell>
          <cell r="J1102">
            <v>22217</v>
          </cell>
          <cell r="K1102">
            <v>31503</v>
          </cell>
          <cell r="L1102" t="str">
            <v>5-0414</v>
          </cell>
        </row>
        <row r="1103">
          <cell r="A1103">
            <v>867183</v>
          </cell>
          <cell r="B1103">
            <v>37438</v>
          </cell>
          <cell r="C1103">
            <v>1</v>
          </cell>
          <cell r="D1103">
            <v>54</v>
          </cell>
          <cell r="E1103">
            <v>80328</v>
          </cell>
          <cell r="F1103">
            <v>60</v>
          </cell>
          <cell r="G1103">
            <v>784</v>
          </cell>
          <cell r="H1103" t="str">
            <v>ﾖｺﾔﾏ ﾀｶｼ</v>
          </cell>
          <cell r="I1103" t="str">
            <v>横山　孝司　　　　　　　　　</v>
          </cell>
          <cell r="J1103">
            <v>22529</v>
          </cell>
          <cell r="K1103">
            <v>31503</v>
          </cell>
          <cell r="L1103" t="str">
            <v>5-0413</v>
          </cell>
        </row>
        <row r="1104">
          <cell r="A1104">
            <v>867241</v>
          </cell>
          <cell r="B1104">
            <v>37438</v>
          </cell>
          <cell r="C1104">
            <v>1</v>
          </cell>
          <cell r="D1104">
            <v>54</v>
          </cell>
          <cell r="E1104">
            <v>80329</v>
          </cell>
          <cell r="F1104">
            <v>60</v>
          </cell>
          <cell r="G1104">
            <v>718</v>
          </cell>
          <cell r="H1104" t="str">
            <v>ｳﾂﾉﾐﾔ ﾋﾛﾀｶ</v>
          </cell>
          <cell r="I1104" t="str">
            <v>宇都宮　浩孝　　　　　　　　</v>
          </cell>
          <cell r="J1104">
            <v>24672</v>
          </cell>
          <cell r="K1104">
            <v>31503</v>
          </cell>
          <cell r="L1104" t="str">
            <v>5-0311</v>
          </cell>
        </row>
        <row r="1105">
          <cell r="A1105">
            <v>867258</v>
          </cell>
          <cell r="B1105">
            <v>37438</v>
          </cell>
          <cell r="C1105">
            <v>1</v>
          </cell>
          <cell r="D1105">
            <v>54</v>
          </cell>
          <cell r="E1105">
            <v>80329</v>
          </cell>
          <cell r="F1105">
            <v>60</v>
          </cell>
          <cell r="G1105">
            <v>718</v>
          </cell>
          <cell r="H1105" t="str">
            <v>ﾅｶｶﾞﾜ ﾀｶｼ</v>
          </cell>
          <cell r="I1105" t="str">
            <v>中川　貴嗣　　　　　　　　　</v>
          </cell>
          <cell r="J1105">
            <v>23709</v>
          </cell>
          <cell r="K1105">
            <v>31503</v>
          </cell>
          <cell r="L1105" t="str">
            <v>5-0412</v>
          </cell>
        </row>
        <row r="1106">
          <cell r="A1106">
            <v>867266</v>
          </cell>
          <cell r="B1106">
            <v>37438</v>
          </cell>
          <cell r="C1106">
            <v>1</v>
          </cell>
          <cell r="D1106">
            <v>54</v>
          </cell>
          <cell r="E1106">
            <v>80329</v>
          </cell>
          <cell r="F1106">
            <v>60</v>
          </cell>
          <cell r="G1106">
            <v>718</v>
          </cell>
          <cell r="H1106" t="str">
            <v>ﾏﾁﾀﾞ ﾁｶｼ</v>
          </cell>
          <cell r="I1106" t="str">
            <v>町田　千賢　　　　　　　　　</v>
          </cell>
          <cell r="J1106">
            <v>24755</v>
          </cell>
          <cell r="K1106">
            <v>31503</v>
          </cell>
          <cell r="L1106" t="str">
            <v>5-0311</v>
          </cell>
        </row>
        <row r="1107">
          <cell r="A1107">
            <v>867274</v>
          </cell>
          <cell r="B1107">
            <v>37438</v>
          </cell>
          <cell r="C1107">
            <v>1</v>
          </cell>
          <cell r="D1107">
            <v>54</v>
          </cell>
          <cell r="E1107">
            <v>80329</v>
          </cell>
          <cell r="F1107">
            <v>60</v>
          </cell>
          <cell r="G1107">
            <v>718</v>
          </cell>
          <cell r="H1107" t="str">
            <v>ｵｸﾊﾗ ｶｽﾞﾋﾛ</v>
          </cell>
          <cell r="I1107" t="str">
            <v>奥原　和弘　　　　　　　　　</v>
          </cell>
          <cell r="J1107">
            <v>24076</v>
          </cell>
          <cell r="K1107">
            <v>31503</v>
          </cell>
          <cell r="L1107" t="str">
            <v>5-0411</v>
          </cell>
        </row>
        <row r="1108">
          <cell r="A1108">
            <v>867282</v>
          </cell>
          <cell r="B1108">
            <v>37438</v>
          </cell>
          <cell r="C1108">
            <v>1</v>
          </cell>
          <cell r="D1108">
            <v>54</v>
          </cell>
          <cell r="E1108">
            <v>80330</v>
          </cell>
          <cell r="F1108">
            <v>60</v>
          </cell>
          <cell r="G1108">
            <v>718</v>
          </cell>
          <cell r="H1108" t="str">
            <v>ﾐﾅﾄﾔ ﾋﾛﾐﾁ</v>
          </cell>
          <cell r="I1108" t="str">
            <v>湊谷　裕道　　　　　　　　　</v>
          </cell>
          <cell r="J1108">
            <v>23953</v>
          </cell>
          <cell r="K1108">
            <v>31503</v>
          </cell>
          <cell r="L1108" t="str">
            <v>5-0411</v>
          </cell>
        </row>
        <row r="1109">
          <cell r="A1109">
            <v>867290</v>
          </cell>
          <cell r="B1109">
            <v>37438</v>
          </cell>
          <cell r="C1109">
            <v>1</v>
          </cell>
          <cell r="D1109">
            <v>54</v>
          </cell>
          <cell r="E1109">
            <v>80328</v>
          </cell>
          <cell r="F1109">
            <v>60</v>
          </cell>
          <cell r="G1109">
            <v>718</v>
          </cell>
          <cell r="H1109" t="str">
            <v>ﾀﾑﾗ ｺｳｲﾁ</v>
          </cell>
          <cell r="I1109" t="str">
            <v>田村　公一　　　　　　　　　</v>
          </cell>
          <cell r="J1109">
            <v>24021</v>
          </cell>
          <cell r="K1109">
            <v>31503</v>
          </cell>
          <cell r="L1109" t="str">
            <v>5-0411</v>
          </cell>
        </row>
        <row r="1110">
          <cell r="A1110">
            <v>867308</v>
          </cell>
          <cell r="B1110">
            <v>37438</v>
          </cell>
          <cell r="C1110">
            <v>1</v>
          </cell>
          <cell r="D1110">
            <v>54</v>
          </cell>
          <cell r="E1110">
            <v>80328</v>
          </cell>
          <cell r="F1110">
            <v>60</v>
          </cell>
          <cell r="G1110">
            <v>718</v>
          </cell>
          <cell r="H1110" t="str">
            <v>ﾐﾔﾓﾄ ｶﾂｼ</v>
          </cell>
          <cell r="I1110" t="str">
            <v>宮本　克志　　　　　　　　　</v>
          </cell>
          <cell r="J1110">
            <v>23642</v>
          </cell>
          <cell r="K1110">
            <v>31503</v>
          </cell>
          <cell r="L1110" t="str">
            <v>5-0412</v>
          </cell>
        </row>
        <row r="1111">
          <cell r="A1111">
            <v>867316</v>
          </cell>
          <cell r="B1111">
            <v>37438</v>
          </cell>
          <cell r="C1111">
            <v>1</v>
          </cell>
          <cell r="D1111">
            <v>54</v>
          </cell>
          <cell r="E1111">
            <v>80330</v>
          </cell>
          <cell r="F1111">
            <v>60</v>
          </cell>
          <cell r="G1111">
            <v>718</v>
          </cell>
          <cell r="H1111" t="str">
            <v>ｻｻｷ ｶｽﾞﾔ</v>
          </cell>
          <cell r="I1111" t="str">
            <v>佐々木　一弥　　　　　　　　</v>
          </cell>
          <cell r="J1111">
            <v>22312</v>
          </cell>
          <cell r="K1111">
            <v>31503</v>
          </cell>
          <cell r="L1111" t="str">
            <v>5-0414</v>
          </cell>
        </row>
        <row r="1112">
          <cell r="A1112">
            <v>867324</v>
          </cell>
          <cell r="B1112">
            <v>37438</v>
          </cell>
          <cell r="C1112">
            <v>1</v>
          </cell>
          <cell r="D1112">
            <v>15</v>
          </cell>
          <cell r="E1112">
            <v>80327</v>
          </cell>
          <cell r="F1112">
            <v>60</v>
          </cell>
          <cell r="G1112">
            <v>717</v>
          </cell>
          <cell r="H1112" t="str">
            <v>ｲﾅﾀﾞ ﾕｷﾋﾛ</v>
          </cell>
          <cell r="I1112" t="str">
            <v>稲田　行宏　　　　　　　　　</v>
          </cell>
          <cell r="J1112">
            <v>22406</v>
          </cell>
          <cell r="K1112">
            <v>31533</v>
          </cell>
          <cell r="L1112" t="str">
            <v>5-0413</v>
          </cell>
        </row>
        <row r="1113">
          <cell r="A1113">
            <v>867332</v>
          </cell>
          <cell r="B1113">
            <v>37438</v>
          </cell>
          <cell r="C1113">
            <v>1</v>
          </cell>
          <cell r="D1113">
            <v>15</v>
          </cell>
          <cell r="E1113">
            <v>80327</v>
          </cell>
          <cell r="F1113">
            <v>60</v>
          </cell>
          <cell r="G1113">
            <v>717</v>
          </cell>
          <cell r="H1113" t="str">
            <v>ｳｼﾞ ﾀｹｼ</v>
          </cell>
          <cell r="I1113" t="str">
            <v>宇治　武志　　　　　　　　　</v>
          </cell>
          <cell r="J1113">
            <v>23123</v>
          </cell>
          <cell r="K1113">
            <v>31533</v>
          </cell>
          <cell r="L1113" t="str">
            <v>5-0413</v>
          </cell>
        </row>
        <row r="1114">
          <cell r="A1114">
            <v>867357</v>
          </cell>
          <cell r="B1114">
            <v>37438</v>
          </cell>
          <cell r="C1114">
            <v>1</v>
          </cell>
          <cell r="D1114">
            <v>45</v>
          </cell>
          <cell r="E1114">
            <v>80003</v>
          </cell>
          <cell r="F1114">
            <v>51</v>
          </cell>
          <cell r="G1114">
            <v>380</v>
          </cell>
          <cell r="H1114" t="str">
            <v>ﾔﾏﾓﾄ ｼｹﾞﾙ</v>
          </cell>
          <cell r="I1114" t="str">
            <v>山本　茂　　　　　　　　　　</v>
          </cell>
          <cell r="J1114">
            <v>21759</v>
          </cell>
          <cell r="K1114">
            <v>31656</v>
          </cell>
          <cell r="L1114" t="str">
            <v>1-0415</v>
          </cell>
        </row>
        <row r="1115">
          <cell r="A1115">
            <v>867365</v>
          </cell>
          <cell r="B1115">
            <v>37438</v>
          </cell>
          <cell r="C1115">
            <v>1</v>
          </cell>
          <cell r="D1115">
            <v>54</v>
          </cell>
          <cell r="E1115">
            <v>80330</v>
          </cell>
          <cell r="F1115">
            <v>60</v>
          </cell>
          <cell r="G1115">
            <v>784</v>
          </cell>
          <cell r="H1115" t="str">
            <v>ﾅｶﾞｼﾏ ﾋﾛｶｽﾞ</v>
          </cell>
          <cell r="I1115" t="str">
            <v>永島　弘一　　　　　　　　　</v>
          </cell>
          <cell r="J1115">
            <v>21971</v>
          </cell>
          <cell r="K1115">
            <v>31656</v>
          </cell>
          <cell r="L1115" t="str">
            <v>5-0414</v>
          </cell>
        </row>
        <row r="1116">
          <cell r="A1116">
            <v>867373</v>
          </cell>
          <cell r="B1116">
            <v>37438</v>
          </cell>
          <cell r="C1116">
            <v>1</v>
          </cell>
          <cell r="D1116">
            <v>55</v>
          </cell>
          <cell r="E1116">
            <v>80331</v>
          </cell>
          <cell r="F1116">
            <v>60</v>
          </cell>
          <cell r="G1116">
            <v>785</v>
          </cell>
          <cell r="H1116" t="str">
            <v>ﾔﾏｽｴ ﾕｳｿﾞｳ</v>
          </cell>
          <cell r="I1116" t="str">
            <v>山末　祐三　　　　　　　　　</v>
          </cell>
          <cell r="J1116">
            <v>22334</v>
          </cell>
          <cell r="K1116">
            <v>31656</v>
          </cell>
          <cell r="L1116" t="str">
            <v>5-0413</v>
          </cell>
        </row>
        <row r="1117">
          <cell r="A1117">
            <v>867399</v>
          </cell>
          <cell r="B1117">
            <v>37438</v>
          </cell>
          <cell r="C1117">
            <v>1</v>
          </cell>
          <cell r="D1117">
            <v>54</v>
          </cell>
          <cell r="E1117">
            <v>80330</v>
          </cell>
          <cell r="F1117">
            <v>60</v>
          </cell>
          <cell r="G1117">
            <v>784</v>
          </cell>
          <cell r="H1117" t="str">
            <v>ｺﾔﾅｷﾞ ｼﾝｲﾁ</v>
          </cell>
          <cell r="I1117" t="str">
            <v>小柳　新一　　　　　　　　　</v>
          </cell>
          <cell r="J1117">
            <v>22852</v>
          </cell>
          <cell r="K1117">
            <v>31656</v>
          </cell>
          <cell r="L1117" t="str">
            <v>5-0413</v>
          </cell>
        </row>
        <row r="1118">
          <cell r="A1118">
            <v>867415</v>
          </cell>
          <cell r="B1118">
            <v>37438</v>
          </cell>
          <cell r="C1118">
            <v>1</v>
          </cell>
          <cell r="D1118">
            <v>25</v>
          </cell>
          <cell r="E1118">
            <v>80214</v>
          </cell>
          <cell r="F1118">
            <v>60</v>
          </cell>
          <cell r="G1118">
            <v>716</v>
          </cell>
          <cell r="H1118" t="str">
            <v>ｾｸﾞﾁ ﾋﾃﾞﾋﾄ</v>
          </cell>
          <cell r="I1118" t="str">
            <v>瀬口　秀仁　　　　　　　　　</v>
          </cell>
          <cell r="J1118">
            <v>21990</v>
          </cell>
          <cell r="K1118">
            <v>31656</v>
          </cell>
          <cell r="L1118" t="str">
            <v>5-0414</v>
          </cell>
        </row>
        <row r="1119">
          <cell r="A1119">
            <v>867423</v>
          </cell>
          <cell r="B1119">
            <v>37438</v>
          </cell>
          <cell r="C1119">
            <v>1</v>
          </cell>
          <cell r="D1119">
            <v>45</v>
          </cell>
          <cell r="E1119">
            <v>80003</v>
          </cell>
          <cell r="F1119">
            <v>51</v>
          </cell>
          <cell r="G1119">
            <v>380</v>
          </cell>
          <cell r="H1119" t="str">
            <v>ﾅｶｻﾞｷ ｱﾂｼ</v>
          </cell>
          <cell r="I1119" t="str">
            <v>中崎　惇　　　　　　　　　　</v>
          </cell>
          <cell r="J1119">
            <v>21906</v>
          </cell>
          <cell r="K1119">
            <v>31656</v>
          </cell>
          <cell r="L1119" t="str">
            <v>1-0414</v>
          </cell>
        </row>
        <row r="1120">
          <cell r="A1120">
            <v>867431</v>
          </cell>
          <cell r="B1120">
            <v>37438</v>
          </cell>
          <cell r="C1120">
            <v>1</v>
          </cell>
          <cell r="D1120">
            <v>25</v>
          </cell>
          <cell r="E1120">
            <v>80211</v>
          </cell>
          <cell r="F1120">
            <v>51</v>
          </cell>
          <cell r="G1120">
            <v>380</v>
          </cell>
          <cell r="H1120" t="str">
            <v>ｶﾜｻｷ ﾋﾛﾐﾁ</v>
          </cell>
          <cell r="I1120" t="str">
            <v>川崎　博道　　　　　　　　　</v>
          </cell>
          <cell r="J1120">
            <v>22556</v>
          </cell>
          <cell r="K1120">
            <v>31656</v>
          </cell>
          <cell r="L1120" t="str">
            <v>1-0413</v>
          </cell>
        </row>
        <row r="1121">
          <cell r="A1121">
            <v>867464</v>
          </cell>
          <cell r="B1121">
            <v>37438</v>
          </cell>
          <cell r="C1121">
            <v>1</v>
          </cell>
          <cell r="D1121">
            <v>25</v>
          </cell>
          <cell r="E1121">
            <v>80212</v>
          </cell>
          <cell r="F1121">
            <v>51</v>
          </cell>
          <cell r="G1121">
            <v>380</v>
          </cell>
          <cell r="H1121" t="str">
            <v>ﾀｶﾊｼ ﾄｼﾔ</v>
          </cell>
          <cell r="I1121" t="str">
            <v>高橋　俊哉　　　　　　　　　</v>
          </cell>
          <cell r="J1121">
            <v>21005</v>
          </cell>
          <cell r="K1121">
            <v>31656</v>
          </cell>
          <cell r="L1121" t="str">
            <v>1-0416</v>
          </cell>
        </row>
        <row r="1122">
          <cell r="A1122">
            <v>867480</v>
          </cell>
          <cell r="B1122">
            <v>37438</v>
          </cell>
          <cell r="C1122">
            <v>1</v>
          </cell>
          <cell r="D1122">
            <v>25</v>
          </cell>
          <cell r="E1122">
            <v>80214</v>
          </cell>
          <cell r="F1122">
            <v>51</v>
          </cell>
          <cell r="G1122">
            <v>380</v>
          </cell>
          <cell r="H1122" t="str">
            <v>ｸﾄﾞｳ ｶﾈｵ</v>
          </cell>
          <cell r="I1122" t="str">
            <v>工藤　財生　　　　　　　　　</v>
          </cell>
          <cell r="J1122">
            <v>20480</v>
          </cell>
          <cell r="K1122">
            <v>31656</v>
          </cell>
          <cell r="L1122" t="str">
            <v>1-0416</v>
          </cell>
        </row>
        <row r="1123">
          <cell r="A1123">
            <v>867498</v>
          </cell>
          <cell r="B1123">
            <v>37438</v>
          </cell>
          <cell r="C1123">
            <v>1</v>
          </cell>
          <cell r="D1123">
            <v>54</v>
          </cell>
          <cell r="E1123">
            <v>80328</v>
          </cell>
          <cell r="F1123">
            <v>60</v>
          </cell>
          <cell r="G1123">
            <v>718</v>
          </cell>
          <cell r="H1123" t="str">
            <v>ﾀｶｲ ﾄｼｱｷ</v>
          </cell>
          <cell r="I1123" t="str">
            <v>高井　智昭　　　　　　　　　</v>
          </cell>
          <cell r="J1123">
            <v>22338</v>
          </cell>
          <cell r="K1123">
            <v>31656</v>
          </cell>
          <cell r="L1123" t="str">
            <v>5-0413</v>
          </cell>
        </row>
        <row r="1124">
          <cell r="A1124">
            <v>867514</v>
          </cell>
          <cell r="B1124">
            <v>37438</v>
          </cell>
          <cell r="C1124">
            <v>1</v>
          </cell>
          <cell r="D1124">
            <v>45</v>
          </cell>
          <cell r="E1124">
            <v>80003</v>
          </cell>
          <cell r="F1124">
            <v>51</v>
          </cell>
          <cell r="G1124">
            <v>380</v>
          </cell>
          <cell r="H1124" t="str">
            <v>ｺﾝﾄﾞｳ ｼﾕﾝｲﾁ</v>
          </cell>
          <cell r="I1124" t="str">
            <v>近藤　俊一　　　　　　　　　</v>
          </cell>
          <cell r="J1124">
            <v>23092</v>
          </cell>
          <cell r="K1124">
            <v>31686</v>
          </cell>
          <cell r="L1124" t="str">
            <v>1-0412</v>
          </cell>
        </row>
        <row r="1125">
          <cell r="A1125">
            <v>867548</v>
          </cell>
          <cell r="B1125">
            <v>37438</v>
          </cell>
          <cell r="C1125">
            <v>1</v>
          </cell>
          <cell r="D1125">
            <v>54</v>
          </cell>
          <cell r="E1125">
            <v>80329</v>
          </cell>
          <cell r="F1125">
            <v>60</v>
          </cell>
          <cell r="G1125">
            <v>718</v>
          </cell>
          <cell r="H1125" t="str">
            <v>ﾉﾉﾐﾔ ｼﾞﾕﾝｲﾁ</v>
          </cell>
          <cell r="I1125" t="str">
            <v>野々宮　潤一　　　　　　　　</v>
          </cell>
          <cell r="J1125">
            <v>23181</v>
          </cell>
          <cell r="K1125">
            <v>31747</v>
          </cell>
          <cell r="L1125" t="str">
            <v>5-0412</v>
          </cell>
        </row>
        <row r="1126">
          <cell r="A1126">
            <v>867555</v>
          </cell>
          <cell r="B1126">
            <v>37438</v>
          </cell>
          <cell r="C1126">
            <v>1</v>
          </cell>
          <cell r="D1126">
            <v>54</v>
          </cell>
          <cell r="E1126">
            <v>80329</v>
          </cell>
          <cell r="F1126">
            <v>60</v>
          </cell>
          <cell r="G1126">
            <v>718</v>
          </cell>
          <cell r="H1126" t="str">
            <v>ﾌｼﾞﾀ ﾀｶﾄｼ</v>
          </cell>
          <cell r="I1126" t="str">
            <v>藤田　高利　　　　　　　　　</v>
          </cell>
          <cell r="J1126">
            <v>22524</v>
          </cell>
          <cell r="K1126">
            <v>31747</v>
          </cell>
          <cell r="L1126" t="str">
            <v>5-0413</v>
          </cell>
        </row>
        <row r="1127">
          <cell r="A1127">
            <v>867571</v>
          </cell>
          <cell r="B1127">
            <v>37438</v>
          </cell>
          <cell r="C1127">
            <v>1</v>
          </cell>
          <cell r="D1127">
            <v>54</v>
          </cell>
          <cell r="E1127">
            <v>80328</v>
          </cell>
          <cell r="F1127">
            <v>60</v>
          </cell>
          <cell r="G1127">
            <v>718</v>
          </cell>
          <cell r="H1127" t="str">
            <v>ﾔﾏﾓﾄ ｱｷﾋｺ</v>
          </cell>
          <cell r="I1127" t="str">
            <v>山本　昭彦　　　　　　　　　</v>
          </cell>
          <cell r="J1127">
            <v>24822</v>
          </cell>
          <cell r="K1127">
            <v>31747</v>
          </cell>
          <cell r="L1127" t="str">
            <v>5-0310</v>
          </cell>
        </row>
        <row r="1128">
          <cell r="A1128">
            <v>870526</v>
          </cell>
          <cell r="B1128">
            <v>37438</v>
          </cell>
          <cell r="C1128">
            <v>1</v>
          </cell>
          <cell r="D1128">
            <v>45</v>
          </cell>
          <cell r="E1128">
            <v>80003</v>
          </cell>
          <cell r="F1128">
            <v>51</v>
          </cell>
          <cell r="G1128">
            <v>120</v>
          </cell>
          <cell r="H1128" t="str">
            <v>ﾋｸﾞﾁ ﾕｳｼﾞ</v>
          </cell>
          <cell r="I1128" t="str">
            <v>樋口　裕二　　　　　　　　　</v>
          </cell>
          <cell r="J1128">
            <v>25255</v>
          </cell>
          <cell r="K1128">
            <v>31868</v>
          </cell>
          <cell r="L1128" t="str">
            <v>1-0311</v>
          </cell>
        </row>
        <row r="1129">
          <cell r="A1129">
            <v>870583</v>
          </cell>
          <cell r="B1129">
            <v>37438</v>
          </cell>
          <cell r="C1129">
            <v>1</v>
          </cell>
          <cell r="D1129">
            <v>56</v>
          </cell>
          <cell r="E1129">
            <v>80512</v>
          </cell>
          <cell r="F1129">
            <v>46</v>
          </cell>
          <cell r="G1129">
            <v>453</v>
          </cell>
          <cell r="H1129" t="str">
            <v>ﾅｶﾑﾗ ﾉﾘﾋﾄ</v>
          </cell>
          <cell r="I1129" t="str">
            <v>中村　範仁　　　　　　　　　</v>
          </cell>
          <cell r="J1129">
            <v>23294</v>
          </cell>
          <cell r="K1129">
            <v>31868</v>
          </cell>
          <cell r="L1129" t="str">
            <v>1-0514</v>
          </cell>
        </row>
        <row r="1130">
          <cell r="A1130">
            <v>870591</v>
          </cell>
          <cell r="B1130">
            <v>37438</v>
          </cell>
          <cell r="C1130">
            <v>1</v>
          </cell>
          <cell r="D1130">
            <v>53</v>
          </cell>
          <cell r="E1130">
            <v>80511</v>
          </cell>
          <cell r="F1130">
            <v>51</v>
          </cell>
          <cell r="G1130">
            <v>453</v>
          </cell>
          <cell r="H1130" t="str">
            <v>ﾐﾔｼﾞﾏ ﾀｶｼ</v>
          </cell>
          <cell r="I1130" t="str">
            <v>宮島　隆志　　　　　　　　　</v>
          </cell>
          <cell r="J1130">
            <v>23154</v>
          </cell>
          <cell r="K1130">
            <v>31868</v>
          </cell>
          <cell r="L1130" t="str">
            <v>1-0414</v>
          </cell>
        </row>
        <row r="1131">
          <cell r="A1131">
            <v>870618</v>
          </cell>
          <cell r="B1131">
            <v>37438</v>
          </cell>
          <cell r="C1131">
            <v>1</v>
          </cell>
          <cell r="D1131">
            <v>51</v>
          </cell>
          <cell r="E1131">
            <v>80507</v>
          </cell>
          <cell r="F1131">
            <v>51</v>
          </cell>
          <cell r="G1131">
            <v>454</v>
          </cell>
          <cell r="H1131" t="str">
            <v>ﾄﾞﾊﾞｼ ﾖｼｱｷ</v>
          </cell>
          <cell r="I1131" t="str">
            <v>土橋　義昌　　　　　　　　　</v>
          </cell>
          <cell r="J1131">
            <v>23095</v>
          </cell>
          <cell r="K1131">
            <v>31868</v>
          </cell>
          <cell r="L1131" t="str">
            <v>1-0414</v>
          </cell>
        </row>
        <row r="1132">
          <cell r="A1132">
            <v>870625</v>
          </cell>
          <cell r="B1132">
            <v>37438</v>
          </cell>
          <cell r="C1132">
            <v>1</v>
          </cell>
          <cell r="D1132">
            <v>53</v>
          </cell>
          <cell r="E1132">
            <v>80508</v>
          </cell>
          <cell r="F1132">
            <v>51</v>
          </cell>
          <cell r="G1132">
            <v>454</v>
          </cell>
          <cell r="H1132" t="str">
            <v>ｺﾞﾄｳ ｹﾝｼﾞ</v>
          </cell>
          <cell r="I1132" t="str">
            <v>後藤　健治　　　　　　　　　</v>
          </cell>
          <cell r="J1132">
            <v>25025</v>
          </cell>
          <cell r="K1132">
            <v>31868</v>
          </cell>
          <cell r="L1132" t="str">
            <v>1-0310</v>
          </cell>
        </row>
        <row r="1133">
          <cell r="A1133">
            <v>870633</v>
          </cell>
          <cell r="B1133">
            <v>37438</v>
          </cell>
          <cell r="C1133">
            <v>1</v>
          </cell>
          <cell r="D1133">
            <v>53</v>
          </cell>
          <cell r="E1133">
            <v>80509</v>
          </cell>
          <cell r="F1133">
            <v>51</v>
          </cell>
          <cell r="G1133">
            <v>454</v>
          </cell>
          <cell r="H1133" t="str">
            <v>ｻﾄｳ ｹｲｼﾞ</v>
          </cell>
          <cell r="I1133" t="str">
            <v>佐藤　啓治　　　　　　　　　</v>
          </cell>
          <cell r="J1133">
            <v>25051</v>
          </cell>
          <cell r="K1133">
            <v>31868</v>
          </cell>
          <cell r="L1133" t="str">
            <v>1-0310</v>
          </cell>
        </row>
        <row r="1134">
          <cell r="A1134">
            <v>871516</v>
          </cell>
          <cell r="B1134">
            <v>37438</v>
          </cell>
          <cell r="C1134">
            <v>1</v>
          </cell>
          <cell r="D1134">
            <v>45</v>
          </cell>
          <cell r="E1134">
            <v>80000</v>
          </cell>
          <cell r="F1134">
            <v>51</v>
          </cell>
          <cell r="G1134">
            <v>120</v>
          </cell>
          <cell r="H1134" t="str">
            <v>ｲﾄｳ ﾋﾛﾐ</v>
          </cell>
          <cell r="I1134" t="str">
            <v>伊藤　弘己　　　　　　　　　</v>
          </cell>
          <cell r="J1134">
            <v>23801</v>
          </cell>
          <cell r="K1134">
            <v>31959</v>
          </cell>
          <cell r="L1134" t="str">
            <v>1-0413</v>
          </cell>
        </row>
        <row r="1135">
          <cell r="A1135">
            <v>876003</v>
          </cell>
          <cell r="B1135">
            <v>37438</v>
          </cell>
          <cell r="C1135">
            <v>1</v>
          </cell>
          <cell r="D1135">
            <v>13</v>
          </cell>
          <cell r="E1135">
            <v>80327</v>
          </cell>
          <cell r="F1135">
            <v>51</v>
          </cell>
          <cell r="G1135">
            <v>481</v>
          </cell>
          <cell r="H1135" t="str">
            <v>ｳﾁﾔﾏ ｱｷﾖｼ</v>
          </cell>
          <cell r="I1135" t="str">
            <v>内山　晃良　　　　　　　　　</v>
          </cell>
          <cell r="J1135">
            <v>22463</v>
          </cell>
          <cell r="K1135">
            <v>31778</v>
          </cell>
          <cell r="L1135" t="str">
            <v>1-0413</v>
          </cell>
        </row>
        <row r="1136">
          <cell r="A1136">
            <v>876010</v>
          </cell>
          <cell r="B1136">
            <v>37438</v>
          </cell>
          <cell r="C1136">
            <v>1</v>
          </cell>
          <cell r="D1136">
            <v>15</v>
          </cell>
          <cell r="E1136">
            <v>80327</v>
          </cell>
          <cell r="F1136">
            <v>60</v>
          </cell>
          <cell r="G1136">
            <v>717</v>
          </cell>
          <cell r="H1136" t="str">
            <v>ｻﾜｲ ﾃﾂﾔ</v>
          </cell>
          <cell r="I1136" t="str">
            <v>澤井　哲也　　　　　　　　　</v>
          </cell>
          <cell r="J1136">
            <v>24471</v>
          </cell>
          <cell r="K1136">
            <v>31778</v>
          </cell>
          <cell r="L1136" t="str">
            <v>5-0311</v>
          </cell>
        </row>
        <row r="1137">
          <cell r="A1137">
            <v>876044</v>
          </cell>
          <cell r="B1137">
            <v>37438</v>
          </cell>
          <cell r="C1137">
            <v>1</v>
          </cell>
          <cell r="D1137">
            <v>55</v>
          </cell>
          <cell r="E1137">
            <v>80321</v>
          </cell>
          <cell r="F1137">
            <v>60</v>
          </cell>
          <cell r="G1137">
            <v>785</v>
          </cell>
          <cell r="H1137" t="str">
            <v>ｱｽﾞﾏ ﾋﾛｶｽﾞ</v>
          </cell>
          <cell r="I1137" t="str">
            <v>東　祥一　　　　　　　　　　</v>
          </cell>
          <cell r="J1137">
            <v>24811</v>
          </cell>
          <cell r="K1137">
            <v>31778</v>
          </cell>
          <cell r="L1137" t="str">
            <v>5-0310</v>
          </cell>
        </row>
        <row r="1138">
          <cell r="A1138">
            <v>876052</v>
          </cell>
          <cell r="B1138">
            <v>37438</v>
          </cell>
          <cell r="C1138">
            <v>1</v>
          </cell>
          <cell r="D1138">
            <v>46</v>
          </cell>
          <cell r="E1138">
            <v>80506</v>
          </cell>
          <cell r="F1138">
            <v>51</v>
          </cell>
          <cell r="G1138">
            <v>380</v>
          </cell>
          <cell r="H1138" t="str">
            <v>ｵｵｶﾜ ｴｲｲﾁ</v>
          </cell>
          <cell r="I1138" t="str">
            <v>大川　栄一　　　　　　　　　</v>
          </cell>
          <cell r="J1138">
            <v>22879</v>
          </cell>
          <cell r="K1138">
            <v>31778</v>
          </cell>
          <cell r="L1138" t="str">
            <v>1-0412</v>
          </cell>
        </row>
        <row r="1139">
          <cell r="A1139">
            <v>876069</v>
          </cell>
          <cell r="B1139">
            <v>37438</v>
          </cell>
          <cell r="C1139">
            <v>1</v>
          </cell>
          <cell r="D1139">
            <v>55</v>
          </cell>
          <cell r="E1139">
            <v>80322</v>
          </cell>
          <cell r="F1139">
            <v>60</v>
          </cell>
          <cell r="G1139">
            <v>785</v>
          </cell>
          <cell r="H1139" t="str">
            <v>ﾅｶﾞｲ ﾏｻﾋｺ</v>
          </cell>
          <cell r="I1139" t="str">
            <v>永井　雅彦　　　　　　　　　</v>
          </cell>
          <cell r="J1139">
            <v>22928</v>
          </cell>
          <cell r="K1139">
            <v>31778</v>
          </cell>
          <cell r="L1139" t="str">
            <v>5-0413</v>
          </cell>
        </row>
        <row r="1140">
          <cell r="A1140">
            <v>876102</v>
          </cell>
          <cell r="B1140">
            <v>37438</v>
          </cell>
          <cell r="C1140">
            <v>1</v>
          </cell>
          <cell r="D1140">
            <v>57</v>
          </cell>
          <cell r="E1140">
            <v>80300</v>
          </cell>
          <cell r="F1140">
            <v>51</v>
          </cell>
          <cell r="G1140">
            <v>380</v>
          </cell>
          <cell r="H1140" t="str">
            <v>ﾔﾏﾀﾞ ｺｳｼﾞ</v>
          </cell>
          <cell r="I1140" t="str">
            <v>山田　耕司　　　　　　　　　</v>
          </cell>
          <cell r="J1140">
            <v>24879</v>
          </cell>
          <cell r="K1140">
            <v>31778</v>
          </cell>
          <cell r="L1140" t="str">
            <v>1-0310</v>
          </cell>
        </row>
        <row r="1141">
          <cell r="A1141">
            <v>876119</v>
          </cell>
          <cell r="B1141">
            <v>37438</v>
          </cell>
          <cell r="C1141">
            <v>1</v>
          </cell>
          <cell r="D1141">
            <v>26</v>
          </cell>
          <cell r="E1141">
            <v>80200</v>
          </cell>
          <cell r="F1141">
            <v>51</v>
          </cell>
          <cell r="G1141">
            <v>120</v>
          </cell>
          <cell r="H1141" t="str">
            <v>ｽﾄﾞｳ ｷﾖﾕｷ</v>
          </cell>
          <cell r="I1141" t="str">
            <v>須藤　清之　　　　　　　　　</v>
          </cell>
          <cell r="J1141">
            <v>23237</v>
          </cell>
          <cell r="K1141">
            <v>31778</v>
          </cell>
          <cell r="L1141" t="str">
            <v>1-0412</v>
          </cell>
        </row>
        <row r="1142">
          <cell r="A1142">
            <v>876127</v>
          </cell>
          <cell r="B1142">
            <v>37438</v>
          </cell>
          <cell r="C1142">
            <v>1</v>
          </cell>
          <cell r="D1142">
            <v>45</v>
          </cell>
          <cell r="E1142">
            <v>80003</v>
          </cell>
          <cell r="F1142">
            <v>51</v>
          </cell>
          <cell r="G1142">
            <v>380</v>
          </cell>
          <cell r="H1142" t="str">
            <v>ﾐｳﾗ ﾏﾐ</v>
          </cell>
          <cell r="I1142" t="str">
            <v>三浦　麻美　　　　　　　　　</v>
          </cell>
          <cell r="J1142">
            <v>24842</v>
          </cell>
          <cell r="K1142">
            <v>31929</v>
          </cell>
          <cell r="L1142" t="str">
            <v>1-0309</v>
          </cell>
        </row>
        <row r="1143">
          <cell r="A1143">
            <v>876151</v>
          </cell>
          <cell r="B1143">
            <v>37438</v>
          </cell>
          <cell r="C1143">
            <v>1</v>
          </cell>
          <cell r="D1143">
            <v>51</v>
          </cell>
          <cell r="E1143">
            <v>80506</v>
          </cell>
          <cell r="F1143">
            <v>51</v>
          </cell>
          <cell r="G1143">
            <v>380</v>
          </cell>
          <cell r="H1143" t="str">
            <v>ｸﾄﾞｳ ｴﾐｺ</v>
          </cell>
          <cell r="I1143" t="str">
            <v>工藤　恵美子　　　　　　　　</v>
          </cell>
          <cell r="J1143">
            <v>24004</v>
          </cell>
          <cell r="K1143">
            <v>31929</v>
          </cell>
          <cell r="L1143" t="str">
            <v>1-0411</v>
          </cell>
        </row>
        <row r="1144">
          <cell r="A1144">
            <v>876176</v>
          </cell>
          <cell r="B1144">
            <v>37438</v>
          </cell>
          <cell r="C1144">
            <v>1</v>
          </cell>
          <cell r="D1144">
            <v>45</v>
          </cell>
          <cell r="E1144">
            <v>80003</v>
          </cell>
          <cell r="F1144">
            <v>51</v>
          </cell>
          <cell r="G1144">
            <v>380</v>
          </cell>
          <cell r="H1144" t="str">
            <v>ﾀｶﾊｼ ﾕｷ</v>
          </cell>
          <cell r="I1144" t="str">
            <v>高橋　由希　　　　　　　　　</v>
          </cell>
          <cell r="J1144">
            <v>25109</v>
          </cell>
          <cell r="K1144">
            <v>31929</v>
          </cell>
          <cell r="L1144" t="str">
            <v>1-0310</v>
          </cell>
        </row>
        <row r="1145">
          <cell r="A1145">
            <v>876184</v>
          </cell>
          <cell r="B1145">
            <v>37438</v>
          </cell>
          <cell r="C1145">
            <v>1</v>
          </cell>
          <cell r="D1145">
            <v>54</v>
          </cell>
          <cell r="E1145">
            <v>80328</v>
          </cell>
          <cell r="F1145">
            <v>60</v>
          </cell>
          <cell r="G1145">
            <v>718</v>
          </cell>
          <cell r="H1145" t="str">
            <v>ﾌｼﾞﾓﾘ ﾀﾀﾞｼ</v>
          </cell>
          <cell r="I1145" t="str">
            <v>藤森　忠司　　　　　　　　　</v>
          </cell>
          <cell r="J1145">
            <v>23440</v>
          </cell>
          <cell r="K1145">
            <v>31959</v>
          </cell>
          <cell r="L1145" t="str">
            <v>5-0412</v>
          </cell>
        </row>
        <row r="1146">
          <cell r="A1146">
            <v>876192</v>
          </cell>
          <cell r="B1146">
            <v>37438</v>
          </cell>
          <cell r="C1146">
            <v>1</v>
          </cell>
          <cell r="D1146">
            <v>54</v>
          </cell>
          <cell r="E1146">
            <v>80329</v>
          </cell>
          <cell r="F1146">
            <v>60</v>
          </cell>
          <cell r="G1146">
            <v>718</v>
          </cell>
          <cell r="H1146" t="str">
            <v>ﾅﾗ ｾｲｼﾞ</v>
          </cell>
          <cell r="I1146" t="str">
            <v>奈良　清司　　　　　　　　　</v>
          </cell>
          <cell r="J1146">
            <v>22995</v>
          </cell>
          <cell r="K1146">
            <v>31959</v>
          </cell>
          <cell r="L1146" t="str">
            <v>5-0413</v>
          </cell>
        </row>
        <row r="1147">
          <cell r="A1147">
            <v>876201</v>
          </cell>
          <cell r="B1147">
            <v>37438</v>
          </cell>
          <cell r="C1147">
            <v>1</v>
          </cell>
          <cell r="D1147">
            <v>54</v>
          </cell>
          <cell r="E1147">
            <v>80329</v>
          </cell>
          <cell r="F1147">
            <v>60</v>
          </cell>
          <cell r="G1147">
            <v>718</v>
          </cell>
          <cell r="H1147" t="str">
            <v>ｲｼｸﾞﾛ ﾂﾄﾑ</v>
          </cell>
          <cell r="I1147" t="str">
            <v>石黒　勉　　　　　　　　　　</v>
          </cell>
          <cell r="J1147">
            <v>24914</v>
          </cell>
          <cell r="K1147">
            <v>31959</v>
          </cell>
          <cell r="L1147" t="str">
            <v>5-0310</v>
          </cell>
        </row>
        <row r="1148">
          <cell r="A1148">
            <v>876226</v>
          </cell>
          <cell r="B1148">
            <v>37438</v>
          </cell>
          <cell r="C1148">
            <v>1</v>
          </cell>
          <cell r="D1148">
            <v>55</v>
          </cell>
          <cell r="E1148">
            <v>80321</v>
          </cell>
          <cell r="F1148">
            <v>60</v>
          </cell>
          <cell r="G1148">
            <v>785</v>
          </cell>
          <cell r="H1148" t="str">
            <v>ﾐｶﾐ ﾋﾛｷ</v>
          </cell>
          <cell r="I1148" t="str">
            <v>三上　弘毅　　　　　　　　　</v>
          </cell>
          <cell r="J1148">
            <v>23371</v>
          </cell>
          <cell r="K1148">
            <v>31959</v>
          </cell>
          <cell r="L1148" t="str">
            <v>5-0412</v>
          </cell>
        </row>
        <row r="1149">
          <cell r="A1149">
            <v>876234</v>
          </cell>
          <cell r="B1149">
            <v>37438</v>
          </cell>
          <cell r="C1149">
            <v>1</v>
          </cell>
          <cell r="D1149">
            <v>54</v>
          </cell>
          <cell r="E1149">
            <v>80329</v>
          </cell>
          <cell r="F1149">
            <v>60</v>
          </cell>
          <cell r="G1149">
            <v>718</v>
          </cell>
          <cell r="H1149" t="str">
            <v>ｼﾐｽﾞ ｶｽﾞﾅﾘ</v>
          </cell>
          <cell r="I1149" t="str">
            <v>清水　一成　　　　　　　　　</v>
          </cell>
          <cell r="J1149">
            <v>24958</v>
          </cell>
          <cell r="K1149">
            <v>31959</v>
          </cell>
          <cell r="L1149" t="str">
            <v>5-0310</v>
          </cell>
        </row>
        <row r="1150">
          <cell r="A1150">
            <v>876242</v>
          </cell>
          <cell r="B1150">
            <v>37438</v>
          </cell>
          <cell r="C1150">
            <v>1</v>
          </cell>
          <cell r="D1150">
            <v>54</v>
          </cell>
          <cell r="E1150">
            <v>80330</v>
          </cell>
          <cell r="F1150">
            <v>60</v>
          </cell>
          <cell r="G1150">
            <v>718</v>
          </cell>
          <cell r="H1150" t="str">
            <v>ﾖｼｶﾜ ｼﾝﾀﾛｳ</v>
          </cell>
          <cell r="I1150" t="str">
            <v>吉川　慎太郎　　　　　　　　</v>
          </cell>
          <cell r="J1150">
            <v>24441</v>
          </cell>
          <cell r="K1150">
            <v>31959</v>
          </cell>
          <cell r="L1150" t="str">
            <v>5-0311</v>
          </cell>
        </row>
        <row r="1151">
          <cell r="A1151">
            <v>876250</v>
          </cell>
          <cell r="B1151">
            <v>37438</v>
          </cell>
          <cell r="C1151">
            <v>1</v>
          </cell>
          <cell r="D1151">
            <v>54</v>
          </cell>
          <cell r="E1151">
            <v>80328</v>
          </cell>
          <cell r="F1151">
            <v>60</v>
          </cell>
          <cell r="G1151">
            <v>718</v>
          </cell>
          <cell r="H1151" t="str">
            <v>ｶﾜｾ ﾋﾛｱｷ</v>
          </cell>
          <cell r="I1151" t="str">
            <v>川瀬　宏明　　　　　　　　　</v>
          </cell>
          <cell r="J1151">
            <v>22556</v>
          </cell>
          <cell r="K1151">
            <v>31959</v>
          </cell>
          <cell r="L1151" t="str">
            <v>5-0412</v>
          </cell>
        </row>
        <row r="1152">
          <cell r="A1152">
            <v>876267</v>
          </cell>
          <cell r="B1152">
            <v>37438</v>
          </cell>
          <cell r="C1152">
            <v>1</v>
          </cell>
          <cell r="D1152">
            <v>55</v>
          </cell>
          <cell r="E1152">
            <v>80331</v>
          </cell>
          <cell r="F1152">
            <v>51</v>
          </cell>
          <cell r="G1152">
            <v>380</v>
          </cell>
          <cell r="H1152" t="str">
            <v>ﾀｹｳﾁ ｼｹﾞﾙ</v>
          </cell>
          <cell r="I1152" t="str">
            <v>竹内　茂　　　　　　　　　　</v>
          </cell>
          <cell r="J1152">
            <v>22795</v>
          </cell>
          <cell r="K1152">
            <v>31959</v>
          </cell>
          <cell r="L1152" t="str">
            <v>1-0413</v>
          </cell>
        </row>
        <row r="1153">
          <cell r="A1153">
            <v>876275</v>
          </cell>
          <cell r="B1153">
            <v>37438</v>
          </cell>
          <cell r="C1153">
            <v>1</v>
          </cell>
          <cell r="D1153">
            <v>54</v>
          </cell>
          <cell r="E1153">
            <v>80330</v>
          </cell>
          <cell r="F1153">
            <v>60</v>
          </cell>
          <cell r="G1153">
            <v>718</v>
          </cell>
          <cell r="H1153" t="str">
            <v>ﾊｾｶﾞﾜ ｼﾝｲﾁ</v>
          </cell>
          <cell r="I1153" t="str">
            <v>長谷川　真一　　　　　　　　</v>
          </cell>
          <cell r="J1153">
            <v>23177</v>
          </cell>
          <cell r="K1153">
            <v>31959</v>
          </cell>
          <cell r="L1153" t="str">
            <v>5-0413</v>
          </cell>
        </row>
        <row r="1154">
          <cell r="A1154">
            <v>876283</v>
          </cell>
          <cell r="B1154">
            <v>37438</v>
          </cell>
          <cell r="C1154">
            <v>1</v>
          </cell>
          <cell r="D1154">
            <v>54</v>
          </cell>
          <cell r="E1154">
            <v>80329</v>
          </cell>
          <cell r="F1154">
            <v>60</v>
          </cell>
          <cell r="G1154">
            <v>718</v>
          </cell>
          <cell r="H1154" t="str">
            <v>ﾋﾇﾏ ｹｲｲﾁ</v>
          </cell>
          <cell r="I1154" t="str">
            <v>日沼　敬一　　　　　　　　　</v>
          </cell>
          <cell r="J1154">
            <v>24253</v>
          </cell>
          <cell r="K1154">
            <v>31959</v>
          </cell>
          <cell r="L1154" t="str">
            <v>5-0411</v>
          </cell>
        </row>
        <row r="1155">
          <cell r="A1155">
            <v>876291</v>
          </cell>
          <cell r="B1155">
            <v>37438</v>
          </cell>
          <cell r="C1155">
            <v>1</v>
          </cell>
          <cell r="D1155">
            <v>54</v>
          </cell>
          <cell r="E1155">
            <v>80329</v>
          </cell>
          <cell r="F1155">
            <v>60</v>
          </cell>
          <cell r="G1155">
            <v>718</v>
          </cell>
          <cell r="H1155" t="str">
            <v>ﾅｶｶﾞﾜ ｶﾂｼ</v>
          </cell>
          <cell r="I1155" t="str">
            <v>中川　勝士　　　　　　　　　</v>
          </cell>
          <cell r="J1155">
            <v>23012</v>
          </cell>
          <cell r="K1155">
            <v>31959</v>
          </cell>
          <cell r="L1155" t="str">
            <v>5-0413</v>
          </cell>
        </row>
        <row r="1156">
          <cell r="A1156">
            <v>876300</v>
          </cell>
          <cell r="B1156">
            <v>37438</v>
          </cell>
          <cell r="C1156">
            <v>1</v>
          </cell>
          <cell r="D1156">
            <v>54</v>
          </cell>
          <cell r="E1156">
            <v>80329</v>
          </cell>
          <cell r="F1156">
            <v>60</v>
          </cell>
          <cell r="G1156">
            <v>718</v>
          </cell>
          <cell r="H1156" t="str">
            <v>ｳｼﾛ ｻﾄｼ</v>
          </cell>
          <cell r="I1156" t="str">
            <v>後　哲　　　　　　　　　　　</v>
          </cell>
          <cell r="J1156">
            <v>23485</v>
          </cell>
          <cell r="K1156">
            <v>31959</v>
          </cell>
          <cell r="L1156" t="str">
            <v>5-0412</v>
          </cell>
        </row>
        <row r="1157">
          <cell r="A1157">
            <v>876317</v>
          </cell>
          <cell r="B1157">
            <v>37438</v>
          </cell>
          <cell r="C1157">
            <v>1</v>
          </cell>
          <cell r="D1157">
            <v>54</v>
          </cell>
          <cell r="E1157">
            <v>80329</v>
          </cell>
          <cell r="F1157">
            <v>60</v>
          </cell>
          <cell r="G1157">
            <v>718</v>
          </cell>
          <cell r="H1157" t="str">
            <v>ｵｸﾞﾗ ｾｲｼﾞ</v>
          </cell>
          <cell r="I1157" t="str">
            <v>小倉　誠治　　　　　　　　　</v>
          </cell>
          <cell r="J1157">
            <v>23005</v>
          </cell>
          <cell r="K1157">
            <v>31959</v>
          </cell>
          <cell r="L1157" t="str">
            <v>5-0413</v>
          </cell>
        </row>
        <row r="1158">
          <cell r="A1158">
            <v>876325</v>
          </cell>
          <cell r="B1158">
            <v>37438</v>
          </cell>
          <cell r="C1158">
            <v>1</v>
          </cell>
          <cell r="D1158">
            <v>54</v>
          </cell>
          <cell r="E1158">
            <v>80328</v>
          </cell>
          <cell r="F1158">
            <v>60</v>
          </cell>
          <cell r="G1158">
            <v>718</v>
          </cell>
          <cell r="H1158" t="str">
            <v>ｽｽﾞｷ ﾀｶﾂｸﾞ</v>
          </cell>
          <cell r="I1158" t="str">
            <v>鈴木　隆嗣　　　　　　　　　</v>
          </cell>
          <cell r="J1158">
            <v>25161</v>
          </cell>
          <cell r="K1158">
            <v>31959</v>
          </cell>
          <cell r="L1158" t="str">
            <v>5-0310</v>
          </cell>
        </row>
        <row r="1159">
          <cell r="A1159">
            <v>876333</v>
          </cell>
          <cell r="B1159">
            <v>37438</v>
          </cell>
          <cell r="C1159">
            <v>1</v>
          </cell>
          <cell r="D1159">
            <v>54</v>
          </cell>
          <cell r="E1159">
            <v>80330</v>
          </cell>
          <cell r="F1159">
            <v>60</v>
          </cell>
          <cell r="G1159">
            <v>718</v>
          </cell>
          <cell r="H1159" t="str">
            <v>ｵﾃｷ ｵｻﾑ</v>
          </cell>
          <cell r="I1159" t="str">
            <v>樗木　修　　　　　　　　　　</v>
          </cell>
          <cell r="J1159">
            <v>23320</v>
          </cell>
          <cell r="K1159">
            <v>31959</v>
          </cell>
          <cell r="L1159" t="str">
            <v>5-0412</v>
          </cell>
        </row>
        <row r="1160">
          <cell r="A1160">
            <v>876359</v>
          </cell>
          <cell r="B1160">
            <v>37438</v>
          </cell>
          <cell r="C1160">
            <v>1</v>
          </cell>
          <cell r="D1160">
            <v>54</v>
          </cell>
          <cell r="E1160">
            <v>80328</v>
          </cell>
          <cell r="F1160">
            <v>60</v>
          </cell>
          <cell r="G1160">
            <v>718</v>
          </cell>
          <cell r="H1160" t="str">
            <v>ﾀｹﾀﾞ ﾀｶｼ</v>
          </cell>
          <cell r="I1160" t="str">
            <v>武田　隆　　　　　　　　　　</v>
          </cell>
          <cell r="J1160">
            <v>24465</v>
          </cell>
          <cell r="K1160">
            <v>31959</v>
          </cell>
          <cell r="L1160" t="str">
            <v>5-0311</v>
          </cell>
        </row>
        <row r="1161">
          <cell r="A1161">
            <v>876366</v>
          </cell>
          <cell r="B1161">
            <v>37438</v>
          </cell>
          <cell r="C1161">
            <v>1</v>
          </cell>
          <cell r="D1161">
            <v>54</v>
          </cell>
          <cell r="E1161">
            <v>80330</v>
          </cell>
          <cell r="F1161">
            <v>60</v>
          </cell>
          <cell r="G1161">
            <v>718</v>
          </cell>
          <cell r="H1161" t="str">
            <v>ﾓﾘﾓﾄ ﾖｼﾕｷ</v>
          </cell>
          <cell r="I1161" t="str">
            <v>森本　好幸　　　　　　　　　</v>
          </cell>
          <cell r="J1161">
            <v>25068</v>
          </cell>
          <cell r="K1161">
            <v>31959</v>
          </cell>
          <cell r="L1161" t="str">
            <v>5-0310</v>
          </cell>
        </row>
        <row r="1162">
          <cell r="A1162">
            <v>876374</v>
          </cell>
          <cell r="B1162">
            <v>37438</v>
          </cell>
          <cell r="C1162">
            <v>1</v>
          </cell>
          <cell r="D1162">
            <v>54</v>
          </cell>
          <cell r="E1162">
            <v>80328</v>
          </cell>
          <cell r="F1162">
            <v>60</v>
          </cell>
          <cell r="G1162">
            <v>718</v>
          </cell>
          <cell r="H1162" t="str">
            <v>ﾀﾑﾗ ﾏｻｼ</v>
          </cell>
          <cell r="I1162" t="str">
            <v>田村　雅志　　　　　　　　　</v>
          </cell>
          <cell r="J1162">
            <v>22804</v>
          </cell>
          <cell r="K1162">
            <v>31959</v>
          </cell>
          <cell r="L1162" t="str">
            <v>5-0413</v>
          </cell>
        </row>
        <row r="1163">
          <cell r="A1163">
            <v>876382</v>
          </cell>
          <cell r="B1163">
            <v>37438</v>
          </cell>
          <cell r="C1163">
            <v>1</v>
          </cell>
          <cell r="D1163">
            <v>54</v>
          </cell>
          <cell r="E1163">
            <v>80328</v>
          </cell>
          <cell r="F1163">
            <v>60</v>
          </cell>
          <cell r="G1163">
            <v>718</v>
          </cell>
          <cell r="H1163" t="str">
            <v>ﾆｼｵ ﾅｵﾄ</v>
          </cell>
          <cell r="I1163" t="str">
            <v>西尾　直人　　　　　　　　　</v>
          </cell>
          <cell r="J1163">
            <v>23756</v>
          </cell>
          <cell r="K1163">
            <v>31959</v>
          </cell>
          <cell r="L1163" t="str">
            <v>5-0411</v>
          </cell>
        </row>
        <row r="1164">
          <cell r="A1164">
            <v>876390</v>
          </cell>
          <cell r="B1164">
            <v>37438</v>
          </cell>
          <cell r="C1164">
            <v>1</v>
          </cell>
          <cell r="D1164">
            <v>51</v>
          </cell>
          <cell r="E1164">
            <v>80507</v>
          </cell>
          <cell r="F1164">
            <v>51</v>
          </cell>
          <cell r="G1164">
            <v>481</v>
          </cell>
          <cell r="H1164" t="str">
            <v>ﾋﾗﾉ ｼｹﾞｷ</v>
          </cell>
          <cell r="I1164" t="str">
            <v>平野　重喜　　　　　　　　　</v>
          </cell>
          <cell r="J1164">
            <v>23587</v>
          </cell>
          <cell r="K1164">
            <v>31959</v>
          </cell>
          <cell r="L1164" t="str">
            <v>1-0411</v>
          </cell>
        </row>
        <row r="1165">
          <cell r="A1165">
            <v>876409</v>
          </cell>
          <cell r="B1165">
            <v>37438</v>
          </cell>
          <cell r="C1165">
            <v>1</v>
          </cell>
          <cell r="D1165">
            <v>54</v>
          </cell>
          <cell r="E1165">
            <v>80317</v>
          </cell>
          <cell r="F1165">
            <v>51</v>
          </cell>
          <cell r="G1165">
            <v>480</v>
          </cell>
          <cell r="H1165" t="str">
            <v>ﾀｵｶ ﾉﾌﾞﾏｻ</v>
          </cell>
          <cell r="I1165" t="str">
            <v>田岡　信正　　　　　　　　　</v>
          </cell>
          <cell r="J1165">
            <v>24212</v>
          </cell>
          <cell r="K1165">
            <v>31959</v>
          </cell>
          <cell r="L1165" t="str">
            <v>1-0411</v>
          </cell>
        </row>
        <row r="1166">
          <cell r="A1166">
            <v>876416</v>
          </cell>
          <cell r="B1166">
            <v>37438</v>
          </cell>
          <cell r="C1166">
            <v>1</v>
          </cell>
          <cell r="D1166">
            <v>53</v>
          </cell>
          <cell r="E1166">
            <v>80509</v>
          </cell>
          <cell r="F1166">
            <v>51</v>
          </cell>
          <cell r="G1166">
            <v>481</v>
          </cell>
          <cell r="H1166" t="str">
            <v>ｽｽﾞｷ ﾔｽﾋﾛ</v>
          </cell>
          <cell r="I1166" t="str">
            <v>鈴木　靖広　　　　　　　　　</v>
          </cell>
          <cell r="J1166">
            <v>23987</v>
          </cell>
          <cell r="K1166">
            <v>31959</v>
          </cell>
          <cell r="L1166" t="str">
            <v>1-0411</v>
          </cell>
        </row>
        <row r="1167">
          <cell r="A1167">
            <v>876424</v>
          </cell>
          <cell r="B1167">
            <v>37438</v>
          </cell>
          <cell r="C1167">
            <v>1</v>
          </cell>
          <cell r="D1167">
            <v>52</v>
          </cell>
          <cell r="E1167">
            <v>80512</v>
          </cell>
          <cell r="F1167">
            <v>51</v>
          </cell>
          <cell r="G1167">
            <v>480</v>
          </cell>
          <cell r="H1167" t="str">
            <v>ｵｵﾊﾀ ｶﾂﾄｼ</v>
          </cell>
          <cell r="I1167" t="str">
            <v>大畠　克利　　　　　　　　　</v>
          </cell>
          <cell r="J1167">
            <v>23426</v>
          </cell>
          <cell r="K1167">
            <v>31959</v>
          </cell>
          <cell r="L1167" t="str">
            <v>1-0412</v>
          </cell>
        </row>
        <row r="1168">
          <cell r="A1168">
            <v>876432</v>
          </cell>
          <cell r="B1168">
            <v>37438</v>
          </cell>
          <cell r="C1168">
            <v>1</v>
          </cell>
          <cell r="D1168">
            <v>52</v>
          </cell>
          <cell r="E1168">
            <v>80512</v>
          </cell>
          <cell r="F1168">
            <v>51</v>
          </cell>
          <cell r="G1168">
            <v>480</v>
          </cell>
          <cell r="H1168" t="str">
            <v>ｲﾄｳ ｺｳｲﾁ</v>
          </cell>
          <cell r="I1168" t="str">
            <v>伊藤　公一　　　　　　　　　</v>
          </cell>
          <cell r="J1168">
            <v>23229</v>
          </cell>
          <cell r="K1168">
            <v>31959</v>
          </cell>
          <cell r="L1168" t="str">
            <v>1-0412</v>
          </cell>
        </row>
        <row r="1169">
          <cell r="A1169">
            <v>876440</v>
          </cell>
          <cell r="B1169">
            <v>37438</v>
          </cell>
          <cell r="C1169">
            <v>1</v>
          </cell>
          <cell r="D1169">
            <v>53</v>
          </cell>
          <cell r="E1169">
            <v>80511</v>
          </cell>
          <cell r="F1169">
            <v>51</v>
          </cell>
          <cell r="G1169">
            <v>481</v>
          </cell>
          <cell r="H1169" t="str">
            <v>ｳｽｲ ﾋﾛｱｷ</v>
          </cell>
          <cell r="I1169" t="str">
            <v>碓井　博明　　　　　　　　　</v>
          </cell>
          <cell r="J1169">
            <v>22907</v>
          </cell>
          <cell r="K1169">
            <v>31959</v>
          </cell>
          <cell r="L1169" t="str">
            <v>1-0413</v>
          </cell>
        </row>
        <row r="1170">
          <cell r="A1170">
            <v>876458</v>
          </cell>
          <cell r="B1170">
            <v>37438</v>
          </cell>
          <cell r="C1170">
            <v>1</v>
          </cell>
          <cell r="D1170">
            <v>52</v>
          </cell>
          <cell r="E1170">
            <v>80512</v>
          </cell>
          <cell r="F1170">
            <v>51</v>
          </cell>
          <cell r="G1170">
            <v>480</v>
          </cell>
          <cell r="H1170" t="str">
            <v>ｻﾄｳ ﾀﾀﾞｼ</v>
          </cell>
          <cell r="I1170" t="str">
            <v>佐藤　正　　　　　　　　　　</v>
          </cell>
          <cell r="J1170">
            <v>25056</v>
          </cell>
          <cell r="K1170">
            <v>31959</v>
          </cell>
          <cell r="L1170" t="str">
            <v>1-0310</v>
          </cell>
        </row>
        <row r="1171">
          <cell r="A1171">
            <v>876465</v>
          </cell>
          <cell r="B1171">
            <v>37438</v>
          </cell>
          <cell r="C1171">
            <v>1</v>
          </cell>
          <cell r="D1171">
            <v>51</v>
          </cell>
          <cell r="E1171">
            <v>80506</v>
          </cell>
          <cell r="F1171">
            <v>51</v>
          </cell>
          <cell r="G1171">
            <v>481</v>
          </cell>
          <cell r="H1171" t="str">
            <v>ﾌｼﾞﾀ ﾏｻﾋｺ</v>
          </cell>
          <cell r="I1171" t="str">
            <v>藤田　雅彦　　　　　　　　　</v>
          </cell>
          <cell r="J1171">
            <v>24140</v>
          </cell>
          <cell r="K1171">
            <v>31959</v>
          </cell>
          <cell r="L1171" t="str">
            <v>1-0411</v>
          </cell>
        </row>
        <row r="1172">
          <cell r="A1172">
            <v>876473</v>
          </cell>
          <cell r="B1172">
            <v>37438</v>
          </cell>
          <cell r="C1172">
            <v>1</v>
          </cell>
          <cell r="D1172">
            <v>56</v>
          </cell>
          <cell r="E1172">
            <v>80512</v>
          </cell>
          <cell r="F1172">
            <v>51</v>
          </cell>
          <cell r="G1172">
            <v>480</v>
          </cell>
          <cell r="H1172" t="str">
            <v>ｲｹﾀﾞ ﾌﾐﾉﾘ</v>
          </cell>
          <cell r="I1172" t="str">
            <v>池田　史紀　　　　　　　　　</v>
          </cell>
          <cell r="J1172">
            <v>23717</v>
          </cell>
          <cell r="K1172">
            <v>31959</v>
          </cell>
          <cell r="L1172" t="str">
            <v>1-0411</v>
          </cell>
        </row>
        <row r="1173">
          <cell r="A1173">
            <v>876481</v>
          </cell>
          <cell r="B1173">
            <v>37438</v>
          </cell>
          <cell r="C1173">
            <v>1</v>
          </cell>
          <cell r="D1173">
            <v>52</v>
          </cell>
          <cell r="E1173">
            <v>80512</v>
          </cell>
          <cell r="F1173">
            <v>51</v>
          </cell>
          <cell r="G1173">
            <v>480</v>
          </cell>
          <cell r="H1173" t="str">
            <v>ｻﾜﾀﾘ ﾋﾛﾕｷ</v>
          </cell>
          <cell r="I1173" t="str">
            <v>佐渡　宏之　　　　　　　　　</v>
          </cell>
          <cell r="J1173">
            <v>25168</v>
          </cell>
          <cell r="K1173">
            <v>31959</v>
          </cell>
          <cell r="L1173" t="str">
            <v>1-0310</v>
          </cell>
        </row>
        <row r="1174">
          <cell r="A1174">
            <v>876499</v>
          </cell>
          <cell r="B1174">
            <v>37438</v>
          </cell>
          <cell r="C1174">
            <v>1</v>
          </cell>
          <cell r="D1174">
            <v>15</v>
          </cell>
          <cell r="E1174">
            <v>80327</v>
          </cell>
          <cell r="F1174">
            <v>51</v>
          </cell>
          <cell r="G1174">
            <v>380</v>
          </cell>
          <cell r="H1174" t="str">
            <v>ｵｵｼﾏ ﾕﾀｶ</v>
          </cell>
          <cell r="I1174" t="str">
            <v>大嶋　豊　　　　　　　　　　</v>
          </cell>
          <cell r="J1174">
            <v>23150</v>
          </cell>
          <cell r="K1174">
            <v>32051</v>
          </cell>
          <cell r="L1174" t="str">
            <v>1-0412</v>
          </cell>
        </row>
        <row r="1175">
          <cell r="A1175">
            <v>876508</v>
          </cell>
          <cell r="B1175">
            <v>37438</v>
          </cell>
          <cell r="C1175">
            <v>1</v>
          </cell>
          <cell r="D1175">
            <v>54</v>
          </cell>
          <cell r="E1175">
            <v>80329</v>
          </cell>
          <cell r="F1175">
            <v>60</v>
          </cell>
          <cell r="G1175">
            <v>718</v>
          </cell>
          <cell r="H1175" t="str">
            <v>ｻｶﾞ ﾄｼﾔ</v>
          </cell>
          <cell r="I1175" t="str">
            <v>佐賀　利哉　　　　　　　　　</v>
          </cell>
          <cell r="J1175">
            <v>23031</v>
          </cell>
          <cell r="K1175">
            <v>32051</v>
          </cell>
          <cell r="L1175" t="str">
            <v>5-0412</v>
          </cell>
        </row>
        <row r="1176">
          <cell r="A1176">
            <v>876515</v>
          </cell>
          <cell r="B1176">
            <v>37438</v>
          </cell>
          <cell r="C1176">
            <v>1</v>
          </cell>
          <cell r="D1176">
            <v>54</v>
          </cell>
          <cell r="E1176">
            <v>80329</v>
          </cell>
          <cell r="F1176">
            <v>60</v>
          </cell>
          <cell r="G1176">
            <v>718</v>
          </cell>
          <cell r="H1176" t="str">
            <v>ﾀｶﾊｼ ﾏｻﾙ</v>
          </cell>
          <cell r="I1176" t="str">
            <v>高橋　勝　　　　　　　　　　</v>
          </cell>
          <cell r="J1176">
            <v>23620</v>
          </cell>
          <cell r="K1176">
            <v>32051</v>
          </cell>
          <cell r="L1176" t="str">
            <v>5-0412</v>
          </cell>
        </row>
        <row r="1177">
          <cell r="A1177">
            <v>876523</v>
          </cell>
          <cell r="B1177">
            <v>37438</v>
          </cell>
          <cell r="C1177">
            <v>1</v>
          </cell>
          <cell r="D1177">
            <v>54</v>
          </cell>
          <cell r="E1177">
            <v>80330</v>
          </cell>
          <cell r="F1177">
            <v>60</v>
          </cell>
          <cell r="G1177">
            <v>718</v>
          </cell>
          <cell r="H1177" t="str">
            <v>ｺﾔﾅｷﾞ ﾀｹﾔｽ</v>
          </cell>
          <cell r="I1177" t="str">
            <v>小柳　丈泰　　　　　　　　　</v>
          </cell>
          <cell r="J1177">
            <v>24388</v>
          </cell>
          <cell r="K1177">
            <v>32051</v>
          </cell>
          <cell r="L1177" t="str">
            <v>5-0311</v>
          </cell>
        </row>
        <row r="1178">
          <cell r="A1178">
            <v>876531</v>
          </cell>
          <cell r="B1178">
            <v>37438</v>
          </cell>
          <cell r="C1178">
            <v>1</v>
          </cell>
          <cell r="D1178">
            <v>54</v>
          </cell>
          <cell r="E1178">
            <v>80329</v>
          </cell>
          <cell r="F1178">
            <v>60</v>
          </cell>
          <cell r="G1178">
            <v>718</v>
          </cell>
          <cell r="H1178" t="str">
            <v>ｱｲｻﾞﾜ ﾕﾀｶ</v>
          </cell>
          <cell r="I1178" t="str">
            <v>相澤　裕　　　　　　　　　　</v>
          </cell>
          <cell r="J1178">
            <v>24587</v>
          </cell>
          <cell r="K1178">
            <v>32051</v>
          </cell>
          <cell r="L1178" t="str">
            <v>5-0311</v>
          </cell>
        </row>
        <row r="1179">
          <cell r="A1179">
            <v>876549</v>
          </cell>
          <cell r="B1179">
            <v>37438</v>
          </cell>
          <cell r="C1179">
            <v>1</v>
          </cell>
          <cell r="D1179">
            <v>54</v>
          </cell>
          <cell r="E1179">
            <v>80328</v>
          </cell>
          <cell r="F1179">
            <v>60</v>
          </cell>
          <cell r="G1179">
            <v>718</v>
          </cell>
          <cell r="H1179" t="str">
            <v>ﾐｽﾞｼﾘ ｱｷﾗ</v>
          </cell>
          <cell r="I1179" t="str">
            <v>水尻　晃　　　　　　　　　　</v>
          </cell>
          <cell r="J1179">
            <v>23250</v>
          </cell>
          <cell r="K1179">
            <v>32051</v>
          </cell>
          <cell r="L1179" t="str">
            <v>5-0412</v>
          </cell>
        </row>
        <row r="1180">
          <cell r="A1180">
            <v>876557</v>
          </cell>
          <cell r="B1180">
            <v>37438</v>
          </cell>
          <cell r="C1180">
            <v>1</v>
          </cell>
          <cell r="D1180">
            <v>54</v>
          </cell>
          <cell r="E1180">
            <v>80329</v>
          </cell>
          <cell r="F1180">
            <v>60</v>
          </cell>
          <cell r="G1180">
            <v>718</v>
          </cell>
          <cell r="H1180" t="str">
            <v>ｵｻﾞﾜ ﾀﾓﾂ</v>
          </cell>
          <cell r="I1180" t="str">
            <v>小澤　保　　　　　　　　　　</v>
          </cell>
          <cell r="J1180">
            <v>24901</v>
          </cell>
          <cell r="K1180">
            <v>32051</v>
          </cell>
          <cell r="L1180" t="str">
            <v>5-0310</v>
          </cell>
        </row>
        <row r="1181">
          <cell r="A1181">
            <v>876564</v>
          </cell>
          <cell r="B1181">
            <v>37438</v>
          </cell>
          <cell r="C1181">
            <v>1</v>
          </cell>
          <cell r="D1181">
            <v>54</v>
          </cell>
          <cell r="E1181">
            <v>80329</v>
          </cell>
          <cell r="F1181">
            <v>60</v>
          </cell>
          <cell r="G1181">
            <v>718</v>
          </cell>
          <cell r="H1181" t="str">
            <v>ﾊﾗﾀﾞ ﾖｼﾋｺ</v>
          </cell>
          <cell r="I1181" t="str">
            <v>原田　義彦　　　　　　　　　</v>
          </cell>
          <cell r="J1181">
            <v>23901</v>
          </cell>
          <cell r="K1181">
            <v>32051</v>
          </cell>
          <cell r="L1181" t="str">
            <v>5-0411</v>
          </cell>
        </row>
        <row r="1182">
          <cell r="A1182">
            <v>876572</v>
          </cell>
          <cell r="B1182">
            <v>37438</v>
          </cell>
          <cell r="C1182">
            <v>1</v>
          </cell>
          <cell r="D1182">
            <v>54</v>
          </cell>
          <cell r="E1182">
            <v>80328</v>
          </cell>
          <cell r="F1182">
            <v>60</v>
          </cell>
          <cell r="G1182">
            <v>718</v>
          </cell>
          <cell r="H1182" t="str">
            <v>ｲﾉｼﾀ ｻﾄｼ</v>
          </cell>
          <cell r="I1182" t="str">
            <v>井之下　智志　　　　　　　　</v>
          </cell>
          <cell r="J1182">
            <v>24254</v>
          </cell>
          <cell r="K1182">
            <v>32051</v>
          </cell>
          <cell r="L1182" t="str">
            <v>5-0411</v>
          </cell>
        </row>
        <row r="1183">
          <cell r="A1183">
            <v>876580</v>
          </cell>
          <cell r="B1183">
            <v>37438</v>
          </cell>
          <cell r="C1183">
            <v>1</v>
          </cell>
          <cell r="D1183">
            <v>54</v>
          </cell>
          <cell r="E1183">
            <v>80328</v>
          </cell>
          <cell r="F1183">
            <v>60</v>
          </cell>
          <cell r="G1183">
            <v>718</v>
          </cell>
          <cell r="H1183" t="str">
            <v>ﾋﾅﾀ ﾌﾐﾋｺ</v>
          </cell>
          <cell r="I1183" t="str">
            <v>日向　史彦　　　　　　　　　</v>
          </cell>
          <cell r="J1183">
            <v>22907</v>
          </cell>
          <cell r="K1183">
            <v>32051</v>
          </cell>
          <cell r="L1183" t="str">
            <v>5-0412</v>
          </cell>
        </row>
        <row r="1184">
          <cell r="A1184">
            <v>876598</v>
          </cell>
          <cell r="B1184">
            <v>37438</v>
          </cell>
          <cell r="C1184">
            <v>1</v>
          </cell>
          <cell r="D1184">
            <v>57</v>
          </cell>
          <cell r="E1184">
            <v>80300</v>
          </cell>
          <cell r="F1184">
            <v>51</v>
          </cell>
          <cell r="G1184">
            <v>380</v>
          </cell>
          <cell r="H1184" t="str">
            <v>ｼﾊﾞﾀ ﾉﾘｵ</v>
          </cell>
          <cell r="I1184" t="str">
            <v>柴田　範男　　　　　　　　　</v>
          </cell>
          <cell r="J1184">
            <v>22722</v>
          </cell>
          <cell r="K1184">
            <v>32051</v>
          </cell>
          <cell r="L1184" t="str">
            <v>1-0412</v>
          </cell>
        </row>
        <row r="1185">
          <cell r="A1185">
            <v>876607</v>
          </cell>
          <cell r="B1185">
            <v>37438</v>
          </cell>
          <cell r="C1185">
            <v>1</v>
          </cell>
          <cell r="D1185">
            <v>54</v>
          </cell>
          <cell r="E1185">
            <v>80330</v>
          </cell>
          <cell r="F1185">
            <v>60</v>
          </cell>
          <cell r="G1185">
            <v>718</v>
          </cell>
          <cell r="H1185" t="str">
            <v>ﾀｹﾔﾏ ﾂﾄﾑ</v>
          </cell>
          <cell r="I1185" t="str">
            <v>竹山　勉　　　　　　　　　　</v>
          </cell>
          <cell r="J1185">
            <v>23144</v>
          </cell>
          <cell r="K1185">
            <v>32051</v>
          </cell>
          <cell r="L1185" t="str">
            <v>5-0412</v>
          </cell>
        </row>
        <row r="1186">
          <cell r="A1186">
            <v>876622</v>
          </cell>
          <cell r="B1186">
            <v>37438</v>
          </cell>
          <cell r="C1186">
            <v>1</v>
          </cell>
          <cell r="D1186">
            <v>54</v>
          </cell>
          <cell r="E1186">
            <v>80329</v>
          </cell>
          <cell r="F1186">
            <v>51</v>
          </cell>
          <cell r="G1186">
            <v>380</v>
          </cell>
          <cell r="H1186" t="str">
            <v>ﾀｶﾔ ﾃﾂﾛｳ</v>
          </cell>
          <cell r="I1186" t="str">
            <v>高谷　哲朗　　　　　　　　　</v>
          </cell>
          <cell r="J1186">
            <v>22548</v>
          </cell>
          <cell r="K1186">
            <v>32051</v>
          </cell>
          <cell r="L1186" t="str">
            <v>1-0413</v>
          </cell>
        </row>
        <row r="1187">
          <cell r="A1187">
            <v>876630</v>
          </cell>
          <cell r="B1187">
            <v>37438</v>
          </cell>
          <cell r="C1187">
            <v>1</v>
          </cell>
          <cell r="D1187">
            <v>54</v>
          </cell>
          <cell r="E1187">
            <v>80330</v>
          </cell>
          <cell r="F1187">
            <v>60</v>
          </cell>
          <cell r="G1187">
            <v>718</v>
          </cell>
          <cell r="H1187" t="str">
            <v>ｲｹﾀﾞ ﾏｻｱｷ</v>
          </cell>
          <cell r="I1187" t="str">
            <v>池田　政明　　　　　　　　　</v>
          </cell>
          <cell r="J1187">
            <v>22894</v>
          </cell>
          <cell r="K1187">
            <v>32051</v>
          </cell>
          <cell r="L1187" t="str">
            <v>5-0412</v>
          </cell>
        </row>
        <row r="1188">
          <cell r="A1188">
            <v>876648</v>
          </cell>
          <cell r="B1188">
            <v>37438</v>
          </cell>
          <cell r="C1188">
            <v>1</v>
          </cell>
          <cell r="D1188">
            <v>54</v>
          </cell>
          <cell r="E1188">
            <v>80328</v>
          </cell>
          <cell r="F1188">
            <v>60</v>
          </cell>
          <cell r="G1188">
            <v>718</v>
          </cell>
          <cell r="H1188" t="str">
            <v>ｳｴﾊﾗ ﾀｸｼﾞ</v>
          </cell>
          <cell r="I1188" t="str">
            <v>上原　拓司　　　　　　　　　</v>
          </cell>
          <cell r="J1188">
            <v>23532</v>
          </cell>
          <cell r="K1188">
            <v>32051</v>
          </cell>
          <cell r="L1188" t="str">
            <v>5-0412</v>
          </cell>
        </row>
        <row r="1189">
          <cell r="A1189">
            <v>876663</v>
          </cell>
          <cell r="B1189">
            <v>37438</v>
          </cell>
          <cell r="C1189">
            <v>1</v>
          </cell>
          <cell r="D1189">
            <v>54</v>
          </cell>
          <cell r="E1189">
            <v>80330</v>
          </cell>
          <cell r="F1189">
            <v>60</v>
          </cell>
          <cell r="G1189">
            <v>718</v>
          </cell>
          <cell r="H1189" t="str">
            <v>ﾜﾀﾅﾍﾞ ﾋﾛｼ</v>
          </cell>
          <cell r="I1189" t="str">
            <v>渡邉　浩　　　　　　　　　　</v>
          </cell>
          <cell r="J1189">
            <v>22529</v>
          </cell>
          <cell r="K1189">
            <v>32051</v>
          </cell>
          <cell r="L1189" t="str">
            <v>5-0413</v>
          </cell>
        </row>
        <row r="1190">
          <cell r="A1190">
            <v>876671</v>
          </cell>
          <cell r="B1190">
            <v>37438</v>
          </cell>
          <cell r="C1190">
            <v>1</v>
          </cell>
          <cell r="D1190">
            <v>54</v>
          </cell>
          <cell r="E1190">
            <v>80330</v>
          </cell>
          <cell r="F1190">
            <v>60</v>
          </cell>
          <cell r="G1190">
            <v>718</v>
          </cell>
          <cell r="H1190" t="str">
            <v>ﾀﾅｶ ｹﾝｲﾁﾛｳ</v>
          </cell>
          <cell r="I1190" t="str">
            <v>田中　謙一郎　　　　　　　　</v>
          </cell>
          <cell r="J1190">
            <v>24945</v>
          </cell>
          <cell r="K1190">
            <v>32051</v>
          </cell>
          <cell r="L1190" t="str">
            <v>5-0310</v>
          </cell>
        </row>
        <row r="1191">
          <cell r="A1191">
            <v>876689</v>
          </cell>
          <cell r="B1191">
            <v>37438</v>
          </cell>
          <cell r="C1191">
            <v>1</v>
          </cell>
          <cell r="D1191">
            <v>15</v>
          </cell>
          <cell r="E1191">
            <v>80327</v>
          </cell>
          <cell r="F1191">
            <v>60</v>
          </cell>
          <cell r="G1191">
            <v>717</v>
          </cell>
          <cell r="H1191" t="str">
            <v>ﾋﾗﾀ ﾄｼﾕｷ</v>
          </cell>
          <cell r="I1191" t="str">
            <v>平田　俊之　　　　　　　　　</v>
          </cell>
          <cell r="J1191">
            <v>24113</v>
          </cell>
          <cell r="K1191">
            <v>32051</v>
          </cell>
          <cell r="L1191" t="str">
            <v>5-0411</v>
          </cell>
        </row>
        <row r="1192">
          <cell r="A1192">
            <v>876706</v>
          </cell>
          <cell r="B1192">
            <v>37438</v>
          </cell>
          <cell r="C1192">
            <v>1</v>
          </cell>
          <cell r="D1192">
            <v>54</v>
          </cell>
          <cell r="E1192">
            <v>80330</v>
          </cell>
          <cell r="F1192">
            <v>60</v>
          </cell>
          <cell r="G1192">
            <v>718</v>
          </cell>
          <cell r="H1192" t="str">
            <v>ｱｻｶ ﾋﾛｱｷ</v>
          </cell>
          <cell r="I1192" t="str">
            <v>安積　弘晃　　　　　　　　　</v>
          </cell>
          <cell r="J1192">
            <v>23055</v>
          </cell>
          <cell r="K1192">
            <v>32051</v>
          </cell>
          <cell r="L1192" t="str">
            <v>5-0412</v>
          </cell>
        </row>
        <row r="1193">
          <cell r="A1193">
            <v>876713</v>
          </cell>
          <cell r="B1193">
            <v>37438</v>
          </cell>
          <cell r="C1193">
            <v>1</v>
          </cell>
          <cell r="D1193">
            <v>54</v>
          </cell>
          <cell r="E1193">
            <v>80317</v>
          </cell>
          <cell r="F1193">
            <v>51</v>
          </cell>
          <cell r="G1193">
            <v>380</v>
          </cell>
          <cell r="H1193" t="str">
            <v>ﾐｶﾐ ﾖｼﾋﾄ</v>
          </cell>
          <cell r="I1193" t="str">
            <v>三上　義人　　　　　　　　　</v>
          </cell>
          <cell r="J1193">
            <v>22968</v>
          </cell>
          <cell r="K1193">
            <v>32051</v>
          </cell>
          <cell r="L1193" t="str">
            <v>1-0412</v>
          </cell>
        </row>
        <row r="1194">
          <cell r="A1194">
            <v>876721</v>
          </cell>
          <cell r="B1194">
            <v>37438</v>
          </cell>
          <cell r="C1194">
            <v>1</v>
          </cell>
          <cell r="D1194">
            <v>54</v>
          </cell>
          <cell r="E1194">
            <v>80330</v>
          </cell>
          <cell r="F1194">
            <v>60</v>
          </cell>
          <cell r="G1194">
            <v>718</v>
          </cell>
          <cell r="H1194" t="str">
            <v>ｻﾄｳ ﾐﾂﾕｷ</v>
          </cell>
          <cell r="I1194" t="str">
            <v>佐藤　充之　　　　　　　　　</v>
          </cell>
          <cell r="J1194">
            <v>23332</v>
          </cell>
          <cell r="K1194">
            <v>32051</v>
          </cell>
          <cell r="L1194" t="str">
            <v>5-0412</v>
          </cell>
        </row>
        <row r="1195">
          <cell r="A1195">
            <v>876739</v>
          </cell>
          <cell r="B1195">
            <v>37438</v>
          </cell>
          <cell r="C1195">
            <v>1</v>
          </cell>
          <cell r="D1195">
            <v>80</v>
          </cell>
          <cell r="E1195">
            <v>80800</v>
          </cell>
          <cell r="F1195">
            <v>51</v>
          </cell>
          <cell r="G1195">
            <v>380</v>
          </cell>
          <cell r="H1195" t="str">
            <v>ｸｻｶﾜ ﾔｽｼ</v>
          </cell>
          <cell r="I1195" t="str">
            <v>草川　靖　　　　　　　　　　</v>
          </cell>
          <cell r="J1195">
            <v>23412</v>
          </cell>
          <cell r="K1195">
            <v>32051</v>
          </cell>
          <cell r="L1195" t="str">
            <v>1-0412</v>
          </cell>
        </row>
        <row r="1196">
          <cell r="A1196">
            <v>876747</v>
          </cell>
          <cell r="B1196">
            <v>37438</v>
          </cell>
          <cell r="C1196">
            <v>1</v>
          </cell>
          <cell r="D1196">
            <v>55</v>
          </cell>
          <cell r="E1196">
            <v>80322</v>
          </cell>
          <cell r="F1196">
            <v>51</v>
          </cell>
          <cell r="G1196">
            <v>380</v>
          </cell>
          <cell r="H1196" t="str">
            <v>ﾔﾏﾓﾄ ﾋﾛｼ</v>
          </cell>
          <cell r="I1196" t="str">
            <v>山本　博司　　　　　　　　　</v>
          </cell>
          <cell r="J1196">
            <v>23074</v>
          </cell>
          <cell r="K1196">
            <v>32051</v>
          </cell>
          <cell r="L1196" t="str">
            <v>1-0412</v>
          </cell>
        </row>
        <row r="1197">
          <cell r="A1197">
            <v>880343</v>
          </cell>
          <cell r="B1197">
            <v>37438</v>
          </cell>
          <cell r="C1197">
            <v>1</v>
          </cell>
          <cell r="D1197">
            <v>26</v>
          </cell>
          <cell r="E1197">
            <v>80200</v>
          </cell>
          <cell r="F1197">
            <v>41</v>
          </cell>
          <cell r="G1197">
            <v>120</v>
          </cell>
          <cell r="H1197" t="str">
            <v>ｱｵﾔﾏ ﾄﾓﾉﾘ</v>
          </cell>
          <cell r="I1197" t="str">
            <v>青山　智則　　　　　　　　　</v>
          </cell>
          <cell r="J1197">
            <v>23504</v>
          </cell>
          <cell r="K1197">
            <v>32234</v>
          </cell>
          <cell r="L1197" t="str">
            <v>1-0513</v>
          </cell>
        </row>
        <row r="1198">
          <cell r="A1198">
            <v>881093</v>
          </cell>
          <cell r="B1198">
            <v>37438</v>
          </cell>
          <cell r="C1198">
            <v>1</v>
          </cell>
          <cell r="D1198">
            <v>45</v>
          </cell>
          <cell r="E1198">
            <v>80000</v>
          </cell>
          <cell r="F1198">
            <v>51</v>
          </cell>
          <cell r="G1198">
            <v>120</v>
          </cell>
          <cell r="H1198" t="str">
            <v>ﾔﾏｻﾞｷ ﾀｶﾉﾘ</v>
          </cell>
          <cell r="I1198" t="str">
            <v>山崎　高徳　　　　　　　　　</v>
          </cell>
          <cell r="J1198">
            <v>22431</v>
          </cell>
          <cell r="K1198">
            <v>32234</v>
          </cell>
          <cell r="L1198" t="str">
            <v>1-0414</v>
          </cell>
        </row>
        <row r="1199">
          <cell r="A1199">
            <v>881226</v>
          </cell>
          <cell r="B1199">
            <v>37438</v>
          </cell>
          <cell r="C1199">
            <v>1</v>
          </cell>
          <cell r="D1199">
            <v>53</v>
          </cell>
          <cell r="E1199">
            <v>80509</v>
          </cell>
          <cell r="F1199">
            <v>51</v>
          </cell>
          <cell r="G1199">
            <v>453</v>
          </cell>
          <cell r="H1199" t="str">
            <v>ﾜﾁ ｼｹﾞﾙ</v>
          </cell>
          <cell r="I1199" t="str">
            <v>和地　茂　　　　　　　　　　</v>
          </cell>
          <cell r="J1199">
            <v>23879</v>
          </cell>
          <cell r="K1199">
            <v>32234</v>
          </cell>
          <cell r="L1199" t="str">
            <v>1-0413</v>
          </cell>
        </row>
        <row r="1200">
          <cell r="A1200">
            <v>882869</v>
          </cell>
          <cell r="B1200">
            <v>37438</v>
          </cell>
          <cell r="C1200">
            <v>1</v>
          </cell>
          <cell r="D1200">
            <v>45</v>
          </cell>
          <cell r="E1200">
            <v>80000</v>
          </cell>
          <cell r="F1200">
            <v>51</v>
          </cell>
          <cell r="G1200">
            <v>120</v>
          </cell>
          <cell r="H1200" t="str">
            <v>ｽﾀﾞ ﾏﾕﾐ</v>
          </cell>
          <cell r="I1200" t="str">
            <v>須田　真由美　　　　　　　　</v>
          </cell>
          <cell r="J1200">
            <v>25365</v>
          </cell>
          <cell r="K1200">
            <v>32325</v>
          </cell>
          <cell r="L1200" t="str">
            <v>1-0309</v>
          </cell>
        </row>
        <row r="1201">
          <cell r="A1201">
            <v>883511</v>
          </cell>
          <cell r="B1201">
            <v>37438</v>
          </cell>
          <cell r="C1201">
            <v>1</v>
          </cell>
          <cell r="D1201">
            <v>45</v>
          </cell>
          <cell r="E1201">
            <v>80003</v>
          </cell>
          <cell r="F1201">
            <v>51</v>
          </cell>
          <cell r="G1201">
            <v>120</v>
          </cell>
          <cell r="H1201" t="str">
            <v>ﾌｼﾞﾖｼ ﾋﾛﾌﾐ</v>
          </cell>
          <cell r="I1201" t="str">
            <v>藤吉　泰文　　　　　　　　　</v>
          </cell>
          <cell r="J1201">
            <v>25578</v>
          </cell>
          <cell r="K1201">
            <v>32417</v>
          </cell>
          <cell r="L1201" t="str">
            <v>1-0309</v>
          </cell>
        </row>
        <row r="1202">
          <cell r="A1202">
            <v>883719</v>
          </cell>
          <cell r="B1202">
            <v>37438</v>
          </cell>
          <cell r="C1202">
            <v>1</v>
          </cell>
          <cell r="D1202">
            <v>45</v>
          </cell>
          <cell r="E1202">
            <v>80000</v>
          </cell>
          <cell r="F1202">
            <v>41</v>
          </cell>
          <cell r="G1202">
            <v>120</v>
          </cell>
          <cell r="H1202" t="str">
            <v>ｶﾜﾓﾄ ｱｷﾗ</v>
          </cell>
          <cell r="I1202" t="str">
            <v>川本　明　　　　　　　　　　</v>
          </cell>
          <cell r="J1202">
            <v>24072</v>
          </cell>
          <cell r="K1202">
            <v>32417</v>
          </cell>
          <cell r="L1202" t="str">
            <v>1-0512</v>
          </cell>
        </row>
        <row r="1203">
          <cell r="A1203">
            <v>885905</v>
          </cell>
          <cell r="B1203">
            <v>37438</v>
          </cell>
          <cell r="C1203">
            <v>1</v>
          </cell>
          <cell r="D1203">
            <v>83</v>
          </cell>
          <cell r="E1203">
            <v>80800</v>
          </cell>
          <cell r="F1203">
            <v>51</v>
          </cell>
          <cell r="G1203">
            <v>380</v>
          </cell>
          <cell r="H1203" t="str">
            <v>ｵﾊﾞﾗ ﾀｹﾕｷ</v>
          </cell>
          <cell r="I1203" t="str">
            <v>小原　丈幸　　　　　　　　　</v>
          </cell>
          <cell r="J1203">
            <v>25043</v>
          </cell>
          <cell r="K1203">
            <v>32143</v>
          </cell>
          <cell r="L1203" t="str">
            <v>1-0309</v>
          </cell>
        </row>
        <row r="1204">
          <cell r="A1204">
            <v>885913</v>
          </cell>
          <cell r="B1204">
            <v>37438</v>
          </cell>
          <cell r="C1204">
            <v>1</v>
          </cell>
          <cell r="D1204">
            <v>55</v>
          </cell>
          <cell r="E1204">
            <v>80321</v>
          </cell>
          <cell r="F1204">
            <v>60</v>
          </cell>
          <cell r="G1204">
            <v>785</v>
          </cell>
          <cell r="H1204" t="str">
            <v>ｲﾄｳ ﾖｼﾉﾌﾞ</v>
          </cell>
          <cell r="I1204" t="str">
            <v>伊藤　善信　　　　　　　　　</v>
          </cell>
          <cell r="J1204">
            <v>24576</v>
          </cell>
          <cell r="K1204">
            <v>32143</v>
          </cell>
          <cell r="L1204" t="str">
            <v>5-0310</v>
          </cell>
        </row>
        <row r="1205">
          <cell r="A1205">
            <v>885938</v>
          </cell>
          <cell r="B1205">
            <v>37438</v>
          </cell>
          <cell r="C1205">
            <v>1</v>
          </cell>
          <cell r="D1205">
            <v>54</v>
          </cell>
          <cell r="E1205">
            <v>80329</v>
          </cell>
          <cell r="F1205">
            <v>60</v>
          </cell>
          <cell r="G1205">
            <v>784</v>
          </cell>
          <cell r="H1205" t="str">
            <v>ｻﾙﾀ ﾋﾛﾉﾌﾞ</v>
          </cell>
          <cell r="I1205" t="str">
            <v>猿田　浩信　　　　　　　　　</v>
          </cell>
          <cell r="J1205">
            <v>23142</v>
          </cell>
          <cell r="K1205">
            <v>32143</v>
          </cell>
          <cell r="L1205" t="str">
            <v>5-0411</v>
          </cell>
        </row>
        <row r="1206">
          <cell r="A1206">
            <v>885954</v>
          </cell>
          <cell r="B1206">
            <v>37438</v>
          </cell>
          <cell r="C1206">
            <v>1</v>
          </cell>
          <cell r="D1206">
            <v>57</v>
          </cell>
          <cell r="E1206">
            <v>80300</v>
          </cell>
          <cell r="F1206">
            <v>51</v>
          </cell>
          <cell r="G1206">
            <v>380</v>
          </cell>
          <cell r="H1206" t="str">
            <v>ﾀｶﾏﾂ ﾀﾞｲｽｹ</v>
          </cell>
          <cell r="I1206" t="str">
            <v>高松　大輔　　　　　　　　　</v>
          </cell>
          <cell r="J1206">
            <v>24960</v>
          </cell>
          <cell r="K1206">
            <v>32143</v>
          </cell>
          <cell r="L1206" t="str">
            <v>1-0309</v>
          </cell>
        </row>
        <row r="1207">
          <cell r="A1207">
            <v>885962</v>
          </cell>
          <cell r="B1207">
            <v>37438</v>
          </cell>
          <cell r="C1207">
            <v>1</v>
          </cell>
          <cell r="D1207">
            <v>55</v>
          </cell>
          <cell r="E1207">
            <v>80321</v>
          </cell>
          <cell r="F1207">
            <v>60</v>
          </cell>
          <cell r="G1207">
            <v>785</v>
          </cell>
          <cell r="H1207" t="str">
            <v>ﾀｷｼﾀ ﾖｼｱｷ</v>
          </cell>
          <cell r="I1207" t="str">
            <v>滝下　由秋　　　　　　　　　</v>
          </cell>
          <cell r="J1207">
            <v>22995</v>
          </cell>
          <cell r="K1207">
            <v>32143</v>
          </cell>
          <cell r="L1207" t="str">
            <v>5-0412</v>
          </cell>
        </row>
        <row r="1208">
          <cell r="A1208">
            <v>885979</v>
          </cell>
          <cell r="B1208">
            <v>37438</v>
          </cell>
          <cell r="C1208">
            <v>1</v>
          </cell>
          <cell r="D1208">
            <v>80</v>
          </cell>
          <cell r="E1208">
            <v>80800</v>
          </cell>
          <cell r="F1208">
            <v>51</v>
          </cell>
          <cell r="G1208">
            <v>380</v>
          </cell>
          <cell r="H1208" t="str">
            <v>ﾀｶﾏﾂ ｺｳｲﾁ</v>
          </cell>
          <cell r="I1208" t="str">
            <v>高松　幸一　　　　　　　　　</v>
          </cell>
          <cell r="J1208">
            <v>25057</v>
          </cell>
          <cell r="K1208">
            <v>32143</v>
          </cell>
          <cell r="L1208" t="str">
            <v>1-0309</v>
          </cell>
        </row>
        <row r="1209">
          <cell r="A1209">
            <v>885987</v>
          </cell>
          <cell r="B1209">
            <v>37438</v>
          </cell>
          <cell r="C1209">
            <v>1</v>
          </cell>
          <cell r="D1209">
            <v>55</v>
          </cell>
          <cell r="E1209">
            <v>80321</v>
          </cell>
          <cell r="F1209">
            <v>60</v>
          </cell>
          <cell r="G1209">
            <v>785</v>
          </cell>
          <cell r="H1209" t="str">
            <v>ｵｵﾉ ﾖｼﾕｷ</v>
          </cell>
          <cell r="I1209" t="str">
            <v>大野　吉行　　　　　　　　　</v>
          </cell>
          <cell r="J1209">
            <v>25290</v>
          </cell>
          <cell r="K1209">
            <v>32143</v>
          </cell>
          <cell r="L1209" t="str">
            <v>5-0309</v>
          </cell>
        </row>
        <row r="1210">
          <cell r="A1210">
            <v>885995</v>
          </cell>
          <cell r="B1210">
            <v>37438</v>
          </cell>
          <cell r="C1210">
            <v>1</v>
          </cell>
          <cell r="D1210">
            <v>55</v>
          </cell>
          <cell r="E1210">
            <v>80322</v>
          </cell>
          <cell r="F1210">
            <v>51</v>
          </cell>
          <cell r="G1210">
            <v>380</v>
          </cell>
          <cell r="H1210" t="str">
            <v>ﾉﾏ ｼﾖｳｲﾁ</v>
          </cell>
          <cell r="I1210" t="str">
            <v>野間　正一　　　　　　　　　</v>
          </cell>
          <cell r="J1210">
            <v>24108</v>
          </cell>
          <cell r="K1210">
            <v>32143</v>
          </cell>
          <cell r="L1210" t="str">
            <v>1-0311</v>
          </cell>
        </row>
        <row r="1211">
          <cell r="A1211">
            <v>886002</v>
          </cell>
          <cell r="B1211">
            <v>37438</v>
          </cell>
          <cell r="C1211">
            <v>1</v>
          </cell>
          <cell r="D1211">
            <v>55</v>
          </cell>
          <cell r="E1211">
            <v>80320</v>
          </cell>
          <cell r="F1211">
            <v>60</v>
          </cell>
          <cell r="G1211">
            <v>785</v>
          </cell>
          <cell r="H1211" t="str">
            <v>ｻｲﾄｳ ｾｲｼﾞ</v>
          </cell>
          <cell r="I1211" t="str">
            <v>斎藤　誠至　　　　　　　　　</v>
          </cell>
          <cell r="J1211">
            <v>23735</v>
          </cell>
          <cell r="K1211">
            <v>32143</v>
          </cell>
          <cell r="L1211" t="str">
            <v>5-0411</v>
          </cell>
        </row>
        <row r="1212">
          <cell r="A1212">
            <v>886035</v>
          </cell>
          <cell r="B1212">
            <v>37438</v>
          </cell>
          <cell r="C1212">
            <v>1</v>
          </cell>
          <cell r="D1212">
            <v>55</v>
          </cell>
          <cell r="E1212">
            <v>80321</v>
          </cell>
          <cell r="F1212">
            <v>51</v>
          </cell>
          <cell r="G1212">
            <v>380</v>
          </cell>
          <cell r="H1212" t="str">
            <v>ﾜｼﾞﾏ ﾀｶｼ</v>
          </cell>
          <cell r="I1212" t="str">
            <v>輪島　孝至　　　　　　　　　</v>
          </cell>
          <cell r="J1212">
            <v>25252</v>
          </cell>
          <cell r="K1212">
            <v>32143</v>
          </cell>
          <cell r="L1212" t="str">
            <v>1-0309</v>
          </cell>
        </row>
        <row r="1213">
          <cell r="A1213">
            <v>886043</v>
          </cell>
          <cell r="B1213">
            <v>37438</v>
          </cell>
          <cell r="C1213">
            <v>1</v>
          </cell>
          <cell r="D1213">
            <v>54</v>
          </cell>
          <cell r="E1213">
            <v>80328</v>
          </cell>
          <cell r="F1213">
            <v>60</v>
          </cell>
          <cell r="G1213">
            <v>784</v>
          </cell>
          <cell r="H1213" t="str">
            <v>ﾀﾞｲﾔ ｹｲｲﾁ</v>
          </cell>
          <cell r="I1213" t="str">
            <v>大谷　慶一　　　　　　　　　</v>
          </cell>
          <cell r="J1213">
            <v>22967</v>
          </cell>
          <cell r="K1213">
            <v>32143</v>
          </cell>
          <cell r="L1213" t="str">
            <v>5-0412</v>
          </cell>
        </row>
        <row r="1214">
          <cell r="A1214">
            <v>886051</v>
          </cell>
          <cell r="B1214">
            <v>37438</v>
          </cell>
          <cell r="C1214">
            <v>1</v>
          </cell>
          <cell r="D1214">
            <v>83</v>
          </cell>
          <cell r="E1214">
            <v>80800</v>
          </cell>
          <cell r="F1214">
            <v>51</v>
          </cell>
          <cell r="G1214">
            <v>380</v>
          </cell>
          <cell r="H1214" t="str">
            <v>ﾊﾔｼ ｼﾞﾕﾝｲﾁ</v>
          </cell>
          <cell r="I1214" t="str">
            <v>林　純一　　　　　　　　　　</v>
          </cell>
          <cell r="J1214">
            <v>23825</v>
          </cell>
          <cell r="K1214">
            <v>32143</v>
          </cell>
          <cell r="L1214" t="str">
            <v>1-0311</v>
          </cell>
        </row>
        <row r="1215">
          <cell r="A1215">
            <v>886076</v>
          </cell>
          <cell r="B1215">
            <v>37438</v>
          </cell>
          <cell r="C1215">
            <v>1</v>
          </cell>
          <cell r="D1215">
            <v>55</v>
          </cell>
          <cell r="E1215">
            <v>80331</v>
          </cell>
          <cell r="F1215">
            <v>60</v>
          </cell>
          <cell r="G1215">
            <v>785</v>
          </cell>
          <cell r="H1215" t="str">
            <v>ﾄｸﾐﾂ ｱｷﾋｻ</v>
          </cell>
          <cell r="I1215" t="str">
            <v>徳光　了恒　　　　　　　　　</v>
          </cell>
          <cell r="J1215">
            <v>24357</v>
          </cell>
          <cell r="K1215">
            <v>32143</v>
          </cell>
          <cell r="L1215" t="str">
            <v>5-0311</v>
          </cell>
        </row>
        <row r="1216">
          <cell r="A1216">
            <v>886084</v>
          </cell>
          <cell r="B1216">
            <v>37438</v>
          </cell>
          <cell r="C1216">
            <v>1</v>
          </cell>
          <cell r="D1216">
            <v>57</v>
          </cell>
          <cell r="E1216">
            <v>80300</v>
          </cell>
          <cell r="F1216">
            <v>51</v>
          </cell>
          <cell r="G1216">
            <v>380</v>
          </cell>
          <cell r="H1216" t="str">
            <v>ｱﾓｳ ﾔｽﾋｺ</v>
          </cell>
          <cell r="I1216" t="str">
            <v>天羽　靖彦　　　　　　　　　</v>
          </cell>
          <cell r="J1216">
            <v>23920</v>
          </cell>
          <cell r="K1216">
            <v>32143</v>
          </cell>
          <cell r="L1216" t="str">
            <v>1-0311</v>
          </cell>
        </row>
        <row r="1217">
          <cell r="A1217">
            <v>886092</v>
          </cell>
          <cell r="B1217">
            <v>37438</v>
          </cell>
          <cell r="C1217">
            <v>1</v>
          </cell>
          <cell r="D1217">
            <v>55</v>
          </cell>
          <cell r="E1217">
            <v>80321</v>
          </cell>
          <cell r="F1217">
            <v>51</v>
          </cell>
          <cell r="G1217">
            <v>380</v>
          </cell>
          <cell r="H1217" t="str">
            <v>ﾏｽﾔ ﾄﾓｷ</v>
          </cell>
          <cell r="I1217" t="str">
            <v>増谷　智揮　　　　　　　　　</v>
          </cell>
          <cell r="J1217">
            <v>24951</v>
          </cell>
          <cell r="K1217">
            <v>32143</v>
          </cell>
          <cell r="L1217" t="str">
            <v>1-0309</v>
          </cell>
        </row>
        <row r="1218">
          <cell r="A1218">
            <v>886101</v>
          </cell>
          <cell r="B1218">
            <v>37438</v>
          </cell>
          <cell r="C1218">
            <v>1</v>
          </cell>
          <cell r="D1218">
            <v>54</v>
          </cell>
          <cell r="E1218">
            <v>80329</v>
          </cell>
          <cell r="F1218">
            <v>60</v>
          </cell>
          <cell r="G1218">
            <v>718</v>
          </cell>
          <cell r="H1218" t="str">
            <v>ﾆｼﾔ ﾉﾘﾋﾄ</v>
          </cell>
          <cell r="I1218" t="str">
            <v>西屋　理人　　　　　　　　　</v>
          </cell>
          <cell r="J1218">
            <v>24587</v>
          </cell>
          <cell r="K1218">
            <v>32143</v>
          </cell>
          <cell r="L1218" t="str">
            <v>5-0310</v>
          </cell>
        </row>
        <row r="1219">
          <cell r="A1219">
            <v>886118</v>
          </cell>
          <cell r="B1219">
            <v>37438</v>
          </cell>
          <cell r="C1219">
            <v>1</v>
          </cell>
          <cell r="D1219">
            <v>55</v>
          </cell>
          <cell r="E1219">
            <v>80322</v>
          </cell>
          <cell r="F1219">
            <v>60</v>
          </cell>
          <cell r="G1219">
            <v>785</v>
          </cell>
          <cell r="H1219" t="str">
            <v>ｶﾜｾ ﾋﾃﾞﾄｼ</v>
          </cell>
          <cell r="I1219" t="str">
            <v>川瀬　英俊　　　　　　　　　</v>
          </cell>
          <cell r="J1219">
            <v>23821</v>
          </cell>
          <cell r="K1219">
            <v>32143</v>
          </cell>
          <cell r="L1219" t="str">
            <v>5-0311</v>
          </cell>
        </row>
        <row r="1220">
          <cell r="A1220">
            <v>886134</v>
          </cell>
          <cell r="B1220">
            <v>37438</v>
          </cell>
          <cell r="C1220">
            <v>1</v>
          </cell>
          <cell r="D1220">
            <v>45</v>
          </cell>
          <cell r="E1220">
            <v>80000</v>
          </cell>
          <cell r="F1220">
            <v>51</v>
          </cell>
          <cell r="G1220">
            <v>380</v>
          </cell>
          <cell r="H1220" t="str">
            <v>ｴｸﾞﾁ ﾀｶｼ</v>
          </cell>
          <cell r="I1220" t="str">
            <v>江口　隆司　　　　　　　　　</v>
          </cell>
          <cell r="J1220">
            <v>24878</v>
          </cell>
          <cell r="K1220">
            <v>32143</v>
          </cell>
          <cell r="L1220" t="str">
            <v>1-0309</v>
          </cell>
        </row>
        <row r="1221">
          <cell r="A1221">
            <v>886142</v>
          </cell>
          <cell r="B1221">
            <v>37438</v>
          </cell>
          <cell r="C1221">
            <v>1</v>
          </cell>
          <cell r="D1221">
            <v>54</v>
          </cell>
          <cell r="E1221">
            <v>80329</v>
          </cell>
          <cell r="F1221">
            <v>60</v>
          </cell>
          <cell r="G1221">
            <v>784</v>
          </cell>
          <cell r="H1221" t="str">
            <v>ﾐｽﾞｼﾏ ﾊﾙﾐ</v>
          </cell>
          <cell r="I1221" t="str">
            <v>水嶋　治美　　　　　　　　　</v>
          </cell>
          <cell r="J1221">
            <v>24589</v>
          </cell>
          <cell r="K1221">
            <v>32143</v>
          </cell>
          <cell r="L1221" t="str">
            <v>5-0310</v>
          </cell>
        </row>
        <row r="1222">
          <cell r="A1222">
            <v>886150</v>
          </cell>
          <cell r="B1222">
            <v>37438</v>
          </cell>
          <cell r="C1222">
            <v>1</v>
          </cell>
          <cell r="D1222">
            <v>11</v>
          </cell>
          <cell r="E1222">
            <v>80327</v>
          </cell>
          <cell r="F1222">
            <v>51</v>
          </cell>
          <cell r="G1222">
            <v>481</v>
          </cell>
          <cell r="H1222" t="str">
            <v>ｽﾄﾞｳ ｾｲｲﾁ</v>
          </cell>
          <cell r="I1222" t="str">
            <v>須藤　誠一　　　　　　　　　</v>
          </cell>
          <cell r="J1222">
            <v>22992</v>
          </cell>
          <cell r="K1222">
            <v>32203</v>
          </cell>
          <cell r="L1222" t="str">
            <v>1-0412</v>
          </cell>
        </row>
        <row r="1223">
          <cell r="A1223">
            <v>886167</v>
          </cell>
          <cell r="B1223">
            <v>37438</v>
          </cell>
          <cell r="C1223">
            <v>1</v>
          </cell>
          <cell r="D1223">
            <v>13</v>
          </cell>
          <cell r="E1223">
            <v>80327</v>
          </cell>
          <cell r="F1223">
            <v>51</v>
          </cell>
          <cell r="G1223">
            <v>480</v>
          </cell>
          <cell r="H1223" t="str">
            <v>ｵｻﾀﾞ ﾋﾛｼ</v>
          </cell>
          <cell r="I1223" t="str">
            <v>長田　博司　　　　　　　　　</v>
          </cell>
          <cell r="J1223">
            <v>22891</v>
          </cell>
          <cell r="K1223">
            <v>32203</v>
          </cell>
          <cell r="L1223" t="str">
            <v>1-0412</v>
          </cell>
        </row>
        <row r="1224">
          <cell r="A1224">
            <v>886175</v>
          </cell>
          <cell r="B1224">
            <v>37438</v>
          </cell>
          <cell r="C1224">
            <v>1</v>
          </cell>
          <cell r="D1224">
            <v>54</v>
          </cell>
          <cell r="E1224">
            <v>80328</v>
          </cell>
          <cell r="F1224">
            <v>60</v>
          </cell>
          <cell r="G1224">
            <v>718</v>
          </cell>
          <cell r="H1224" t="str">
            <v>ﾌｼﾞﾓﾄ ﾕｳｼﾞ</v>
          </cell>
          <cell r="I1224" t="str">
            <v>藤本　祐司　　　　　　　　　</v>
          </cell>
          <cell r="J1224">
            <v>24974</v>
          </cell>
          <cell r="K1224">
            <v>32234</v>
          </cell>
          <cell r="L1224" t="str">
            <v>5-0308</v>
          </cell>
        </row>
        <row r="1225">
          <cell r="A1225">
            <v>886200</v>
          </cell>
          <cell r="B1225">
            <v>37438</v>
          </cell>
          <cell r="C1225">
            <v>1</v>
          </cell>
          <cell r="D1225">
            <v>54</v>
          </cell>
          <cell r="E1225">
            <v>80328</v>
          </cell>
          <cell r="F1225">
            <v>60</v>
          </cell>
          <cell r="G1225">
            <v>718</v>
          </cell>
          <cell r="H1225" t="str">
            <v>ﾖｼﾀﾞ ﾖｼﾏｻ</v>
          </cell>
          <cell r="I1225" t="str">
            <v>吉田　芳政　　　　　　　　　</v>
          </cell>
          <cell r="J1225">
            <v>24437</v>
          </cell>
          <cell r="K1225">
            <v>32234</v>
          </cell>
          <cell r="L1225" t="str">
            <v>5-0311</v>
          </cell>
        </row>
        <row r="1226">
          <cell r="A1226">
            <v>886233</v>
          </cell>
          <cell r="B1226">
            <v>37438</v>
          </cell>
          <cell r="C1226">
            <v>1</v>
          </cell>
          <cell r="D1226">
            <v>54</v>
          </cell>
          <cell r="E1226">
            <v>80329</v>
          </cell>
          <cell r="F1226">
            <v>60</v>
          </cell>
          <cell r="G1226">
            <v>718</v>
          </cell>
          <cell r="H1226" t="str">
            <v>ﾀﾞｲﾔ ｺｳｾｲ</v>
          </cell>
          <cell r="I1226" t="str">
            <v>大谷　幸成　　　　　　　　　</v>
          </cell>
          <cell r="J1226">
            <v>24039</v>
          </cell>
          <cell r="K1226">
            <v>32234</v>
          </cell>
          <cell r="L1226" t="str">
            <v>5-0311</v>
          </cell>
        </row>
        <row r="1227">
          <cell r="A1227">
            <v>886241</v>
          </cell>
          <cell r="B1227">
            <v>37438</v>
          </cell>
          <cell r="C1227">
            <v>1</v>
          </cell>
          <cell r="D1227">
            <v>54</v>
          </cell>
          <cell r="E1227">
            <v>80328</v>
          </cell>
          <cell r="F1227">
            <v>60</v>
          </cell>
          <cell r="G1227">
            <v>718</v>
          </cell>
          <cell r="H1227" t="str">
            <v>ｶﾏﾀﾞ ﾊｼﾞﾒ</v>
          </cell>
          <cell r="I1227" t="str">
            <v>鎌田　肇　　　　　　　　　　</v>
          </cell>
          <cell r="J1227">
            <v>23228</v>
          </cell>
          <cell r="K1227">
            <v>32234</v>
          </cell>
          <cell r="L1227" t="str">
            <v>5-0412</v>
          </cell>
        </row>
        <row r="1228">
          <cell r="A1228">
            <v>886259</v>
          </cell>
          <cell r="B1228">
            <v>37438</v>
          </cell>
          <cell r="C1228">
            <v>1</v>
          </cell>
          <cell r="D1228">
            <v>54</v>
          </cell>
          <cell r="E1228">
            <v>80328</v>
          </cell>
          <cell r="F1228">
            <v>60</v>
          </cell>
          <cell r="G1228">
            <v>718</v>
          </cell>
          <cell r="H1228" t="str">
            <v>ｺﾆｼ ﾋﾃﾞﾉﾘ</v>
          </cell>
          <cell r="I1228" t="str">
            <v>小西　英則　　　　　　　　　</v>
          </cell>
          <cell r="J1228">
            <v>24389</v>
          </cell>
          <cell r="K1228">
            <v>32234</v>
          </cell>
          <cell r="L1228" t="str">
            <v>5-0311</v>
          </cell>
        </row>
        <row r="1229">
          <cell r="A1229">
            <v>886266</v>
          </cell>
          <cell r="B1229">
            <v>37438</v>
          </cell>
          <cell r="C1229">
            <v>1</v>
          </cell>
          <cell r="D1229">
            <v>54</v>
          </cell>
          <cell r="E1229">
            <v>80330</v>
          </cell>
          <cell r="F1229">
            <v>60</v>
          </cell>
          <cell r="G1229">
            <v>718</v>
          </cell>
          <cell r="H1229" t="str">
            <v>ﾔﾊﾗ ﾀｶｼ</v>
          </cell>
          <cell r="I1229" t="str">
            <v>矢原　隆史　　　　　　　　　</v>
          </cell>
          <cell r="J1229">
            <v>25495</v>
          </cell>
          <cell r="K1229">
            <v>32234</v>
          </cell>
          <cell r="L1229" t="str">
            <v>5-0309</v>
          </cell>
        </row>
        <row r="1230">
          <cell r="A1230">
            <v>886282</v>
          </cell>
          <cell r="B1230">
            <v>37438</v>
          </cell>
          <cell r="C1230">
            <v>1</v>
          </cell>
          <cell r="D1230">
            <v>54</v>
          </cell>
          <cell r="E1230">
            <v>80328</v>
          </cell>
          <cell r="F1230">
            <v>60</v>
          </cell>
          <cell r="G1230">
            <v>718</v>
          </cell>
          <cell r="H1230" t="str">
            <v>ｺﾊﾞﾔｼ ｻﾄｽ</v>
          </cell>
          <cell r="I1230" t="str">
            <v>小林　諭　　　　　　　　　　</v>
          </cell>
          <cell r="J1230">
            <v>25338</v>
          </cell>
          <cell r="K1230">
            <v>32234</v>
          </cell>
          <cell r="L1230" t="str">
            <v>5-0309</v>
          </cell>
        </row>
        <row r="1231">
          <cell r="A1231">
            <v>886290</v>
          </cell>
          <cell r="B1231">
            <v>37438</v>
          </cell>
          <cell r="C1231">
            <v>1</v>
          </cell>
          <cell r="D1231">
            <v>54</v>
          </cell>
          <cell r="E1231">
            <v>80330</v>
          </cell>
          <cell r="F1231">
            <v>60</v>
          </cell>
          <cell r="G1231">
            <v>718</v>
          </cell>
          <cell r="H1231" t="str">
            <v>ﾑｶｲ ﾐﾂﾋｺ</v>
          </cell>
          <cell r="I1231" t="str">
            <v>向井　光彦　　　　　　　　　</v>
          </cell>
          <cell r="J1231">
            <v>25465</v>
          </cell>
          <cell r="K1231">
            <v>32234</v>
          </cell>
          <cell r="L1231" t="str">
            <v>5-0309</v>
          </cell>
        </row>
        <row r="1232">
          <cell r="A1232">
            <v>886316</v>
          </cell>
          <cell r="B1232">
            <v>37438</v>
          </cell>
          <cell r="C1232">
            <v>1</v>
          </cell>
          <cell r="D1232">
            <v>54</v>
          </cell>
          <cell r="E1232">
            <v>80328</v>
          </cell>
          <cell r="F1232">
            <v>60</v>
          </cell>
          <cell r="G1232">
            <v>718</v>
          </cell>
          <cell r="H1232" t="str">
            <v>ﾜﾀﾅﾍﾞ ﾏｺﾄ</v>
          </cell>
          <cell r="I1232" t="str">
            <v>渡邊　誠　　　　　　　　　　</v>
          </cell>
          <cell r="J1232">
            <v>25533</v>
          </cell>
          <cell r="K1232">
            <v>32234</v>
          </cell>
          <cell r="L1232" t="str">
            <v>5-0309</v>
          </cell>
        </row>
        <row r="1233">
          <cell r="A1233">
            <v>886324</v>
          </cell>
          <cell r="B1233">
            <v>37438</v>
          </cell>
          <cell r="C1233">
            <v>1</v>
          </cell>
          <cell r="D1233">
            <v>54</v>
          </cell>
          <cell r="E1233">
            <v>80330</v>
          </cell>
          <cell r="F1233">
            <v>51</v>
          </cell>
          <cell r="G1233">
            <v>380</v>
          </cell>
          <cell r="H1233" t="str">
            <v>ﾀｶﾊｼ ﾋﾃﾞﾋﾛ</v>
          </cell>
          <cell r="I1233" t="str">
            <v>高橋　英広　　　　　　　　　</v>
          </cell>
          <cell r="J1233">
            <v>24625</v>
          </cell>
          <cell r="K1233">
            <v>32234</v>
          </cell>
          <cell r="L1233" t="str">
            <v>1-0310</v>
          </cell>
        </row>
        <row r="1234">
          <cell r="A1234">
            <v>886340</v>
          </cell>
          <cell r="B1234">
            <v>37438</v>
          </cell>
          <cell r="C1234">
            <v>1</v>
          </cell>
          <cell r="D1234">
            <v>54</v>
          </cell>
          <cell r="E1234">
            <v>80002</v>
          </cell>
          <cell r="F1234">
            <v>60</v>
          </cell>
          <cell r="G1234">
            <v>784</v>
          </cell>
          <cell r="H1234" t="str">
            <v>ﾅﾝﾊﾞ ﾋﾛｼ</v>
          </cell>
          <cell r="I1234" t="str">
            <v>難波　弘　　　　　　　　　　</v>
          </cell>
          <cell r="J1234">
            <v>22927</v>
          </cell>
          <cell r="K1234">
            <v>32234</v>
          </cell>
          <cell r="L1234" t="str">
            <v>5-0412</v>
          </cell>
        </row>
        <row r="1235">
          <cell r="A1235">
            <v>886365</v>
          </cell>
          <cell r="B1235">
            <v>37438</v>
          </cell>
          <cell r="C1235">
            <v>1</v>
          </cell>
          <cell r="D1235">
            <v>54</v>
          </cell>
          <cell r="E1235">
            <v>80330</v>
          </cell>
          <cell r="F1235">
            <v>60</v>
          </cell>
          <cell r="G1235">
            <v>718</v>
          </cell>
          <cell r="H1235" t="str">
            <v>ﾔﾏｶﾞﾀ ﾀﾀﾞｼ</v>
          </cell>
          <cell r="I1235" t="str">
            <v>山縣　禎史　　　　　　　　　</v>
          </cell>
          <cell r="J1235">
            <v>25472</v>
          </cell>
          <cell r="K1235">
            <v>32234</v>
          </cell>
          <cell r="L1235" t="str">
            <v>5-0309</v>
          </cell>
        </row>
        <row r="1236">
          <cell r="A1236">
            <v>886373</v>
          </cell>
          <cell r="B1236">
            <v>37438</v>
          </cell>
          <cell r="C1236">
            <v>1</v>
          </cell>
          <cell r="D1236">
            <v>54</v>
          </cell>
          <cell r="E1236">
            <v>80002</v>
          </cell>
          <cell r="F1236">
            <v>60</v>
          </cell>
          <cell r="G1236">
            <v>784</v>
          </cell>
          <cell r="H1236" t="str">
            <v>ﾔﾏｶﾞﾀ ﾓﾄﾕｷ</v>
          </cell>
          <cell r="I1236" t="str">
            <v>山形　幹幸　　　　　　　　　</v>
          </cell>
          <cell r="J1236">
            <v>25380</v>
          </cell>
          <cell r="K1236">
            <v>32234</v>
          </cell>
          <cell r="L1236" t="str">
            <v>5-0309</v>
          </cell>
        </row>
        <row r="1237">
          <cell r="A1237">
            <v>886423</v>
          </cell>
          <cell r="B1237">
            <v>37438</v>
          </cell>
          <cell r="C1237">
            <v>1</v>
          </cell>
          <cell r="D1237">
            <v>54</v>
          </cell>
          <cell r="E1237">
            <v>80329</v>
          </cell>
          <cell r="F1237">
            <v>60</v>
          </cell>
          <cell r="G1237">
            <v>718</v>
          </cell>
          <cell r="H1237" t="str">
            <v>ｶﾐﾀﾆ ｲﾁﾛｳ</v>
          </cell>
          <cell r="I1237" t="str">
            <v>上谷　一郎　　　　　　　　　</v>
          </cell>
          <cell r="J1237">
            <v>23060</v>
          </cell>
          <cell r="K1237">
            <v>32234</v>
          </cell>
          <cell r="L1237" t="str">
            <v>5-0412</v>
          </cell>
        </row>
        <row r="1238">
          <cell r="A1238">
            <v>886449</v>
          </cell>
          <cell r="B1238">
            <v>37438</v>
          </cell>
          <cell r="C1238">
            <v>1</v>
          </cell>
          <cell r="D1238">
            <v>53</v>
          </cell>
          <cell r="E1238">
            <v>80510</v>
          </cell>
          <cell r="F1238">
            <v>51</v>
          </cell>
          <cell r="G1238">
            <v>481</v>
          </cell>
          <cell r="H1238" t="str">
            <v>ﾀｼﾞﾏ ﾖｼｵ</v>
          </cell>
          <cell r="I1238" t="str">
            <v>田島　義雄　　　　　　　　　</v>
          </cell>
          <cell r="J1238">
            <v>23776</v>
          </cell>
          <cell r="K1238">
            <v>32264</v>
          </cell>
          <cell r="L1238" t="str">
            <v>1-0411</v>
          </cell>
        </row>
        <row r="1239">
          <cell r="A1239">
            <v>886457</v>
          </cell>
          <cell r="B1239">
            <v>37438</v>
          </cell>
          <cell r="C1239">
            <v>1</v>
          </cell>
          <cell r="D1239">
            <v>53</v>
          </cell>
          <cell r="E1239">
            <v>80510</v>
          </cell>
          <cell r="F1239">
            <v>51</v>
          </cell>
          <cell r="G1239">
            <v>480</v>
          </cell>
          <cell r="H1239" t="str">
            <v>ﾄｶﾞｼ ﾀｶﾉﾘ</v>
          </cell>
          <cell r="I1239" t="str">
            <v>富樫　隆徳　　　　　　　　　</v>
          </cell>
          <cell r="J1239">
            <v>22783</v>
          </cell>
          <cell r="K1239">
            <v>32264</v>
          </cell>
          <cell r="L1239" t="str">
            <v>1-0412</v>
          </cell>
        </row>
        <row r="1240">
          <cell r="A1240">
            <v>886472</v>
          </cell>
          <cell r="B1240">
            <v>37438</v>
          </cell>
          <cell r="C1240">
            <v>1</v>
          </cell>
          <cell r="D1240">
            <v>83</v>
          </cell>
          <cell r="E1240">
            <v>80800</v>
          </cell>
          <cell r="F1240">
            <v>51</v>
          </cell>
          <cell r="G1240">
            <v>380</v>
          </cell>
          <cell r="H1240" t="str">
            <v>ﾄﾐﾀ ﾏﾅﾌﾞ</v>
          </cell>
          <cell r="I1240" t="str">
            <v>冨田　学　　　　　　　　　　</v>
          </cell>
          <cell r="J1240">
            <v>24736</v>
          </cell>
          <cell r="K1240">
            <v>32295</v>
          </cell>
          <cell r="L1240" t="str">
            <v>1-0310</v>
          </cell>
        </row>
        <row r="1241">
          <cell r="A1241">
            <v>886480</v>
          </cell>
          <cell r="B1241">
            <v>37438</v>
          </cell>
          <cell r="C1241">
            <v>1</v>
          </cell>
          <cell r="D1241">
            <v>55</v>
          </cell>
          <cell r="E1241">
            <v>80321</v>
          </cell>
          <cell r="F1241">
            <v>60</v>
          </cell>
          <cell r="G1241">
            <v>785</v>
          </cell>
          <cell r="H1241" t="str">
            <v>ｶﾜﾀﾞｲ ﾕｳｼﾞ</v>
          </cell>
          <cell r="I1241" t="str">
            <v>川代　祐治　　　　　　　　　</v>
          </cell>
          <cell r="J1241">
            <v>23100</v>
          </cell>
          <cell r="K1241">
            <v>32295</v>
          </cell>
          <cell r="L1241" t="str">
            <v>5-0412</v>
          </cell>
        </row>
        <row r="1242">
          <cell r="A1242">
            <v>886498</v>
          </cell>
          <cell r="B1242">
            <v>37438</v>
          </cell>
          <cell r="C1242">
            <v>1</v>
          </cell>
          <cell r="D1242">
            <v>45</v>
          </cell>
          <cell r="E1242">
            <v>80003</v>
          </cell>
          <cell r="F1242">
            <v>51</v>
          </cell>
          <cell r="G1242">
            <v>380</v>
          </cell>
          <cell r="H1242" t="str">
            <v>ｾﾐﾂﾞｶ ｺｳｼﾞ</v>
          </cell>
          <cell r="I1242" t="str">
            <v>蝉塚　貢司　　　　　　　　　</v>
          </cell>
          <cell r="J1242">
            <v>23047</v>
          </cell>
          <cell r="K1242">
            <v>32295</v>
          </cell>
          <cell r="L1242" t="str">
            <v>1-0412</v>
          </cell>
        </row>
        <row r="1243">
          <cell r="A1243">
            <v>886514</v>
          </cell>
          <cell r="B1243">
            <v>37438</v>
          </cell>
          <cell r="C1243">
            <v>1</v>
          </cell>
          <cell r="D1243">
            <v>55</v>
          </cell>
          <cell r="E1243">
            <v>80322</v>
          </cell>
          <cell r="F1243">
            <v>60</v>
          </cell>
          <cell r="G1243">
            <v>785</v>
          </cell>
          <cell r="H1243" t="str">
            <v>ﾎﾝﾏ ｺｳｼﾞﾕﾝ</v>
          </cell>
          <cell r="I1243" t="str">
            <v>本間　功潤　　　　　　　　　</v>
          </cell>
          <cell r="J1243">
            <v>25072</v>
          </cell>
          <cell r="K1243">
            <v>32295</v>
          </cell>
          <cell r="L1243" t="str">
            <v>5-0309</v>
          </cell>
        </row>
        <row r="1244">
          <cell r="A1244">
            <v>886522</v>
          </cell>
          <cell r="B1244">
            <v>37438</v>
          </cell>
          <cell r="C1244">
            <v>1</v>
          </cell>
          <cell r="D1244">
            <v>54</v>
          </cell>
          <cell r="E1244">
            <v>80328</v>
          </cell>
          <cell r="F1244">
            <v>51</v>
          </cell>
          <cell r="G1244">
            <v>380</v>
          </cell>
          <cell r="H1244" t="str">
            <v>ﾎﾘｲ ｻﾄｼ</v>
          </cell>
          <cell r="I1244" t="str">
            <v>堀井　敏　　　　　　　　　　</v>
          </cell>
          <cell r="J1244">
            <v>24161</v>
          </cell>
          <cell r="K1244">
            <v>32356</v>
          </cell>
          <cell r="L1244" t="str">
            <v>1-0311</v>
          </cell>
        </row>
        <row r="1245">
          <cell r="A1245">
            <v>886548</v>
          </cell>
          <cell r="B1245">
            <v>37438</v>
          </cell>
          <cell r="C1245">
            <v>1</v>
          </cell>
          <cell r="D1245">
            <v>55</v>
          </cell>
          <cell r="E1245">
            <v>80321</v>
          </cell>
          <cell r="F1245">
            <v>60</v>
          </cell>
          <cell r="G1245">
            <v>785</v>
          </cell>
          <cell r="H1245" t="str">
            <v>ｿｳｽﾞ ﾅｵｷ</v>
          </cell>
          <cell r="I1245" t="str">
            <v>僧都　尚貴　　　　　　　　　</v>
          </cell>
          <cell r="J1245">
            <v>22849</v>
          </cell>
          <cell r="K1245">
            <v>32295</v>
          </cell>
          <cell r="L1245" t="str">
            <v>5-0412</v>
          </cell>
        </row>
        <row r="1246">
          <cell r="A1246">
            <v>886556</v>
          </cell>
          <cell r="B1246">
            <v>37438</v>
          </cell>
          <cell r="C1246">
            <v>1</v>
          </cell>
          <cell r="D1246">
            <v>54</v>
          </cell>
          <cell r="E1246">
            <v>80328</v>
          </cell>
          <cell r="F1246">
            <v>51</v>
          </cell>
          <cell r="G1246">
            <v>380</v>
          </cell>
          <cell r="H1246" t="str">
            <v>ｻﾄｳ ﾋﾃﾞﾄｼ</v>
          </cell>
          <cell r="I1246" t="str">
            <v>佐藤　秀俊　　　　　　　　　</v>
          </cell>
          <cell r="J1246">
            <v>23128</v>
          </cell>
          <cell r="K1246">
            <v>32356</v>
          </cell>
          <cell r="L1246" t="str">
            <v>1-0412</v>
          </cell>
        </row>
        <row r="1247">
          <cell r="A1247">
            <v>886563</v>
          </cell>
          <cell r="B1247">
            <v>37438</v>
          </cell>
          <cell r="C1247">
            <v>1</v>
          </cell>
          <cell r="D1247">
            <v>54</v>
          </cell>
          <cell r="E1247">
            <v>80328</v>
          </cell>
          <cell r="F1247">
            <v>51</v>
          </cell>
          <cell r="G1247">
            <v>380</v>
          </cell>
          <cell r="H1247" t="str">
            <v>ｳﾙｼﾄﾞ ﾄｼﾐ</v>
          </cell>
          <cell r="I1247" t="str">
            <v>漆戸　俊視　　　　　　　　　</v>
          </cell>
          <cell r="J1247">
            <v>23402</v>
          </cell>
          <cell r="K1247">
            <v>32356</v>
          </cell>
          <cell r="L1247" t="str">
            <v>1-0412</v>
          </cell>
        </row>
        <row r="1248">
          <cell r="A1248">
            <v>886571</v>
          </cell>
          <cell r="B1248">
            <v>37438</v>
          </cell>
          <cell r="C1248">
            <v>1</v>
          </cell>
          <cell r="D1248">
            <v>54</v>
          </cell>
          <cell r="E1248">
            <v>80329</v>
          </cell>
          <cell r="F1248">
            <v>60</v>
          </cell>
          <cell r="G1248">
            <v>718</v>
          </cell>
          <cell r="H1248" t="str">
            <v>ｳﾗｻｷ ｼﾕｳｼ</v>
          </cell>
          <cell r="I1248" t="str">
            <v>浦崎　修史　　　　　　　　　</v>
          </cell>
          <cell r="J1248">
            <v>24776</v>
          </cell>
          <cell r="K1248">
            <v>32356</v>
          </cell>
          <cell r="L1248" t="str">
            <v>5-0310</v>
          </cell>
        </row>
        <row r="1249">
          <cell r="A1249">
            <v>886589</v>
          </cell>
          <cell r="B1249">
            <v>37438</v>
          </cell>
          <cell r="C1249">
            <v>1</v>
          </cell>
          <cell r="D1249">
            <v>25</v>
          </cell>
          <cell r="E1249">
            <v>80211</v>
          </cell>
          <cell r="F1249">
            <v>60</v>
          </cell>
          <cell r="G1249">
            <v>716</v>
          </cell>
          <cell r="H1249" t="str">
            <v>ﾔﾂｶﾞ ﾀｶﾉﾘ</v>
          </cell>
          <cell r="I1249" t="str">
            <v>八ッ賀　孝徳　　　　　　　　</v>
          </cell>
          <cell r="J1249">
            <v>22650</v>
          </cell>
          <cell r="K1249">
            <v>32387</v>
          </cell>
          <cell r="L1249" t="str">
            <v>5-0411</v>
          </cell>
        </row>
        <row r="1250">
          <cell r="A1250">
            <v>886597</v>
          </cell>
          <cell r="B1250">
            <v>37438</v>
          </cell>
          <cell r="C1250">
            <v>1</v>
          </cell>
          <cell r="D1250">
            <v>25</v>
          </cell>
          <cell r="E1250">
            <v>80214</v>
          </cell>
          <cell r="F1250">
            <v>60</v>
          </cell>
          <cell r="G1250">
            <v>716</v>
          </cell>
          <cell r="H1250" t="str">
            <v>ｷｸﾁ ﾃﾂﾔ</v>
          </cell>
          <cell r="I1250" t="str">
            <v>菊地　哲也　　　　　　　　　</v>
          </cell>
          <cell r="J1250">
            <v>23184</v>
          </cell>
          <cell r="K1250">
            <v>32387</v>
          </cell>
          <cell r="L1250" t="str">
            <v>5-0412</v>
          </cell>
        </row>
        <row r="1251">
          <cell r="A1251">
            <v>886606</v>
          </cell>
          <cell r="B1251">
            <v>37438</v>
          </cell>
          <cell r="C1251">
            <v>1</v>
          </cell>
          <cell r="D1251">
            <v>25</v>
          </cell>
          <cell r="E1251">
            <v>80211</v>
          </cell>
          <cell r="F1251">
            <v>60</v>
          </cell>
          <cell r="G1251">
            <v>716</v>
          </cell>
          <cell r="H1251" t="str">
            <v>ｲｼﾀﾞ ｶｽﾞｵ</v>
          </cell>
          <cell r="I1251" t="str">
            <v>石田　和男　　　　　　　　　</v>
          </cell>
          <cell r="J1251">
            <v>24067</v>
          </cell>
          <cell r="K1251">
            <v>32387</v>
          </cell>
          <cell r="L1251" t="str">
            <v>5-0311</v>
          </cell>
        </row>
        <row r="1252">
          <cell r="A1252">
            <v>886613</v>
          </cell>
          <cell r="B1252">
            <v>37438</v>
          </cell>
          <cell r="C1252">
            <v>1</v>
          </cell>
          <cell r="D1252">
            <v>55</v>
          </cell>
          <cell r="E1252">
            <v>80331</v>
          </cell>
          <cell r="F1252">
            <v>60</v>
          </cell>
          <cell r="G1252">
            <v>785</v>
          </cell>
          <cell r="H1252" t="str">
            <v>ｱｻﾀﾞ ﾏｻｼ</v>
          </cell>
          <cell r="I1252" t="str">
            <v>浅田　眞史　　　　　　　　　</v>
          </cell>
          <cell r="J1252">
            <v>22421</v>
          </cell>
          <cell r="K1252">
            <v>32387</v>
          </cell>
          <cell r="L1252" t="str">
            <v>5-0413</v>
          </cell>
        </row>
        <row r="1253">
          <cell r="A1253">
            <v>886621</v>
          </cell>
          <cell r="B1253">
            <v>37438</v>
          </cell>
          <cell r="C1253">
            <v>1</v>
          </cell>
          <cell r="D1253">
            <v>54</v>
          </cell>
          <cell r="E1253">
            <v>80330</v>
          </cell>
          <cell r="F1253">
            <v>60</v>
          </cell>
          <cell r="G1253">
            <v>784</v>
          </cell>
          <cell r="H1253" t="str">
            <v>ｻｻｷ ﾉﾌﾞﾕｷ</v>
          </cell>
          <cell r="I1253" t="str">
            <v>佐々木　延之　　　　　　　　</v>
          </cell>
          <cell r="J1253">
            <v>24044</v>
          </cell>
          <cell r="K1253">
            <v>32387</v>
          </cell>
          <cell r="L1253" t="str">
            <v>5-0311</v>
          </cell>
        </row>
        <row r="1254">
          <cell r="A1254">
            <v>886639</v>
          </cell>
          <cell r="B1254">
            <v>37438</v>
          </cell>
          <cell r="C1254">
            <v>1</v>
          </cell>
          <cell r="D1254">
            <v>25</v>
          </cell>
          <cell r="E1254">
            <v>80327</v>
          </cell>
          <cell r="F1254">
            <v>60</v>
          </cell>
          <cell r="G1254">
            <v>716</v>
          </cell>
          <cell r="H1254" t="str">
            <v>ｶﾉｳ ﾋｻｼ</v>
          </cell>
          <cell r="I1254" t="str">
            <v>嘉納　久志　　　　　　　　　</v>
          </cell>
          <cell r="J1254">
            <v>21579</v>
          </cell>
          <cell r="K1254">
            <v>32387</v>
          </cell>
          <cell r="L1254" t="str">
            <v>5-0414</v>
          </cell>
        </row>
        <row r="1255">
          <cell r="A1255">
            <v>886647</v>
          </cell>
          <cell r="B1255">
            <v>37438</v>
          </cell>
          <cell r="C1255">
            <v>1</v>
          </cell>
          <cell r="D1255">
            <v>15</v>
          </cell>
          <cell r="E1255">
            <v>80327</v>
          </cell>
          <cell r="F1255">
            <v>60</v>
          </cell>
          <cell r="G1255">
            <v>717</v>
          </cell>
          <cell r="H1255" t="str">
            <v>ﾏﾂｻﾞﾜ ﾉﾘﾏｻ</v>
          </cell>
          <cell r="I1255" t="str">
            <v>松澤　憲正　　　　　　　　　</v>
          </cell>
          <cell r="J1255">
            <v>21742</v>
          </cell>
          <cell r="K1255">
            <v>32387</v>
          </cell>
          <cell r="L1255" t="str">
            <v>5-0414</v>
          </cell>
        </row>
        <row r="1256">
          <cell r="A1256">
            <v>886670</v>
          </cell>
          <cell r="B1256">
            <v>37438</v>
          </cell>
          <cell r="C1256">
            <v>1</v>
          </cell>
          <cell r="D1256">
            <v>54</v>
          </cell>
          <cell r="E1256">
            <v>80329</v>
          </cell>
          <cell r="F1256">
            <v>60</v>
          </cell>
          <cell r="G1256">
            <v>784</v>
          </cell>
          <cell r="H1256" t="str">
            <v>ﾌｺﾞｳ ｶﾂﾐ</v>
          </cell>
          <cell r="I1256" t="str">
            <v>冨居　勝美　　　　　　　　　</v>
          </cell>
          <cell r="J1256">
            <v>21425</v>
          </cell>
          <cell r="K1256">
            <v>32387</v>
          </cell>
          <cell r="L1256" t="str">
            <v>5-0414</v>
          </cell>
        </row>
        <row r="1257">
          <cell r="A1257">
            <v>886688</v>
          </cell>
          <cell r="B1257">
            <v>37438</v>
          </cell>
          <cell r="C1257">
            <v>1</v>
          </cell>
          <cell r="D1257">
            <v>25</v>
          </cell>
          <cell r="E1257">
            <v>80214</v>
          </cell>
          <cell r="F1257">
            <v>51</v>
          </cell>
          <cell r="G1257">
            <v>380</v>
          </cell>
          <cell r="H1257" t="str">
            <v>ｽｽﾞｷ ﾋﾄｼ</v>
          </cell>
          <cell r="I1257" t="str">
            <v>鈴木　等　　　　　　　　　　</v>
          </cell>
          <cell r="J1257">
            <v>22557</v>
          </cell>
          <cell r="K1257">
            <v>32387</v>
          </cell>
          <cell r="L1257" t="str">
            <v>1-0412</v>
          </cell>
        </row>
        <row r="1258">
          <cell r="A1258">
            <v>886696</v>
          </cell>
          <cell r="B1258">
            <v>37438</v>
          </cell>
          <cell r="C1258">
            <v>1</v>
          </cell>
          <cell r="D1258">
            <v>25</v>
          </cell>
          <cell r="E1258">
            <v>80214</v>
          </cell>
          <cell r="F1258">
            <v>60</v>
          </cell>
          <cell r="G1258">
            <v>716</v>
          </cell>
          <cell r="H1258" t="str">
            <v>ｵｵﾐ ｱﾂｼ</v>
          </cell>
          <cell r="I1258" t="str">
            <v>近江　敦志　　　　　　　　　</v>
          </cell>
          <cell r="J1258">
            <v>22030</v>
          </cell>
          <cell r="K1258">
            <v>32387</v>
          </cell>
          <cell r="L1258" t="str">
            <v>5-0413</v>
          </cell>
        </row>
        <row r="1259">
          <cell r="A1259">
            <v>886705</v>
          </cell>
          <cell r="B1259">
            <v>37438</v>
          </cell>
          <cell r="C1259">
            <v>1</v>
          </cell>
          <cell r="D1259">
            <v>54</v>
          </cell>
          <cell r="E1259">
            <v>80328</v>
          </cell>
          <cell r="F1259">
            <v>60</v>
          </cell>
          <cell r="G1259">
            <v>784</v>
          </cell>
          <cell r="H1259" t="str">
            <v>ｲｹﾀﾞ ｶｽﾞｵ</v>
          </cell>
          <cell r="I1259" t="str">
            <v>池田　和男　　　　　　　　　</v>
          </cell>
          <cell r="J1259">
            <v>23905</v>
          </cell>
          <cell r="K1259">
            <v>32387</v>
          </cell>
          <cell r="L1259" t="str">
            <v>5-0411</v>
          </cell>
        </row>
        <row r="1260">
          <cell r="A1260">
            <v>886712</v>
          </cell>
          <cell r="B1260">
            <v>37438</v>
          </cell>
          <cell r="C1260">
            <v>1</v>
          </cell>
          <cell r="D1260">
            <v>54</v>
          </cell>
          <cell r="E1260">
            <v>80329</v>
          </cell>
          <cell r="F1260">
            <v>60</v>
          </cell>
          <cell r="G1260">
            <v>784</v>
          </cell>
          <cell r="H1260" t="str">
            <v>ﾂﾕｻｷ ﾔｽﾀｶ</v>
          </cell>
          <cell r="I1260" t="str">
            <v>露崎　泰隆　　　　　　　　　</v>
          </cell>
          <cell r="J1260">
            <v>22122</v>
          </cell>
          <cell r="K1260">
            <v>32387</v>
          </cell>
          <cell r="L1260" t="str">
            <v>5-0412</v>
          </cell>
        </row>
        <row r="1261">
          <cell r="A1261">
            <v>886738</v>
          </cell>
          <cell r="B1261">
            <v>37438</v>
          </cell>
          <cell r="C1261">
            <v>1</v>
          </cell>
          <cell r="D1261">
            <v>25</v>
          </cell>
          <cell r="E1261">
            <v>80214</v>
          </cell>
          <cell r="F1261">
            <v>60</v>
          </cell>
          <cell r="G1261">
            <v>716</v>
          </cell>
          <cell r="H1261" t="str">
            <v>ﾐｶﾐ ｷﾐﾋﾄ</v>
          </cell>
          <cell r="I1261" t="str">
            <v>三上　君人　　　　　　　　　</v>
          </cell>
          <cell r="J1261">
            <v>23384</v>
          </cell>
          <cell r="K1261">
            <v>32387</v>
          </cell>
          <cell r="L1261" t="str">
            <v>5-0412</v>
          </cell>
        </row>
        <row r="1262">
          <cell r="A1262">
            <v>886746</v>
          </cell>
          <cell r="B1262">
            <v>37438</v>
          </cell>
          <cell r="C1262">
            <v>1</v>
          </cell>
          <cell r="D1262">
            <v>54</v>
          </cell>
          <cell r="E1262">
            <v>80328</v>
          </cell>
          <cell r="F1262">
            <v>60</v>
          </cell>
          <cell r="G1262">
            <v>784</v>
          </cell>
          <cell r="H1262" t="str">
            <v>ﾑｷﾞﾔ ｶｵﾙ</v>
          </cell>
          <cell r="I1262" t="str">
            <v>麦谷　馨　　　　　　　　　　</v>
          </cell>
          <cell r="J1262">
            <v>22361</v>
          </cell>
          <cell r="K1262">
            <v>32387</v>
          </cell>
          <cell r="L1262" t="str">
            <v>5-0413</v>
          </cell>
        </row>
        <row r="1263">
          <cell r="A1263">
            <v>886754</v>
          </cell>
          <cell r="B1263">
            <v>37438</v>
          </cell>
          <cell r="C1263">
            <v>1</v>
          </cell>
          <cell r="D1263">
            <v>54</v>
          </cell>
          <cell r="E1263">
            <v>80328</v>
          </cell>
          <cell r="F1263">
            <v>60</v>
          </cell>
          <cell r="G1263">
            <v>784</v>
          </cell>
          <cell r="H1263" t="str">
            <v>ｶﾝﾓ ｱｷｼｹﾞ</v>
          </cell>
          <cell r="I1263" t="str">
            <v>管毛　明成　　　　　　　　　</v>
          </cell>
          <cell r="J1263">
            <v>21650</v>
          </cell>
          <cell r="K1263">
            <v>32387</v>
          </cell>
          <cell r="L1263" t="str">
            <v>5-0414</v>
          </cell>
        </row>
        <row r="1264">
          <cell r="A1264">
            <v>886761</v>
          </cell>
          <cell r="B1264">
            <v>37438</v>
          </cell>
          <cell r="C1264">
            <v>1</v>
          </cell>
          <cell r="D1264">
            <v>54</v>
          </cell>
          <cell r="E1264">
            <v>80328</v>
          </cell>
          <cell r="F1264">
            <v>60</v>
          </cell>
          <cell r="G1264">
            <v>784</v>
          </cell>
          <cell r="H1264" t="str">
            <v>ｻﾄｳ ﾉﾘｵ</v>
          </cell>
          <cell r="I1264" t="str">
            <v>佐藤　範夫　　　　　　　　　</v>
          </cell>
          <cell r="J1264">
            <v>21089</v>
          </cell>
          <cell r="K1264">
            <v>32387</v>
          </cell>
          <cell r="L1264" t="str">
            <v>5-0414</v>
          </cell>
        </row>
        <row r="1265">
          <cell r="A1265">
            <v>886779</v>
          </cell>
          <cell r="B1265">
            <v>37438</v>
          </cell>
          <cell r="C1265">
            <v>1</v>
          </cell>
          <cell r="D1265">
            <v>54</v>
          </cell>
          <cell r="E1265">
            <v>80328</v>
          </cell>
          <cell r="F1265">
            <v>60</v>
          </cell>
          <cell r="G1265">
            <v>784</v>
          </cell>
          <cell r="H1265" t="str">
            <v>ｶﾂﾗｼﾀ ﾏｻﾄﾓ</v>
          </cell>
          <cell r="I1265" t="str">
            <v>桂下　政智　　　　　　　　　</v>
          </cell>
          <cell r="J1265">
            <v>22268</v>
          </cell>
          <cell r="K1265">
            <v>32387</v>
          </cell>
          <cell r="L1265" t="str">
            <v>5-0413</v>
          </cell>
        </row>
        <row r="1266">
          <cell r="A1266">
            <v>886787</v>
          </cell>
          <cell r="B1266">
            <v>37438</v>
          </cell>
          <cell r="C1266">
            <v>1</v>
          </cell>
          <cell r="D1266">
            <v>25</v>
          </cell>
          <cell r="E1266">
            <v>80211</v>
          </cell>
          <cell r="F1266">
            <v>60</v>
          </cell>
          <cell r="G1266">
            <v>716</v>
          </cell>
          <cell r="H1266" t="str">
            <v>ﾉﾍﾞ ﾖｳｲﾁ</v>
          </cell>
          <cell r="I1266" t="str">
            <v>野部　洋一　　　　　　　　　</v>
          </cell>
          <cell r="J1266">
            <v>21474</v>
          </cell>
          <cell r="K1266">
            <v>32387</v>
          </cell>
          <cell r="L1266" t="str">
            <v>5-0414</v>
          </cell>
        </row>
        <row r="1267">
          <cell r="A1267">
            <v>886795</v>
          </cell>
          <cell r="B1267">
            <v>37438</v>
          </cell>
          <cell r="C1267">
            <v>1</v>
          </cell>
          <cell r="D1267">
            <v>54</v>
          </cell>
          <cell r="E1267">
            <v>80329</v>
          </cell>
          <cell r="F1267">
            <v>60</v>
          </cell>
          <cell r="G1267">
            <v>784</v>
          </cell>
          <cell r="H1267" t="str">
            <v>ﾀﾏﾔﾏ ﾋﾛｼ</v>
          </cell>
          <cell r="I1267" t="str">
            <v>玉山　浩　　　　　　　　　　</v>
          </cell>
          <cell r="J1267">
            <v>24108</v>
          </cell>
          <cell r="K1267">
            <v>32387</v>
          </cell>
          <cell r="L1267" t="str">
            <v>5-0311</v>
          </cell>
        </row>
        <row r="1268">
          <cell r="A1268">
            <v>886804</v>
          </cell>
          <cell r="B1268">
            <v>37438</v>
          </cell>
          <cell r="C1268">
            <v>1</v>
          </cell>
          <cell r="D1268">
            <v>54</v>
          </cell>
          <cell r="E1268">
            <v>80330</v>
          </cell>
          <cell r="F1268">
            <v>60</v>
          </cell>
          <cell r="G1268">
            <v>718</v>
          </cell>
          <cell r="H1268" t="str">
            <v>ﾋﾗｲ ｼﾝｲﾁ</v>
          </cell>
          <cell r="I1268" t="str">
            <v>平井　伸一　　　　　　　　　</v>
          </cell>
          <cell r="J1268">
            <v>24040</v>
          </cell>
          <cell r="K1268">
            <v>32387</v>
          </cell>
          <cell r="L1268" t="str">
            <v>5-0311</v>
          </cell>
        </row>
        <row r="1269">
          <cell r="A1269">
            <v>886811</v>
          </cell>
          <cell r="B1269">
            <v>37438</v>
          </cell>
          <cell r="C1269">
            <v>1</v>
          </cell>
          <cell r="D1269">
            <v>54</v>
          </cell>
          <cell r="E1269">
            <v>80329</v>
          </cell>
          <cell r="F1269">
            <v>60</v>
          </cell>
          <cell r="G1269">
            <v>784</v>
          </cell>
          <cell r="H1269" t="str">
            <v>ｵｻﾞﾜ ｷﾐﾋﾛ</v>
          </cell>
          <cell r="I1269" t="str">
            <v>小澤　公裕　　　　　　　　　</v>
          </cell>
          <cell r="J1269">
            <v>21757</v>
          </cell>
          <cell r="K1269">
            <v>32387</v>
          </cell>
          <cell r="L1269" t="str">
            <v>5-0414</v>
          </cell>
        </row>
        <row r="1270">
          <cell r="A1270">
            <v>886829</v>
          </cell>
          <cell r="B1270">
            <v>37438</v>
          </cell>
          <cell r="C1270">
            <v>1</v>
          </cell>
          <cell r="D1270">
            <v>54</v>
          </cell>
          <cell r="E1270">
            <v>80329</v>
          </cell>
          <cell r="F1270">
            <v>60</v>
          </cell>
          <cell r="G1270">
            <v>718</v>
          </cell>
          <cell r="H1270" t="str">
            <v>ｲﾀｶﾞｷ ﾋﾃﾞｷ</v>
          </cell>
          <cell r="I1270" t="str">
            <v>板垣　英喜　　　　　　　　　</v>
          </cell>
          <cell r="J1270">
            <v>23737</v>
          </cell>
          <cell r="K1270">
            <v>32387</v>
          </cell>
          <cell r="L1270" t="str">
            <v>5-0411</v>
          </cell>
        </row>
        <row r="1271">
          <cell r="A1271">
            <v>886837</v>
          </cell>
          <cell r="B1271">
            <v>37438</v>
          </cell>
          <cell r="C1271">
            <v>1</v>
          </cell>
          <cell r="D1271">
            <v>55</v>
          </cell>
          <cell r="E1271">
            <v>80321</v>
          </cell>
          <cell r="F1271">
            <v>51</v>
          </cell>
          <cell r="G1271">
            <v>380</v>
          </cell>
          <cell r="H1271" t="str">
            <v>ｲﾄｳ ｶｽﾞﾋｺ</v>
          </cell>
          <cell r="I1271" t="str">
            <v>伊藤　和彦　　　　　　　　　</v>
          </cell>
          <cell r="J1271">
            <v>22958</v>
          </cell>
          <cell r="K1271">
            <v>32387</v>
          </cell>
          <cell r="L1271" t="str">
            <v>1-0412</v>
          </cell>
        </row>
        <row r="1272">
          <cell r="A1272">
            <v>886845</v>
          </cell>
          <cell r="B1272">
            <v>37438</v>
          </cell>
          <cell r="C1272">
            <v>1</v>
          </cell>
          <cell r="D1272">
            <v>54</v>
          </cell>
          <cell r="E1272">
            <v>80328</v>
          </cell>
          <cell r="F1272">
            <v>60</v>
          </cell>
          <cell r="G1272">
            <v>784</v>
          </cell>
          <cell r="H1272" t="str">
            <v>ﾖｼﾀﾞ ﾔｽﾉﾘ</v>
          </cell>
          <cell r="I1272" t="str">
            <v>吉田　靖憲　　　　　　　　　</v>
          </cell>
          <cell r="J1272">
            <v>22200</v>
          </cell>
          <cell r="K1272">
            <v>32387</v>
          </cell>
          <cell r="L1272" t="str">
            <v>5-0413</v>
          </cell>
        </row>
        <row r="1273">
          <cell r="A1273">
            <v>886860</v>
          </cell>
          <cell r="B1273">
            <v>37438</v>
          </cell>
          <cell r="C1273">
            <v>1</v>
          </cell>
          <cell r="D1273">
            <v>25</v>
          </cell>
          <cell r="E1273">
            <v>80213</v>
          </cell>
          <cell r="F1273">
            <v>60</v>
          </cell>
          <cell r="G1273">
            <v>716</v>
          </cell>
          <cell r="H1273" t="str">
            <v>ﾑﾗｶﾐ ﾄｼﾊﾙ</v>
          </cell>
          <cell r="I1273" t="str">
            <v>村上　敏晴　　　　　　　　　</v>
          </cell>
          <cell r="J1273">
            <v>22338</v>
          </cell>
          <cell r="K1273">
            <v>32387</v>
          </cell>
          <cell r="L1273" t="str">
            <v>5-0413</v>
          </cell>
        </row>
        <row r="1274">
          <cell r="A1274">
            <v>886878</v>
          </cell>
          <cell r="B1274">
            <v>37438</v>
          </cell>
          <cell r="C1274">
            <v>1</v>
          </cell>
          <cell r="D1274">
            <v>25</v>
          </cell>
          <cell r="E1274">
            <v>80214</v>
          </cell>
          <cell r="F1274">
            <v>51</v>
          </cell>
          <cell r="G1274">
            <v>380</v>
          </cell>
          <cell r="H1274" t="str">
            <v>ｻｲﾄﾞｳ ﾔｽﾋﾛ</v>
          </cell>
          <cell r="I1274" t="str">
            <v>西道　靖浩　　　　　　　　　</v>
          </cell>
          <cell r="J1274">
            <v>23298</v>
          </cell>
          <cell r="K1274">
            <v>32387</v>
          </cell>
          <cell r="L1274" t="str">
            <v>1-0412</v>
          </cell>
        </row>
        <row r="1275">
          <cell r="A1275">
            <v>886886</v>
          </cell>
          <cell r="B1275">
            <v>37438</v>
          </cell>
          <cell r="C1275">
            <v>1</v>
          </cell>
          <cell r="D1275">
            <v>54</v>
          </cell>
          <cell r="E1275">
            <v>80328</v>
          </cell>
          <cell r="F1275">
            <v>60</v>
          </cell>
          <cell r="G1275">
            <v>784</v>
          </cell>
          <cell r="H1275" t="str">
            <v>ｻｻｷ ｲｻｵ</v>
          </cell>
          <cell r="I1275" t="str">
            <v>佐々木　功　　　　　　　　　</v>
          </cell>
          <cell r="J1275">
            <v>21754</v>
          </cell>
          <cell r="K1275">
            <v>32387</v>
          </cell>
          <cell r="L1275" t="str">
            <v>5-0414</v>
          </cell>
        </row>
        <row r="1276">
          <cell r="A1276">
            <v>886894</v>
          </cell>
          <cell r="B1276">
            <v>37438</v>
          </cell>
          <cell r="C1276">
            <v>1</v>
          </cell>
          <cell r="D1276">
            <v>25</v>
          </cell>
          <cell r="E1276">
            <v>80211</v>
          </cell>
          <cell r="F1276">
            <v>60</v>
          </cell>
          <cell r="G1276">
            <v>716</v>
          </cell>
          <cell r="H1276" t="str">
            <v>ﾔﾏｻﾞｷ ﾖｼﾋﾛ</v>
          </cell>
          <cell r="I1276" t="str">
            <v>山崎　由博　　　　　　　　　</v>
          </cell>
          <cell r="J1276">
            <v>21178</v>
          </cell>
          <cell r="K1276">
            <v>32387</v>
          </cell>
          <cell r="L1276" t="str">
            <v>5-0414</v>
          </cell>
        </row>
        <row r="1277">
          <cell r="A1277">
            <v>886903</v>
          </cell>
          <cell r="B1277">
            <v>37438</v>
          </cell>
          <cell r="C1277">
            <v>1</v>
          </cell>
          <cell r="D1277">
            <v>25</v>
          </cell>
          <cell r="E1277">
            <v>80212</v>
          </cell>
          <cell r="F1277">
            <v>60</v>
          </cell>
          <cell r="G1277">
            <v>716</v>
          </cell>
          <cell r="H1277" t="str">
            <v>ﾜｶｸﾘ ｲﾂﾛｳ</v>
          </cell>
          <cell r="I1277" t="str">
            <v>若栗　逸朗　　　　　　　　　</v>
          </cell>
          <cell r="J1277">
            <v>21863</v>
          </cell>
          <cell r="K1277">
            <v>32387</v>
          </cell>
          <cell r="L1277" t="str">
            <v>5-0413</v>
          </cell>
        </row>
        <row r="1278">
          <cell r="A1278">
            <v>886910</v>
          </cell>
          <cell r="B1278">
            <v>37438</v>
          </cell>
          <cell r="C1278">
            <v>1</v>
          </cell>
          <cell r="D1278">
            <v>25</v>
          </cell>
          <cell r="E1278">
            <v>80213</v>
          </cell>
          <cell r="F1278">
            <v>60</v>
          </cell>
          <cell r="G1278">
            <v>716</v>
          </cell>
          <cell r="H1278" t="str">
            <v>ﾆｲﾔﾏ ﾏｻﾋﾄ</v>
          </cell>
          <cell r="I1278" t="str">
            <v>新山　正仁　　　　　　　　　</v>
          </cell>
          <cell r="J1278">
            <v>22413</v>
          </cell>
          <cell r="K1278">
            <v>32387</v>
          </cell>
          <cell r="L1278" t="str">
            <v>5-0413</v>
          </cell>
        </row>
        <row r="1279">
          <cell r="A1279">
            <v>886928</v>
          </cell>
          <cell r="B1279">
            <v>37438</v>
          </cell>
          <cell r="C1279">
            <v>1</v>
          </cell>
          <cell r="D1279">
            <v>54</v>
          </cell>
          <cell r="E1279">
            <v>80329</v>
          </cell>
          <cell r="F1279">
            <v>60</v>
          </cell>
          <cell r="G1279">
            <v>784</v>
          </cell>
          <cell r="H1279" t="str">
            <v>ｲｽﾞﾐｶﾐ ｶﾂｲﾁ</v>
          </cell>
          <cell r="I1279" t="str">
            <v>泉上　勝一　　　　　　　　　</v>
          </cell>
          <cell r="J1279">
            <v>21323</v>
          </cell>
          <cell r="K1279">
            <v>32387</v>
          </cell>
          <cell r="L1279" t="str">
            <v>5-0414</v>
          </cell>
        </row>
        <row r="1280">
          <cell r="A1280">
            <v>886944</v>
          </cell>
          <cell r="B1280">
            <v>37438</v>
          </cell>
          <cell r="C1280">
            <v>1</v>
          </cell>
          <cell r="D1280">
            <v>15</v>
          </cell>
          <cell r="E1280">
            <v>80327</v>
          </cell>
          <cell r="F1280">
            <v>60</v>
          </cell>
          <cell r="G1280">
            <v>717</v>
          </cell>
          <cell r="H1280" t="str">
            <v>ｻﾄｳ ﾏｺﾄ</v>
          </cell>
          <cell r="I1280" t="str">
            <v>佐藤　真　　　　　　　　　　</v>
          </cell>
          <cell r="J1280">
            <v>23658</v>
          </cell>
          <cell r="K1280">
            <v>32417</v>
          </cell>
          <cell r="L1280" t="str">
            <v>5-0411</v>
          </cell>
        </row>
        <row r="1281">
          <cell r="A1281">
            <v>886969</v>
          </cell>
          <cell r="B1281">
            <v>37438</v>
          </cell>
          <cell r="C1281">
            <v>1</v>
          </cell>
          <cell r="D1281">
            <v>54</v>
          </cell>
          <cell r="E1281">
            <v>80328</v>
          </cell>
          <cell r="F1281">
            <v>60</v>
          </cell>
          <cell r="G1281">
            <v>718</v>
          </cell>
          <cell r="H1281" t="str">
            <v>ｽｷﾞﾔﾏ ﾏｺﾄ</v>
          </cell>
          <cell r="I1281" t="str">
            <v>杉山　誠　　　　　　　　　　</v>
          </cell>
          <cell r="J1281">
            <v>24863</v>
          </cell>
          <cell r="K1281">
            <v>32478</v>
          </cell>
          <cell r="L1281" t="str">
            <v>5-0309</v>
          </cell>
        </row>
        <row r="1282">
          <cell r="A1282">
            <v>886977</v>
          </cell>
          <cell r="B1282">
            <v>37438</v>
          </cell>
          <cell r="C1282">
            <v>1</v>
          </cell>
          <cell r="D1282">
            <v>54</v>
          </cell>
          <cell r="E1282">
            <v>80328</v>
          </cell>
          <cell r="F1282">
            <v>60</v>
          </cell>
          <cell r="G1282">
            <v>718</v>
          </cell>
          <cell r="H1282" t="str">
            <v>ｺﾊﾞﾔｼ ｹﾝｼﾞ</v>
          </cell>
          <cell r="I1282" t="str">
            <v>小林　謙司　　　　　　　　　</v>
          </cell>
          <cell r="J1282">
            <v>24940</v>
          </cell>
          <cell r="K1282">
            <v>32478</v>
          </cell>
          <cell r="L1282" t="str">
            <v>5-0309</v>
          </cell>
        </row>
        <row r="1283">
          <cell r="A1283">
            <v>886985</v>
          </cell>
          <cell r="B1283">
            <v>37438</v>
          </cell>
          <cell r="C1283">
            <v>1</v>
          </cell>
          <cell r="D1283">
            <v>54</v>
          </cell>
          <cell r="E1283">
            <v>80330</v>
          </cell>
          <cell r="F1283">
            <v>60</v>
          </cell>
          <cell r="G1283">
            <v>718</v>
          </cell>
          <cell r="H1283" t="str">
            <v>ﾏﾅﾍﾞ ﾄｼｵ</v>
          </cell>
          <cell r="I1283" t="str">
            <v>眞鍋　敏雄　　　　　　　　　</v>
          </cell>
          <cell r="J1283">
            <v>23996</v>
          </cell>
          <cell r="K1283">
            <v>32478</v>
          </cell>
          <cell r="L1283" t="str">
            <v>5-0311</v>
          </cell>
        </row>
        <row r="1284">
          <cell r="A1284">
            <v>887017</v>
          </cell>
          <cell r="B1284">
            <v>37438</v>
          </cell>
          <cell r="C1284">
            <v>1</v>
          </cell>
          <cell r="D1284">
            <v>54</v>
          </cell>
          <cell r="E1284">
            <v>80329</v>
          </cell>
          <cell r="F1284">
            <v>60</v>
          </cell>
          <cell r="G1284">
            <v>718</v>
          </cell>
          <cell r="H1284" t="str">
            <v>ｻｲﾄｳ ﾓﾄｱｷ</v>
          </cell>
          <cell r="I1284" t="str">
            <v>齋藤　基彰　　　　　　　　　</v>
          </cell>
          <cell r="J1284">
            <v>23911</v>
          </cell>
          <cell r="K1284">
            <v>32478</v>
          </cell>
          <cell r="L1284" t="str">
            <v>5-0311</v>
          </cell>
        </row>
        <row r="1285">
          <cell r="A1285">
            <v>887025</v>
          </cell>
          <cell r="B1285">
            <v>37438</v>
          </cell>
          <cell r="C1285">
            <v>1</v>
          </cell>
          <cell r="D1285">
            <v>54</v>
          </cell>
          <cell r="E1285">
            <v>80328</v>
          </cell>
          <cell r="F1285">
            <v>60</v>
          </cell>
          <cell r="G1285">
            <v>718</v>
          </cell>
          <cell r="H1285" t="str">
            <v>ｵｵﾀ ﾏｻﾕｷ</v>
          </cell>
          <cell r="I1285" t="str">
            <v>太田　昌之　　　　　　　　　</v>
          </cell>
          <cell r="J1285">
            <v>23641</v>
          </cell>
          <cell r="K1285">
            <v>32478</v>
          </cell>
          <cell r="L1285" t="str">
            <v>5-0411</v>
          </cell>
        </row>
        <row r="1286">
          <cell r="A1286">
            <v>887041</v>
          </cell>
          <cell r="B1286">
            <v>37438</v>
          </cell>
          <cell r="C1286">
            <v>1</v>
          </cell>
          <cell r="D1286">
            <v>54</v>
          </cell>
          <cell r="E1286">
            <v>80329</v>
          </cell>
          <cell r="F1286">
            <v>60</v>
          </cell>
          <cell r="G1286">
            <v>718</v>
          </cell>
          <cell r="H1286" t="str">
            <v>ﾔﾊﾀ ﾔｽﾕｷ</v>
          </cell>
          <cell r="I1286" t="str">
            <v>八幡　泰之　　　　　　　　　</v>
          </cell>
          <cell r="J1286">
            <v>25277</v>
          </cell>
          <cell r="K1286">
            <v>32478</v>
          </cell>
          <cell r="L1286" t="str">
            <v>5-0308</v>
          </cell>
        </row>
        <row r="1287">
          <cell r="A1287">
            <v>887058</v>
          </cell>
          <cell r="B1287">
            <v>37438</v>
          </cell>
          <cell r="C1287">
            <v>1</v>
          </cell>
          <cell r="D1287">
            <v>54</v>
          </cell>
          <cell r="E1287">
            <v>80329</v>
          </cell>
          <cell r="F1287">
            <v>60</v>
          </cell>
          <cell r="G1287">
            <v>718</v>
          </cell>
          <cell r="H1287" t="str">
            <v>ｲｶﾞﾗｼ ﾅｵｼ</v>
          </cell>
          <cell r="I1287" t="str">
            <v>五十嵐　直　　　　　　　　　</v>
          </cell>
          <cell r="J1287">
            <v>25279</v>
          </cell>
          <cell r="K1287">
            <v>32478</v>
          </cell>
          <cell r="L1287" t="str">
            <v>5-0308</v>
          </cell>
        </row>
        <row r="1288">
          <cell r="A1288">
            <v>887066</v>
          </cell>
          <cell r="B1288">
            <v>37438</v>
          </cell>
          <cell r="C1288">
            <v>1</v>
          </cell>
          <cell r="D1288">
            <v>54</v>
          </cell>
          <cell r="E1288">
            <v>80329</v>
          </cell>
          <cell r="F1288">
            <v>60</v>
          </cell>
          <cell r="G1288">
            <v>718</v>
          </cell>
          <cell r="H1288" t="str">
            <v>ﾔﾏｸﾞﾁ ﾅｵﾄ</v>
          </cell>
          <cell r="I1288" t="str">
            <v>山口　直人　　　　　　　　　</v>
          </cell>
          <cell r="J1288">
            <v>25141</v>
          </cell>
          <cell r="K1288">
            <v>32478</v>
          </cell>
          <cell r="L1288" t="str">
            <v>5-0309</v>
          </cell>
        </row>
        <row r="1289">
          <cell r="A1289">
            <v>887082</v>
          </cell>
          <cell r="B1289">
            <v>37438</v>
          </cell>
          <cell r="C1289">
            <v>1</v>
          </cell>
          <cell r="D1289">
            <v>54</v>
          </cell>
          <cell r="E1289">
            <v>80330</v>
          </cell>
          <cell r="F1289">
            <v>60</v>
          </cell>
          <cell r="G1289">
            <v>718</v>
          </cell>
          <cell r="H1289" t="str">
            <v>ｵｵﾊﾞ ﾀｹｼ</v>
          </cell>
          <cell r="I1289" t="str">
            <v>大場　猛志　　　　　　　　　</v>
          </cell>
          <cell r="J1289">
            <v>24674</v>
          </cell>
          <cell r="K1289">
            <v>32478</v>
          </cell>
          <cell r="L1289" t="str">
            <v>5-0310</v>
          </cell>
        </row>
        <row r="1290">
          <cell r="A1290">
            <v>887090</v>
          </cell>
          <cell r="B1290">
            <v>37438</v>
          </cell>
          <cell r="C1290">
            <v>1</v>
          </cell>
          <cell r="D1290">
            <v>54</v>
          </cell>
          <cell r="E1290">
            <v>80330</v>
          </cell>
          <cell r="F1290">
            <v>60</v>
          </cell>
          <cell r="G1290">
            <v>718</v>
          </cell>
          <cell r="H1290" t="str">
            <v>ﾜﾀﾅﾍﾞ ｹﾝｼﾞ</v>
          </cell>
          <cell r="I1290" t="str">
            <v>渡邊　健次　　　　　　　　　</v>
          </cell>
          <cell r="J1290">
            <v>23512</v>
          </cell>
          <cell r="K1290">
            <v>32478</v>
          </cell>
          <cell r="L1290" t="str">
            <v>5-0411</v>
          </cell>
        </row>
        <row r="1291">
          <cell r="A1291">
            <v>887108</v>
          </cell>
          <cell r="B1291">
            <v>37438</v>
          </cell>
          <cell r="C1291">
            <v>1</v>
          </cell>
          <cell r="D1291">
            <v>54</v>
          </cell>
          <cell r="E1291">
            <v>80329</v>
          </cell>
          <cell r="F1291">
            <v>60</v>
          </cell>
          <cell r="G1291">
            <v>718</v>
          </cell>
          <cell r="H1291" t="str">
            <v>ｼﾓｼﾞﾕｳ ﾖｼﾋﾄ</v>
          </cell>
          <cell r="I1291" t="str">
            <v>下重　義人　　　　　　　　　</v>
          </cell>
          <cell r="J1291">
            <v>24363</v>
          </cell>
          <cell r="K1291">
            <v>32478</v>
          </cell>
          <cell r="L1291" t="str">
            <v>5-0310</v>
          </cell>
        </row>
        <row r="1292">
          <cell r="A1292">
            <v>887116</v>
          </cell>
          <cell r="B1292">
            <v>37438</v>
          </cell>
          <cell r="C1292">
            <v>1</v>
          </cell>
          <cell r="D1292">
            <v>54</v>
          </cell>
          <cell r="E1292">
            <v>80329</v>
          </cell>
          <cell r="F1292">
            <v>60</v>
          </cell>
          <cell r="G1292">
            <v>784</v>
          </cell>
          <cell r="H1292" t="str">
            <v>ﾔﾏﾅｶ ｼｹﾞｷ</v>
          </cell>
          <cell r="I1292" t="str">
            <v>山中　茂樹　　　　　　　　　</v>
          </cell>
          <cell r="J1292">
            <v>23290</v>
          </cell>
          <cell r="K1292">
            <v>32478</v>
          </cell>
          <cell r="L1292" t="str">
            <v>5-0411</v>
          </cell>
        </row>
        <row r="1293">
          <cell r="A1293">
            <v>887124</v>
          </cell>
          <cell r="B1293">
            <v>37438</v>
          </cell>
          <cell r="C1293">
            <v>1</v>
          </cell>
          <cell r="D1293">
            <v>54</v>
          </cell>
          <cell r="E1293">
            <v>80328</v>
          </cell>
          <cell r="F1293">
            <v>60</v>
          </cell>
          <cell r="G1293">
            <v>718</v>
          </cell>
          <cell r="H1293" t="str">
            <v>ｵｵﾊﾀ ｹｲｼﾞ</v>
          </cell>
          <cell r="I1293" t="str">
            <v>大畠　敬史　　　　　　　　　</v>
          </cell>
          <cell r="J1293">
            <v>24911</v>
          </cell>
          <cell r="K1293">
            <v>32478</v>
          </cell>
          <cell r="L1293" t="str">
            <v>5-0309</v>
          </cell>
        </row>
        <row r="1294">
          <cell r="A1294">
            <v>887132</v>
          </cell>
          <cell r="B1294">
            <v>37438</v>
          </cell>
          <cell r="C1294">
            <v>1</v>
          </cell>
          <cell r="D1294">
            <v>54</v>
          </cell>
          <cell r="E1294">
            <v>80330</v>
          </cell>
          <cell r="F1294">
            <v>60</v>
          </cell>
          <cell r="G1294">
            <v>718</v>
          </cell>
          <cell r="H1294" t="str">
            <v>ﾔﾏﾓﾄ ｺｳｼﾞ</v>
          </cell>
          <cell r="I1294" t="str">
            <v>山本　浩司　　　　　　　　　</v>
          </cell>
          <cell r="J1294">
            <v>23469</v>
          </cell>
          <cell r="K1294">
            <v>32478</v>
          </cell>
          <cell r="L1294" t="str">
            <v>5-0411</v>
          </cell>
        </row>
        <row r="1295">
          <cell r="A1295">
            <v>887140</v>
          </cell>
          <cell r="B1295">
            <v>37438</v>
          </cell>
          <cell r="C1295">
            <v>1</v>
          </cell>
          <cell r="D1295">
            <v>54</v>
          </cell>
          <cell r="E1295">
            <v>80330</v>
          </cell>
          <cell r="F1295">
            <v>60</v>
          </cell>
          <cell r="G1295">
            <v>718</v>
          </cell>
          <cell r="H1295" t="str">
            <v>ﾔﾏｻﾞｷ ﾐﾂﾋﾄ</v>
          </cell>
          <cell r="I1295" t="str">
            <v>山崎　光人　　　　　　　　　</v>
          </cell>
          <cell r="J1295">
            <v>24344</v>
          </cell>
          <cell r="K1295">
            <v>32478</v>
          </cell>
          <cell r="L1295" t="str">
            <v>5-0310</v>
          </cell>
        </row>
        <row r="1296">
          <cell r="A1296">
            <v>887157</v>
          </cell>
          <cell r="B1296">
            <v>37438</v>
          </cell>
          <cell r="C1296">
            <v>1</v>
          </cell>
          <cell r="D1296">
            <v>54</v>
          </cell>
          <cell r="E1296">
            <v>80330</v>
          </cell>
          <cell r="F1296">
            <v>60</v>
          </cell>
          <cell r="G1296">
            <v>718</v>
          </cell>
          <cell r="H1296" t="str">
            <v>ｵｶﾓﾄ ｼﾝｼﾞ</v>
          </cell>
          <cell r="I1296" t="str">
            <v>岡本　伸二　　　　　　　　　</v>
          </cell>
          <cell r="J1296">
            <v>24928</v>
          </cell>
          <cell r="K1296">
            <v>32478</v>
          </cell>
          <cell r="L1296" t="str">
            <v>5-0309</v>
          </cell>
        </row>
        <row r="1297">
          <cell r="A1297">
            <v>887165</v>
          </cell>
          <cell r="B1297">
            <v>37438</v>
          </cell>
          <cell r="C1297">
            <v>1</v>
          </cell>
          <cell r="D1297">
            <v>54</v>
          </cell>
          <cell r="E1297">
            <v>80329</v>
          </cell>
          <cell r="F1297">
            <v>60</v>
          </cell>
          <cell r="G1297">
            <v>718</v>
          </cell>
          <cell r="H1297" t="str">
            <v>ｲﾏｶﾞﾜ ﾏｻﾊﾙ</v>
          </cell>
          <cell r="I1297" t="str">
            <v>今川　正春　　　　　　　　　</v>
          </cell>
          <cell r="J1297">
            <v>23854</v>
          </cell>
          <cell r="K1297">
            <v>32478</v>
          </cell>
          <cell r="L1297" t="str">
            <v>5-0311</v>
          </cell>
        </row>
        <row r="1298">
          <cell r="A1298">
            <v>887173</v>
          </cell>
          <cell r="B1298">
            <v>37438</v>
          </cell>
          <cell r="C1298">
            <v>1</v>
          </cell>
          <cell r="D1298">
            <v>54</v>
          </cell>
          <cell r="E1298">
            <v>80328</v>
          </cell>
          <cell r="F1298">
            <v>60</v>
          </cell>
          <cell r="G1298">
            <v>718</v>
          </cell>
          <cell r="H1298" t="str">
            <v>ﾏｻｳｼﾞ ﾀｶﾕｷ</v>
          </cell>
          <cell r="I1298" t="str">
            <v>政氏　隆之　　　　　　　　　</v>
          </cell>
          <cell r="J1298">
            <v>23622</v>
          </cell>
          <cell r="K1298">
            <v>32478</v>
          </cell>
          <cell r="L1298" t="str">
            <v>5-0411</v>
          </cell>
        </row>
        <row r="1299">
          <cell r="A1299">
            <v>887181</v>
          </cell>
          <cell r="B1299">
            <v>37438</v>
          </cell>
          <cell r="C1299">
            <v>1</v>
          </cell>
          <cell r="D1299">
            <v>54</v>
          </cell>
          <cell r="E1299">
            <v>80328</v>
          </cell>
          <cell r="F1299">
            <v>60</v>
          </cell>
          <cell r="G1299">
            <v>718</v>
          </cell>
          <cell r="H1299" t="str">
            <v>ﾑﾗﾀ ﾋﾛｼ</v>
          </cell>
          <cell r="I1299" t="str">
            <v>村田　浩　　　　　　　　　　</v>
          </cell>
          <cell r="J1299">
            <v>23933</v>
          </cell>
          <cell r="K1299">
            <v>32478</v>
          </cell>
          <cell r="L1299" t="str">
            <v>5-0311</v>
          </cell>
        </row>
        <row r="1300">
          <cell r="A1300">
            <v>887249</v>
          </cell>
          <cell r="B1300">
            <v>37438</v>
          </cell>
          <cell r="C1300">
            <v>1</v>
          </cell>
          <cell r="D1300">
            <v>26</v>
          </cell>
          <cell r="E1300">
            <v>80200</v>
          </cell>
          <cell r="F1300">
            <v>51</v>
          </cell>
          <cell r="G1300">
            <v>380</v>
          </cell>
          <cell r="H1300" t="str">
            <v>ｵｶﾞﾜ ｶｽﾞﾐ</v>
          </cell>
          <cell r="I1300" t="str">
            <v>小川　一美　　　　　　　　　</v>
          </cell>
          <cell r="J1300">
            <v>25490</v>
          </cell>
          <cell r="K1300">
            <v>32478</v>
          </cell>
          <cell r="L1300" t="str">
            <v>1-0308</v>
          </cell>
        </row>
        <row r="1301">
          <cell r="A1301">
            <v>890152</v>
          </cell>
          <cell r="B1301">
            <v>37438</v>
          </cell>
          <cell r="C1301">
            <v>1</v>
          </cell>
          <cell r="D1301">
            <v>45</v>
          </cell>
          <cell r="E1301">
            <v>80000</v>
          </cell>
          <cell r="F1301">
            <v>51</v>
          </cell>
          <cell r="G1301">
            <v>120</v>
          </cell>
          <cell r="H1301" t="str">
            <v>ｾｲﾀﾞ ﾕｷﾋﾛ</v>
          </cell>
          <cell r="I1301" t="str">
            <v>清田　幸宏　　　　　　　　　</v>
          </cell>
          <cell r="J1301">
            <v>25151</v>
          </cell>
          <cell r="K1301">
            <v>32509</v>
          </cell>
          <cell r="L1301" t="str">
            <v>1-0309</v>
          </cell>
        </row>
        <row r="1302">
          <cell r="A1302">
            <v>890821</v>
          </cell>
          <cell r="B1302">
            <v>37438</v>
          </cell>
          <cell r="C1302">
            <v>1</v>
          </cell>
          <cell r="D1302">
            <v>45</v>
          </cell>
          <cell r="E1302">
            <v>80003</v>
          </cell>
          <cell r="F1302">
            <v>51</v>
          </cell>
          <cell r="G1302">
            <v>120</v>
          </cell>
          <cell r="H1302" t="str">
            <v>ﾏﾂｲ ｼﾞﾕﾝ</v>
          </cell>
          <cell r="I1302" t="str">
            <v>松井　淳　　　　　　　　　　</v>
          </cell>
          <cell r="J1302">
            <v>24540</v>
          </cell>
          <cell r="K1302">
            <v>32599</v>
          </cell>
          <cell r="L1302" t="str">
            <v>1-0412</v>
          </cell>
        </row>
        <row r="1303">
          <cell r="A1303">
            <v>892520</v>
          </cell>
          <cell r="B1303">
            <v>37438</v>
          </cell>
          <cell r="C1303">
            <v>1</v>
          </cell>
          <cell r="D1303">
            <v>45</v>
          </cell>
          <cell r="E1303">
            <v>80000</v>
          </cell>
          <cell r="F1303">
            <v>43</v>
          </cell>
          <cell r="G1303">
            <v>120</v>
          </cell>
          <cell r="H1303" t="str">
            <v>ｲｼﾀﾞ ｹﾝｼﾞ</v>
          </cell>
          <cell r="I1303" t="str">
            <v>石田　建志　　　　　　　　　</v>
          </cell>
          <cell r="J1303">
            <v>24401</v>
          </cell>
          <cell r="K1303">
            <v>32690</v>
          </cell>
          <cell r="L1303" t="str">
            <v>1-0512</v>
          </cell>
        </row>
        <row r="1304">
          <cell r="A1304">
            <v>892587</v>
          </cell>
          <cell r="B1304">
            <v>37438</v>
          </cell>
          <cell r="C1304">
            <v>1</v>
          </cell>
          <cell r="D1304">
            <v>45</v>
          </cell>
          <cell r="E1304">
            <v>80000</v>
          </cell>
          <cell r="F1304">
            <v>51</v>
          </cell>
          <cell r="G1304">
            <v>120</v>
          </cell>
          <cell r="H1304" t="str">
            <v>ｶﾐﾀﾞﾃ ｶｽﾞﾉﾘ</v>
          </cell>
          <cell r="I1304" t="str">
            <v>上舘　和則　　　　　　　　　</v>
          </cell>
          <cell r="J1304">
            <v>24008</v>
          </cell>
          <cell r="K1304">
            <v>32690</v>
          </cell>
          <cell r="L1304" t="str">
            <v>1-0412</v>
          </cell>
        </row>
        <row r="1305">
          <cell r="A1305">
            <v>892736</v>
          </cell>
          <cell r="B1305">
            <v>37438</v>
          </cell>
          <cell r="C1305">
            <v>1</v>
          </cell>
          <cell r="D1305">
            <v>45</v>
          </cell>
          <cell r="E1305">
            <v>80003</v>
          </cell>
          <cell r="F1305">
            <v>41</v>
          </cell>
          <cell r="G1305">
            <v>120</v>
          </cell>
          <cell r="H1305" t="str">
            <v>ﾔｷﾞﾇﾏ ﾀｶﾋﾛ</v>
          </cell>
          <cell r="I1305" t="str">
            <v>柳沼　孝弘　　　　　　　　　</v>
          </cell>
          <cell r="J1305">
            <v>24300</v>
          </cell>
          <cell r="K1305">
            <v>32690</v>
          </cell>
          <cell r="L1305" t="str">
            <v>1-0512</v>
          </cell>
        </row>
        <row r="1306">
          <cell r="A1306">
            <v>897719</v>
          </cell>
          <cell r="B1306">
            <v>37438</v>
          </cell>
          <cell r="C1306">
            <v>1</v>
          </cell>
          <cell r="D1306">
            <v>25</v>
          </cell>
          <cell r="E1306">
            <v>80327</v>
          </cell>
          <cell r="F1306">
            <v>60</v>
          </cell>
          <cell r="G1306">
            <v>716</v>
          </cell>
          <cell r="H1306" t="str">
            <v>ｵｶﾀﾞ ﾕﾀｶ</v>
          </cell>
          <cell r="I1306" t="str">
            <v>岡田　豊　　　　　　　　　　</v>
          </cell>
          <cell r="J1306">
            <v>21537</v>
          </cell>
          <cell r="K1306">
            <v>32509</v>
          </cell>
          <cell r="L1306" t="str">
            <v>5-0414</v>
          </cell>
        </row>
        <row r="1307">
          <cell r="A1307">
            <v>897727</v>
          </cell>
          <cell r="B1307">
            <v>37438</v>
          </cell>
          <cell r="C1307">
            <v>1</v>
          </cell>
          <cell r="D1307">
            <v>26</v>
          </cell>
          <cell r="E1307">
            <v>80200</v>
          </cell>
          <cell r="F1307">
            <v>51</v>
          </cell>
          <cell r="G1307">
            <v>380</v>
          </cell>
          <cell r="H1307" t="str">
            <v>ｲﾜｼｹﾞ ｼﾕｺﾞｳ</v>
          </cell>
          <cell r="I1307" t="str">
            <v>岩重　守剛　　　　　　　　　</v>
          </cell>
          <cell r="J1307">
            <v>21935</v>
          </cell>
          <cell r="K1307">
            <v>32509</v>
          </cell>
          <cell r="L1307" t="str">
            <v>1-0413</v>
          </cell>
        </row>
        <row r="1308">
          <cell r="A1308">
            <v>897735</v>
          </cell>
          <cell r="B1308">
            <v>37438</v>
          </cell>
          <cell r="C1308">
            <v>1</v>
          </cell>
          <cell r="D1308">
            <v>15</v>
          </cell>
          <cell r="E1308">
            <v>80327</v>
          </cell>
          <cell r="F1308">
            <v>60</v>
          </cell>
          <cell r="G1308">
            <v>717</v>
          </cell>
          <cell r="H1308" t="str">
            <v>ｱﾗﾔ ﾋｻﾐﾂ</v>
          </cell>
          <cell r="I1308" t="str">
            <v>新谷　寿光　　　　　　　　　</v>
          </cell>
          <cell r="J1308">
            <v>21235</v>
          </cell>
          <cell r="K1308">
            <v>32599</v>
          </cell>
          <cell r="L1308" t="str">
            <v>5-0414</v>
          </cell>
        </row>
        <row r="1309">
          <cell r="A1309">
            <v>897743</v>
          </cell>
          <cell r="B1309">
            <v>37438</v>
          </cell>
          <cell r="C1309">
            <v>1</v>
          </cell>
          <cell r="D1309">
            <v>15</v>
          </cell>
          <cell r="E1309">
            <v>80327</v>
          </cell>
          <cell r="F1309">
            <v>60</v>
          </cell>
          <cell r="G1309">
            <v>717</v>
          </cell>
          <cell r="H1309" t="str">
            <v>ｽｽﾞｷ ｶｽﾞﾋﾛ</v>
          </cell>
          <cell r="I1309" t="str">
            <v>鈴木　和浩　　　　　　　　　</v>
          </cell>
          <cell r="J1309">
            <v>21954</v>
          </cell>
          <cell r="K1309">
            <v>32599</v>
          </cell>
          <cell r="L1309" t="str">
            <v>5-0414</v>
          </cell>
        </row>
        <row r="1310">
          <cell r="A1310">
            <v>897750</v>
          </cell>
          <cell r="B1310">
            <v>37438</v>
          </cell>
          <cell r="C1310">
            <v>1</v>
          </cell>
          <cell r="D1310">
            <v>25</v>
          </cell>
          <cell r="E1310">
            <v>80327</v>
          </cell>
          <cell r="F1310">
            <v>60</v>
          </cell>
          <cell r="G1310">
            <v>716</v>
          </cell>
          <cell r="H1310" t="str">
            <v>ｱﾀﾞﾁ ﾉﾘﾋｺ</v>
          </cell>
          <cell r="I1310" t="str">
            <v>足立　憲彦　　　　　　　　　</v>
          </cell>
          <cell r="J1310">
            <v>22296</v>
          </cell>
          <cell r="K1310">
            <v>32690</v>
          </cell>
          <cell r="L1310" t="str">
            <v>5-0413</v>
          </cell>
        </row>
        <row r="1311">
          <cell r="A1311">
            <v>897768</v>
          </cell>
          <cell r="B1311">
            <v>37438</v>
          </cell>
          <cell r="C1311">
            <v>1</v>
          </cell>
          <cell r="D1311">
            <v>25</v>
          </cell>
          <cell r="E1311">
            <v>80213</v>
          </cell>
          <cell r="F1311">
            <v>60</v>
          </cell>
          <cell r="G1311">
            <v>716</v>
          </cell>
          <cell r="H1311" t="str">
            <v>ｲｹﾀﾞ ﾀｶｼ</v>
          </cell>
          <cell r="I1311" t="str">
            <v>池田　孝志　　　　　　　　　</v>
          </cell>
          <cell r="J1311">
            <v>22221</v>
          </cell>
          <cell r="K1311">
            <v>32690</v>
          </cell>
          <cell r="L1311" t="str">
            <v>5-0413</v>
          </cell>
        </row>
        <row r="1312">
          <cell r="A1312">
            <v>897776</v>
          </cell>
          <cell r="B1312">
            <v>37438</v>
          </cell>
          <cell r="C1312">
            <v>1</v>
          </cell>
          <cell r="D1312">
            <v>26</v>
          </cell>
          <cell r="E1312">
            <v>80200</v>
          </cell>
          <cell r="F1312">
            <v>51</v>
          </cell>
          <cell r="G1312">
            <v>380</v>
          </cell>
          <cell r="H1312" t="str">
            <v>ｲｼｻﾞｷ ﾀｸﾔ</v>
          </cell>
          <cell r="I1312" t="str">
            <v>石崎　拓哉　　　　　　　　　</v>
          </cell>
          <cell r="J1312">
            <v>22400</v>
          </cell>
          <cell r="K1312">
            <v>32690</v>
          </cell>
          <cell r="L1312" t="str">
            <v>1-0413</v>
          </cell>
        </row>
        <row r="1313">
          <cell r="A1313">
            <v>897784</v>
          </cell>
          <cell r="B1313">
            <v>37438</v>
          </cell>
          <cell r="C1313">
            <v>1</v>
          </cell>
          <cell r="D1313">
            <v>45</v>
          </cell>
          <cell r="E1313">
            <v>80003</v>
          </cell>
          <cell r="F1313">
            <v>51</v>
          </cell>
          <cell r="G1313">
            <v>380</v>
          </cell>
          <cell r="H1313" t="str">
            <v>ｲﾉｳｴ ﾖｼﾉﾘ</v>
          </cell>
          <cell r="I1313" t="str">
            <v>井上　芳範　　　　　　　　　</v>
          </cell>
          <cell r="J1313">
            <v>23021</v>
          </cell>
          <cell r="K1313">
            <v>32690</v>
          </cell>
          <cell r="L1313" t="str">
            <v>1-0412</v>
          </cell>
        </row>
        <row r="1314">
          <cell r="A1314">
            <v>897792</v>
          </cell>
          <cell r="B1314">
            <v>37438</v>
          </cell>
          <cell r="C1314">
            <v>1</v>
          </cell>
          <cell r="D1314">
            <v>54</v>
          </cell>
          <cell r="E1314">
            <v>80330</v>
          </cell>
          <cell r="F1314">
            <v>60</v>
          </cell>
          <cell r="G1314">
            <v>784</v>
          </cell>
          <cell r="H1314" t="str">
            <v>ｵｵﾀ ﾖｼｱｷ</v>
          </cell>
          <cell r="I1314" t="str">
            <v>大田　義昭　　　　　　　　　</v>
          </cell>
          <cell r="J1314">
            <v>23877</v>
          </cell>
          <cell r="K1314">
            <v>32690</v>
          </cell>
          <cell r="L1314" t="str">
            <v>5-0411</v>
          </cell>
        </row>
        <row r="1315">
          <cell r="A1315">
            <v>897826</v>
          </cell>
          <cell r="B1315">
            <v>37438</v>
          </cell>
          <cell r="C1315">
            <v>1</v>
          </cell>
          <cell r="D1315">
            <v>25</v>
          </cell>
          <cell r="E1315">
            <v>80211</v>
          </cell>
          <cell r="F1315">
            <v>60</v>
          </cell>
          <cell r="G1315">
            <v>716</v>
          </cell>
          <cell r="H1315" t="str">
            <v>ｵｶﾞﾜ ﾏｻﾉﾘ</v>
          </cell>
          <cell r="I1315" t="str">
            <v>小川　政徳　　　　　　　　　</v>
          </cell>
          <cell r="J1315">
            <v>23731</v>
          </cell>
          <cell r="K1315">
            <v>32690</v>
          </cell>
          <cell r="L1315" t="str">
            <v>5-0411</v>
          </cell>
        </row>
        <row r="1316">
          <cell r="A1316">
            <v>897834</v>
          </cell>
          <cell r="B1316">
            <v>37438</v>
          </cell>
          <cell r="C1316">
            <v>1</v>
          </cell>
          <cell r="D1316">
            <v>25</v>
          </cell>
          <cell r="E1316">
            <v>80213</v>
          </cell>
          <cell r="F1316">
            <v>51</v>
          </cell>
          <cell r="G1316">
            <v>380</v>
          </cell>
          <cell r="H1316" t="str">
            <v>ｵﾉ ﾀｶﾕｷ</v>
          </cell>
          <cell r="I1316" t="str">
            <v>小野　孝行　　　　　　　　　</v>
          </cell>
          <cell r="J1316">
            <v>21900</v>
          </cell>
          <cell r="K1316">
            <v>32690</v>
          </cell>
          <cell r="L1316" t="str">
            <v>1-0413</v>
          </cell>
        </row>
        <row r="1317">
          <cell r="A1317">
            <v>897842</v>
          </cell>
          <cell r="B1317">
            <v>37438</v>
          </cell>
          <cell r="C1317">
            <v>1</v>
          </cell>
          <cell r="D1317">
            <v>25</v>
          </cell>
          <cell r="E1317">
            <v>80214</v>
          </cell>
          <cell r="F1317">
            <v>60</v>
          </cell>
          <cell r="G1317">
            <v>716</v>
          </cell>
          <cell r="H1317" t="str">
            <v>ｷﾄｳ ｱﾂｼ</v>
          </cell>
          <cell r="I1317" t="str">
            <v>木藤　敦史　　　　　　　　　</v>
          </cell>
          <cell r="J1317">
            <v>23147</v>
          </cell>
          <cell r="K1317">
            <v>32690</v>
          </cell>
          <cell r="L1317" t="str">
            <v>5-0412</v>
          </cell>
        </row>
        <row r="1318">
          <cell r="A1318">
            <v>897859</v>
          </cell>
          <cell r="B1318">
            <v>37438</v>
          </cell>
          <cell r="C1318">
            <v>1</v>
          </cell>
          <cell r="D1318">
            <v>25</v>
          </cell>
          <cell r="E1318">
            <v>80211</v>
          </cell>
          <cell r="F1318">
            <v>60</v>
          </cell>
          <cell r="G1318">
            <v>716</v>
          </cell>
          <cell r="H1318" t="str">
            <v>ｷﾑﾗ ﾋﾛﾌﾐ</v>
          </cell>
          <cell r="I1318" t="str">
            <v>木村　博文　　　　　　　　　</v>
          </cell>
          <cell r="J1318">
            <v>23398</v>
          </cell>
          <cell r="K1318">
            <v>32690</v>
          </cell>
          <cell r="L1318" t="str">
            <v>5-0411</v>
          </cell>
        </row>
        <row r="1319">
          <cell r="A1319">
            <v>897867</v>
          </cell>
          <cell r="B1319">
            <v>37438</v>
          </cell>
          <cell r="C1319">
            <v>1</v>
          </cell>
          <cell r="D1319">
            <v>45</v>
          </cell>
          <cell r="E1319">
            <v>80003</v>
          </cell>
          <cell r="F1319">
            <v>51</v>
          </cell>
          <cell r="G1319">
            <v>380</v>
          </cell>
          <cell r="H1319" t="str">
            <v>ｸｽﾉｷ ﾃﾂﾛｳ</v>
          </cell>
          <cell r="I1319" t="str">
            <v>楠　哲朗　　　　　　　　　　</v>
          </cell>
          <cell r="J1319">
            <v>22567</v>
          </cell>
          <cell r="K1319">
            <v>32690</v>
          </cell>
          <cell r="L1319" t="str">
            <v>1-0413</v>
          </cell>
        </row>
        <row r="1320">
          <cell r="A1320">
            <v>897875</v>
          </cell>
          <cell r="B1320">
            <v>37438</v>
          </cell>
          <cell r="C1320">
            <v>1</v>
          </cell>
          <cell r="D1320">
            <v>25</v>
          </cell>
          <cell r="E1320">
            <v>80211</v>
          </cell>
          <cell r="F1320">
            <v>60</v>
          </cell>
          <cell r="G1320">
            <v>716</v>
          </cell>
          <cell r="H1320" t="str">
            <v>ｼﾓﾀﾞﾔ ﾋﾃﾞｷ</v>
          </cell>
          <cell r="I1320" t="str">
            <v>下田屋　秀樹　　　　　　　　</v>
          </cell>
          <cell r="J1320">
            <v>22434</v>
          </cell>
          <cell r="K1320">
            <v>32690</v>
          </cell>
          <cell r="L1320" t="str">
            <v>5-0413</v>
          </cell>
        </row>
        <row r="1321">
          <cell r="A1321">
            <v>897883</v>
          </cell>
          <cell r="B1321">
            <v>37438</v>
          </cell>
          <cell r="C1321">
            <v>1</v>
          </cell>
          <cell r="D1321">
            <v>54</v>
          </cell>
          <cell r="E1321">
            <v>80330</v>
          </cell>
          <cell r="F1321">
            <v>60</v>
          </cell>
          <cell r="G1321">
            <v>784</v>
          </cell>
          <cell r="H1321" t="str">
            <v>ｼﾗﾀ ﾏﾅﾌﾞ</v>
          </cell>
          <cell r="I1321" t="str">
            <v>白田　学　　　　　　　　　　</v>
          </cell>
          <cell r="J1321">
            <v>21948</v>
          </cell>
          <cell r="K1321">
            <v>32690</v>
          </cell>
          <cell r="L1321" t="str">
            <v>5-0413</v>
          </cell>
        </row>
        <row r="1322">
          <cell r="A1322">
            <v>897891</v>
          </cell>
          <cell r="B1322">
            <v>37438</v>
          </cell>
          <cell r="C1322">
            <v>1</v>
          </cell>
          <cell r="D1322">
            <v>25</v>
          </cell>
          <cell r="E1322">
            <v>80212</v>
          </cell>
          <cell r="F1322">
            <v>60</v>
          </cell>
          <cell r="G1322">
            <v>716</v>
          </cell>
          <cell r="H1322" t="str">
            <v>ﾀｹｳﾁ ﾋﾄｼ</v>
          </cell>
          <cell r="I1322" t="str">
            <v>竹内　仁　　　　　　　　　　</v>
          </cell>
          <cell r="J1322">
            <v>23002</v>
          </cell>
          <cell r="K1322">
            <v>32690</v>
          </cell>
          <cell r="L1322" t="str">
            <v>5-0412</v>
          </cell>
        </row>
        <row r="1323">
          <cell r="A1323">
            <v>897925</v>
          </cell>
          <cell r="B1323">
            <v>37438</v>
          </cell>
          <cell r="C1323">
            <v>1</v>
          </cell>
          <cell r="D1323">
            <v>54</v>
          </cell>
          <cell r="E1323">
            <v>80330</v>
          </cell>
          <cell r="F1323">
            <v>60</v>
          </cell>
          <cell r="G1323">
            <v>718</v>
          </cell>
          <cell r="H1323" t="str">
            <v>ﾂﾙｵｶ ｱﾂｼ</v>
          </cell>
          <cell r="I1323" t="str">
            <v>鶴岡　篤　　　　　　　　　　</v>
          </cell>
          <cell r="J1323">
            <v>23780</v>
          </cell>
          <cell r="K1323">
            <v>32690</v>
          </cell>
          <cell r="L1323" t="str">
            <v>5-0411</v>
          </cell>
        </row>
        <row r="1324">
          <cell r="A1324">
            <v>897933</v>
          </cell>
          <cell r="B1324">
            <v>37438</v>
          </cell>
          <cell r="C1324">
            <v>1</v>
          </cell>
          <cell r="D1324">
            <v>55</v>
          </cell>
          <cell r="E1324">
            <v>80331</v>
          </cell>
          <cell r="F1324">
            <v>60</v>
          </cell>
          <cell r="G1324">
            <v>785</v>
          </cell>
          <cell r="H1324" t="str">
            <v>ﾄﾘﾓﾄ ﾐﾂﾉﾘ</v>
          </cell>
          <cell r="I1324" t="str">
            <v>鳥本　光紀　　　　　　　　　</v>
          </cell>
          <cell r="J1324">
            <v>22415</v>
          </cell>
          <cell r="K1324">
            <v>32690</v>
          </cell>
          <cell r="L1324" t="str">
            <v>5-0413</v>
          </cell>
        </row>
        <row r="1325">
          <cell r="A1325">
            <v>897941</v>
          </cell>
          <cell r="B1325">
            <v>37438</v>
          </cell>
          <cell r="C1325">
            <v>1</v>
          </cell>
          <cell r="D1325">
            <v>55</v>
          </cell>
          <cell r="E1325">
            <v>80319</v>
          </cell>
          <cell r="F1325">
            <v>51</v>
          </cell>
          <cell r="G1325">
            <v>380</v>
          </cell>
          <cell r="H1325" t="str">
            <v>ﾅｶﾑﾗ ﾔｽｼ</v>
          </cell>
          <cell r="I1325" t="str">
            <v>中村　保司　　　　　　　　　</v>
          </cell>
          <cell r="J1325">
            <v>22666</v>
          </cell>
          <cell r="K1325">
            <v>32690</v>
          </cell>
          <cell r="L1325" t="str">
            <v>1-0413</v>
          </cell>
        </row>
        <row r="1326">
          <cell r="A1326">
            <v>897958</v>
          </cell>
          <cell r="B1326">
            <v>37438</v>
          </cell>
          <cell r="C1326">
            <v>1</v>
          </cell>
          <cell r="D1326">
            <v>55</v>
          </cell>
          <cell r="E1326">
            <v>80321</v>
          </cell>
          <cell r="F1326">
            <v>51</v>
          </cell>
          <cell r="G1326">
            <v>380</v>
          </cell>
          <cell r="H1326" t="str">
            <v>ﾅｶﾞﾔﾏ ﾀﾂﾐ</v>
          </cell>
          <cell r="I1326" t="str">
            <v>永山　辰美　　　　　　　　　</v>
          </cell>
          <cell r="J1326">
            <v>21882</v>
          </cell>
          <cell r="K1326">
            <v>32690</v>
          </cell>
          <cell r="L1326" t="str">
            <v>1-0413</v>
          </cell>
        </row>
        <row r="1327">
          <cell r="A1327">
            <v>897966</v>
          </cell>
          <cell r="B1327">
            <v>37438</v>
          </cell>
          <cell r="C1327">
            <v>1</v>
          </cell>
          <cell r="D1327">
            <v>54</v>
          </cell>
          <cell r="E1327">
            <v>80329</v>
          </cell>
          <cell r="F1327">
            <v>60</v>
          </cell>
          <cell r="G1327">
            <v>718</v>
          </cell>
          <cell r="H1327" t="str">
            <v>ﾆｼｶﾜ ﾏｻﾋﾛ</v>
          </cell>
          <cell r="I1327" t="str">
            <v>西川　昌弘　　　　　　　　　</v>
          </cell>
          <cell r="J1327">
            <v>24128</v>
          </cell>
          <cell r="K1327">
            <v>32690</v>
          </cell>
          <cell r="L1327" t="str">
            <v>5-0311</v>
          </cell>
        </row>
        <row r="1328">
          <cell r="A1328">
            <v>897974</v>
          </cell>
          <cell r="B1328">
            <v>37438</v>
          </cell>
          <cell r="C1328">
            <v>1</v>
          </cell>
          <cell r="D1328">
            <v>55</v>
          </cell>
          <cell r="E1328">
            <v>80321</v>
          </cell>
          <cell r="F1328">
            <v>51</v>
          </cell>
          <cell r="G1328">
            <v>380</v>
          </cell>
          <cell r="H1328" t="str">
            <v>ﾊｷﾞｳﾀﾞ ｼﾝｼﾞ</v>
          </cell>
          <cell r="I1328" t="str">
            <v>萩生田　伸二　　　　　　　　</v>
          </cell>
          <cell r="J1328">
            <v>22042</v>
          </cell>
          <cell r="K1328">
            <v>32690</v>
          </cell>
          <cell r="L1328" t="str">
            <v>1-0413</v>
          </cell>
        </row>
        <row r="1329">
          <cell r="A1329">
            <v>897982</v>
          </cell>
          <cell r="B1329">
            <v>37438</v>
          </cell>
          <cell r="C1329">
            <v>1</v>
          </cell>
          <cell r="D1329">
            <v>25</v>
          </cell>
          <cell r="E1329">
            <v>80211</v>
          </cell>
          <cell r="F1329">
            <v>51</v>
          </cell>
          <cell r="G1329">
            <v>380</v>
          </cell>
          <cell r="H1329" t="str">
            <v>ﾌｼﾞﾀ ﾉﾌﾞｵ</v>
          </cell>
          <cell r="I1329" t="str">
            <v>藤田　伸夫　　　　　　　　　</v>
          </cell>
          <cell r="J1329">
            <v>22513</v>
          </cell>
          <cell r="K1329">
            <v>32690</v>
          </cell>
          <cell r="L1329" t="str">
            <v>1-0413</v>
          </cell>
        </row>
        <row r="1330">
          <cell r="A1330">
            <v>897990</v>
          </cell>
          <cell r="B1330">
            <v>37438</v>
          </cell>
          <cell r="C1330">
            <v>1</v>
          </cell>
          <cell r="D1330">
            <v>25</v>
          </cell>
          <cell r="E1330">
            <v>80327</v>
          </cell>
          <cell r="F1330">
            <v>60</v>
          </cell>
          <cell r="G1330">
            <v>716</v>
          </cell>
          <cell r="H1330" t="str">
            <v>ﾌｼﾞｲ ﾀｶｼ</v>
          </cell>
          <cell r="I1330" t="str">
            <v>藤井　孝志　　　　　　　　　</v>
          </cell>
          <cell r="J1330">
            <v>21907</v>
          </cell>
          <cell r="K1330">
            <v>32690</v>
          </cell>
          <cell r="L1330" t="str">
            <v>5-0413</v>
          </cell>
        </row>
        <row r="1331">
          <cell r="A1331">
            <v>898006</v>
          </cell>
          <cell r="B1331">
            <v>37438</v>
          </cell>
          <cell r="C1331">
            <v>1</v>
          </cell>
          <cell r="D1331">
            <v>55</v>
          </cell>
          <cell r="E1331">
            <v>80319</v>
          </cell>
          <cell r="F1331">
            <v>60</v>
          </cell>
          <cell r="G1331">
            <v>785</v>
          </cell>
          <cell r="H1331" t="str">
            <v>ﾌｼﾞﾀ ﾐﾂﾋﾛ</v>
          </cell>
          <cell r="I1331" t="str">
            <v>藤田　光宏　　　　　　　　　</v>
          </cell>
          <cell r="J1331">
            <v>23056</v>
          </cell>
          <cell r="K1331">
            <v>32690</v>
          </cell>
          <cell r="L1331" t="str">
            <v>5-0411</v>
          </cell>
        </row>
        <row r="1332">
          <cell r="A1332">
            <v>898014</v>
          </cell>
          <cell r="B1332">
            <v>37438</v>
          </cell>
          <cell r="C1332">
            <v>1</v>
          </cell>
          <cell r="D1332">
            <v>26</v>
          </cell>
          <cell r="E1332">
            <v>80200</v>
          </cell>
          <cell r="F1332">
            <v>51</v>
          </cell>
          <cell r="G1332">
            <v>380</v>
          </cell>
          <cell r="H1332" t="str">
            <v>ﾏﾂﾀﾞ ｶｽﾞﾋｻ</v>
          </cell>
          <cell r="I1332" t="str">
            <v>松田　和久　　　　　　　　　</v>
          </cell>
          <cell r="J1332">
            <v>22769</v>
          </cell>
          <cell r="K1332">
            <v>32690</v>
          </cell>
          <cell r="L1332" t="str">
            <v>1-0413</v>
          </cell>
        </row>
        <row r="1333">
          <cell r="A1333">
            <v>898022</v>
          </cell>
          <cell r="B1333">
            <v>37438</v>
          </cell>
          <cell r="C1333">
            <v>1</v>
          </cell>
          <cell r="D1333">
            <v>15</v>
          </cell>
          <cell r="E1333">
            <v>80327</v>
          </cell>
          <cell r="F1333">
            <v>60</v>
          </cell>
          <cell r="G1333">
            <v>717</v>
          </cell>
          <cell r="H1333" t="str">
            <v>ﾏﾅﾍﾞ ﾀｸｼﾞ</v>
          </cell>
          <cell r="I1333" t="str">
            <v>真鍋　卓嗣　　　　　　　　　</v>
          </cell>
          <cell r="J1333">
            <v>23681</v>
          </cell>
          <cell r="K1333">
            <v>32690</v>
          </cell>
          <cell r="L1333" t="str">
            <v>5-0411</v>
          </cell>
        </row>
        <row r="1334">
          <cell r="A1334">
            <v>898030</v>
          </cell>
          <cell r="B1334">
            <v>37438</v>
          </cell>
          <cell r="C1334">
            <v>1</v>
          </cell>
          <cell r="D1334">
            <v>25</v>
          </cell>
          <cell r="E1334">
            <v>80211</v>
          </cell>
          <cell r="F1334">
            <v>60</v>
          </cell>
          <cell r="G1334">
            <v>716</v>
          </cell>
          <cell r="H1334" t="str">
            <v>ﾐｳﾗ ｶｽﾞﾔ</v>
          </cell>
          <cell r="I1334" t="str">
            <v>三浦　和哉　　　　　　　　　</v>
          </cell>
          <cell r="J1334">
            <v>23130</v>
          </cell>
          <cell r="K1334">
            <v>32690</v>
          </cell>
          <cell r="L1334" t="str">
            <v>5-0412</v>
          </cell>
        </row>
        <row r="1335">
          <cell r="A1335">
            <v>898047</v>
          </cell>
          <cell r="B1335">
            <v>37438</v>
          </cell>
          <cell r="C1335">
            <v>1</v>
          </cell>
          <cell r="D1335">
            <v>54</v>
          </cell>
          <cell r="E1335">
            <v>80328</v>
          </cell>
          <cell r="F1335">
            <v>60</v>
          </cell>
          <cell r="G1335">
            <v>784</v>
          </cell>
          <cell r="H1335" t="str">
            <v>ﾓﾘｼﾀ ﾄｼﾔ</v>
          </cell>
          <cell r="I1335" t="str">
            <v>森下　敏哉　　　　　　　　　</v>
          </cell>
          <cell r="J1335">
            <v>22060</v>
          </cell>
          <cell r="K1335">
            <v>32690</v>
          </cell>
          <cell r="L1335" t="str">
            <v>5-0413</v>
          </cell>
        </row>
        <row r="1336">
          <cell r="A1336">
            <v>898063</v>
          </cell>
          <cell r="B1336">
            <v>37438</v>
          </cell>
          <cell r="C1336">
            <v>1</v>
          </cell>
          <cell r="D1336">
            <v>15</v>
          </cell>
          <cell r="E1336">
            <v>80327</v>
          </cell>
          <cell r="F1336">
            <v>60</v>
          </cell>
          <cell r="G1336">
            <v>717</v>
          </cell>
          <cell r="H1336" t="str">
            <v>ﾔﾏｼﾞ ﾉﾘｵ</v>
          </cell>
          <cell r="I1336" t="str">
            <v>山地　則男　　　　　　　　　</v>
          </cell>
          <cell r="J1336">
            <v>21604</v>
          </cell>
          <cell r="K1336">
            <v>32690</v>
          </cell>
          <cell r="L1336" t="str">
            <v>5-0413</v>
          </cell>
        </row>
        <row r="1337">
          <cell r="A1337">
            <v>898089</v>
          </cell>
          <cell r="B1337">
            <v>37438</v>
          </cell>
          <cell r="C1337">
            <v>1</v>
          </cell>
          <cell r="D1337">
            <v>25</v>
          </cell>
          <cell r="E1337">
            <v>80212</v>
          </cell>
          <cell r="F1337">
            <v>60</v>
          </cell>
          <cell r="G1337">
            <v>716</v>
          </cell>
          <cell r="H1337" t="str">
            <v>ﾖｼｵｶ ｺｳｼﾞ</v>
          </cell>
          <cell r="I1337" t="str">
            <v>吉岡　孝二　　　　　　　　　</v>
          </cell>
          <cell r="J1337">
            <v>23734</v>
          </cell>
          <cell r="K1337">
            <v>32690</v>
          </cell>
          <cell r="L1337" t="str">
            <v>5-0411</v>
          </cell>
        </row>
        <row r="1338">
          <cell r="A1338">
            <v>898096</v>
          </cell>
          <cell r="B1338">
            <v>37438</v>
          </cell>
          <cell r="C1338">
            <v>1</v>
          </cell>
          <cell r="D1338">
            <v>25</v>
          </cell>
          <cell r="E1338">
            <v>80213</v>
          </cell>
          <cell r="F1338">
            <v>60</v>
          </cell>
          <cell r="G1338">
            <v>716</v>
          </cell>
          <cell r="H1338" t="str">
            <v>ﾖｼﾑﾗ ﾏｻｼ</v>
          </cell>
          <cell r="I1338" t="str">
            <v>吉村　政志　　　　　　　　　</v>
          </cell>
          <cell r="J1338">
            <v>21551</v>
          </cell>
          <cell r="K1338">
            <v>32690</v>
          </cell>
          <cell r="L1338" t="str">
            <v>5-0413</v>
          </cell>
        </row>
        <row r="1339">
          <cell r="A1339">
            <v>898105</v>
          </cell>
          <cell r="B1339">
            <v>37438</v>
          </cell>
          <cell r="C1339">
            <v>1</v>
          </cell>
          <cell r="D1339">
            <v>54</v>
          </cell>
          <cell r="E1339">
            <v>80329</v>
          </cell>
          <cell r="F1339">
            <v>60</v>
          </cell>
          <cell r="G1339">
            <v>784</v>
          </cell>
          <cell r="H1339" t="str">
            <v>ﾜﾀﾞ ﾐﾂﾋﾛ</v>
          </cell>
          <cell r="I1339" t="str">
            <v>和田　光弘　　　　　　　　　</v>
          </cell>
          <cell r="J1339">
            <v>22362</v>
          </cell>
          <cell r="K1339">
            <v>32690</v>
          </cell>
          <cell r="L1339" t="str">
            <v>5-0413</v>
          </cell>
        </row>
        <row r="1340">
          <cell r="A1340">
            <v>900992</v>
          </cell>
          <cell r="B1340">
            <v>37438</v>
          </cell>
          <cell r="C1340">
            <v>1</v>
          </cell>
          <cell r="D1340">
            <v>45</v>
          </cell>
          <cell r="E1340">
            <v>80000</v>
          </cell>
          <cell r="F1340">
            <v>51</v>
          </cell>
          <cell r="G1340">
            <v>120</v>
          </cell>
          <cell r="H1340" t="str">
            <v>ﾐｳﾗ ｼｹﾞﾕｷ</v>
          </cell>
          <cell r="I1340" t="str">
            <v>三浦　重幸　　　　　　　　　</v>
          </cell>
          <cell r="J1340">
            <v>24905</v>
          </cell>
          <cell r="K1340">
            <v>32964</v>
          </cell>
          <cell r="L1340" t="str">
            <v>1-0310</v>
          </cell>
        </row>
        <row r="1341">
          <cell r="A1341">
            <v>902139</v>
          </cell>
          <cell r="B1341">
            <v>37438</v>
          </cell>
          <cell r="C1341">
            <v>1</v>
          </cell>
          <cell r="D1341">
            <v>53</v>
          </cell>
          <cell r="E1341">
            <v>80508</v>
          </cell>
          <cell r="F1341">
            <v>51</v>
          </cell>
          <cell r="G1341">
            <v>453</v>
          </cell>
          <cell r="H1341" t="str">
            <v>ﾎﾝﾏ ｼﾕｳｲﾁ</v>
          </cell>
          <cell r="I1341" t="str">
            <v>本間　修一　　　　　　　　　</v>
          </cell>
          <cell r="J1341">
            <v>24465</v>
          </cell>
          <cell r="K1341">
            <v>33055</v>
          </cell>
          <cell r="L1341" t="str">
            <v>1-0311</v>
          </cell>
        </row>
        <row r="1342">
          <cell r="A1342">
            <v>907708</v>
          </cell>
          <cell r="B1342">
            <v>37438</v>
          </cell>
          <cell r="C1342">
            <v>1</v>
          </cell>
          <cell r="D1342">
            <v>55</v>
          </cell>
          <cell r="E1342">
            <v>80320</v>
          </cell>
          <cell r="F1342">
            <v>60</v>
          </cell>
          <cell r="G1342">
            <v>785</v>
          </cell>
          <cell r="H1342" t="str">
            <v>ｱﾍﾞ ﾕｶﾘ</v>
          </cell>
          <cell r="I1342" t="str">
            <v>阿部　ゆかり　　　　　　　　</v>
          </cell>
          <cell r="J1342">
            <v>24980</v>
          </cell>
          <cell r="K1342">
            <v>32874</v>
          </cell>
          <cell r="L1342" t="str">
            <v>5-0309</v>
          </cell>
        </row>
        <row r="1343">
          <cell r="A1343">
            <v>907716</v>
          </cell>
          <cell r="B1343">
            <v>37438</v>
          </cell>
          <cell r="C1343">
            <v>1</v>
          </cell>
          <cell r="D1343">
            <v>55</v>
          </cell>
          <cell r="E1343">
            <v>80319</v>
          </cell>
          <cell r="F1343">
            <v>60</v>
          </cell>
          <cell r="G1343">
            <v>785</v>
          </cell>
          <cell r="H1343" t="str">
            <v>ﾀｶﾊｼ ｱﾔ</v>
          </cell>
          <cell r="I1343" t="str">
            <v>高橋　亜弥　　　　　　　　　</v>
          </cell>
          <cell r="J1343">
            <v>25585</v>
          </cell>
          <cell r="K1343">
            <v>32874</v>
          </cell>
          <cell r="L1343" t="str">
            <v>5-0307</v>
          </cell>
        </row>
        <row r="1344">
          <cell r="A1344">
            <v>907749</v>
          </cell>
          <cell r="B1344">
            <v>37438</v>
          </cell>
          <cell r="C1344">
            <v>1</v>
          </cell>
          <cell r="D1344">
            <v>54</v>
          </cell>
          <cell r="E1344">
            <v>80330</v>
          </cell>
          <cell r="F1344">
            <v>60</v>
          </cell>
          <cell r="G1344">
            <v>718</v>
          </cell>
          <cell r="H1344" t="str">
            <v>ｲﾜﾓﾄ ﾄﾐｵ</v>
          </cell>
          <cell r="I1344" t="str">
            <v>岩本　登美夫　　　　　　　　</v>
          </cell>
          <cell r="J1344">
            <v>24917</v>
          </cell>
          <cell r="K1344">
            <v>32964</v>
          </cell>
          <cell r="L1344" t="str">
            <v>5-0309</v>
          </cell>
        </row>
        <row r="1345">
          <cell r="A1345">
            <v>907757</v>
          </cell>
          <cell r="B1345">
            <v>37438</v>
          </cell>
          <cell r="C1345">
            <v>1</v>
          </cell>
          <cell r="D1345">
            <v>54</v>
          </cell>
          <cell r="E1345">
            <v>80002</v>
          </cell>
          <cell r="F1345">
            <v>60</v>
          </cell>
          <cell r="G1345">
            <v>784</v>
          </cell>
          <cell r="H1345" t="str">
            <v>ｳﾒｷ ｼﾖｳｼﾞ</v>
          </cell>
          <cell r="I1345" t="str">
            <v>梅木　祥司　　　　　　　　　</v>
          </cell>
          <cell r="J1345">
            <v>25265</v>
          </cell>
          <cell r="K1345">
            <v>32964</v>
          </cell>
          <cell r="L1345" t="str">
            <v>5-0309</v>
          </cell>
        </row>
        <row r="1346">
          <cell r="A1346">
            <v>907765</v>
          </cell>
          <cell r="B1346">
            <v>37438</v>
          </cell>
          <cell r="C1346">
            <v>1</v>
          </cell>
          <cell r="D1346">
            <v>54</v>
          </cell>
          <cell r="E1346">
            <v>80330</v>
          </cell>
          <cell r="F1346">
            <v>60</v>
          </cell>
          <cell r="G1346">
            <v>784</v>
          </cell>
          <cell r="H1346" t="str">
            <v>ｳﾘﾀ ﾖｼﾋﾛ</v>
          </cell>
          <cell r="I1346" t="str">
            <v>瓜田　整弘　　　　　　　　　</v>
          </cell>
          <cell r="J1346">
            <v>26006</v>
          </cell>
          <cell r="K1346">
            <v>32964</v>
          </cell>
          <cell r="L1346" t="str">
            <v>5-0307</v>
          </cell>
        </row>
        <row r="1347">
          <cell r="A1347">
            <v>907773</v>
          </cell>
          <cell r="B1347">
            <v>37438</v>
          </cell>
          <cell r="C1347">
            <v>1</v>
          </cell>
          <cell r="D1347">
            <v>54</v>
          </cell>
          <cell r="E1347">
            <v>80328</v>
          </cell>
          <cell r="F1347">
            <v>60</v>
          </cell>
          <cell r="G1347">
            <v>784</v>
          </cell>
          <cell r="H1347" t="str">
            <v>ｵｵﾊﾞ ｱｷﾋﾄ</v>
          </cell>
          <cell r="I1347" t="str">
            <v>大場　昭人　　　　　　　　　</v>
          </cell>
          <cell r="J1347">
            <v>25718</v>
          </cell>
          <cell r="K1347">
            <v>32964</v>
          </cell>
          <cell r="L1347" t="str">
            <v>5-0307</v>
          </cell>
        </row>
        <row r="1348">
          <cell r="A1348">
            <v>907781</v>
          </cell>
          <cell r="B1348">
            <v>37438</v>
          </cell>
          <cell r="C1348">
            <v>1</v>
          </cell>
          <cell r="D1348">
            <v>54</v>
          </cell>
          <cell r="E1348">
            <v>80330</v>
          </cell>
          <cell r="F1348">
            <v>60</v>
          </cell>
          <cell r="G1348">
            <v>784</v>
          </cell>
          <cell r="H1348" t="str">
            <v>ｺﾞﾄｳ ﾐﾂｱｷ</v>
          </cell>
          <cell r="I1348" t="str">
            <v>後藤　光章　　　　　　　　　</v>
          </cell>
          <cell r="J1348">
            <v>26189</v>
          </cell>
          <cell r="K1348">
            <v>32964</v>
          </cell>
          <cell r="L1348" t="str">
            <v>5-0307</v>
          </cell>
        </row>
        <row r="1349">
          <cell r="A1349">
            <v>907798</v>
          </cell>
          <cell r="B1349">
            <v>37438</v>
          </cell>
          <cell r="C1349">
            <v>1</v>
          </cell>
          <cell r="D1349">
            <v>54</v>
          </cell>
          <cell r="E1349">
            <v>80002</v>
          </cell>
          <cell r="F1349">
            <v>60</v>
          </cell>
          <cell r="G1349">
            <v>784</v>
          </cell>
          <cell r="H1349" t="str">
            <v>ｻｲﾄｳ ﾅｵｷ</v>
          </cell>
          <cell r="I1349" t="str">
            <v>齋藤　直樹　　　　　　　　　</v>
          </cell>
          <cell r="J1349">
            <v>26042</v>
          </cell>
          <cell r="K1349">
            <v>32964</v>
          </cell>
          <cell r="L1349" t="str">
            <v>5-0307</v>
          </cell>
        </row>
        <row r="1350">
          <cell r="A1350">
            <v>907807</v>
          </cell>
          <cell r="B1350">
            <v>37438</v>
          </cell>
          <cell r="C1350">
            <v>1</v>
          </cell>
          <cell r="D1350">
            <v>54</v>
          </cell>
          <cell r="E1350">
            <v>80329</v>
          </cell>
          <cell r="F1350">
            <v>60</v>
          </cell>
          <cell r="G1350">
            <v>784</v>
          </cell>
          <cell r="H1350" t="str">
            <v>ｻｻｷ ﾖｼｱｷ</v>
          </cell>
          <cell r="I1350" t="str">
            <v>佐々木　義明　　　　　　　　</v>
          </cell>
          <cell r="J1350">
            <v>26259</v>
          </cell>
          <cell r="K1350">
            <v>32964</v>
          </cell>
          <cell r="L1350" t="str">
            <v>5-0307</v>
          </cell>
        </row>
        <row r="1351">
          <cell r="A1351">
            <v>907815</v>
          </cell>
          <cell r="B1351">
            <v>37438</v>
          </cell>
          <cell r="C1351">
            <v>1</v>
          </cell>
          <cell r="D1351">
            <v>54</v>
          </cell>
          <cell r="E1351">
            <v>80329</v>
          </cell>
          <cell r="F1351">
            <v>60</v>
          </cell>
          <cell r="G1351">
            <v>718</v>
          </cell>
          <cell r="H1351" t="str">
            <v>ﾀﾃﾔﾏ ﾏｻﾄ</v>
          </cell>
          <cell r="I1351" t="str">
            <v>館山　政人　　　　　　　　　</v>
          </cell>
          <cell r="J1351">
            <v>25803</v>
          </cell>
          <cell r="K1351">
            <v>32964</v>
          </cell>
          <cell r="L1351" t="str">
            <v>5-0307</v>
          </cell>
        </row>
        <row r="1352">
          <cell r="A1352">
            <v>907831</v>
          </cell>
          <cell r="B1352">
            <v>37438</v>
          </cell>
          <cell r="C1352">
            <v>1</v>
          </cell>
          <cell r="D1352">
            <v>54</v>
          </cell>
          <cell r="E1352">
            <v>80328</v>
          </cell>
          <cell r="F1352">
            <v>60</v>
          </cell>
          <cell r="G1352">
            <v>718</v>
          </cell>
          <cell r="H1352" t="str">
            <v>ﾅｶﾞｾ ｼﾖｳｼﾞ</v>
          </cell>
          <cell r="I1352" t="str">
            <v>長瀬　晶慈　　　　　　　　　</v>
          </cell>
          <cell r="J1352">
            <v>25902</v>
          </cell>
          <cell r="K1352">
            <v>32964</v>
          </cell>
          <cell r="L1352" t="str">
            <v>5-0307</v>
          </cell>
        </row>
        <row r="1353">
          <cell r="A1353">
            <v>907856</v>
          </cell>
          <cell r="B1353">
            <v>37438</v>
          </cell>
          <cell r="C1353">
            <v>1</v>
          </cell>
          <cell r="D1353">
            <v>54</v>
          </cell>
          <cell r="E1353">
            <v>80002</v>
          </cell>
          <cell r="F1353">
            <v>60</v>
          </cell>
          <cell r="G1353">
            <v>784</v>
          </cell>
          <cell r="H1353" t="str">
            <v>ﾆｼｼﾞﾏ ﾋﾃﾞﾐ</v>
          </cell>
          <cell r="I1353" t="str">
            <v>西島　秀美　　　　　　　　　</v>
          </cell>
          <cell r="J1353">
            <v>25280</v>
          </cell>
          <cell r="K1353">
            <v>32964</v>
          </cell>
          <cell r="L1353" t="str">
            <v>5-0309</v>
          </cell>
        </row>
        <row r="1354">
          <cell r="A1354">
            <v>907864</v>
          </cell>
          <cell r="B1354">
            <v>37438</v>
          </cell>
          <cell r="C1354">
            <v>1</v>
          </cell>
          <cell r="D1354">
            <v>54</v>
          </cell>
          <cell r="E1354">
            <v>80329</v>
          </cell>
          <cell r="F1354">
            <v>60</v>
          </cell>
          <cell r="G1354">
            <v>718</v>
          </cell>
          <cell r="H1354" t="str">
            <v>ﾊﾊﾞﾀ ﾀｸﾐ</v>
          </cell>
          <cell r="I1354" t="str">
            <v>幅田　匠　　　　　　　　　　</v>
          </cell>
          <cell r="J1354">
            <v>23878</v>
          </cell>
          <cell r="K1354">
            <v>32964</v>
          </cell>
          <cell r="L1354" t="str">
            <v>5-0311</v>
          </cell>
        </row>
        <row r="1355">
          <cell r="A1355">
            <v>907872</v>
          </cell>
          <cell r="B1355">
            <v>37438</v>
          </cell>
          <cell r="C1355">
            <v>1</v>
          </cell>
          <cell r="D1355">
            <v>54</v>
          </cell>
          <cell r="E1355">
            <v>80330</v>
          </cell>
          <cell r="F1355">
            <v>60</v>
          </cell>
          <cell r="G1355">
            <v>784</v>
          </cell>
          <cell r="H1355" t="str">
            <v>ﾎﾘ ﾖｼﾅｵ</v>
          </cell>
          <cell r="I1355" t="str">
            <v>堀　嘉尚　　　　　　　　　　</v>
          </cell>
          <cell r="J1355">
            <v>25978</v>
          </cell>
          <cell r="K1355">
            <v>32964</v>
          </cell>
          <cell r="L1355" t="str">
            <v>5-0307</v>
          </cell>
        </row>
        <row r="1356">
          <cell r="A1356">
            <v>907880</v>
          </cell>
          <cell r="B1356">
            <v>37438</v>
          </cell>
          <cell r="C1356">
            <v>1</v>
          </cell>
          <cell r="D1356">
            <v>55</v>
          </cell>
          <cell r="E1356">
            <v>80318</v>
          </cell>
          <cell r="F1356">
            <v>51</v>
          </cell>
          <cell r="G1356">
            <v>380</v>
          </cell>
          <cell r="H1356" t="str">
            <v>ﾎﾝﾏ ｱﾂｼ</v>
          </cell>
          <cell r="I1356" t="str">
            <v>本間　篤史　　　　　　　　　</v>
          </cell>
          <cell r="J1356">
            <v>25883</v>
          </cell>
          <cell r="K1356">
            <v>32964</v>
          </cell>
          <cell r="L1356" t="str">
            <v>1-0307</v>
          </cell>
        </row>
        <row r="1357">
          <cell r="A1357">
            <v>907897</v>
          </cell>
          <cell r="B1357">
            <v>37438</v>
          </cell>
          <cell r="C1357">
            <v>1</v>
          </cell>
          <cell r="D1357">
            <v>54</v>
          </cell>
          <cell r="E1357">
            <v>80330</v>
          </cell>
          <cell r="F1357">
            <v>60</v>
          </cell>
          <cell r="G1357">
            <v>784</v>
          </cell>
          <cell r="H1357" t="str">
            <v>ﾏﾂｼﾀ ｵｻﾑ</v>
          </cell>
          <cell r="I1357" t="str">
            <v>松下　収　　　　　　　　　　</v>
          </cell>
          <cell r="J1357">
            <v>26374</v>
          </cell>
          <cell r="K1357">
            <v>32964</v>
          </cell>
          <cell r="L1357" t="str">
            <v>5-0307</v>
          </cell>
        </row>
        <row r="1358">
          <cell r="A1358">
            <v>907906</v>
          </cell>
          <cell r="B1358">
            <v>37438</v>
          </cell>
          <cell r="C1358">
            <v>1</v>
          </cell>
          <cell r="D1358">
            <v>54</v>
          </cell>
          <cell r="E1358">
            <v>80329</v>
          </cell>
          <cell r="F1358">
            <v>60</v>
          </cell>
          <cell r="G1358">
            <v>784</v>
          </cell>
          <cell r="H1358" t="str">
            <v>ﾓﾘ ｼｹﾞﾐ</v>
          </cell>
          <cell r="I1358" t="str">
            <v>森　茂美　　　　　　　　　　</v>
          </cell>
          <cell r="J1358">
            <v>25766</v>
          </cell>
          <cell r="K1358">
            <v>32964</v>
          </cell>
          <cell r="L1358" t="str">
            <v>5-0307</v>
          </cell>
        </row>
        <row r="1359">
          <cell r="A1359">
            <v>907914</v>
          </cell>
          <cell r="B1359">
            <v>37438</v>
          </cell>
          <cell r="C1359">
            <v>1</v>
          </cell>
          <cell r="D1359">
            <v>54</v>
          </cell>
          <cell r="E1359">
            <v>80329</v>
          </cell>
          <cell r="F1359">
            <v>60</v>
          </cell>
          <cell r="G1359">
            <v>784</v>
          </cell>
          <cell r="H1359" t="str">
            <v>ﾖｼﾉ ﾋﾛｼ</v>
          </cell>
          <cell r="I1359" t="str">
            <v>吉能　寛　　　　　　　　　　</v>
          </cell>
          <cell r="J1359">
            <v>24486</v>
          </cell>
          <cell r="K1359">
            <v>32964</v>
          </cell>
          <cell r="L1359" t="str">
            <v>5-0310</v>
          </cell>
        </row>
        <row r="1360">
          <cell r="A1360">
            <v>907922</v>
          </cell>
          <cell r="B1360">
            <v>37438</v>
          </cell>
          <cell r="C1360">
            <v>1</v>
          </cell>
          <cell r="D1360">
            <v>54</v>
          </cell>
          <cell r="E1360">
            <v>80329</v>
          </cell>
          <cell r="F1360">
            <v>60</v>
          </cell>
          <cell r="G1360">
            <v>784</v>
          </cell>
          <cell r="H1360" t="str">
            <v>ﾘﾖｳｻｶ ｺｳｷ</v>
          </cell>
          <cell r="I1360" t="str">
            <v>両坂　公貴　　　　　　　　　</v>
          </cell>
          <cell r="J1360">
            <v>26135</v>
          </cell>
          <cell r="K1360">
            <v>32964</v>
          </cell>
          <cell r="L1360" t="str">
            <v>5-0307</v>
          </cell>
        </row>
        <row r="1361">
          <cell r="A1361">
            <v>907930</v>
          </cell>
          <cell r="B1361">
            <v>37438</v>
          </cell>
          <cell r="C1361">
            <v>1</v>
          </cell>
          <cell r="D1361">
            <v>55</v>
          </cell>
          <cell r="E1361">
            <v>80322</v>
          </cell>
          <cell r="F1361">
            <v>60</v>
          </cell>
          <cell r="G1361">
            <v>785</v>
          </cell>
          <cell r="H1361" t="str">
            <v>ｳﾁﾑﾗ ﾋﾛｱｷ</v>
          </cell>
          <cell r="I1361" t="str">
            <v>内村　裕明　　　　　　　　　</v>
          </cell>
          <cell r="J1361">
            <v>23881</v>
          </cell>
          <cell r="K1361">
            <v>32964</v>
          </cell>
          <cell r="L1361" t="str">
            <v>5-0311</v>
          </cell>
        </row>
        <row r="1362">
          <cell r="A1362">
            <v>907947</v>
          </cell>
          <cell r="B1362">
            <v>37438</v>
          </cell>
          <cell r="C1362">
            <v>1</v>
          </cell>
          <cell r="D1362">
            <v>55</v>
          </cell>
          <cell r="E1362">
            <v>80319</v>
          </cell>
          <cell r="F1362">
            <v>51</v>
          </cell>
          <cell r="G1362">
            <v>380</v>
          </cell>
          <cell r="H1362" t="str">
            <v>ｵｶﾓﾄ ﾋﾃﾞｵ</v>
          </cell>
          <cell r="I1362" t="str">
            <v>岡本　秀夫　　　　　　　　　</v>
          </cell>
          <cell r="J1362">
            <v>25964</v>
          </cell>
          <cell r="K1362">
            <v>32964</v>
          </cell>
          <cell r="L1362" t="str">
            <v>1-0307</v>
          </cell>
        </row>
        <row r="1363">
          <cell r="A1363">
            <v>907955</v>
          </cell>
          <cell r="B1363">
            <v>37438</v>
          </cell>
          <cell r="C1363">
            <v>1</v>
          </cell>
          <cell r="D1363">
            <v>55</v>
          </cell>
          <cell r="E1363">
            <v>80320</v>
          </cell>
          <cell r="F1363">
            <v>51</v>
          </cell>
          <cell r="G1363">
            <v>380</v>
          </cell>
          <cell r="H1363" t="str">
            <v>ｶﾝﾍﾞ ﾋﾛﾐﾂ</v>
          </cell>
          <cell r="I1363" t="str">
            <v>神戸　博光　　　　　　　　　</v>
          </cell>
          <cell r="J1363">
            <v>24649</v>
          </cell>
          <cell r="K1363">
            <v>32964</v>
          </cell>
          <cell r="L1363" t="str">
            <v>1-0309</v>
          </cell>
        </row>
        <row r="1364">
          <cell r="A1364">
            <v>907963</v>
          </cell>
          <cell r="B1364">
            <v>37438</v>
          </cell>
          <cell r="C1364">
            <v>1</v>
          </cell>
          <cell r="D1364">
            <v>55</v>
          </cell>
          <cell r="E1364">
            <v>80320</v>
          </cell>
          <cell r="F1364">
            <v>51</v>
          </cell>
          <cell r="G1364">
            <v>380</v>
          </cell>
          <cell r="H1364" t="str">
            <v>ｷｼ ｹﾝｲﾁ</v>
          </cell>
          <cell r="I1364" t="str">
            <v>岸　賢一　　　　　　　　　　</v>
          </cell>
          <cell r="J1364">
            <v>24566</v>
          </cell>
          <cell r="K1364">
            <v>32964</v>
          </cell>
          <cell r="L1364" t="str">
            <v>1-0309</v>
          </cell>
        </row>
        <row r="1365">
          <cell r="A1365">
            <v>907989</v>
          </cell>
          <cell r="B1365">
            <v>37438</v>
          </cell>
          <cell r="C1365">
            <v>1</v>
          </cell>
          <cell r="D1365">
            <v>55</v>
          </cell>
          <cell r="E1365">
            <v>80331</v>
          </cell>
          <cell r="F1365">
            <v>60</v>
          </cell>
          <cell r="G1365">
            <v>785</v>
          </cell>
          <cell r="H1365" t="str">
            <v>ｻｻｷ ﾂﾄﾑ</v>
          </cell>
          <cell r="I1365" t="str">
            <v>佐々木　励　　　　　　　　　</v>
          </cell>
          <cell r="J1365">
            <v>23933</v>
          </cell>
          <cell r="K1365">
            <v>32964</v>
          </cell>
          <cell r="L1365" t="str">
            <v>5-0311</v>
          </cell>
        </row>
        <row r="1366">
          <cell r="A1366">
            <v>907996</v>
          </cell>
          <cell r="B1366">
            <v>37438</v>
          </cell>
          <cell r="C1366">
            <v>1</v>
          </cell>
          <cell r="D1366">
            <v>55</v>
          </cell>
          <cell r="E1366">
            <v>80319</v>
          </cell>
          <cell r="F1366">
            <v>60</v>
          </cell>
          <cell r="G1366">
            <v>785</v>
          </cell>
          <cell r="H1366" t="str">
            <v>ｻﾄｳ ｱｷﾗ</v>
          </cell>
          <cell r="I1366" t="str">
            <v>佐藤　顕　　　　　　　　　　</v>
          </cell>
          <cell r="J1366">
            <v>24939</v>
          </cell>
          <cell r="K1366">
            <v>32964</v>
          </cell>
          <cell r="L1366" t="str">
            <v>5-0309</v>
          </cell>
        </row>
        <row r="1367">
          <cell r="A1367">
            <v>908003</v>
          </cell>
          <cell r="B1367">
            <v>37438</v>
          </cell>
          <cell r="C1367">
            <v>1</v>
          </cell>
          <cell r="D1367">
            <v>55</v>
          </cell>
          <cell r="E1367">
            <v>80320</v>
          </cell>
          <cell r="F1367">
            <v>51</v>
          </cell>
          <cell r="G1367">
            <v>380</v>
          </cell>
          <cell r="H1367" t="str">
            <v>ｻﾉ ｼﾞﾕﾝｲﾁ</v>
          </cell>
          <cell r="I1367" t="str">
            <v>佐野　潤一　　　　　　　　　</v>
          </cell>
          <cell r="J1367">
            <v>25336</v>
          </cell>
          <cell r="K1367">
            <v>32964</v>
          </cell>
          <cell r="L1367" t="str">
            <v>1-0308</v>
          </cell>
        </row>
        <row r="1368">
          <cell r="A1368">
            <v>908011</v>
          </cell>
          <cell r="B1368">
            <v>37438</v>
          </cell>
          <cell r="C1368">
            <v>1</v>
          </cell>
          <cell r="D1368">
            <v>55</v>
          </cell>
          <cell r="E1368">
            <v>80321</v>
          </cell>
          <cell r="F1368">
            <v>60</v>
          </cell>
          <cell r="G1368">
            <v>785</v>
          </cell>
          <cell r="H1368" t="str">
            <v>ﾀﾐﾔ ﾕｷｵ</v>
          </cell>
          <cell r="I1368" t="str">
            <v>民谷　有希雄　　　　　　　　</v>
          </cell>
          <cell r="J1368">
            <v>25121</v>
          </cell>
          <cell r="K1368">
            <v>32964</v>
          </cell>
          <cell r="L1368" t="str">
            <v>5-0309</v>
          </cell>
        </row>
        <row r="1369">
          <cell r="A1369">
            <v>908029</v>
          </cell>
          <cell r="B1369">
            <v>37438</v>
          </cell>
          <cell r="C1369">
            <v>1</v>
          </cell>
          <cell r="D1369">
            <v>55</v>
          </cell>
          <cell r="E1369">
            <v>80319</v>
          </cell>
          <cell r="F1369">
            <v>51</v>
          </cell>
          <cell r="G1369">
            <v>380</v>
          </cell>
          <cell r="H1369" t="str">
            <v>ﾅｶﾞｷ ﾔｽﾉﾘ</v>
          </cell>
          <cell r="I1369" t="str">
            <v>長岐　恭憲　　　　　　　　　</v>
          </cell>
          <cell r="J1369">
            <v>23622</v>
          </cell>
          <cell r="K1369">
            <v>32964</v>
          </cell>
          <cell r="L1369" t="str">
            <v>1-0311</v>
          </cell>
        </row>
        <row r="1370">
          <cell r="A1370">
            <v>908044</v>
          </cell>
          <cell r="B1370">
            <v>37438</v>
          </cell>
          <cell r="C1370">
            <v>1</v>
          </cell>
          <cell r="D1370">
            <v>55</v>
          </cell>
          <cell r="E1370">
            <v>80320</v>
          </cell>
          <cell r="F1370">
            <v>60</v>
          </cell>
          <cell r="G1370">
            <v>785</v>
          </cell>
          <cell r="H1370" t="str">
            <v>ﾑﾛ ﾀｹﾊﾙ</v>
          </cell>
          <cell r="I1370" t="str">
            <v>室　丈晴　　　　　　　　　　</v>
          </cell>
          <cell r="J1370">
            <v>24899</v>
          </cell>
          <cell r="K1370">
            <v>32964</v>
          </cell>
          <cell r="L1370" t="str">
            <v>5-0309</v>
          </cell>
        </row>
        <row r="1371">
          <cell r="A1371">
            <v>908052</v>
          </cell>
          <cell r="B1371">
            <v>37438</v>
          </cell>
          <cell r="C1371">
            <v>1</v>
          </cell>
          <cell r="D1371">
            <v>55</v>
          </cell>
          <cell r="E1371">
            <v>80319</v>
          </cell>
          <cell r="F1371">
            <v>60</v>
          </cell>
          <cell r="G1371">
            <v>785</v>
          </cell>
          <cell r="H1371" t="str">
            <v>ﾔﾀﾞ ﾐﾂﾉﾌﾞ</v>
          </cell>
          <cell r="I1371" t="str">
            <v>矢田　光伸　　　　　　　　　</v>
          </cell>
          <cell r="J1371">
            <v>25270</v>
          </cell>
          <cell r="K1371">
            <v>32964</v>
          </cell>
          <cell r="L1371" t="str">
            <v>5-0309</v>
          </cell>
        </row>
        <row r="1372">
          <cell r="A1372">
            <v>908060</v>
          </cell>
          <cell r="B1372">
            <v>37438</v>
          </cell>
          <cell r="C1372">
            <v>1</v>
          </cell>
          <cell r="D1372">
            <v>55</v>
          </cell>
          <cell r="E1372">
            <v>80319</v>
          </cell>
          <cell r="F1372">
            <v>60</v>
          </cell>
          <cell r="G1372">
            <v>785</v>
          </cell>
          <cell r="H1372" t="str">
            <v>ﾔﾍﾞ ﾀｶﾕｷ</v>
          </cell>
          <cell r="I1372" t="str">
            <v>矢部　卓幸　　　　　　　　　</v>
          </cell>
          <cell r="J1372">
            <v>24352</v>
          </cell>
          <cell r="K1372">
            <v>32964</v>
          </cell>
          <cell r="L1372" t="str">
            <v>5-0310</v>
          </cell>
        </row>
        <row r="1373">
          <cell r="A1373">
            <v>908078</v>
          </cell>
          <cell r="B1373">
            <v>37438</v>
          </cell>
          <cell r="C1373">
            <v>1</v>
          </cell>
          <cell r="D1373">
            <v>54</v>
          </cell>
          <cell r="E1373">
            <v>80328</v>
          </cell>
          <cell r="F1373">
            <v>60</v>
          </cell>
          <cell r="G1373">
            <v>784</v>
          </cell>
          <cell r="H1373" t="str">
            <v>ｱﾏﾉ ﾀｶｼ</v>
          </cell>
          <cell r="I1373" t="str">
            <v>天野　高司　　　　　　　　　</v>
          </cell>
          <cell r="J1373">
            <v>23138</v>
          </cell>
          <cell r="K1373">
            <v>32964</v>
          </cell>
          <cell r="L1373" t="str">
            <v>5-0411</v>
          </cell>
        </row>
        <row r="1374">
          <cell r="A1374">
            <v>908085</v>
          </cell>
          <cell r="B1374">
            <v>37438</v>
          </cell>
          <cell r="C1374">
            <v>1</v>
          </cell>
          <cell r="D1374">
            <v>25</v>
          </cell>
          <cell r="E1374">
            <v>80327</v>
          </cell>
          <cell r="F1374">
            <v>60</v>
          </cell>
          <cell r="G1374">
            <v>716</v>
          </cell>
          <cell r="H1374" t="str">
            <v>ｵﾉ ｱｷﾋﾄ</v>
          </cell>
          <cell r="I1374" t="str">
            <v>小野　昭人　　　　　　　　　</v>
          </cell>
          <cell r="J1374">
            <v>22815</v>
          </cell>
          <cell r="K1374">
            <v>32964</v>
          </cell>
          <cell r="L1374" t="str">
            <v>5-0412</v>
          </cell>
        </row>
        <row r="1375">
          <cell r="A1375">
            <v>908093</v>
          </cell>
          <cell r="B1375">
            <v>37438</v>
          </cell>
          <cell r="C1375">
            <v>1</v>
          </cell>
          <cell r="D1375">
            <v>54</v>
          </cell>
          <cell r="E1375">
            <v>80330</v>
          </cell>
          <cell r="F1375">
            <v>60</v>
          </cell>
          <cell r="G1375">
            <v>784</v>
          </cell>
          <cell r="H1375" t="str">
            <v>ｷﾄﾞ ﾄｼｱｷ</v>
          </cell>
          <cell r="I1375" t="str">
            <v>木戸　敏明　　　　　　　　　</v>
          </cell>
          <cell r="J1375">
            <v>23037</v>
          </cell>
          <cell r="K1375">
            <v>32964</v>
          </cell>
          <cell r="L1375" t="str">
            <v>5-0412</v>
          </cell>
        </row>
        <row r="1376">
          <cell r="A1376">
            <v>908102</v>
          </cell>
          <cell r="B1376">
            <v>37438</v>
          </cell>
          <cell r="C1376">
            <v>1</v>
          </cell>
          <cell r="D1376">
            <v>54</v>
          </cell>
          <cell r="E1376">
            <v>80329</v>
          </cell>
          <cell r="F1376">
            <v>60</v>
          </cell>
          <cell r="G1376">
            <v>784</v>
          </cell>
          <cell r="H1376" t="str">
            <v>ｻｶﾓﾄ ﾅｵｷ</v>
          </cell>
          <cell r="I1376" t="str">
            <v>坂本　直紀　　　　　　　　　</v>
          </cell>
          <cell r="J1376">
            <v>22649</v>
          </cell>
          <cell r="K1376">
            <v>32964</v>
          </cell>
          <cell r="L1376" t="str">
            <v>5-0412</v>
          </cell>
        </row>
        <row r="1377">
          <cell r="A1377">
            <v>908110</v>
          </cell>
          <cell r="B1377">
            <v>37438</v>
          </cell>
          <cell r="C1377">
            <v>1</v>
          </cell>
          <cell r="D1377">
            <v>26</v>
          </cell>
          <cell r="E1377">
            <v>80200</v>
          </cell>
          <cell r="F1377">
            <v>51</v>
          </cell>
          <cell r="G1377">
            <v>380</v>
          </cell>
          <cell r="H1377" t="str">
            <v>ｻｻｷ ｹｲｼﾞ</v>
          </cell>
          <cell r="I1377" t="str">
            <v>佐々木　慶司　　　　　　　　</v>
          </cell>
          <cell r="J1377">
            <v>22116</v>
          </cell>
          <cell r="K1377">
            <v>32964</v>
          </cell>
          <cell r="L1377" t="str">
            <v>1-0413</v>
          </cell>
        </row>
        <row r="1378">
          <cell r="A1378">
            <v>908128</v>
          </cell>
          <cell r="B1378">
            <v>37438</v>
          </cell>
          <cell r="C1378">
            <v>1</v>
          </cell>
          <cell r="D1378">
            <v>25</v>
          </cell>
          <cell r="E1378">
            <v>80327</v>
          </cell>
          <cell r="F1378">
            <v>60</v>
          </cell>
          <cell r="G1378">
            <v>716</v>
          </cell>
          <cell r="H1378" t="str">
            <v>ｻｻﾓﾘ ﾂﾄﾑ</v>
          </cell>
          <cell r="I1378" t="str">
            <v>笹森　乾　　　　　　　　　　</v>
          </cell>
          <cell r="J1378">
            <v>21950</v>
          </cell>
          <cell r="K1378">
            <v>32964</v>
          </cell>
          <cell r="L1378" t="str">
            <v>5-0413</v>
          </cell>
        </row>
        <row r="1379">
          <cell r="A1379">
            <v>908135</v>
          </cell>
          <cell r="B1379">
            <v>37438</v>
          </cell>
          <cell r="C1379">
            <v>1</v>
          </cell>
          <cell r="D1379">
            <v>54</v>
          </cell>
          <cell r="E1379">
            <v>80330</v>
          </cell>
          <cell r="F1379">
            <v>60</v>
          </cell>
          <cell r="G1379">
            <v>784</v>
          </cell>
          <cell r="H1379" t="str">
            <v>ｻｻｷ ﾀﾂﾋｺ</v>
          </cell>
          <cell r="I1379" t="str">
            <v>佐々木　辰彦　　　　　　　　</v>
          </cell>
          <cell r="J1379">
            <v>22023</v>
          </cell>
          <cell r="K1379">
            <v>32964</v>
          </cell>
          <cell r="L1379" t="str">
            <v>5-0413</v>
          </cell>
        </row>
        <row r="1380">
          <cell r="A1380">
            <v>908143</v>
          </cell>
          <cell r="B1380">
            <v>37438</v>
          </cell>
          <cell r="C1380">
            <v>1</v>
          </cell>
          <cell r="D1380">
            <v>54</v>
          </cell>
          <cell r="E1380">
            <v>80329</v>
          </cell>
          <cell r="F1380">
            <v>60</v>
          </cell>
          <cell r="G1380">
            <v>784</v>
          </cell>
          <cell r="H1380" t="str">
            <v>ｻﾀﾞﾋﾗ ﾏｻﾋｺ</v>
          </cell>
          <cell r="I1380" t="str">
            <v>定平　正彦　　　　　　　　　</v>
          </cell>
          <cell r="J1380">
            <v>24213</v>
          </cell>
          <cell r="K1380">
            <v>32964</v>
          </cell>
          <cell r="L1380" t="str">
            <v>5-0310</v>
          </cell>
        </row>
        <row r="1381">
          <cell r="A1381">
            <v>908151</v>
          </cell>
          <cell r="B1381">
            <v>37438</v>
          </cell>
          <cell r="C1381">
            <v>1</v>
          </cell>
          <cell r="D1381">
            <v>54</v>
          </cell>
          <cell r="E1381">
            <v>80330</v>
          </cell>
          <cell r="F1381">
            <v>60</v>
          </cell>
          <cell r="G1381">
            <v>784</v>
          </cell>
          <cell r="H1381" t="str">
            <v>ｼﾓｻﾞﾜ ﾉﾌﾞﾕｷ</v>
          </cell>
          <cell r="I1381" t="str">
            <v>下澤　伸幸　　　　　　　　　</v>
          </cell>
          <cell r="J1381">
            <v>24155</v>
          </cell>
          <cell r="K1381">
            <v>32964</v>
          </cell>
          <cell r="L1381" t="str">
            <v>5-0311</v>
          </cell>
        </row>
        <row r="1382">
          <cell r="A1382">
            <v>908177</v>
          </cell>
          <cell r="B1382">
            <v>37438</v>
          </cell>
          <cell r="C1382">
            <v>1</v>
          </cell>
          <cell r="D1382">
            <v>54</v>
          </cell>
          <cell r="E1382">
            <v>80330</v>
          </cell>
          <cell r="F1382">
            <v>60</v>
          </cell>
          <cell r="G1382">
            <v>718</v>
          </cell>
          <cell r="H1382" t="str">
            <v>ﾑﾄｳ ﾕｷｵ</v>
          </cell>
          <cell r="I1382" t="str">
            <v>武藤　幸夫　　　　　　　　　</v>
          </cell>
          <cell r="J1382">
            <v>24009</v>
          </cell>
          <cell r="K1382">
            <v>32964</v>
          </cell>
          <cell r="L1382" t="str">
            <v>5-0311</v>
          </cell>
        </row>
        <row r="1383">
          <cell r="A1383">
            <v>908184</v>
          </cell>
          <cell r="B1383">
            <v>37438</v>
          </cell>
          <cell r="C1383">
            <v>1</v>
          </cell>
          <cell r="D1383">
            <v>25</v>
          </cell>
          <cell r="E1383">
            <v>80211</v>
          </cell>
          <cell r="F1383">
            <v>60</v>
          </cell>
          <cell r="G1383">
            <v>716</v>
          </cell>
          <cell r="H1383" t="str">
            <v>ﾔｸﾞﾁ ｶｽﾞﾕｷ</v>
          </cell>
          <cell r="I1383" t="str">
            <v>矢口　一之　　　　　　　　　</v>
          </cell>
          <cell r="J1383">
            <v>21797</v>
          </cell>
          <cell r="K1383">
            <v>32964</v>
          </cell>
          <cell r="L1383" t="str">
            <v>5-0413</v>
          </cell>
        </row>
        <row r="1384">
          <cell r="A1384">
            <v>908192</v>
          </cell>
          <cell r="B1384">
            <v>37438</v>
          </cell>
          <cell r="C1384">
            <v>1</v>
          </cell>
          <cell r="D1384">
            <v>54</v>
          </cell>
          <cell r="E1384">
            <v>80330</v>
          </cell>
          <cell r="F1384">
            <v>60</v>
          </cell>
          <cell r="G1384">
            <v>784</v>
          </cell>
          <cell r="H1384" t="str">
            <v>ﾔﾏｸﾞﾁ ｻﾄｼ</v>
          </cell>
          <cell r="I1384" t="str">
            <v>山口　諭氏　　　　　　　　　</v>
          </cell>
          <cell r="J1384">
            <v>22831</v>
          </cell>
          <cell r="K1384">
            <v>32964</v>
          </cell>
          <cell r="L1384" t="str">
            <v>5-0412</v>
          </cell>
        </row>
        <row r="1385">
          <cell r="A1385">
            <v>908219</v>
          </cell>
          <cell r="B1385">
            <v>37438</v>
          </cell>
          <cell r="C1385">
            <v>1</v>
          </cell>
          <cell r="D1385">
            <v>15</v>
          </cell>
          <cell r="E1385">
            <v>80327</v>
          </cell>
          <cell r="F1385">
            <v>60</v>
          </cell>
          <cell r="G1385">
            <v>717</v>
          </cell>
          <cell r="H1385" t="str">
            <v>ｲｼｶﾜ ﾋﾛﾕｷ</v>
          </cell>
          <cell r="I1385" t="str">
            <v>石川　博之　　　　　　　　　</v>
          </cell>
          <cell r="J1385">
            <v>24632</v>
          </cell>
          <cell r="K1385">
            <v>32964</v>
          </cell>
          <cell r="L1385" t="str">
            <v>5-0309</v>
          </cell>
        </row>
        <row r="1386">
          <cell r="A1386">
            <v>908242</v>
          </cell>
          <cell r="B1386">
            <v>37438</v>
          </cell>
          <cell r="C1386">
            <v>1</v>
          </cell>
          <cell r="D1386">
            <v>53</v>
          </cell>
          <cell r="E1386">
            <v>80510</v>
          </cell>
          <cell r="F1386">
            <v>51</v>
          </cell>
          <cell r="G1386">
            <v>480</v>
          </cell>
          <cell r="H1386" t="str">
            <v>ｳｴﾉ ﾂﾄﾑ</v>
          </cell>
          <cell r="I1386" t="str">
            <v>上野　敦　　　　　　　　　　</v>
          </cell>
          <cell r="J1386">
            <v>23748</v>
          </cell>
          <cell r="K1386">
            <v>33055</v>
          </cell>
          <cell r="L1386" t="str">
            <v>1-0310</v>
          </cell>
        </row>
        <row r="1387">
          <cell r="A1387">
            <v>908250</v>
          </cell>
          <cell r="B1387">
            <v>37438</v>
          </cell>
          <cell r="C1387">
            <v>1</v>
          </cell>
          <cell r="D1387">
            <v>53</v>
          </cell>
          <cell r="E1387">
            <v>80508</v>
          </cell>
          <cell r="F1387">
            <v>51</v>
          </cell>
          <cell r="G1387">
            <v>481</v>
          </cell>
          <cell r="H1387" t="str">
            <v>ｼﾝﾄﾞｳ ﾋﾛｱｷ</v>
          </cell>
          <cell r="I1387" t="str">
            <v>進藤　弘顕　　　　　　　　　</v>
          </cell>
          <cell r="J1387">
            <v>24598</v>
          </cell>
          <cell r="K1387">
            <v>33055</v>
          </cell>
          <cell r="L1387" t="str">
            <v>1-0309</v>
          </cell>
        </row>
        <row r="1388">
          <cell r="A1388">
            <v>908268</v>
          </cell>
          <cell r="B1388">
            <v>37438</v>
          </cell>
          <cell r="C1388">
            <v>1</v>
          </cell>
          <cell r="D1388">
            <v>52</v>
          </cell>
          <cell r="E1388">
            <v>80512</v>
          </cell>
          <cell r="F1388">
            <v>51</v>
          </cell>
          <cell r="G1388">
            <v>481</v>
          </cell>
          <cell r="H1388" t="str">
            <v>ﾅｶﾀ ﾀｶﾔ</v>
          </cell>
          <cell r="I1388" t="str">
            <v>中田　貴也　　　　　　　　　</v>
          </cell>
          <cell r="J1388">
            <v>26325</v>
          </cell>
          <cell r="K1388">
            <v>33055</v>
          </cell>
          <cell r="L1388" t="str">
            <v>1-0306</v>
          </cell>
        </row>
        <row r="1389">
          <cell r="A1389">
            <v>908291</v>
          </cell>
          <cell r="B1389">
            <v>37438</v>
          </cell>
          <cell r="C1389">
            <v>1</v>
          </cell>
          <cell r="D1389">
            <v>54</v>
          </cell>
          <cell r="E1389">
            <v>80330</v>
          </cell>
          <cell r="F1389">
            <v>60</v>
          </cell>
          <cell r="G1389">
            <v>784</v>
          </cell>
          <cell r="H1389" t="str">
            <v>ﾌｼﾞﾓﾘ ﾕｳｼﾞ</v>
          </cell>
          <cell r="I1389" t="str">
            <v>藤森　勇次　　　　　　　　　</v>
          </cell>
          <cell r="J1389">
            <v>24665</v>
          </cell>
          <cell r="K1389">
            <v>33086</v>
          </cell>
          <cell r="L1389" t="str">
            <v>5-0309</v>
          </cell>
        </row>
        <row r="1390">
          <cell r="A1390">
            <v>908300</v>
          </cell>
          <cell r="B1390">
            <v>37438</v>
          </cell>
          <cell r="C1390">
            <v>1</v>
          </cell>
          <cell r="D1390">
            <v>55</v>
          </cell>
          <cell r="E1390">
            <v>80320</v>
          </cell>
          <cell r="F1390">
            <v>60</v>
          </cell>
          <cell r="G1390">
            <v>785</v>
          </cell>
          <cell r="H1390" t="str">
            <v>ｽｶﾞﾜﾗ ﾋﾛﾕｷ</v>
          </cell>
          <cell r="I1390" t="str">
            <v>菅原　博幸　　　　　　　　　</v>
          </cell>
          <cell r="J1390">
            <v>26310</v>
          </cell>
          <cell r="K1390">
            <v>33086</v>
          </cell>
          <cell r="L1390" t="str">
            <v>5-0306</v>
          </cell>
        </row>
        <row r="1391">
          <cell r="A1391">
            <v>908318</v>
          </cell>
          <cell r="B1391">
            <v>37438</v>
          </cell>
          <cell r="C1391">
            <v>1</v>
          </cell>
          <cell r="D1391">
            <v>54</v>
          </cell>
          <cell r="E1391">
            <v>80002</v>
          </cell>
          <cell r="F1391">
            <v>60</v>
          </cell>
          <cell r="G1391">
            <v>784</v>
          </cell>
          <cell r="H1391" t="str">
            <v>ｽｽﾞｷ ｶｽﾞｷ</v>
          </cell>
          <cell r="I1391" t="str">
            <v>鈴木　夏寿樹　　　　　　　　</v>
          </cell>
          <cell r="J1391">
            <v>25431</v>
          </cell>
          <cell r="K1391">
            <v>33086</v>
          </cell>
          <cell r="L1391" t="str">
            <v>5-0307</v>
          </cell>
        </row>
        <row r="1392">
          <cell r="A1392">
            <v>908326</v>
          </cell>
          <cell r="B1392">
            <v>37438</v>
          </cell>
          <cell r="C1392">
            <v>1</v>
          </cell>
          <cell r="D1392">
            <v>55</v>
          </cell>
          <cell r="E1392">
            <v>80319</v>
          </cell>
          <cell r="F1392">
            <v>51</v>
          </cell>
          <cell r="G1392">
            <v>380</v>
          </cell>
          <cell r="H1392" t="str">
            <v>ﾀｸﾞﾁ ﾅｵｷ</v>
          </cell>
          <cell r="I1392" t="str">
            <v>田口　直樹　　　　　　　　　</v>
          </cell>
          <cell r="J1392">
            <v>26232</v>
          </cell>
          <cell r="K1392">
            <v>33086</v>
          </cell>
          <cell r="L1392" t="str">
            <v>1-0306</v>
          </cell>
        </row>
        <row r="1393">
          <cell r="A1393">
            <v>908333</v>
          </cell>
          <cell r="B1393">
            <v>37438</v>
          </cell>
          <cell r="C1393">
            <v>1</v>
          </cell>
          <cell r="D1393">
            <v>54</v>
          </cell>
          <cell r="E1393">
            <v>80329</v>
          </cell>
          <cell r="F1393">
            <v>60</v>
          </cell>
          <cell r="G1393">
            <v>718</v>
          </cell>
          <cell r="H1393" t="str">
            <v>ﾆｼｵ ﾉﾘﾕｷ</v>
          </cell>
          <cell r="I1393" t="str">
            <v>西尾　則之　　　　　　　　　</v>
          </cell>
          <cell r="J1393">
            <v>25148</v>
          </cell>
          <cell r="K1393">
            <v>33086</v>
          </cell>
          <cell r="L1393" t="str">
            <v>5-0308</v>
          </cell>
        </row>
        <row r="1394">
          <cell r="A1394">
            <v>908341</v>
          </cell>
          <cell r="B1394">
            <v>37438</v>
          </cell>
          <cell r="C1394">
            <v>1</v>
          </cell>
          <cell r="D1394">
            <v>55</v>
          </cell>
          <cell r="E1394">
            <v>80331</v>
          </cell>
          <cell r="F1394">
            <v>51</v>
          </cell>
          <cell r="G1394">
            <v>380</v>
          </cell>
          <cell r="H1394" t="str">
            <v>ﾔﾏﾐﾁ ﾉﾘﾋｺ</v>
          </cell>
          <cell r="I1394" t="str">
            <v>山道　範彦　　　　　　　　　</v>
          </cell>
          <cell r="J1394">
            <v>25748</v>
          </cell>
          <cell r="K1394">
            <v>33086</v>
          </cell>
          <cell r="L1394" t="str">
            <v>1-0307</v>
          </cell>
        </row>
        <row r="1395">
          <cell r="A1395">
            <v>908367</v>
          </cell>
          <cell r="B1395">
            <v>37438</v>
          </cell>
          <cell r="C1395">
            <v>1</v>
          </cell>
          <cell r="D1395">
            <v>54</v>
          </cell>
          <cell r="E1395">
            <v>80328</v>
          </cell>
          <cell r="F1395">
            <v>60</v>
          </cell>
          <cell r="G1395">
            <v>718</v>
          </cell>
          <cell r="H1395" t="str">
            <v>ｲﾜﾀ ｼﾝｼﾞ</v>
          </cell>
          <cell r="I1395" t="str">
            <v>岩田　真治　　　　　　　　　</v>
          </cell>
          <cell r="J1395">
            <v>23539</v>
          </cell>
          <cell r="K1395">
            <v>33086</v>
          </cell>
          <cell r="L1395" t="str">
            <v>5-0311</v>
          </cell>
        </row>
        <row r="1396">
          <cell r="A1396">
            <v>908382</v>
          </cell>
          <cell r="B1396">
            <v>37438</v>
          </cell>
          <cell r="C1396">
            <v>1</v>
          </cell>
          <cell r="D1396">
            <v>54</v>
          </cell>
          <cell r="E1396">
            <v>80329</v>
          </cell>
          <cell r="F1396">
            <v>60</v>
          </cell>
          <cell r="G1396">
            <v>784</v>
          </cell>
          <cell r="H1396" t="str">
            <v>ｻｻｷ ﾀｶﾉﾌﾞ</v>
          </cell>
          <cell r="I1396" t="str">
            <v>佐々木　高信　　　　　　　　</v>
          </cell>
          <cell r="J1396">
            <v>24542</v>
          </cell>
          <cell r="K1396">
            <v>33086</v>
          </cell>
          <cell r="L1396" t="str">
            <v>5-0309</v>
          </cell>
        </row>
        <row r="1397">
          <cell r="A1397">
            <v>908390</v>
          </cell>
          <cell r="B1397">
            <v>37438</v>
          </cell>
          <cell r="C1397">
            <v>1</v>
          </cell>
          <cell r="D1397">
            <v>54</v>
          </cell>
          <cell r="E1397">
            <v>80330</v>
          </cell>
          <cell r="F1397">
            <v>60</v>
          </cell>
          <cell r="G1397">
            <v>784</v>
          </cell>
          <cell r="H1397" t="str">
            <v>ｻﾄｳ ｺｳﾍｲ</v>
          </cell>
          <cell r="I1397" t="str">
            <v>佐藤　浩平　　　　　　　　　</v>
          </cell>
          <cell r="J1397">
            <v>24379</v>
          </cell>
          <cell r="K1397">
            <v>33086</v>
          </cell>
          <cell r="L1397" t="str">
            <v>5-0309</v>
          </cell>
        </row>
        <row r="1398">
          <cell r="A1398">
            <v>908409</v>
          </cell>
          <cell r="B1398">
            <v>37438</v>
          </cell>
          <cell r="C1398">
            <v>1</v>
          </cell>
          <cell r="D1398">
            <v>25</v>
          </cell>
          <cell r="E1398">
            <v>80327</v>
          </cell>
          <cell r="F1398">
            <v>60</v>
          </cell>
          <cell r="G1398">
            <v>716</v>
          </cell>
          <cell r="H1398" t="str">
            <v>ｻｻｷ ﾏｻﾋﾛ</v>
          </cell>
          <cell r="I1398" t="str">
            <v>佐々木　正広　　　　　　　　</v>
          </cell>
          <cell r="J1398">
            <v>23730</v>
          </cell>
          <cell r="K1398">
            <v>33086</v>
          </cell>
          <cell r="L1398" t="str">
            <v>5-0310</v>
          </cell>
        </row>
        <row r="1399">
          <cell r="A1399">
            <v>908417</v>
          </cell>
          <cell r="B1399">
            <v>37438</v>
          </cell>
          <cell r="C1399">
            <v>1</v>
          </cell>
          <cell r="D1399">
            <v>55</v>
          </cell>
          <cell r="E1399">
            <v>80320</v>
          </cell>
          <cell r="F1399">
            <v>60</v>
          </cell>
          <cell r="G1399">
            <v>785</v>
          </cell>
          <cell r="H1399" t="str">
            <v>ｼﾗｲｼ ｺｳｼﾞ</v>
          </cell>
          <cell r="I1399" t="str">
            <v>白石　幸司　　　　　　　　　</v>
          </cell>
          <cell r="J1399">
            <v>23355</v>
          </cell>
          <cell r="K1399">
            <v>33086</v>
          </cell>
          <cell r="L1399" t="str">
            <v>5-0311</v>
          </cell>
        </row>
        <row r="1400">
          <cell r="A1400">
            <v>908425</v>
          </cell>
          <cell r="B1400">
            <v>37438</v>
          </cell>
          <cell r="C1400">
            <v>1</v>
          </cell>
          <cell r="D1400">
            <v>55</v>
          </cell>
          <cell r="E1400">
            <v>80319</v>
          </cell>
          <cell r="F1400">
            <v>51</v>
          </cell>
          <cell r="G1400">
            <v>380</v>
          </cell>
          <cell r="H1400" t="str">
            <v>ﾀｶｼﾏ ｶｽﾞﾋﾛ</v>
          </cell>
          <cell r="I1400" t="str">
            <v>高島　一裕　　　　　　　　　</v>
          </cell>
          <cell r="J1400">
            <v>23300</v>
          </cell>
          <cell r="K1400">
            <v>33086</v>
          </cell>
          <cell r="L1400" t="str">
            <v>1-0311</v>
          </cell>
        </row>
        <row r="1401">
          <cell r="A1401">
            <v>908432</v>
          </cell>
          <cell r="B1401">
            <v>37438</v>
          </cell>
          <cell r="C1401">
            <v>1</v>
          </cell>
          <cell r="D1401">
            <v>25</v>
          </cell>
          <cell r="E1401">
            <v>80327</v>
          </cell>
          <cell r="F1401">
            <v>60</v>
          </cell>
          <cell r="G1401">
            <v>716</v>
          </cell>
          <cell r="H1401" t="str">
            <v>ﾁﾖｳﾅﾝ ﾀｶｼ</v>
          </cell>
          <cell r="I1401" t="str">
            <v>長南　孝　　　　　　　　　　</v>
          </cell>
          <cell r="J1401">
            <v>23455</v>
          </cell>
          <cell r="K1401">
            <v>33086</v>
          </cell>
          <cell r="L1401" t="str">
            <v>5-0311</v>
          </cell>
        </row>
        <row r="1402">
          <cell r="A1402">
            <v>908440</v>
          </cell>
          <cell r="B1402">
            <v>37438</v>
          </cell>
          <cell r="C1402">
            <v>1</v>
          </cell>
          <cell r="D1402">
            <v>55</v>
          </cell>
          <cell r="E1402">
            <v>80320</v>
          </cell>
          <cell r="F1402">
            <v>51</v>
          </cell>
          <cell r="G1402">
            <v>380</v>
          </cell>
          <cell r="H1402" t="str">
            <v>ﾊｶﾞ ﾔｽﾋﾛ</v>
          </cell>
          <cell r="I1402" t="str">
            <v>芳賀　康浩　　　　　　　　　</v>
          </cell>
          <cell r="J1402">
            <v>23795</v>
          </cell>
          <cell r="K1402">
            <v>33086</v>
          </cell>
          <cell r="L1402" t="str">
            <v>1-0310</v>
          </cell>
        </row>
        <row r="1403">
          <cell r="A1403">
            <v>908458</v>
          </cell>
          <cell r="B1403">
            <v>37438</v>
          </cell>
          <cell r="C1403">
            <v>1</v>
          </cell>
          <cell r="D1403">
            <v>25</v>
          </cell>
          <cell r="E1403">
            <v>80214</v>
          </cell>
          <cell r="F1403">
            <v>60</v>
          </cell>
          <cell r="G1403">
            <v>716</v>
          </cell>
          <cell r="H1403" t="str">
            <v>ﾌｸｼﾏ ﾏｻﾐ</v>
          </cell>
          <cell r="I1403" t="str">
            <v>福嶋　正美　　　　　　　　　</v>
          </cell>
          <cell r="J1403">
            <v>22270</v>
          </cell>
          <cell r="K1403">
            <v>33086</v>
          </cell>
          <cell r="L1403" t="str">
            <v>5-0412</v>
          </cell>
        </row>
        <row r="1404">
          <cell r="A1404">
            <v>908466</v>
          </cell>
          <cell r="B1404">
            <v>37438</v>
          </cell>
          <cell r="C1404">
            <v>1</v>
          </cell>
          <cell r="D1404">
            <v>25</v>
          </cell>
          <cell r="E1404">
            <v>80213</v>
          </cell>
          <cell r="F1404">
            <v>60</v>
          </cell>
          <cell r="G1404">
            <v>716</v>
          </cell>
          <cell r="H1404" t="str">
            <v>ﾔﾏｶﾞﾀ ﾕｷﾋﾄ</v>
          </cell>
          <cell r="I1404" t="str">
            <v>山形　幸人　　　　　　　　　</v>
          </cell>
          <cell r="J1404">
            <v>22229</v>
          </cell>
          <cell r="K1404">
            <v>33086</v>
          </cell>
          <cell r="L1404" t="str">
            <v>5-0412</v>
          </cell>
        </row>
        <row r="1405">
          <cell r="A1405">
            <v>908474</v>
          </cell>
          <cell r="B1405">
            <v>37438</v>
          </cell>
          <cell r="C1405">
            <v>1</v>
          </cell>
          <cell r="D1405">
            <v>25</v>
          </cell>
          <cell r="E1405">
            <v>80213</v>
          </cell>
          <cell r="F1405">
            <v>60</v>
          </cell>
          <cell r="G1405">
            <v>716</v>
          </cell>
          <cell r="H1405" t="str">
            <v>ﾔﾏｸﾞﾁ ｺｳｲﾁ</v>
          </cell>
          <cell r="I1405" t="str">
            <v>山口　宏一　　　　　　　　　</v>
          </cell>
          <cell r="J1405">
            <v>22494</v>
          </cell>
          <cell r="K1405">
            <v>33086</v>
          </cell>
          <cell r="L1405" t="str">
            <v>5-0412</v>
          </cell>
        </row>
        <row r="1406">
          <cell r="A1406">
            <v>908481</v>
          </cell>
          <cell r="B1406">
            <v>37438</v>
          </cell>
          <cell r="C1406">
            <v>1</v>
          </cell>
          <cell r="D1406">
            <v>54</v>
          </cell>
          <cell r="E1406">
            <v>80328</v>
          </cell>
          <cell r="F1406">
            <v>60</v>
          </cell>
          <cell r="G1406">
            <v>784</v>
          </cell>
          <cell r="H1406" t="str">
            <v>ﾔﾏｼﾀ ﾀｶｼ</v>
          </cell>
          <cell r="I1406" t="str">
            <v>山下　高司　　　　　　　　　</v>
          </cell>
          <cell r="J1406">
            <v>24709</v>
          </cell>
          <cell r="K1406">
            <v>33086</v>
          </cell>
          <cell r="L1406" t="str">
            <v>5-0308</v>
          </cell>
        </row>
        <row r="1407">
          <cell r="A1407">
            <v>908499</v>
          </cell>
          <cell r="B1407">
            <v>37438</v>
          </cell>
          <cell r="C1407">
            <v>1</v>
          </cell>
          <cell r="D1407">
            <v>25</v>
          </cell>
          <cell r="E1407">
            <v>80214</v>
          </cell>
          <cell r="F1407">
            <v>60</v>
          </cell>
          <cell r="G1407">
            <v>716</v>
          </cell>
          <cell r="H1407" t="str">
            <v>ﾖｼｲ ｹｲｼﾞ</v>
          </cell>
          <cell r="I1407" t="str">
            <v>吉井　啓司　　　　　　　　　</v>
          </cell>
          <cell r="J1407">
            <v>21828</v>
          </cell>
          <cell r="K1407">
            <v>33086</v>
          </cell>
          <cell r="L1407" t="str">
            <v>5-0412</v>
          </cell>
        </row>
        <row r="1408">
          <cell r="A1408">
            <v>908508</v>
          </cell>
          <cell r="B1408">
            <v>37438</v>
          </cell>
          <cell r="C1408">
            <v>1</v>
          </cell>
          <cell r="D1408">
            <v>25</v>
          </cell>
          <cell r="E1408">
            <v>80214</v>
          </cell>
          <cell r="F1408">
            <v>60</v>
          </cell>
          <cell r="G1408">
            <v>716</v>
          </cell>
          <cell r="H1408" t="str">
            <v>ﾜｶｲ ﾕｷｵ</v>
          </cell>
          <cell r="I1408" t="str">
            <v>若井　幸雄　　　　　　　　　</v>
          </cell>
          <cell r="J1408">
            <v>22626</v>
          </cell>
          <cell r="K1408">
            <v>33086</v>
          </cell>
          <cell r="L1408" t="str">
            <v>5-0411</v>
          </cell>
        </row>
        <row r="1409">
          <cell r="A1409">
            <v>910728</v>
          </cell>
          <cell r="B1409">
            <v>37438</v>
          </cell>
          <cell r="C1409">
            <v>1</v>
          </cell>
          <cell r="D1409">
            <v>45</v>
          </cell>
          <cell r="E1409">
            <v>80003</v>
          </cell>
          <cell r="F1409">
            <v>51</v>
          </cell>
          <cell r="G1409">
            <v>120</v>
          </cell>
          <cell r="H1409" t="str">
            <v>ｻｶﾞﾗ ﾀｸﾔ</v>
          </cell>
          <cell r="I1409" t="str">
            <v>相良　拓也　　　　　　　　　</v>
          </cell>
          <cell r="J1409">
            <v>24999</v>
          </cell>
          <cell r="K1409">
            <v>33329</v>
          </cell>
          <cell r="L1409" t="str">
            <v>1-0311</v>
          </cell>
        </row>
        <row r="1410">
          <cell r="A1410">
            <v>910975</v>
          </cell>
          <cell r="B1410">
            <v>37438</v>
          </cell>
          <cell r="C1410">
            <v>1</v>
          </cell>
          <cell r="D1410">
            <v>51</v>
          </cell>
          <cell r="E1410">
            <v>80506</v>
          </cell>
          <cell r="F1410">
            <v>51</v>
          </cell>
          <cell r="G1410">
            <v>120</v>
          </cell>
          <cell r="H1410" t="str">
            <v>ﾊﾗ ｼﾝｼﾞ</v>
          </cell>
          <cell r="I1410" t="str">
            <v>原　慎治　　　　　　　　　　</v>
          </cell>
          <cell r="J1410">
            <v>25004</v>
          </cell>
          <cell r="K1410">
            <v>33329</v>
          </cell>
          <cell r="L1410" t="str">
            <v>1-0311</v>
          </cell>
        </row>
        <row r="1411">
          <cell r="A1411">
            <v>911528</v>
          </cell>
          <cell r="B1411">
            <v>37438</v>
          </cell>
          <cell r="C1411">
            <v>1</v>
          </cell>
          <cell r="D1411">
            <v>51</v>
          </cell>
          <cell r="E1411">
            <v>80506</v>
          </cell>
          <cell r="F1411">
            <v>51</v>
          </cell>
          <cell r="G1411">
            <v>453</v>
          </cell>
          <cell r="H1411" t="str">
            <v>ﾉﾑﾗ ｶｽﾞｵ</v>
          </cell>
          <cell r="I1411" t="str">
            <v>野村　和央　　　　　　　　　</v>
          </cell>
          <cell r="J1411">
            <v>26678</v>
          </cell>
          <cell r="K1411">
            <v>33329</v>
          </cell>
          <cell r="L1411" t="str">
            <v>1-0305</v>
          </cell>
        </row>
        <row r="1412">
          <cell r="A1412">
            <v>911569</v>
          </cell>
          <cell r="B1412">
            <v>37438</v>
          </cell>
          <cell r="C1412">
            <v>1</v>
          </cell>
          <cell r="D1412">
            <v>53</v>
          </cell>
          <cell r="E1412">
            <v>80508</v>
          </cell>
          <cell r="F1412">
            <v>51</v>
          </cell>
          <cell r="G1412">
            <v>454</v>
          </cell>
          <cell r="H1412" t="str">
            <v>ﾏｷﾉ ｾﾞﾝｲﾁ</v>
          </cell>
          <cell r="I1412" t="str">
            <v>牧野　善一　　　　　　　　　</v>
          </cell>
          <cell r="J1412">
            <v>26642</v>
          </cell>
          <cell r="K1412">
            <v>33329</v>
          </cell>
          <cell r="L1412" t="str">
            <v>1-0305</v>
          </cell>
        </row>
        <row r="1413">
          <cell r="A1413">
            <v>912666</v>
          </cell>
          <cell r="B1413">
            <v>37438</v>
          </cell>
          <cell r="C1413">
            <v>1</v>
          </cell>
          <cell r="D1413">
            <v>45</v>
          </cell>
          <cell r="E1413">
            <v>80003</v>
          </cell>
          <cell r="F1413">
            <v>51</v>
          </cell>
          <cell r="G1413">
            <v>120</v>
          </cell>
          <cell r="H1413" t="str">
            <v>ﾅｶﾞｲ ﾋﾛｱｷ</v>
          </cell>
          <cell r="I1413" t="str">
            <v>長井　博昭　　　　　　　　　</v>
          </cell>
          <cell r="J1413">
            <v>26429</v>
          </cell>
          <cell r="K1413">
            <v>33420</v>
          </cell>
          <cell r="L1413" t="str">
            <v>1-0306</v>
          </cell>
        </row>
        <row r="1414">
          <cell r="A1414">
            <v>917004</v>
          </cell>
          <cell r="B1414">
            <v>37438</v>
          </cell>
          <cell r="C1414">
            <v>1</v>
          </cell>
          <cell r="D1414">
            <v>83</v>
          </cell>
          <cell r="E1414">
            <v>80800</v>
          </cell>
          <cell r="F1414">
            <v>51</v>
          </cell>
          <cell r="G1414">
            <v>380</v>
          </cell>
          <cell r="H1414" t="str">
            <v>ｱﾗｷ ﾀｶｼ</v>
          </cell>
          <cell r="I1414" t="str">
            <v>荒木　隆志　　　　　　　　　</v>
          </cell>
          <cell r="J1414">
            <v>23823</v>
          </cell>
          <cell r="K1414">
            <v>33329</v>
          </cell>
          <cell r="L1414" t="str">
            <v>1-0311</v>
          </cell>
        </row>
        <row r="1415">
          <cell r="A1415">
            <v>917012</v>
          </cell>
          <cell r="B1415">
            <v>37438</v>
          </cell>
          <cell r="C1415">
            <v>1</v>
          </cell>
          <cell r="D1415">
            <v>54</v>
          </cell>
          <cell r="E1415">
            <v>80330</v>
          </cell>
          <cell r="F1415">
            <v>60</v>
          </cell>
          <cell r="G1415">
            <v>784</v>
          </cell>
          <cell r="H1415" t="str">
            <v>ｲｸｼﾏ ｺｳｼﾞ</v>
          </cell>
          <cell r="I1415" t="str">
            <v>生嶋　宏治　　　　　　　　　</v>
          </cell>
          <cell r="J1415">
            <v>22328</v>
          </cell>
          <cell r="K1415">
            <v>33329</v>
          </cell>
          <cell r="L1415" t="str">
            <v>5-0412</v>
          </cell>
        </row>
        <row r="1416">
          <cell r="A1416">
            <v>917020</v>
          </cell>
          <cell r="B1416">
            <v>37438</v>
          </cell>
          <cell r="C1416">
            <v>1</v>
          </cell>
          <cell r="D1416">
            <v>54</v>
          </cell>
          <cell r="E1416">
            <v>80329</v>
          </cell>
          <cell r="F1416">
            <v>60</v>
          </cell>
          <cell r="G1416">
            <v>784</v>
          </cell>
          <cell r="H1416" t="str">
            <v>ｵｵﾊﾗ ﾀｹｼ</v>
          </cell>
          <cell r="I1416" t="str">
            <v>大原　武　　　　　　　　　　</v>
          </cell>
          <cell r="J1416">
            <v>23534</v>
          </cell>
          <cell r="K1416">
            <v>33329</v>
          </cell>
          <cell r="L1416" t="str">
            <v>5-0311</v>
          </cell>
        </row>
        <row r="1417">
          <cell r="A1417">
            <v>917038</v>
          </cell>
          <cell r="B1417">
            <v>37438</v>
          </cell>
          <cell r="C1417">
            <v>1</v>
          </cell>
          <cell r="D1417">
            <v>54</v>
          </cell>
          <cell r="E1417">
            <v>80329</v>
          </cell>
          <cell r="F1417">
            <v>60</v>
          </cell>
          <cell r="G1417">
            <v>718</v>
          </cell>
          <cell r="H1417" t="str">
            <v>ｵｵﾔﾏ ﾄﾓﾋｺ</v>
          </cell>
          <cell r="I1417" t="str">
            <v>大山　知彦　　　　　　　　　</v>
          </cell>
          <cell r="J1417">
            <v>22862</v>
          </cell>
          <cell r="K1417">
            <v>33329</v>
          </cell>
          <cell r="L1417" t="str">
            <v>5-0411</v>
          </cell>
        </row>
        <row r="1418">
          <cell r="A1418">
            <v>917045</v>
          </cell>
          <cell r="B1418">
            <v>37438</v>
          </cell>
          <cell r="C1418">
            <v>1</v>
          </cell>
          <cell r="D1418">
            <v>25</v>
          </cell>
          <cell r="E1418">
            <v>80212</v>
          </cell>
          <cell r="F1418">
            <v>60</v>
          </cell>
          <cell r="G1418">
            <v>716</v>
          </cell>
          <cell r="H1418" t="str">
            <v>ｵｶﾀﾞ ｴｲｼﾞ</v>
          </cell>
          <cell r="I1418" t="str">
            <v>岡田　英治　　　　　　　　　</v>
          </cell>
          <cell r="J1418">
            <v>22642</v>
          </cell>
          <cell r="K1418">
            <v>33329</v>
          </cell>
          <cell r="L1418" t="str">
            <v>5-0412</v>
          </cell>
        </row>
        <row r="1419">
          <cell r="A1419">
            <v>917053</v>
          </cell>
          <cell r="B1419">
            <v>37438</v>
          </cell>
          <cell r="C1419">
            <v>1</v>
          </cell>
          <cell r="D1419">
            <v>54</v>
          </cell>
          <cell r="E1419">
            <v>80329</v>
          </cell>
          <cell r="F1419">
            <v>60</v>
          </cell>
          <cell r="G1419">
            <v>784</v>
          </cell>
          <cell r="H1419" t="str">
            <v>ｵｶﾞｻﾜﾗ ﾐﾂｸﾞ</v>
          </cell>
          <cell r="I1419" t="str">
            <v>小笠原　貢　　　　　　　　　</v>
          </cell>
          <cell r="J1419">
            <v>23879</v>
          </cell>
          <cell r="K1419">
            <v>33329</v>
          </cell>
          <cell r="L1419" t="str">
            <v>5-0310</v>
          </cell>
        </row>
        <row r="1420">
          <cell r="A1420">
            <v>917061</v>
          </cell>
          <cell r="B1420">
            <v>37438</v>
          </cell>
          <cell r="C1420">
            <v>1</v>
          </cell>
          <cell r="D1420">
            <v>54</v>
          </cell>
          <cell r="E1420">
            <v>80328</v>
          </cell>
          <cell r="F1420">
            <v>60</v>
          </cell>
          <cell r="G1420">
            <v>784</v>
          </cell>
          <cell r="H1420" t="str">
            <v>ｵｶﾀﾞ ﾋﾃﾞﾅﾘ</v>
          </cell>
          <cell r="I1420" t="str">
            <v>岡田　英成　　　　　　　　　</v>
          </cell>
          <cell r="J1420">
            <v>23695</v>
          </cell>
          <cell r="K1420">
            <v>33329</v>
          </cell>
          <cell r="L1420" t="str">
            <v>5-0311</v>
          </cell>
        </row>
        <row r="1421">
          <cell r="A1421">
            <v>917079</v>
          </cell>
          <cell r="B1421">
            <v>37438</v>
          </cell>
          <cell r="C1421">
            <v>1</v>
          </cell>
          <cell r="D1421">
            <v>54</v>
          </cell>
          <cell r="E1421">
            <v>80330</v>
          </cell>
          <cell r="F1421">
            <v>60</v>
          </cell>
          <cell r="G1421">
            <v>784</v>
          </cell>
          <cell r="H1421" t="str">
            <v>ｶﾜﾓﾘ ｼﾕｳｲﾁ</v>
          </cell>
          <cell r="I1421" t="str">
            <v>河森　秀一　　　　　　　　　</v>
          </cell>
          <cell r="J1421">
            <v>24580</v>
          </cell>
          <cell r="K1421">
            <v>33329</v>
          </cell>
          <cell r="L1421" t="str">
            <v>5-0309</v>
          </cell>
        </row>
        <row r="1422">
          <cell r="A1422">
            <v>917087</v>
          </cell>
          <cell r="B1422">
            <v>37438</v>
          </cell>
          <cell r="C1422">
            <v>1</v>
          </cell>
          <cell r="D1422">
            <v>54</v>
          </cell>
          <cell r="E1422">
            <v>80329</v>
          </cell>
          <cell r="F1422">
            <v>60</v>
          </cell>
          <cell r="G1422">
            <v>784</v>
          </cell>
          <cell r="H1422" t="str">
            <v>ｷﾑﾗ ﾄﾓｷ</v>
          </cell>
          <cell r="I1422" t="str">
            <v>木村　智樹　　　　　　　　　</v>
          </cell>
          <cell r="J1422">
            <v>24580</v>
          </cell>
          <cell r="K1422">
            <v>33329</v>
          </cell>
          <cell r="L1422" t="str">
            <v>5-0308</v>
          </cell>
        </row>
        <row r="1423">
          <cell r="A1423">
            <v>917103</v>
          </cell>
          <cell r="B1423">
            <v>37438</v>
          </cell>
          <cell r="C1423">
            <v>1</v>
          </cell>
          <cell r="D1423">
            <v>25</v>
          </cell>
          <cell r="E1423">
            <v>80212</v>
          </cell>
          <cell r="F1423">
            <v>60</v>
          </cell>
          <cell r="G1423">
            <v>716</v>
          </cell>
          <cell r="H1423" t="str">
            <v>ｺﾂﾞｶ ﾉﾘｵ</v>
          </cell>
          <cell r="I1423" t="str">
            <v>小塚　典雄　　　　　　　　　</v>
          </cell>
          <cell r="J1423">
            <v>23420</v>
          </cell>
          <cell r="K1423">
            <v>33329</v>
          </cell>
          <cell r="L1423" t="str">
            <v>5-0411</v>
          </cell>
        </row>
        <row r="1424">
          <cell r="A1424">
            <v>917111</v>
          </cell>
          <cell r="B1424">
            <v>37438</v>
          </cell>
          <cell r="C1424">
            <v>1</v>
          </cell>
          <cell r="D1424">
            <v>25</v>
          </cell>
          <cell r="E1424">
            <v>80211</v>
          </cell>
          <cell r="F1424">
            <v>60</v>
          </cell>
          <cell r="G1424">
            <v>716</v>
          </cell>
          <cell r="H1424" t="str">
            <v>ｻｻｷ ﾐﾉﾙ</v>
          </cell>
          <cell r="I1424" t="str">
            <v>佐々木　稔　　　　　　　　　</v>
          </cell>
          <cell r="J1424">
            <v>22690</v>
          </cell>
          <cell r="K1424">
            <v>33329</v>
          </cell>
          <cell r="L1424" t="str">
            <v>5-0412</v>
          </cell>
        </row>
        <row r="1425">
          <cell r="A1425">
            <v>917129</v>
          </cell>
          <cell r="B1425">
            <v>37438</v>
          </cell>
          <cell r="C1425">
            <v>1</v>
          </cell>
          <cell r="D1425">
            <v>25</v>
          </cell>
          <cell r="E1425">
            <v>80213</v>
          </cell>
          <cell r="F1425">
            <v>60</v>
          </cell>
          <cell r="G1425">
            <v>716</v>
          </cell>
          <cell r="H1425" t="str">
            <v>ｻﾄｳ ﾖｼｵ</v>
          </cell>
          <cell r="I1425" t="str">
            <v>佐藤　与志男　　　　　　　　</v>
          </cell>
          <cell r="J1425">
            <v>24301</v>
          </cell>
          <cell r="K1425">
            <v>33329</v>
          </cell>
          <cell r="L1425" t="str">
            <v>5-0310</v>
          </cell>
        </row>
        <row r="1426">
          <cell r="A1426">
            <v>917137</v>
          </cell>
          <cell r="B1426">
            <v>37438</v>
          </cell>
          <cell r="C1426">
            <v>1</v>
          </cell>
          <cell r="D1426">
            <v>15</v>
          </cell>
          <cell r="E1426">
            <v>80327</v>
          </cell>
          <cell r="F1426">
            <v>60</v>
          </cell>
          <cell r="G1426">
            <v>717</v>
          </cell>
          <cell r="H1426" t="str">
            <v>ｻﾜﾊｼ ｼﾕｳｲﾁ</v>
          </cell>
          <cell r="I1426" t="str">
            <v>澤橋　秀一　　　　　　　　　</v>
          </cell>
          <cell r="J1426">
            <v>22744</v>
          </cell>
          <cell r="K1426">
            <v>33329</v>
          </cell>
          <cell r="L1426" t="str">
            <v>5-0411</v>
          </cell>
        </row>
        <row r="1427">
          <cell r="A1427">
            <v>917144</v>
          </cell>
          <cell r="B1427">
            <v>37438</v>
          </cell>
          <cell r="C1427">
            <v>1</v>
          </cell>
          <cell r="D1427">
            <v>54</v>
          </cell>
          <cell r="E1427">
            <v>80328</v>
          </cell>
          <cell r="F1427">
            <v>60</v>
          </cell>
          <cell r="G1427">
            <v>784</v>
          </cell>
          <cell r="H1427" t="str">
            <v>ｼｹﾞﾉﾌﾞ ｸﾆﾋｺ</v>
          </cell>
          <cell r="I1427" t="str">
            <v>重延　邦彦　　　　　　　　　</v>
          </cell>
          <cell r="J1427">
            <v>23373</v>
          </cell>
          <cell r="K1427">
            <v>33329</v>
          </cell>
          <cell r="L1427" t="str">
            <v>5-0411</v>
          </cell>
        </row>
        <row r="1428">
          <cell r="A1428">
            <v>917160</v>
          </cell>
          <cell r="B1428">
            <v>37438</v>
          </cell>
          <cell r="C1428">
            <v>1</v>
          </cell>
          <cell r="D1428">
            <v>54</v>
          </cell>
          <cell r="E1428">
            <v>80330</v>
          </cell>
          <cell r="F1428">
            <v>60</v>
          </cell>
          <cell r="G1428">
            <v>784</v>
          </cell>
          <cell r="H1428" t="str">
            <v>ｽｴﾀｹ ﾖｼﾂｸﾞ</v>
          </cell>
          <cell r="I1428" t="str">
            <v>末武　禎次　　　　　　　　　</v>
          </cell>
          <cell r="J1428">
            <v>23025</v>
          </cell>
          <cell r="K1428">
            <v>33329</v>
          </cell>
          <cell r="L1428" t="str">
            <v>5-0411</v>
          </cell>
        </row>
        <row r="1429">
          <cell r="A1429">
            <v>917178</v>
          </cell>
          <cell r="B1429">
            <v>37438</v>
          </cell>
          <cell r="C1429">
            <v>1</v>
          </cell>
          <cell r="D1429">
            <v>54</v>
          </cell>
          <cell r="E1429">
            <v>80330</v>
          </cell>
          <cell r="F1429">
            <v>60</v>
          </cell>
          <cell r="G1429">
            <v>784</v>
          </cell>
          <cell r="H1429" t="str">
            <v>ﾀｹｲ ｲｻﾑ</v>
          </cell>
          <cell r="I1429" t="str">
            <v>武井　勇　　　　　　　　　　</v>
          </cell>
          <cell r="J1429">
            <v>22041</v>
          </cell>
          <cell r="K1429">
            <v>33329</v>
          </cell>
          <cell r="L1429" t="str">
            <v>5-0412</v>
          </cell>
        </row>
        <row r="1430">
          <cell r="A1430">
            <v>917193</v>
          </cell>
          <cell r="B1430">
            <v>37438</v>
          </cell>
          <cell r="C1430">
            <v>1</v>
          </cell>
          <cell r="D1430">
            <v>54</v>
          </cell>
          <cell r="E1430">
            <v>80329</v>
          </cell>
          <cell r="F1430">
            <v>60</v>
          </cell>
          <cell r="G1430">
            <v>718</v>
          </cell>
          <cell r="H1430" t="str">
            <v>ﾅｶﾔﾏ ｵｻﾑ</v>
          </cell>
          <cell r="I1430" t="str">
            <v>中山　治　　　　　　　　　　</v>
          </cell>
          <cell r="J1430">
            <v>24497</v>
          </cell>
          <cell r="K1430">
            <v>33329</v>
          </cell>
          <cell r="L1430" t="str">
            <v>5-0310</v>
          </cell>
        </row>
        <row r="1431">
          <cell r="A1431">
            <v>917202</v>
          </cell>
          <cell r="B1431">
            <v>37438</v>
          </cell>
          <cell r="C1431">
            <v>1</v>
          </cell>
          <cell r="D1431">
            <v>54</v>
          </cell>
          <cell r="E1431">
            <v>80329</v>
          </cell>
          <cell r="F1431">
            <v>60</v>
          </cell>
          <cell r="G1431">
            <v>784</v>
          </cell>
          <cell r="H1431" t="str">
            <v>ﾅｶﾞﾔ ﾖｼｶｽﾞ</v>
          </cell>
          <cell r="I1431" t="str">
            <v>長屋　義和　　　　　　　　　</v>
          </cell>
          <cell r="J1431">
            <v>23603</v>
          </cell>
          <cell r="K1431">
            <v>33329</v>
          </cell>
          <cell r="L1431" t="str">
            <v>5-0311</v>
          </cell>
        </row>
        <row r="1432">
          <cell r="A1432">
            <v>917210</v>
          </cell>
          <cell r="B1432">
            <v>37438</v>
          </cell>
          <cell r="C1432">
            <v>1</v>
          </cell>
          <cell r="D1432">
            <v>25</v>
          </cell>
          <cell r="E1432">
            <v>80211</v>
          </cell>
          <cell r="F1432">
            <v>60</v>
          </cell>
          <cell r="G1432">
            <v>716</v>
          </cell>
          <cell r="H1432" t="str">
            <v>ﾆｼｻﾞﾜ ｼﾖｳｼﾞ</v>
          </cell>
          <cell r="I1432" t="str">
            <v>西澤　昭二　　　　　　　　　</v>
          </cell>
          <cell r="J1432">
            <v>23578</v>
          </cell>
          <cell r="K1432">
            <v>33329</v>
          </cell>
          <cell r="L1432" t="str">
            <v>5-0311</v>
          </cell>
        </row>
        <row r="1433">
          <cell r="A1433">
            <v>917236</v>
          </cell>
          <cell r="B1433">
            <v>37438</v>
          </cell>
          <cell r="C1433">
            <v>1</v>
          </cell>
          <cell r="D1433">
            <v>26</v>
          </cell>
          <cell r="E1433">
            <v>80200</v>
          </cell>
          <cell r="F1433">
            <v>51</v>
          </cell>
          <cell r="G1433">
            <v>380</v>
          </cell>
          <cell r="H1433" t="str">
            <v>ﾋﾛｶﾜ ﾘﾖｳ</v>
          </cell>
          <cell r="I1433" t="str">
            <v>廣川　僚　　　　　　　　　　</v>
          </cell>
          <cell r="J1433">
            <v>24588</v>
          </cell>
          <cell r="K1433">
            <v>33329</v>
          </cell>
          <cell r="L1433" t="str">
            <v>1-0309</v>
          </cell>
        </row>
        <row r="1434">
          <cell r="A1434">
            <v>917243</v>
          </cell>
          <cell r="B1434">
            <v>37438</v>
          </cell>
          <cell r="C1434">
            <v>1</v>
          </cell>
          <cell r="D1434">
            <v>54</v>
          </cell>
          <cell r="E1434">
            <v>80328</v>
          </cell>
          <cell r="F1434">
            <v>60</v>
          </cell>
          <cell r="G1434">
            <v>784</v>
          </cell>
          <cell r="H1434" t="str">
            <v>ﾌｸｼ ﾀﾀﾞﾋﾛ</v>
          </cell>
          <cell r="I1434" t="str">
            <v>福士　忠博　　　　　　　　　</v>
          </cell>
          <cell r="J1434">
            <v>22423</v>
          </cell>
          <cell r="K1434">
            <v>33329</v>
          </cell>
          <cell r="L1434" t="str">
            <v>5-0412</v>
          </cell>
        </row>
        <row r="1435">
          <cell r="A1435">
            <v>917277</v>
          </cell>
          <cell r="B1435">
            <v>37438</v>
          </cell>
          <cell r="C1435">
            <v>1</v>
          </cell>
          <cell r="D1435">
            <v>54</v>
          </cell>
          <cell r="E1435">
            <v>80330</v>
          </cell>
          <cell r="F1435">
            <v>60</v>
          </cell>
          <cell r="G1435">
            <v>718</v>
          </cell>
          <cell r="H1435" t="str">
            <v>ﾑﾗｶﾐ ｶｽﾞﾋｻ</v>
          </cell>
          <cell r="I1435" t="str">
            <v>村上　和久　　　　　　　　　</v>
          </cell>
          <cell r="J1435">
            <v>22952</v>
          </cell>
          <cell r="K1435">
            <v>33329</v>
          </cell>
          <cell r="L1435" t="str">
            <v>5-0411</v>
          </cell>
        </row>
        <row r="1436">
          <cell r="A1436">
            <v>917285</v>
          </cell>
          <cell r="B1436">
            <v>37438</v>
          </cell>
          <cell r="C1436">
            <v>1</v>
          </cell>
          <cell r="D1436">
            <v>15</v>
          </cell>
          <cell r="E1436">
            <v>80327</v>
          </cell>
          <cell r="F1436">
            <v>60</v>
          </cell>
          <cell r="G1436">
            <v>717</v>
          </cell>
          <cell r="H1436" t="str">
            <v>ﾔﾏｼﾀ ﾐﾁｵ</v>
          </cell>
          <cell r="I1436" t="str">
            <v>山下　道男　　　　　　　　　</v>
          </cell>
          <cell r="J1436">
            <v>23165</v>
          </cell>
          <cell r="K1436">
            <v>33329</v>
          </cell>
          <cell r="L1436" t="str">
            <v>5-0411</v>
          </cell>
        </row>
        <row r="1437">
          <cell r="A1437">
            <v>917301</v>
          </cell>
          <cell r="B1437">
            <v>37438</v>
          </cell>
          <cell r="C1437">
            <v>1</v>
          </cell>
          <cell r="D1437">
            <v>83</v>
          </cell>
          <cell r="E1437">
            <v>80800</v>
          </cell>
          <cell r="F1437">
            <v>51</v>
          </cell>
          <cell r="G1437">
            <v>380</v>
          </cell>
          <cell r="H1437" t="str">
            <v>ｲﾜｷ ﾋﾛﾕｷ</v>
          </cell>
          <cell r="I1437" t="str">
            <v>岩木　裕之　　　　　　　　　</v>
          </cell>
          <cell r="J1437">
            <v>26452</v>
          </cell>
          <cell r="K1437">
            <v>33329</v>
          </cell>
          <cell r="L1437" t="str">
            <v>1-0305</v>
          </cell>
        </row>
        <row r="1438">
          <cell r="A1438">
            <v>917327</v>
          </cell>
          <cell r="B1438">
            <v>37438</v>
          </cell>
          <cell r="C1438">
            <v>1</v>
          </cell>
          <cell r="D1438">
            <v>54</v>
          </cell>
          <cell r="E1438">
            <v>80002</v>
          </cell>
          <cell r="F1438">
            <v>60</v>
          </cell>
          <cell r="G1438">
            <v>784</v>
          </cell>
          <cell r="H1438" t="str">
            <v>ｸﾄﾞｳ ﾋﾃﾞｷ</v>
          </cell>
          <cell r="I1438" t="str">
            <v>工藤　英樹　　　　　　　　　</v>
          </cell>
          <cell r="J1438">
            <v>24591</v>
          </cell>
          <cell r="K1438">
            <v>33329</v>
          </cell>
          <cell r="L1438" t="str">
            <v>5-0309</v>
          </cell>
        </row>
        <row r="1439">
          <cell r="A1439">
            <v>917342</v>
          </cell>
          <cell r="B1439">
            <v>37438</v>
          </cell>
          <cell r="C1439">
            <v>1</v>
          </cell>
          <cell r="D1439">
            <v>54</v>
          </cell>
          <cell r="E1439">
            <v>80002</v>
          </cell>
          <cell r="F1439">
            <v>60</v>
          </cell>
          <cell r="G1439">
            <v>784</v>
          </cell>
          <cell r="H1439" t="str">
            <v>ｺﾞｳﾀﾞ ｼﾞﾕﾝｼﾞ</v>
          </cell>
          <cell r="I1439" t="str">
            <v>合田　淳二　　　　　　　　　</v>
          </cell>
          <cell r="J1439">
            <v>26061</v>
          </cell>
          <cell r="K1439">
            <v>33329</v>
          </cell>
          <cell r="L1439" t="str">
            <v>5-0305</v>
          </cell>
        </row>
        <row r="1440">
          <cell r="A1440">
            <v>917350</v>
          </cell>
          <cell r="B1440">
            <v>37438</v>
          </cell>
          <cell r="C1440">
            <v>1</v>
          </cell>
          <cell r="D1440">
            <v>54</v>
          </cell>
          <cell r="E1440">
            <v>80329</v>
          </cell>
          <cell r="F1440">
            <v>60</v>
          </cell>
          <cell r="G1440">
            <v>718</v>
          </cell>
          <cell r="H1440" t="str">
            <v>ｽﾐﾖｼ ﾄｵﾙ</v>
          </cell>
          <cell r="I1440" t="str">
            <v>住吉　央　　　　　　　　　　</v>
          </cell>
          <cell r="J1440">
            <v>24534</v>
          </cell>
          <cell r="K1440">
            <v>33329</v>
          </cell>
          <cell r="L1440" t="str">
            <v>5-0309</v>
          </cell>
        </row>
        <row r="1441">
          <cell r="A1441">
            <v>917368</v>
          </cell>
          <cell r="B1441">
            <v>37438</v>
          </cell>
          <cell r="C1441">
            <v>1</v>
          </cell>
          <cell r="D1441">
            <v>54</v>
          </cell>
          <cell r="E1441">
            <v>80329</v>
          </cell>
          <cell r="F1441">
            <v>60</v>
          </cell>
          <cell r="G1441">
            <v>784</v>
          </cell>
          <cell r="H1441" t="str">
            <v>ﾄﾞｲ ﾏｻｱｷ</v>
          </cell>
          <cell r="I1441" t="str">
            <v>土肥　將貴　　　　　　　　　</v>
          </cell>
          <cell r="J1441">
            <v>24493</v>
          </cell>
          <cell r="K1441">
            <v>33329</v>
          </cell>
          <cell r="L1441" t="str">
            <v>5-0310</v>
          </cell>
        </row>
        <row r="1442">
          <cell r="A1442">
            <v>917376</v>
          </cell>
          <cell r="B1442">
            <v>37438</v>
          </cell>
          <cell r="C1442">
            <v>1</v>
          </cell>
          <cell r="D1442">
            <v>54</v>
          </cell>
          <cell r="E1442">
            <v>80328</v>
          </cell>
          <cell r="F1442">
            <v>60</v>
          </cell>
          <cell r="G1442">
            <v>718</v>
          </cell>
          <cell r="H1442" t="str">
            <v>ﾅｶﾆｼ ﾄﾓﾀｶ</v>
          </cell>
          <cell r="I1442" t="str">
            <v>中西　智貴　　　　　　　　　</v>
          </cell>
          <cell r="J1442">
            <v>26455</v>
          </cell>
          <cell r="K1442">
            <v>33329</v>
          </cell>
          <cell r="L1442" t="str">
            <v>5-0305</v>
          </cell>
        </row>
        <row r="1443">
          <cell r="A1443">
            <v>917384</v>
          </cell>
          <cell r="B1443">
            <v>37438</v>
          </cell>
          <cell r="C1443">
            <v>1</v>
          </cell>
          <cell r="D1443">
            <v>54</v>
          </cell>
          <cell r="E1443">
            <v>80328</v>
          </cell>
          <cell r="F1443">
            <v>60</v>
          </cell>
          <cell r="G1443">
            <v>784</v>
          </cell>
          <cell r="H1443" t="str">
            <v>ﾆｼﾑﾗ ｺｳｿﾞｳ</v>
          </cell>
          <cell r="I1443" t="str">
            <v>西村　幸三　　　　　　　　　</v>
          </cell>
          <cell r="J1443">
            <v>24657</v>
          </cell>
          <cell r="K1443">
            <v>33329</v>
          </cell>
          <cell r="L1443" t="str">
            <v>5-0309</v>
          </cell>
        </row>
        <row r="1444">
          <cell r="A1444">
            <v>917391</v>
          </cell>
          <cell r="B1444">
            <v>37438</v>
          </cell>
          <cell r="C1444">
            <v>1</v>
          </cell>
          <cell r="D1444">
            <v>54</v>
          </cell>
          <cell r="E1444">
            <v>80328</v>
          </cell>
          <cell r="F1444">
            <v>60</v>
          </cell>
          <cell r="G1444">
            <v>718</v>
          </cell>
          <cell r="H1444" t="str">
            <v>ﾊﾗﾀﾞ ﾋﾛﾐﾁ</v>
          </cell>
          <cell r="I1444" t="str">
            <v>原田　拓融　　　　　　　　　</v>
          </cell>
          <cell r="J1444">
            <v>24707</v>
          </cell>
          <cell r="K1444">
            <v>33329</v>
          </cell>
          <cell r="L1444" t="str">
            <v>5-0309</v>
          </cell>
        </row>
        <row r="1445">
          <cell r="A1445">
            <v>917418</v>
          </cell>
          <cell r="B1445">
            <v>37438</v>
          </cell>
          <cell r="C1445">
            <v>1</v>
          </cell>
          <cell r="D1445">
            <v>45</v>
          </cell>
          <cell r="E1445">
            <v>80003</v>
          </cell>
          <cell r="F1445">
            <v>51</v>
          </cell>
          <cell r="G1445">
            <v>380</v>
          </cell>
          <cell r="H1445" t="str">
            <v>ｱｵｷ ﾖｼﾉﾘ</v>
          </cell>
          <cell r="I1445" t="str">
            <v>青木　美憲　　　　　　　　　</v>
          </cell>
          <cell r="J1445">
            <v>26464</v>
          </cell>
          <cell r="K1445">
            <v>33329</v>
          </cell>
          <cell r="L1445" t="str">
            <v>1-0305</v>
          </cell>
        </row>
        <row r="1446">
          <cell r="A1446">
            <v>917426</v>
          </cell>
          <cell r="B1446">
            <v>37438</v>
          </cell>
          <cell r="C1446">
            <v>1</v>
          </cell>
          <cell r="D1446">
            <v>55</v>
          </cell>
          <cell r="E1446">
            <v>80319</v>
          </cell>
          <cell r="F1446">
            <v>60</v>
          </cell>
          <cell r="G1446">
            <v>785</v>
          </cell>
          <cell r="H1446" t="str">
            <v>ｱﾍﾞ ﾘﾖｳ</v>
          </cell>
          <cell r="I1446" t="str">
            <v>阿部　亮　　　　　　　　　　</v>
          </cell>
          <cell r="J1446">
            <v>26155</v>
          </cell>
          <cell r="K1446">
            <v>33329</v>
          </cell>
          <cell r="L1446" t="str">
            <v>5-0305</v>
          </cell>
        </row>
        <row r="1447">
          <cell r="A1447">
            <v>917434</v>
          </cell>
          <cell r="B1447">
            <v>37438</v>
          </cell>
          <cell r="C1447">
            <v>1</v>
          </cell>
          <cell r="D1447">
            <v>54</v>
          </cell>
          <cell r="E1447">
            <v>80328</v>
          </cell>
          <cell r="F1447">
            <v>60</v>
          </cell>
          <cell r="G1447">
            <v>784</v>
          </cell>
          <cell r="H1447" t="str">
            <v>ｲｼﾀﾞ ﾉﾘﾕｷ</v>
          </cell>
          <cell r="I1447" t="str">
            <v>石田　範幸　　　　　　　　　</v>
          </cell>
          <cell r="J1447">
            <v>26411</v>
          </cell>
          <cell r="K1447">
            <v>33329</v>
          </cell>
          <cell r="L1447" t="str">
            <v>5-0305</v>
          </cell>
        </row>
        <row r="1448">
          <cell r="A1448">
            <v>917441</v>
          </cell>
          <cell r="B1448">
            <v>37438</v>
          </cell>
          <cell r="C1448">
            <v>1</v>
          </cell>
          <cell r="D1448">
            <v>55</v>
          </cell>
          <cell r="E1448">
            <v>80321</v>
          </cell>
          <cell r="F1448">
            <v>60</v>
          </cell>
          <cell r="G1448">
            <v>785</v>
          </cell>
          <cell r="H1448" t="str">
            <v>ｲﾖ ﾔｽﾀｶ</v>
          </cell>
          <cell r="I1448" t="str">
            <v>伊與　康隆　　　　　　　　　</v>
          </cell>
          <cell r="J1448">
            <v>25275</v>
          </cell>
          <cell r="K1448">
            <v>33329</v>
          </cell>
          <cell r="L1448" t="str">
            <v>5-0308</v>
          </cell>
        </row>
        <row r="1449">
          <cell r="A1449">
            <v>917467</v>
          </cell>
          <cell r="B1449">
            <v>37438</v>
          </cell>
          <cell r="C1449">
            <v>1</v>
          </cell>
          <cell r="D1449">
            <v>55</v>
          </cell>
          <cell r="E1449">
            <v>80322</v>
          </cell>
          <cell r="F1449">
            <v>60</v>
          </cell>
          <cell r="G1449">
            <v>785</v>
          </cell>
          <cell r="H1449" t="str">
            <v>ｶﾐﾊﾞﾔｼ ﾋﾃﾞｷ</v>
          </cell>
          <cell r="I1449" t="str">
            <v>上林　秀樹　　　　　　　　　</v>
          </cell>
          <cell r="J1449">
            <v>24972</v>
          </cell>
          <cell r="K1449">
            <v>33329</v>
          </cell>
          <cell r="L1449" t="str">
            <v>5-0308</v>
          </cell>
        </row>
        <row r="1450">
          <cell r="A1450">
            <v>917475</v>
          </cell>
          <cell r="B1450">
            <v>37438</v>
          </cell>
          <cell r="C1450">
            <v>1</v>
          </cell>
          <cell r="D1450">
            <v>55</v>
          </cell>
          <cell r="E1450">
            <v>80322</v>
          </cell>
          <cell r="F1450">
            <v>60</v>
          </cell>
          <cell r="G1450">
            <v>785</v>
          </cell>
          <cell r="H1450" t="str">
            <v>ｶﾜﾅ ﾄｵﾙ</v>
          </cell>
          <cell r="I1450" t="str">
            <v>川名　暢　　　　　　　　　　</v>
          </cell>
          <cell r="J1450">
            <v>26186</v>
          </cell>
          <cell r="K1450">
            <v>33329</v>
          </cell>
          <cell r="L1450" t="str">
            <v>5-0305</v>
          </cell>
        </row>
        <row r="1451">
          <cell r="A1451">
            <v>917483</v>
          </cell>
          <cell r="B1451">
            <v>37438</v>
          </cell>
          <cell r="C1451">
            <v>1</v>
          </cell>
          <cell r="D1451">
            <v>55</v>
          </cell>
          <cell r="E1451">
            <v>80322</v>
          </cell>
          <cell r="F1451">
            <v>60</v>
          </cell>
          <cell r="G1451">
            <v>785</v>
          </cell>
          <cell r="H1451" t="str">
            <v>ｶﾜﾍﾞ ﾋﾛｱｷ</v>
          </cell>
          <cell r="I1451" t="str">
            <v>河部　弘明　　　　　　　　　</v>
          </cell>
          <cell r="J1451">
            <v>26734</v>
          </cell>
          <cell r="K1451">
            <v>33329</v>
          </cell>
          <cell r="L1451" t="str">
            <v>5-0305</v>
          </cell>
        </row>
        <row r="1452">
          <cell r="A1452">
            <v>917490</v>
          </cell>
          <cell r="B1452">
            <v>37438</v>
          </cell>
          <cell r="C1452">
            <v>1</v>
          </cell>
          <cell r="D1452">
            <v>54</v>
          </cell>
          <cell r="E1452">
            <v>80002</v>
          </cell>
          <cell r="F1452">
            <v>60</v>
          </cell>
          <cell r="G1452">
            <v>784</v>
          </cell>
          <cell r="H1452" t="str">
            <v>ｸﾄﾞｳ ﾏｻﾋﾛ</v>
          </cell>
          <cell r="I1452" t="str">
            <v>工藤　昌宏　　　　　　　　　</v>
          </cell>
          <cell r="J1452">
            <v>26539</v>
          </cell>
          <cell r="K1452">
            <v>33329</v>
          </cell>
          <cell r="L1452" t="str">
            <v>5-0305</v>
          </cell>
        </row>
        <row r="1453">
          <cell r="A1453">
            <v>917509</v>
          </cell>
          <cell r="B1453">
            <v>37438</v>
          </cell>
          <cell r="C1453">
            <v>1</v>
          </cell>
          <cell r="D1453">
            <v>55</v>
          </cell>
          <cell r="E1453">
            <v>80331</v>
          </cell>
          <cell r="F1453">
            <v>60</v>
          </cell>
          <cell r="G1453">
            <v>785</v>
          </cell>
          <cell r="H1453" t="str">
            <v>ｺｳﾉ ﾅｵｷ</v>
          </cell>
          <cell r="I1453" t="str">
            <v>河野　尚樹　　　　　　　　　</v>
          </cell>
          <cell r="J1453">
            <v>25030</v>
          </cell>
          <cell r="K1453">
            <v>33329</v>
          </cell>
          <cell r="L1453" t="str">
            <v>5-0308</v>
          </cell>
        </row>
        <row r="1454">
          <cell r="A1454">
            <v>917517</v>
          </cell>
          <cell r="B1454">
            <v>37438</v>
          </cell>
          <cell r="C1454">
            <v>1</v>
          </cell>
          <cell r="D1454">
            <v>55</v>
          </cell>
          <cell r="E1454">
            <v>80321</v>
          </cell>
          <cell r="F1454">
            <v>60</v>
          </cell>
          <cell r="G1454">
            <v>785</v>
          </cell>
          <cell r="H1454" t="str">
            <v>ｺﾝﾄﾞｳ ﾀｶﾊﾙ</v>
          </cell>
          <cell r="I1454" t="str">
            <v>近藤　隆晴　　　　　　　　　</v>
          </cell>
          <cell r="J1454">
            <v>25011</v>
          </cell>
          <cell r="K1454">
            <v>33329</v>
          </cell>
          <cell r="L1454" t="str">
            <v>5-0308</v>
          </cell>
        </row>
        <row r="1455">
          <cell r="A1455">
            <v>917558</v>
          </cell>
          <cell r="B1455">
            <v>37438</v>
          </cell>
          <cell r="C1455">
            <v>1</v>
          </cell>
          <cell r="D1455">
            <v>55</v>
          </cell>
          <cell r="E1455">
            <v>80320</v>
          </cell>
          <cell r="F1455">
            <v>51</v>
          </cell>
          <cell r="G1455">
            <v>380</v>
          </cell>
          <cell r="H1455" t="str">
            <v>ｾﾄ ﾀｶﾕｷ</v>
          </cell>
          <cell r="I1455" t="str">
            <v>瀬戸　貴幸　　　　　　　　　</v>
          </cell>
          <cell r="J1455">
            <v>26408</v>
          </cell>
          <cell r="K1455">
            <v>33329</v>
          </cell>
          <cell r="L1455" t="str">
            <v>1-0305</v>
          </cell>
        </row>
        <row r="1456">
          <cell r="A1456">
            <v>917566</v>
          </cell>
          <cell r="B1456">
            <v>37438</v>
          </cell>
          <cell r="C1456">
            <v>1</v>
          </cell>
          <cell r="D1456">
            <v>55</v>
          </cell>
          <cell r="E1456">
            <v>80322</v>
          </cell>
          <cell r="F1456">
            <v>60</v>
          </cell>
          <cell r="G1456">
            <v>785</v>
          </cell>
          <cell r="H1456" t="str">
            <v>ﾀｶﾊｼ ﾋﾛｶｽﾞ</v>
          </cell>
          <cell r="I1456" t="str">
            <v>高橋　浩和　　　　　　　　　</v>
          </cell>
          <cell r="J1456">
            <v>24986</v>
          </cell>
          <cell r="K1456">
            <v>33329</v>
          </cell>
          <cell r="L1456" t="str">
            <v>5-0308</v>
          </cell>
        </row>
        <row r="1457">
          <cell r="A1457">
            <v>917574</v>
          </cell>
          <cell r="B1457">
            <v>37438</v>
          </cell>
          <cell r="C1457">
            <v>1</v>
          </cell>
          <cell r="D1457">
            <v>83</v>
          </cell>
          <cell r="E1457">
            <v>80800</v>
          </cell>
          <cell r="F1457">
            <v>51</v>
          </cell>
          <cell r="G1457">
            <v>380</v>
          </cell>
          <cell r="H1457" t="str">
            <v>ﾀｶﾍﾞ ﾃﾙｷ</v>
          </cell>
          <cell r="I1457" t="str">
            <v>高辺　輝樹　　　　　　　　　</v>
          </cell>
          <cell r="J1457">
            <v>25772</v>
          </cell>
          <cell r="K1457">
            <v>33329</v>
          </cell>
          <cell r="L1457" t="str">
            <v>1-0307</v>
          </cell>
        </row>
        <row r="1458">
          <cell r="A1458">
            <v>917582</v>
          </cell>
          <cell r="B1458">
            <v>37438</v>
          </cell>
          <cell r="C1458">
            <v>1</v>
          </cell>
          <cell r="D1458">
            <v>54</v>
          </cell>
          <cell r="E1458">
            <v>80328</v>
          </cell>
          <cell r="F1458">
            <v>60</v>
          </cell>
          <cell r="G1458">
            <v>784</v>
          </cell>
          <cell r="H1458" t="str">
            <v>ﾅｶﾞｲ ﾉﾌﾞｵ</v>
          </cell>
          <cell r="I1458" t="str">
            <v>長井　伸雄　　　　　　　　　</v>
          </cell>
          <cell r="J1458">
            <v>25536</v>
          </cell>
          <cell r="K1458">
            <v>33329</v>
          </cell>
          <cell r="L1458" t="str">
            <v>5-0308</v>
          </cell>
        </row>
        <row r="1459">
          <cell r="A1459">
            <v>917599</v>
          </cell>
          <cell r="B1459">
            <v>37438</v>
          </cell>
          <cell r="C1459">
            <v>1</v>
          </cell>
          <cell r="D1459">
            <v>55</v>
          </cell>
          <cell r="E1459">
            <v>80331</v>
          </cell>
          <cell r="F1459">
            <v>51</v>
          </cell>
          <cell r="G1459">
            <v>380</v>
          </cell>
          <cell r="H1459" t="str">
            <v>ﾅｸﾞﾓ ﾀﾀﾞﾊﾙ</v>
          </cell>
          <cell r="I1459" t="str">
            <v>南雲　忠晴　　　　　　　　　</v>
          </cell>
          <cell r="J1459">
            <v>24247</v>
          </cell>
          <cell r="K1459">
            <v>33329</v>
          </cell>
          <cell r="L1459" t="str">
            <v>1-0310</v>
          </cell>
        </row>
        <row r="1460">
          <cell r="A1460">
            <v>917608</v>
          </cell>
          <cell r="B1460">
            <v>37438</v>
          </cell>
          <cell r="C1460">
            <v>1</v>
          </cell>
          <cell r="D1460">
            <v>55</v>
          </cell>
          <cell r="E1460">
            <v>80331</v>
          </cell>
          <cell r="F1460">
            <v>60</v>
          </cell>
          <cell r="G1460">
            <v>785</v>
          </cell>
          <cell r="H1460" t="str">
            <v>ﾋﾛｼﾏ ｱｷﾗ</v>
          </cell>
          <cell r="I1460" t="str">
            <v>広島　彰　　　　　　　　　　</v>
          </cell>
          <cell r="J1460">
            <v>24088</v>
          </cell>
          <cell r="K1460">
            <v>33329</v>
          </cell>
          <cell r="L1460" t="str">
            <v>5-0310</v>
          </cell>
        </row>
        <row r="1461">
          <cell r="A1461">
            <v>917616</v>
          </cell>
          <cell r="B1461">
            <v>37438</v>
          </cell>
          <cell r="C1461">
            <v>1</v>
          </cell>
          <cell r="D1461">
            <v>55</v>
          </cell>
          <cell r="E1461">
            <v>80321</v>
          </cell>
          <cell r="F1461">
            <v>60</v>
          </cell>
          <cell r="G1461">
            <v>785</v>
          </cell>
          <cell r="H1461" t="str">
            <v>ﾏﾂﾓﾄ ﾖｼﾕｷ</v>
          </cell>
          <cell r="I1461" t="str">
            <v>松本　良之　　　　　　　　　</v>
          </cell>
          <cell r="J1461">
            <v>26292</v>
          </cell>
          <cell r="K1461">
            <v>33329</v>
          </cell>
          <cell r="L1461" t="str">
            <v>5-0305</v>
          </cell>
        </row>
        <row r="1462">
          <cell r="A1462">
            <v>917624</v>
          </cell>
          <cell r="B1462">
            <v>37438</v>
          </cell>
          <cell r="C1462">
            <v>1</v>
          </cell>
          <cell r="D1462">
            <v>54</v>
          </cell>
          <cell r="E1462">
            <v>80328</v>
          </cell>
          <cell r="F1462">
            <v>60</v>
          </cell>
          <cell r="G1462">
            <v>784</v>
          </cell>
          <cell r="H1462" t="str">
            <v>ﾒｸﾞﾛ ﾀｶﾋﾛ</v>
          </cell>
          <cell r="I1462" t="str">
            <v>目黒　貴弘　　　　　　　　　</v>
          </cell>
          <cell r="J1462">
            <v>26703</v>
          </cell>
          <cell r="K1462">
            <v>33329</v>
          </cell>
          <cell r="L1462" t="str">
            <v>5-0305</v>
          </cell>
        </row>
        <row r="1463">
          <cell r="A1463">
            <v>917632</v>
          </cell>
          <cell r="B1463">
            <v>37438</v>
          </cell>
          <cell r="C1463">
            <v>1</v>
          </cell>
          <cell r="D1463">
            <v>55</v>
          </cell>
          <cell r="E1463">
            <v>80322</v>
          </cell>
          <cell r="F1463">
            <v>60</v>
          </cell>
          <cell r="G1463">
            <v>785</v>
          </cell>
          <cell r="H1463" t="str">
            <v>ﾔﾏｸﾞﾁ ﾏｻﾋﾛ</v>
          </cell>
          <cell r="I1463" t="str">
            <v>山口　正浩　　　　　　　　　</v>
          </cell>
          <cell r="J1463">
            <v>26653</v>
          </cell>
          <cell r="K1463">
            <v>33329</v>
          </cell>
          <cell r="L1463" t="str">
            <v>5-0305</v>
          </cell>
        </row>
        <row r="1464">
          <cell r="A1464">
            <v>917649</v>
          </cell>
          <cell r="B1464">
            <v>37438</v>
          </cell>
          <cell r="C1464">
            <v>1</v>
          </cell>
          <cell r="D1464">
            <v>15</v>
          </cell>
          <cell r="E1464">
            <v>80327</v>
          </cell>
          <cell r="F1464">
            <v>60</v>
          </cell>
          <cell r="G1464">
            <v>717</v>
          </cell>
          <cell r="H1464" t="str">
            <v>ｴﾊﾗ ｼﾞﾕﾝ</v>
          </cell>
          <cell r="I1464" t="str">
            <v>荏原　順　　　　　　　　　　</v>
          </cell>
          <cell r="J1464">
            <v>25041</v>
          </cell>
          <cell r="K1464">
            <v>33329</v>
          </cell>
          <cell r="L1464" t="str">
            <v>5-0308</v>
          </cell>
        </row>
        <row r="1465">
          <cell r="A1465">
            <v>917657</v>
          </cell>
          <cell r="B1465">
            <v>37438</v>
          </cell>
          <cell r="C1465">
            <v>1</v>
          </cell>
          <cell r="D1465">
            <v>15</v>
          </cell>
          <cell r="E1465">
            <v>80327</v>
          </cell>
          <cell r="F1465">
            <v>60</v>
          </cell>
          <cell r="G1465">
            <v>717</v>
          </cell>
          <cell r="H1465" t="str">
            <v>ﾔﾏﾀﾞ ﾀﾓﾂ</v>
          </cell>
          <cell r="I1465" t="str">
            <v>山田　保　　　　　　　　　　</v>
          </cell>
          <cell r="J1465">
            <v>24946</v>
          </cell>
          <cell r="K1465">
            <v>33329</v>
          </cell>
          <cell r="L1465" t="str">
            <v>5-0308</v>
          </cell>
        </row>
        <row r="1466">
          <cell r="A1466">
            <v>917673</v>
          </cell>
          <cell r="B1466">
            <v>37438</v>
          </cell>
          <cell r="C1466">
            <v>1</v>
          </cell>
          <cell r="D1466">
            <v>15</v>
          </cell>
          <cell r="E1466">
            <v>80327</v>
          </cell>
          <cell r="F1466">
            <v>60</v>
          </cell>
          <cell r="G1466">
            <v>717</v>
          </cell>
          <cell r="H1466" t="str">
            <v>ﾌﾙｳﾐ ﾏｺﾄ</v>
          </cell>
          <cell r="I1466" t="str">
            <v>古海　真　　　　　　　　　　</v>
          </cell>
          <cell r="J1466">
            <v>25039</v>
          </cell>
          <cell r="K1466">
            <v>33329</v>
          </cell>
          <cell r="L1466" t="str">
            <v>5-0308</v>
          </cell>
        </row>
        <row r="1467">
          <cell r="A1467">
            <v>917681</v>
          </cell>
          <cell r="B1467">
            <v>37438</v>
          </cell>
          <cell r="C1467">
            <v>1</v>
          </cell>
          <cell r="D1467">
            <v>55</v>
          </cell>
          <cell r="E1467">
            <v>80331</v>
          </cell>
          <cell r="F1467">
            <v>60</v>
          </cell>
          <cell r="G1467">
            <v>785</v>
          </cell>
          <cell r="H1467" t="str">
            <v>ﾐﾔｹ ｴｲｼﾞ</v>
          </cell>
          <cell r="I1467" t="str">
            <v>三宅　英司　　　　　　　　　</v>
          </cell>
          <cell r="J1467">
            <v>25020</v>
          </cell>
          <cell r="K1467">
            <v>33329</v>
          </cell>
          <cell r="L1467" t="str">
            <v>5-0308</v>
          </cell>
        </row>
        <row r="1468">
          <cell r="A1468">
            <v>917715</v>
          </cell>
          <cell r="B1468">
            <v>37438</v>
          </cell>
          <cell r="C1468">
            <v>1</v>
          </cell>
          <cell r="D1468">
            <v>53</v>
          </cell>
          <cell r="E1468">
            <v>80510</v>
          </cell>
          <cell r="F1468">
            <v>51</v>
          </cell>
          <cell r="G1468">
            <v>481</v>
          </cell>
          <cell r="H1468" t="str">
            <v>ｵｵﾑｶｲ ｶﾂﾋﾛ</v>
          </cell>
          <cell r="I1468" t="str">
            <v>大向　克博　　　　　　　　　</v>
          </cell>
          <cell r="J1468">
            <v>25802</v>
          </cell>
          <cell r="K1468">
            <v>33329</v>
          </cell>
          <cell r="L1468" t="str">
            <v>1-0307</v>
          </cell>
        </row>
        <row r="1469">
          <cell r="A1469">
            <v>917731</v>
          </cell>
          <cell r="B1469">
            <v>37438</v>
          </cell>
          <cell r="C1469">
            <v>1</v>
          </cell>
          <cell r="D1469">
            <v>53</v>
          </cell>
          <cell r="E1469">
            <v>80509</v>
          </cell>
          <cell r="F1469">
            <v>51</v>
          </cell>
          <cell r="G1469">
            <v>481</v>
          </cell>
          <cell r="H1469" t="str">
            <v>ﾀｶﾊｼ ｶｽﾞﾐ</v>
          </cell>
          <cell r="I1469" t="str">
            <v>高橋　一美　　　　　　　　　</v>
          </cell>
          <cell r="J1469">
            <v>25722</v>
          </cell>
          <cell r="K1469">
            <v>33329</v>
          </cell>
          <cell r="L1469" t="str">
            <v>1-0307</v>
          </cell>
        </row>
        <row r="1470">
          <cell r="A1470">
            <v>917748</v>
          </cell>
          <cell r="B1470">
            <v>37438</v>
          </cell>
          <cell r="C1470">
            <v>1</v>
          </cell>
          <cell r="D1470">
            <v>53</v>
          </cell>
          <cell r="E1470">
            <v>80511</v>
          </cell>
          <cell r="F1470">
            <v>51</v>
          </cell>
          <cell r="G1470">
            <v>480</v>
          </cell>
          <cell r="H1470" t="str">
            <v>ﾆｼﾑﾗ ﾋﾛｱｷ</v>
          </cell>
          <cell r="I1470" t="str">
            <v>西村　博昭　　　　　　　　　</v>
          </cell>
          <cell r="J1470">
            <v>25201</v>
          </cell>
          <cell r="K1470">
            <v>33329</v>
          </cell>
          <cell r="L1470" t="str">
            <v>1-0308</v>
          </cell>
        </row>
        <row r="1471">
          <cell r="A1471">
            <v>917756</v>
          </cell>
          <cell r="B1471">
            <v>37438</v>
          </cell>
          <cell r="C1471">
            <v>1</v>
          </cell>
          <cell r="D1471">
            <v>53</v>
          </cell>
          <cell r="E1471">
            <v>80509</v>
          </cell>
          <cell r="F1471">
            <v>51</v>
          </cell>
          <cell r="G1471">
            <v>481</v>
          </cell>
          <cell r="H1471" t="str">
            <v>ﾋｷﾀ ﾐｷﾉﾘ</v>
          </cell>
          <cell r="I1471" t="str">
            <v>疋田　幹憲　　　　　　　　　</v>
          </cell>
          <cell r="J1471">
            <v>24473</v>
          </cell>
          <cell r="K1471">
            <v>33329</v>
          </cell>
          <cell r="L1471" t="str">
            <v>1-0310</v>
          </cell>
        </row>
        <row r="1472">
          <cell r="A1472">
            <v>917764</v>
          </cell>
          <cell r="B1472">
            <v>37438</v>
          </cell>
          <cell r="C1472">
            <v>1</v>
          </cell>
          <cell r="D1472">
            <v>53</v>
          </cell>
          <cell r="E1472">
            <v>80509</v>
          </cell>
          <cell r="F1472">
            <v>51</v>
          </cell>
          <cell r="G1472">
            <v>480</v>
          </cell>
          <cell r="H1472" t="str">
            <v>ﾎﾝﾀﾞ ﾉﾘｱｷ</v>
          </cell>
          <cell r="I1472" t="str">
            <v>本田　憲章　　　　　　　　　</v>
          </cell>
          <cell r="J1472">
            <v>26544</v>
          </cell>
          <cell r="K1472">
            <v>33329</v>
          </cell>
          <cell r="L1472" t="str">
            <v>1-0305</v>
          </cell>
        </row>
        <row r="1473">
          <cell r="A1473">
            <v>917780</v>
          </cell>
          <cell r="B1473">
            <v>37438</v>
          </cell>
          <cell r="C1473">
            <v>1</v>
          </cell>
          <cell r="D1473">
            <v>55</v>
          </cell>
          <cell r="E1473">
            <v>80331</v>
          </cell>
          <cell r="F1473">
            <v>60</v>
          </cell>
          <cell r="G1473">
            <v>785</v>
          </cell>
          <cell r="H1473" t="str">
            <v>ｶﾜﾊﾞﾀ ｾｲｺ</v>
          </cell>
          <cell r="I1473" t="str">
            <v>川端　聖子　　　　　　　　　</v>
          </cell>
          <cell r="J1473">
            <v>26575</v>
          </cell>
          <cell r="K1473">
            <v>33329</v>
          </cell>
          <cell r="L1473" t="str">
            <v>5-0305</v>
          </cell>
        </row>
        <row r="1474">
          <cell r="A1474">
            <v>917830</v>
          </cell>
          <cell r="B1474">
            <v>37438</v>
          </cell>
          <cell r="C1474">
            <v>1</v>
          </cell>
          <cell r="D1474">
            <v>55</v>
          </cell>
          <cell r="E1474">
            <v>80322</v>
          </cell>
          <cell r="F1474">
            <v>60</v>
          </cell>
          <cell r="G1474">
            <v>785</v>
          </cell>
          <cell r="H1474" t="str">
            <v>ﾀｶｲ ﾏﾕﾐ</v>
          </cell>
          <cell r="I1474" t="str">
            <v>高井　眞弓　　　　　　　　　</v>
          </cell>
          <cell r="J1474">
            <v>26505</v>
          </cell>
          <cell r="K1474">
            <v>33329</v>
          </cell>
          <cell r="L1474" t="str">
            <v>5-0305</v>
          </cell>
        </row>
        <row r="1475">
          <cell r="A1475">
            <v>921378</v>
          </cell>
          <cell r="B1475">
            <v>37438</v>
          </cell>
          <cell r="C1475">
            <v>1</v>
          </cell>
          <cell r="D1475">
            <v>51</v>
          </cell>
          <cell r="E1475">
            <v>80506</v>
          </cell>
          <cell r="F1475">
            <v>51</v>
          </cell>
          <cell r="G1475">
            <v>454</v>
          </cell>
          <cell r="H1475" t="str">
            <v>ｲｹﾀﾞ ｶｽﾞﾋﾄ</v>
          </cell>
          <cell r="I1475" t="str">
            <v>池田　和人　　　　　　　　　</v>
          </cell>
          <cell r="J1475">
            <v>23581</v>
          </cell>
          <cell r="K1475">
            <v>33695</v>
          </cell>
          <cell r="L1475" t="str">
            <v>1-0413</v>
          </cell>
        </row>
        <row r="1476">
          <cell r="A1476">
            <v>921428</v>
          </cell>
          <cell r="B1476">
            <v>37438</v>
          </cell>
          <cell r="C1476">
            <v>1</v>
          </cell>
          <cell r="D1476">
            <v>51</v>
          </cell>
          <cell r="E1476">
            <v>80506</v>
          </cell>
          <cell r="F1476">
            <v>51</v>
          </cell>
          <cell r="G1476">
            <v>454</v>
          </cell>
          <cell r="H1476" t="str">
            <v>ｷﾀｶﾞﾜ ﾋﾛﾉﾘ</v>
          </cell>
          <cell r="I1476" t="str">
            <v>北川　博教　　　　　　　　　</v>
          </cell>
          <cell r="J1476">
            <v>26882</v>
          </cell>
          <cell r="K1476">
            <v>33695</v>
          </cell>
          <cell r="L1476" t="str">
            <v>1-0304</v>
          </cell>
        </row>
        <row r="1477">
          <cell r="A1477">
            <v>921436</v>
          </cell>
          <cell r="B1477">
            <v>37438</v>
          </cell>
          <cell r="C1477">
            <v>1</v>
          </cell>
          <cell r="D1477">
            <v>51</v>
          </cell>
          <cell r="E1477">
            <v>80506</v>
          </cell>
          <cell r="F1477">
            <v>51</v>
          </cell>
          <cell r="G1477">
            <v>454</v>
          </cell>
          <cell r="H1477" t="str">
            <v>ﾔﾏｻﾞｷ ﾀｶﾋﾛ</v>
          </cell>
          <cell r="I1477" t="str">
            <v>山崎　孝広　　　　　　　　　</v>
          </cell>
          <cell r="J1477">
            <v>26975</v>
          </cell>
          <cell r="K1477">
            <v>33695</v>
          </cell>
          <cell r="L1477" t="str">
            <v>1-0304</v>
          </cell>
        </row>
        <row r="1478">
          <cell r="A1478">
            <v>930288</v>
          </cell>
          <cell r="B1478">
            <v>37438</v>
          </cell>
          <cell r="C1478">
            <v>1</v>
          </cell>
          <cell r="D1478">
            <v>45</v>
          </cell>
          <cell r="E1478">
            <v>80003</v>
          </cell>
          <cell r="F1478">
            <v>51</v>
          </cell>
          <cell r="G1478">
            <v>120</v>
          </cell>
          <cell r="H1478" t="str">
            <v>ｵｸｷﾞ ﾀｶｼ</v>
          </cell>
          <cell r="I1478" t="str">
            <v>奥木　貴史　　　　　　　　　</v>
          </cell>
          <cell r="J1478">
            <v>26022</v>
          </cell>
          <cell r="K1478">
            <v>34060</v>
          </cell>
          <cell r="L1478" t="str">
            <v>1-0308</v>
          </cell>
        </row>
        <row r="1479">
          <cell r="A1479">
            <v>931351</v>
          </cell>
          <cell r="B1479">
            <v>37438</v>
          </cell>
          <cell r="C1479">
            <v>1</v>
          </cell>
          <cell r="D1479">
            <v>52</v>
          </cell>
          <cell r="E1479">
            <v>80512</v>
          </cell>
          <cell r="F1479">
            <v>51</v>
          </cell>
          <cell r="G1479">
            <v>453</v>
          </cell>
          <cell r="H1479" t="str">
            <v>ｻﾄｳ ｷﾐﾄｼ</v>
          </cell>
          <cell r="I1479" t="str">
            <v>佐藤　公俊　　　　　　　　　</v>
          </cell>
          <cell r="J1479">
            <v>25790</v>
          </cell>
          <cell r="K1479">
            <v>34060</v>
          </cell>
          <cell r="L1479" t="str">
            <v>1-0308</v>
          </cell>
        </row>
        <row r="1480">
          <cell r="A1480">
            <v>938521</v>
          </cell>
          <cell r="B1480">
            <v>37438</v>
          </cell>
          <cell r="C1480">
            <v>1</v>
          </cell>
          <cell r="D1480">
            <v>55</v>
          </cell>
          <cell r="E1480">
            <v>80322</v>
          </cell>
          <cell r="F1480">
            <v>60</v>
          </cell>
          <cell r="G1480">
            <v>785</v>
          </cell>
          <cell r="H1480" t="str">
            <v>ﾅｸﾞﾓ ﾚｲｺ</v>
          </cell>
          <cell r="I1480" t="str">
            <v>南雲　礼子　　　　　　　　　</v>
          </cell>
          <cell r="J1480">
            <v>26743</v>
          </cell>
          <cell r="K1480">
            <v>34060</v>
          </cell>
          <cell r="L1480" t="str">
            <v>5-0210</v>
          </cell>
        </row>
        <row r="1481">
          <cell r="A1481">
            <v>940650</v>
          </cell>
          <cell r="B1481">
            <v>37438</v>
          </cell>
          <cell r="C1481">
            <v>1</v>
          </cell>
          <cell r="D1481">
            <v>46</v>
          </cell>
          <cell r="E1481">
            <v>80003</v>
          </cell>
          <cell r="F1481">
            <v>51</v>
          </cell>
          <cell r="G1481">
            <v>120</v>
          </cell>
          <cell r="H1481" t="str">
            <v>ｵｶﾀﾞ ｴｲｼﾞ</v>
          </cell>
          <cell r="I1481" t="str">
            <v>岡田　英司　　　　　　　　　</v>
          </cell>
          <cell r="J1481">
            <v>26358</v>
          </cell>
          <cell r="K1481">
            <v>34425</v>
          </cell>
          <cell r="L1481" t="str">
            <v>1-0208</v>
          </cell>
        </row>
        <row r="1482">
          <cell r="A1482">
            <v>940908</v>
          </cell>
          <cell r="B1482">
            <v>37438</v>
          </cell>
          <cell r="C1482">
            <v>1</v>
          </cell>
          <cell r="D1482">
            <v>45</v>
          </cell>
          <cell r="E1482">
            <v>80000</v>
          </cell>
          <cell r="F1482">
            <v>51</v>
          </cell>
          <cell r="G1482">
            <v>120</v>
          </cell>
          <cell r="H1482" t="str">
            <v>ﾐｷｼ ﾏｻｱｷ</v>
          </cell>
          <cell r="I1482" t="str">
            <v>三岸　正明　　　　　　　　　</v>
          </cell>
          <cell r="J1482">
            <v>27617</v>
          </cell>
          <cell r="K1482">
            <v>34425</v>
          </cell>
          <cell r="L1482" t="str">
            <v>1-0208</v>
          </cell>
        </row>
        <row r="1483">
          <cell r="A1483">
            <v>941004</v>
          </cell>
          <cell r="B1483">
            <v>37438</v>
          </cell>
          <cell r="C1483">
            <v>1</v>
          </cell>
          <cell r="D1483">
            <v>51</v>
          </cell>
          <cell r="E1483">
            <v>80506</v>
          </cell>
          <cell r="F1483">
            <v>51</v>
          </cell>
          <cell r="G1483">
            <v>451</v>
          </cell>
          <cell r="H1483" t="str">
            <v>ﾜﾀﾞ ﾄｼﾕｷ</v>
          </cell>
          <cell r="I1483" t="str">
            <v>和田　俊行　　　　　　　　　</v>
          </cell>
          <cell r="J1483">
            <v>24931</v>
          </cell>
          <cell r="K1483">
            <v>34425</v>
          </cell>
          <cell r="L1483" t="str">
            <v>1-0309</v>
          </cell>
        </row>
        <row r="1484">
          <cell r="A1484">
            <v>941095</v>
          </cell>
          <cell r="B1484">
            <v>37438</v>
          </cell>
          <cell r="C1484">
            <v>1</v>
          </cell>
          <cell r="D1484">
            <v>51</v>
          </cell>
          <cell r="E1484">
            <v>80507</v>
          </cell>
          <cell r="F1484">
            <v>51</v>
          </cell>
          <cell r="G1484">
            <v>452</v>
          </cell>
          <cell r="H1484" t="str">
            <v>ﾋﾗﾀ ﾏｻﾋﾃﾞ</v>
          </cell>
          <cell r="I1484" t="str">
            <v>平田　成秀　　　　　　　　　</v>
          </cell>
          <cell r="J1484">
            <v>25552</v>
          </cell>
          <cell r="K1484">
            <v>34425</v>
          </cell>
          <cell r="L1484" t="str">
            <v>1-0309</v>
          </cell>
        </row>
        <row r="1485">
          <cell r="A1485">
            <v>942416</v>
          </cell>
          <cell r="B1485">
            <v>37438</v>
          </cell>
          <cell r="C1485">
            <v>1</v>
          </cell>
          <cell r="D1485">
            <v>45</v>
          </cell>
          <cell r="E1485">
            <v>80000</v>
          </cell>
          <cell r="F1485">
            <v>51</v>
          </cell>
          <cell r="G1485">
            <v>120</v>
          </cell>
          <cell r="H1485" t="str">
            <v>ｷﾉｼﾀ ｹﾝｼﾞ</v>
          </cell>
          <cell r="I1485" t="str">
            <v>木下　健二　　　　　　　　　</v>
          </cell>
          <cell r="J1485">
            <v>25712</v>
          </cell>
          <cell r="K1485">
            <v>34608</v>
          </cell>
          <cell r="L1485" t="str">
            <v>1-0307</v>
          </cell>
        </row>
        <row r="1486">
          <cell r="A1486">
            <v>950112</v>
          </cell>
          <cell r="B1486">
            <v>37438</v>
          </cell>
          <cell r="C1486">
            <v>1</v>
          </cell>
          <cell r="D1486">
            <v>45</v>
          </cell>
          <cell r="E1486">
            <v>80003</v>
          </cell>
          <cell r="F1486">
            <v>51</v>
          </cell>
          <cell r="G1486">
            <v>120</v>
          </cell>
          <cell r="H1486" t="str">
            <v>ｵｻﾞｷ ﾏｻｱｷ</v>
          </cell>
          <cell r="I1486" t="str">
            <v>尾崎　雅章　　　　　　　　　</v>
          </cell>
          <cell r="J1486">
            <v>25672</v>
          </cell>
          <cell r="K1486">
            <v>34790</v>
          </cell>
          <cell r="L1486" t="str">
            <v>1-0306</v>
          </cell>
        </row>
        <row r="1487">
          <cell r="A1487">
            <v>951169</v>
          </cell>
          <cell r="B1487">
            <v>37438</v>
          </cell>
          <cell r="C1487">
            <v>1</v>
          </cell>
          <cell r="D1487">
            <v>45</v>
          </cell>
          <cell r="E1487">
            <v>80000</v>
          </cell>
          <cell r="F1487">
            <v>51</v>
          </cell>
          <cell r="G1487">
            <v>120</v>
          </cell>
          <cell r="H1487" t="str">
            <v>ﾖｺﾔ ﾀﾞｲｼﾞﾛｳ</v>
          </cell>
          <cell r="I1487" t="str">
            <v>横谷　大二郎　　　　　　　　</v>
          </cell>
          <cell r="J1487">
            <v>26888</v>
          </cell>
          <cell r="K1487">
            <v>34790</v>
          </cell>
          <cell r="L1487" t="str">
            <v>1-0209</v>
          </cell>
        </row>
        <row r="1488">
          <cell r="A1488">
            <v>960104</v>
          </cell>
          <cell r="B1488">
            <v>37438</v>
          </cell>
          <cell r="C1488">
            <v>1</v>
          </cell>
          <cell r="D1488">
            <v>45</v>
          </cell>
          <cell r="E1488">
            <v>80000</v>
          </cell>
          <cell r="F1488">
            <v>51</v>
          </cell>
          <cell r="G1488">
            <v>120</v>
          </cell>
          <cell r="H1488" t="str">
            <v>ｳｴｷ ﾏｻﾕｷ</v>
          </cell>
          <cell r="I1488" t="str">
            <v>植木　雅之　　　　　　　　　</v>
          </cell>
          <cell r="J1488">
            <v>26954</v>
          </cell>
          <cell r="K1488">
            <v>35156</v>
          </cell>
          <cell r="L1488" t="str">
            <v>1-0210</v>
          </cell>
        </row>
        <row r="1489">
          <cell r="A1489">
            <v>961606</v>
          </cell>
          <cell r="B1489">
            <v>37438</v>
          </cell>
          <cell r="C1489">
            <v>1</v>
          </cell>
          <cell r="D1489">
            <v>53</v>
          </cell>
          <cell r="E1489">
            <v>80508</v>
          </cell>
          <cell r="F1489">
            <v>51</v>
          </cell>
          <cell r="G1489">
            <v>453</v>
          </cell>
          <cell r="H1489" t="str">
            <v>ﾐｷ ｶｽﾞﾄｼ</v>
          </cell>
          <cell r="I1489" t="str">
            <v>三木　一敏　　　　　　　　　</v>
          </cell>
          <cell r="J1489">
            <v>27108</v>
          </cell>
          <cell r="K1489">
            <v>35156</v>
          </cell>
          <cell r="L1489" t="str">
            <v>1-0210</v>
          </cell>
        </row>
        <row r="1490">
          <cell r="A1490">
            <v>961614</v>
          </cell>
          <cell r="B1490">
            <v>37438</v>
          </cell>
          <cell r="C1490">
            <v>1</v>
          </cell>
          <cell r="D1490">
            <v>52</v>
          </cell>
          <cell r="E1490">
            <v>80512</v>
          </cell>
          <cell r="F1490">
            <v>51</v>
          </cell>
          <cell r="G1490">
            <v>454</v>
          </cell>
          <cell r="H1490" t="str">
            <v>ｷｸﾁ ﾕﾀｶ</v>
          </cell>
          <cell r="I1490" t="str">
            <v>菊地　裕　　　　　　　　　　</v>
          </cell>
          <cell r="J1490">
            <v>24228</v>
          </cell>
          <cell r="K1490">
            <v>35156</v>
          </cell>
          <cell r="L1490" t="str">
            <v>1-0308</v>
          </cell>
        </row>
        <row r="1491">
          <cell r="A1491">
            <v>961622</v>
          </cell>
          <cell r="B1491">
            <v>37438</v>
          </cell>
          <cell r="C1491">
            <v>1</v>
          </cell>
          <cell r="D1491">
            <v>51</v>
          </cell>
          <cell r="E1491">
            <v>80506</v>
          </cell>
          <cell r="F1491">
            <v>51</v>
          </cell>
          <cell r="G1491">
            <v>454</v>
          </cell>
          <cell r="H1491" t="str">
            <v>ｷﾑﾗ ﾋﾃﾞｷ</v>
          </cell>
          <cell r="I1491" t="str">
            <v>木村　英輝　　　　　　　　　</v>
          </cell>
          <cell r="J1491">
            <v>25675</v>
          </cell>
          <cell r="K1491">
            <v>35156</v>
          </cell>
          <cell r="L1491" t="str">
            <v>1-0306</v>
          </cell>
        </row>
        <row r="1492">
          <cell r="A1492">
            <v>970169</v>
          </cell>
          <cell r="B1492">
            <v>37438</v>
          </cell>
          <cell r="C1492">
            <v>1</v>
          </cell>
          <cell r="D1492">
            <v>45</v>
          </cell>
          <cell r="E1492">
            <v>80000</v>
          </cell>
          <cell r="F1492">
            <v>51</v>
          </cell>
          <cell r="G1492">
            <v>120</v>
          </cell>
          <cell r="H1492" t="str">
            <v>ｶｲﾀﾞ ﾀｶｼ</v>
          </cell>
          <cell r="I1492" t="str">
            <v>貝田　敬志　　　　　　　　　</v>
          </cell>
          <cell r="J1492">
            <v>26806</v>
          </cell>
          <cell r="K1492">
            <v>35521</v>
          </cell>
          <cell r="L1492" t="str">
            <v>1-0209</v>
          </cell>
        </row>
        <row r="1493">
          <cell r="A1493">
            <v>970573</v>
          </cell>
          <cell r="B1493">
            <v>37438</v>
          </cell>
          <cell r="C1493">
            <v>1</v>
          </cell>
          <cell r="D1493">
            <v>45</v>
          </cell>
          <cell r="E1493">
            <v>80003</v>
          </cell>
          <cell r="F1493">
            <v>51</v>
          </cell>
          <cell r="G1493">
            <v>120</v>
          </cell>
          <cell r="H1493" t="str">
            <v>ﾂｼﾞｲ ｹﾝｺﾞ</v>
          </cell>
          <cell r="I1493" t="str">
            <v>辻井　剣吾　　　　　　　　　</v>
          </cell>
          <cell r="J1493">
            <v>27274</v>
          </cell>
          <cell r="K1493">
            <v>35521</v>
          </cell>
          <cell r="L1493" t="str">
            <v>1-0209</v>
          </cell>
        </row>
        <row r="1494">
          <cell r="A1494">
            <v>973642</v>
          </cell>
          <cell r="B1494">
            <v>37438</v>
          </cell>
          <cell r="C1494">
            <v>1</v>
          </cell>
          <cell r="D1494">
            <v>15</v>
          </cell>
          <cell r="E1494">
            <v>80327</v>
          </cell>
          <cell r="F1494">
            <v>60</v>
          </cell>
          <cell r="G1494">
            <v>717</v>
          </cell>
          <cell r="H1494" t="str">
            <v>ﾜｶﾊﾗ ｻﾄｼ</v>
          </cell>
          <cell r="I1494" t="str">
            <v>若原　悟司　　　　　　　　　</v>
          </cell>
          <cell r="J1494">
            <v>26347</v>
          </cell>
          <cell r="K1494">
            <v>35521</v>
          </cell>
          <cell r="L1494" t="str">
            <v>5-0208</v>
          </cell>
        </row>
        <row r="1495">
          <cell r="A1495">
            <v>973650</v>
          </cell>
          <cell r="B1495">
            <v>37438</v>
          </cell>
          <cell r="C1495">
            <v>1</v>
          </cell>
          <cell r="D1495">
            <v>15</v>
          </cell>
          <cell r="E1495">
            <v>80327</v>
          </cell>
          <cell r="F1495">
            <v>60</v>
          </cell>
          <cell r="G1495">
            <v>717</v>
          </cell>
          <cell r="H1495" t="str">
            <v>ｻﾜﾔ ﾄﾓﾉﾘ</v>
          </cell>
          <cell r="I1495" t="str">
            <v>澤谷　知則　　　　　　　　　</v>
          </cell>
          <cell r="J1495">
            <v>27547</v>
          </cell>
          <cell r="K1495">
            <v>35521</v>
          </cell>
          <cell r="L1495" t="str">
            <v>5-0206</v>
          </cell>
        </row>
        <row r="1496">
          <cell r="A1496">
            <v>973668</v>
          </cell>
          <cell r="B1496">
            <v>37438</v>
          </cell>
          <cell r="C1496">
            <v>1</v>
          </cell>
          <cell r="D1496">
            <v>15</v>
          </cell>
          <cell r="E1496">
            <v>80327</v>
          </cell>
          <cell r="F1496">
            <v>60</v>
          </cell>
          <cell r="G1496">
            <v>717</v>
          </cell>
          <cell r="H1496" t="str">
            <v>ﾏﾂﾓﾄ ｺｳｼﾞ</v>
          </cell>
          <cell r="I1496" t="str">
            <v>松本　浩司　　　　　　　　　</v>
          </cell>
          <cell r="J1496">
            <v>25649</v>
          </cell>
          <cell r="K1496">
            <v>35521</v>
          </cell>
          <cell r="L1496" t="str">
            <v>5-0210</v>
          </cell>
        </row>
        <row r="1497">
          <cell r="A1497">
            <v>973676</v>
          </cell>
          <cell r="B1497">
            <v>37438</v>
          </cell>
          <cell r="C1497">
            <v>1</v>
          </cell>
          <cell r="D1497">
            <v>15</v>
          </cell>
          <cell r="E1497">
            <v>80327</v>
          </cell>
          <cell r="F1497">
            <v>60</v>
          </cell>
          <cell r="G1497">
            <v>717</v>
          </cell>
          <cell r="H1497" t="str">
            <v>ｲﾘﾌﾈ ﾉﾘﾐﾂ</v>
          </cell>
          <cell r="I1497" t="str">
            <v>入舟　紀光　　　　　　　　　</v>
          </cell>
          <cell r="J1497">
            <v>26094</v>
          </cell>
          <cell r="K1497">
            <v>35521</v>
          </cell>
          <cell r="L1497" t="str">
            <v>5-0208</v>
          </cell>
        </row>
        <row r="1498">
          <cell r="A1498">
            <v>973683</v>
          </cell>
          <cell r="B1498">
            <v>37438</v>
          </cell>
          <cell r="C1498">
            <v>1</v>
          </cell>
          <cell r="D1498">
            <v>15</v>
          </cell>
          <cell r="E1498">
            <v>80327</v>
          </cell>
          <cell r="F1498">
            <v>60</v>
          </cell>
          <cell r="G1498">
            <v>717</v>
          </cell>
          <cell r="H1498" t="str">
            <v>ｱﾝﾄﾞｳ ﾏｻﾋｺ</v>
          </cell>
          <cell r="I1498" t="str">
            <v>安藤　昌彦　　　　　　　　　</v>
          </cell>
          <cell r="J1498">
            <v>27033</v>
          </cell>
          <cell r="K1498">
            <v>35521</v>
          </cell>
          <cell r="L1498" t="str">
            <v>5-0207</v>
          </cell>
        </row>
        <row r="1499">
          <cell r="A1499">
            <v>973700</v>
          </cell>
          <cell r="B1499">
            <v>37438</v>
          </cell>
          <cell r="C1499">
            <v>1</v>
          </cell>
          <cell r="D1499">
            <v>54</v>
          </cell>
          <cell r="E1499">
            <v>80328</v>
          </cell>
          <cell r="F1499">
            <v>60</v>
          </cell>
          <cell r="G1499">
            <v>784</v>
          </cell>
          <cell r="H1499" t="str">
            <v>ﾅｸﾞﾓ ｶｽﾞﾉﾘ</v>
          </cell>
          <cell r="I1499" t="str">
            <v>南雲　一徳　　　　　　　　　</v>
          </cell>
          <cell r="J1499">
            <v>26829</v>
          </cell>
          <cell r="K1499">
            <v>35521</v>
          </cell>
          <cell r="L1499" t="str">
            <v>5-0207</v>
          </cell>
        </row>
        <row r="1500">
          <cell r="A1500">
            <v>973718</v>
          </cell>
          <cell r="B1500">
            <v>37438</v>
          </cell>
          <cell r="C1500">
            <v>1</v>
          </cell>
          <cell r="D1500">
            <v>54</v>
          </cell>
          <cell r="E1500">
            <v>80329</v>
          </cell>
          <cell r="F1500">
            <v>60</v>
          </cell>
          <cell r="G1500">
            <v>784</v>
          </cell>
          <cell r="H1500" t="str">
            <v>ﾏｷ ﾏｻﾕｷ</v>
          </cell>
          <cell r="I1500" t="str">
            <v>牧　正之　　　　　　　　　　</v>
          </cell>
          <cell r="J1500">
            <v>24766</v>
          </cell>
          <cell r="K1500">
            <v>35521</v>
          </cell>
          <cell r="L1500" t="str">
            <v>5-0211</v>
          </cell>
        </row>
        <row r="1501">
          <cell r="A1501">
            <v>973726</v>
          </cell>
          <cell r="B1501">
            <v>37438</v>
          </cell>
          <cell r="C1501">
            <v>1</v>
          </cell>
          <cell r="D1501">
            <v>54</v>
          </cell>
          <cell r="E1501">
            <v>80329</v>
          </cell>
          <cell r="F1501">
            <v>60</v>
          </cell>
          <cell r="G1501">
            <v>784</v>
          </cell>
          <cell r="H1501" t="str">
            <v>ｼﾐｽﾞ ﾖｼｵ</v>
          </cell>
          <cell r="I1501" t="str">
            <v>清水　美男　　　　　　　　　</v>
          </cell>
          <cell r="J1501">
            <v>24715</v>
          </cell>
          <cell r="K1501">
            <v>35521</v>
          </cell>
          <cell r="L1501" t="str">
            <v>5-0211</v>
          </cell>
        </row>
        <row r="1502">
          <cell r="A1502">
            <v>973733</v>
          </cell>
          <cell r="B1502">
            <v>37438</v>
          </cell>
          <cell r="C1502">
            <v>1</v>
          </cell>
          <cell r="D1502">
            <v>15</v>
          </cell>
          <cell r="E1502">
            <v>80327</v>
          </cell>
          <cell r="F1502">
            <v>60</v>
          </cell>
          <cell r="G1502">
            <v>717</v>
          </cell>
          <cell r="H1502" t="str">
            <v>ｱﾝﾄﾞｳ ﾐﾁﾋﾛ</v>
          </cell>
          <cell r="I1502" t="str">
            <v>安藤　道博　　　　　　　　　</v>
          </cell>
          <cell r="J1502">
            <v>25060</v>
          </cell>
          <cell r="K1502">
            <v>35521</v>
          </cell>
          <cell r="L1502" t="str">
            <v>5-0210</v>
          </cell>
        </row>
        <row r="1503">
          <cell r="A1503">
            <v>973759</v>
          </cell>
          <cell r="B1503">
            <v>37438</v>
          </cell>
          <cell r="C1503">
            <v>1</v>
          </cell>
          <cell r="D1503">
            <v>25</v>
          </cell>
          <cell r="E1503">
            <v>80211</v>
          </cell>
          <cell r="F1503">
            <v>60</v>
          </cell>
          <cell r="G1503">
            <v>716</v>
          </cell>
          <cell r="H1503" t="str">
            <v>ﾔﾏｼﾀ ﾅｵｷ</v>
          </cell>
          <cell r="I1503" t="str">
            <v>山下　直希　　　　　　　　　</v>
          </cell>
          <cell r="J1503">
            <v>24558</v>
          </cell>
          <cell r="K1503">
            <v>35521</v>
          </cell>
          <cell r="L1503" t="str">
            <v>5-0211</v>
          </cell>
        </row>
        <row r="1504">
          <cell r="A1504">
            <v>973767</v>
          </cell>
          <cell r="B1504">
            <v>37438</v>
          </cell>
          <cell r="C1504">
            <v>1</v>
          </cell>
          <cell r="D1504">
            <v>25</v>
          </cell>
          <cell r="E1504">
            <v>80212</v>
          </cell>
          <cell r="F1504">
            <v>60</v>
          </cell>
          <cell r="G1504">
            <v>716</v>
          </cell>
          <cell r="H1504" t="str">
            <v>ﾌｼｷﾀﾞ ｺｳｼﾞ</v>
          </cell>
          <cell r="I1504" t="str">
            <v>伏木田　浩司　　　　　　　　</v>
          </cell>
          <cell r="J1504">
            <v>24000</v>
          </cell>
          <cell r="K1504">
            <v>35521</v>
          </cell>
          <cell r="L1504" t="str">
            <v>5-0212</v>
          </cell>
        </row>
        <row r="1505">
          <cell r="A1505">
            <v>973775</v>
          </cell>
          <cell r="B1505">
            <v>37438</v>
          </cell>
          <cell r="C1505">
            <v>1</v>
          </cell>
          <cell r="D1505">
            <v>54</v>
          </cell>
          <cell r="E1505">
            <v>80329</v>
          </cell>
          <cell r="F1505">
            <v>60</v>
          </cell>
          <cell r="G1505">
            <v>784</v>
          </cell>
          <cell r="H1505" t="str">
            <v>ﾎﾝﾏ ｶｽﾞｵ</v>
          </cell>
          <cell r="I1505" t="str">
            <v>本間　和夫　　　　　　　　　</v>
          </cell>
          <cell r="J1505">
            <v>24545</v>
          </cell>
          <cell r="K1505">
            <v>35521</v>
          </cell>
          <cell r="L1505" t="str">
            <v>5-0211</v>
          </cell>
        </row>
        <row r="1506">
          <cell r="A1506">
            <v>973782</v>
          </cell>
          <cell r="B1506">
            <v>37438</v>
          </cell>
          <cell r="C1506">
            <v>1</v>
          </cell>
          <cell r="D1506">
            <v>54</v>
          </cell>
          <cell r="E1506">
            <v>80329</v>
          </cell>
          <cell r="F1506">
            <v>60</v>
          </cell>
          <cell r="G1506">
            <v>784</v>
          </cell>
          <cell r="H1506" t="str">
            <v>ｱﾍﾞ ﾌﾐｶｽﾞ</v>
          </cell>
          <cell r="I1506" t="str">
            <v>阿部　史一　　　　　　　　　</v>
          </cell>
          <cell r="J1506">
            <v>22864</v>
          </cell>
          <cell r="K1506">
            <v>35521</v>
          </cell>
          <cell r="L1506" t="str">
            <v>5-0213</v>
          </cell>
        </row>
        <row r="1507">
          <cell r="A1507">
            <v>973790</v>
          </cell>
          <cell r="B1507">
            <v>37438</v>
          </cell>
          <cell r="C1507">
            <v>1</v>
          </cell>
          <cell r="D1507">
            <v>54</v>
          </cell>
          <cell r="E1507">
            <v>80329</v>
          </cell>
          <cell r="F1507">
            <v>60</v>
          </cell>
          <cell r="G1507">
            <v>784</v>
          </cell>
          <cell r="H1507" t="str">
            <v>ｷﾀｸﾞﾁ ﾋﾛﾐ</v>
          </cell>
          <cell r="I1507" t="str">
            <v>北口　博美　　　　　　　　　</v>
          </cell>
          <cell r="J1507">
            <v>22433</v>
          </cell>
          <cell r="K1507">
            <v>35521</v>
          </cell>
          <cell r="L1507" t="str">
            <v>5-0213</v>
          </cell>
        </row>
        <row r="1508">
          <cell r="A1508">
            <v>973809</v>
          </cell>
          <cell r="B1508">
            <v>37438</v>
          </cell>
          <cell r="C1508">
            <v>1</v>
          </cell>
          <cell r="D1508">
            <v>54</v>
          </cell>
          <cell r="E1508">
            <v>80329</v>
          </cell>
          <cell r="F1508">
            <v>60</v>
          </cell>
          <cell r="G1508">
            <v>784</v>
          </cell>
          <cell r="H1508" t="str">
            <v>ﾐｸﾆ ｼﾞﾕﾝ</v>
          </cell>
          <cell r="I1508" t="str">
            <v>三國　潤　　　　　　　　　　</v>
          </cell>
          <cell r="J1508">
            <v>25078</v>
          </cell>
          <cell r="K1508">
            <v>35521</v>
          </cell>
          <cell r="L1508" t="str">
            <v>5-0210</v>
          </cell>
        </row>
        <row r="1509">
          <cell r="A1509">
            <v>973817</v>
          </cell>
          <cell r="B1509">
            <v>37438</v>
          </cell>
          <cell r="C1509">
            <v>1</v>
          </cell>
          <cell r="D1509">
            <v>54</v>
          </cell>
          <cell r="E1509">
            <v>80329</v>
          </cell>
          <cell r="F1509">
            <v>60</v>
          </cell>
          <cell r="G1509">
            <v>784</v>
          </cell>
          <cell r="H1509" t="str">
            <v>ｼﾝﾔ ﾐｷｵ</v>
          </cell>
          <cell r="I1509" t="str">
            <v>新谷　美喜夫　　　　　　　　</v>
          </cell>
          <cell r="J1509">
            <v>23382</v>
          </cell>
          <cell r="K1509">
            <v>35521</v>
          </cell>
          <cell r="L1509" t="str">
            <v>5-0213</v>
          </cell>
        </row>
        <row r="1510">
          <cell r="A1510">
            <v>973825</v>
          </cell>
          <cell r="B1510">
            <v>37438</v>
          </cell>
          <cell r="C1510">
            <v>1</v>
          </cell>
          <cell r="D1510">
            <v>54</v>
          </cell>
          <cell r="E1510">
            <v>80330</v>
          </cell>
          <cell r="F1510">
            <v>60</v>
          </cell>
          <cell r="G1510">
            <v>784</v>
          </cell>
          <cell r="H1510" t="str">
            <v>ﾄﾊﾞ ﾀｶﾋﾛ</v>
          </cell>
          <cell r="I1510" t="str">
            <v>戸波　貴博　　　　　　　　　</v>
          </cell>
          <cell r="J1510">
            <v>27146</v>
          </cell>
          <cell r="K1510">
            <v>35521</v>
          </cell>
          <cell r="L1510" t="str">
            <v>5-0206</v>
          </cell>
        </row>
        <row r="1511">
          <cell r="A1511">
            <v>973832</v>
          </cell>
          <cell r="B1511">
            <v>37438</v>
          </cell>
          <cell r="C1511">
            <v>1</v>
          </cell>
          <cell r="D1511">
            <v>25</v>
          </cell>
          <cell r="E1511">
            <v>80212</v>
          </cell>
          <cell r="F1511">
            <v>60</v>
          </cell>
          <cell r="G1511">
            <v>716</v>
          </cell>
          <cell r="H1511" t="str">
            <v>ｲﾃﾞﾔ ｷﾖｼ</v>
          </cell>
          <cell r="I1511" t="str">
            <v>出家　潔　　　　　　　　　　</v>
          </cell>
          <cell r="J1511">
            <v>25056</v>
          </cell>
          <cell r="K1511">
            <v>35521</v>
          </cell>
          <cell r="L1511" t="str">
            <v>5-0210</v>
          </cell>
        </row>
        <row r="1512">
          <cell r="A1512">
            <v>973874</v>
          </cell>
          <cell r="B1512">
            <v>37438</v>
          </cell>
          <cell r="C1512">
            <v>1</v>
          </cell>
          <cell r="D1512">
            <v>54</v>
          </cell>
          <cell r="E1512">
            <v>80330</v>
          </cell>
          <cell r="F1512">
            <v>60</v>
          </cell>
          <cell r="G1512">
            <v>784</v>
          </cell>
          <cell r="H1512" t="str">
            <v>ｱﾍﾞ ｼﾞﾕﾝﾔ</v>
          </cell>
          <cell r="I1512" t="str">
            <v>阿部　純也　　　　　　　　　</v>
          </cell>
          <cell r="J1512">
            <v>26908</v>
          </cell>
          <cell r="K1512">
            <v>35521</v>
          </cell>
          <cell r="L1512" t="str">
            <v>5-0207</v>
          </cell>
        </row>
        <row r="1513">
          <cell r="A1513">
            <v>973881</v>
          </cell>
          <cell r="B1513">
            <v>37438</v>
          </cell>
          <cell r="C1513">
            <v>1</v>
          </cell>
          <cell r="D1513">
            <v>54</v>
          </cell>
          <cell r="E1513">
            <v>80328</v>
          </cell>
          <cell r="F1513">
            <v>60</v>
          </cell>
          <cell r="G1513">
            <v>784</v>
          </cell>
          <cell r="H1513" t="str">
            <v>ﾋﾓﾘ ﾊﾙﾉﾌﾞ</v>
          </cell>
          <cell r="I1513" t="str">
            <v>檜森　春信　　　　　　　　　</v>
          </cell>
          <cell r="J1513">
            <v>27404</v>
          </cell>
          <cell r="K1513">
            <v>35521</v>
          </cell>
          <cell r="L1513" t="str">
            <v>5-0206</v>
          </cell>
        </row>
        <row r="1514">
          <cell r="A1514">
            <v>973899</v>
          </cell>
          <cell r="B1514">
            <v>37438</v>
          </cell>
          <cell r="C1514">
            <v>1</v>
          </cell>
          <cell r="D1514">
            <v>54</v>
          </cell>
          <cell r="E1514">
            <v>80328</v>
          </cell>
          <cell r="F1514">
            <v>60</v>
          </cell>
          <cell r="G1514">
            <v>784</v>
          </cell>
          <cell r="H1514" t="str">
            <v>ﾓﾄｼﾞﾏ ﾀｸﾛｳ</v>
          </cell>
          <cell r="I1514" t="str">
            <v>本嶋　拓朗　　　　　　　　　</v>
          </cell>
          <cell r="J1514">
            <v>28587</v>
          </cell>
          <cell r="K1514">
            <v>35521</v>
          </cell>
          <cell r="L1514" t="str">
            <v>5-0204</v>
          </cell>
        </row>
        <row r="1515">
          <cell r="A1515">
            <v>973908</v>
          </cell>
          <cell r="B1515">
            <v>37438</v>
          </cell>
          <cell r="C1515">
            <v>1</v>
          </cell>
          <cell r="D1515">
            <v>54</v>
          </cell>
          <cell r="E1515">
            <v>80329</v>
          </cell>
          <cell r="F1515">
            <v>60</v>
          </cell>
          <cell r="G1515">
            <v>784</v>
          </cell>
          <cell r="H1515" t="str">
            <v>ﾀｶｾ ｼﾞﾕﾝ</v>
          </cell>
          <cell r="I1515" t="str">
            <v>高瀬　潤　　　　　　　　　　</v>
          </cell>
          <cell r="J1515">
            <v>26396</v>
          </cell>
          <cell r="K1515">
            <v>35521</v>
          </cell>
          <cell r="L1515" t="str">
            <v>5-0208</v>
          </cell>
        </row>
        <row r="1516">
          <cell r="A1516">
            <v>973916</v>
          </cell>
          <cell r="B1516">
            <v>37438</v>
          </cell>
          <cell r="C1516">
            <v>1</v>
          </cell>
          <cell r="D1516">
            <v>54</v>
          </cell>
          <cell r="E1516">
            <v>80329</v>
          </cell>
          <cell r="F1516">
            <v>60</v>
          </cell>
          <cell r="G1516">
            <v>784</v>
          </cell>
          <cell r="H1516" t="str">
            <v>ﾜｶﾂｷ ﾀｸﾔ</v>
          </cell>
          <cell r="I1516" t="str">
            <v>若槻　拓哉　　　　　　　　　</v>
          </cell>
          <cell r="J1516">
            <v>26198</v>
          </cell>
          <cell r="K1516">
            <v>35521</v>
          </cell>
          <cell r="L1516" t="str">
            <v>5-0208</v>
          </cell>
        </row>
        <row r="1517">
          <cell r="A1517">
            <v>973924</v>
          </cell>
          <cell r="B1517">
            <v>37438</v>
          </cell>
          <cell r="C1517">
            <v>1</v>
          </cell>
          <cell r="D1517">
            <v>54</v>
          </cell>
          <cell r="E1517">
            <v>80329</v>
          </cell>
          <cell r="F1517">
            <v>60</v>
          </cell>
          <cell r="G1517">
            <v>784</v>
          </cell>
          <cell r="H1517" t="str">
            <v>ﾋﾗｲ ｱｷﾗ</v>
          </cell>
          <cell r="I1517" t="str">
            <v>平井　陽　　　　　　　　　　</v>
          </cell>
          <cell r="J1517">
            <v>27551</v>
          </cell>
          <cell r="K1517">
            <v>35521</v>
          </cell>
          <cell r="L1517" t="str">
            <v>5-0206</v>
          </cell>
        </row>
        <row r="1518">
          <cell r="A1518">
            <v>973949</v>
          </cell>
          <cell r="B1518">
            <v>37438</v>
          </cell>
          <cell r="C1518">
            <v>1</v>
          </cell>
          <cell r="D1518">
            <v>54</v>
          </cell>
          <cell r="E1518">
            <v>80328</v>
          </cell>
          <cell r="F1518">
            <v>60</v>
          </cell>
          <cell r="G1518">
            <v>784</v>
          </cell>
          <cell r="H1518" t="str">
            <v>ｲﾋﾞ ﾄｼﾐ</v>
          </cell>
          <cell r="I1518" t="str">
            <v>衣斐　敏美　　　　　　　　　</v>
          </cell>
          <cell r="J1518">
            <v>25143</v>
          </cell>
          <cell r="K1518">
            <v>35521</v>
          </cell>
          <cell r="L1518" t="str">
            <v>5-0210</v>
          </cell>
        </row>
        <row r="1519">
          <cell r="A1519">
            <v>973957</v>
          </cell>
          <cell r="B1519">
            <v>37438</v>
          </cell>
          <cell r="C1519">
            <v>1</v>
          </cell>
          <cell r="D1519">
            <v>54</v>
          </cell>
          <cell r="E1519">
            <v>80330</v>
          </cell>
          <cell r="F1519">
            <v>60</v>
          </cell>
          <cell r="G1519">
            <v>784</v>
          </cell>
          <cell r="H1519" t="str">
            <v>ｶﾈｺ ﾕｳｲﾁ</v>
          </cell>
          <cell r="I1519" t="str">
            <v>金子　雄一　　　　　　　　　</v>
          </cell>
          <cell r="J1519">
            <v>28745</v>
          </cell>
          <cell r="K1519">
            <v>35521</v>
          </cell>
          <cell r="L1519" t="str">
            <v>5-0204</v>
          </cell>
        </row>
        <row r="1520">
          <cell r="A1520">
            <v>973965</v>
          </cell>
          <cell r="B1520">
            <v>37438</v>
          </cell>
          <cell r="C1520">
            <v>1</v>
          </cell>
          <cell r="D1520">
            <v>54</v>
          </cell>
          <cell r="E1520">
            <v>80329</v>
          </cell>
          <cell r="F1520">
            <v>60</v>
          </cell>
          <cell r="G1520">
            <v>784</v>
          </cell>
          <cell r="H1520" t="str">
            <v>ﾀｶﾊｼ ﾋﾃﾞｷ</v>
          </cell>
          <cell r="I1520" t="str">
            <v>高橋　秀樹　　　　　　　　　</v>
          </cell>
          <cell r="J1520">
            <v>26849</v>
          </cell>
          <cell r="K1520">
            <v>35521</v>
          </cell>
          <cell r="L1520" t="str">
            <v>5-0207</v>
          </cell>
        </row>
        <row r="1521">
          <cell r="A1521">
            <v>973973</v>
          </cell>
          <cell r="B1521">
            <v>37438</v>
          </cell>
          <cell r="C1521">
            <v>1</v>
          </cell>
          <cell r="D1521">
            <v>54</v>
          </cell>
          <cell r="E1521">
            <v>80329</v>
          </cell>
          <cell r="F1521">
            <v>60</v>
          </cell>
          <cell r="G1521">
            <v>784</v>
          </cell>
          <cell r="H1521" t="str">
            <v>ﾀﾑﾗ ﾏｻｷ</v>
          </cell>
          <cell r="I1521" t="str">
            <v>田村　昌樹　　　　　　　　　</v>
          </cell>
          <cell r="J1521">
            <v>25718</v>
          </cell>
          <cell r="K1521">
            <v>35521</v>
          </cell>
          <cell r="L1521" t="str">
            <v>5-0209</v>
          </cell>
        </row>
        <row r="1522">
          <cell r="A1522">
            <v>973980</v>
          </cell>
          <cell r="B1522">
            <v>37438</v>
          </cell>
          <cell r="C1522">
            <v>1</v>
          </cell>
          <cell r="D1522">
            <v>54</v>
          </cell>
          <cell r="E1522">
            <v>80328</v>
          </cell>
          <cell r="F1522">
            <v>60</v>
          </cell>
          <cell r="G1522">
            <v>784</v>
          </cell>
          <cell r="H1522" t="str">
            <v>ﾊｼﾂﾞﾒ ﾏｻﾋﾛ</v>
          </cell>
          <cell r="I1522" t="str">
            <v>橋詰　正裕　　　　　　　　　</v>
          </cell>
          <cell r="J1522">
            <v>25880</v>
          </cell>
          <cell r="K1522">
            <v>35521</v>
          </cell>
          <cell r="L1522" t="str">
            <v>5-0209</v>
          </cell>
        </row>
        <row r="1523">
          <cell r="A1523">
            <v>974005</v>
          </cell>
          <cell r="B1523">
            <v>37438</v>
          </cell>
          <cell r="C1523">
            <v>1</v>
          </cell>
          <cell r="D1523">
            <v>55</v>
          </cell>
          <cell r="E1523">
            <v>80321</v>
          </cell>
          <cell r="F1523">
            <v>60</v>
          </cell>
          <cell r="G1523">
            <v>785</v>
          </cell>
          <cell r="H1523" t="str">
            <v>ｱｷﾊﾞ ﾀｹｼ</v>
          </cell>
          <cell r="I1523" t="str">
            <v>秋葉　猛　　　　　　　　　　</v>
          </cell>
          <cell r="J1523">
            <v>25127</v>
          </cell>
          <cell r="K1523">
            <v>35521</v>
          </cell>
          <cell r="L1523" t="str">
            <v>5-0210</v>
          </cell>
        </row>
        <row r="1524">
          <cell r="A1524">
            <v>974013</v>
          </cell>
          <cell r="B1524">
            <v>37438</v>
          </cell>
          <cell r="C1524">
            <v>1</v>
          </cell>
          <cell r="D1524">
            <v>54</v>
          </cell>
          <cell r="E1524">
            <v>80329</v>
          </cell>
          <cell r="F1524">
            <v>60</v>
          </cell>
          <cell r="G1524">
            <v>784</v>
          </cell>
          <cell r="H1524" t="str">
            <v>ｺｼﾀﾞ ﾉｿﾞﾐ</v>
          </cell>
          <cell r="I1524" t="str">
            <v>越田　望　　　　　　　　　　</v>
          </cell>
          <cell r="J1524">
            <v>27486</v>
          </cell>
          <cell r="K1524">
            <v>35521</v>
          </cell>
          <cell r="L1524" t="str">
            <v>5-0206</v>
          </cell>
        </row>
        <row r="1525">
          <cell r="A1525">
            <v>974020</v>
          </cell>
          <cell r="B1525">
            <v>37438</v>
          </cell>
          <cell r="C1525">
            <v>1</v>
          </cell>
          <cell r="D1525">
            <v>55</v>
          </cell>
          <cell r="E1525">
            <v>80322</v>
          </cell>
          <cell r="F1525">
            <v>60</v>
          </cell>
          <cell r="G1525">
            <v>785</v>
          </cell>
          <cell r="H1525" t="str">
            <v>ｶｼﾕｳ ﾏｻｷ</v>
          </cell>
          <cell r="I1525" t="str">
            <v>賀集　政樹　　　　　　　　　</v>
          </cell>
          <cell r="J1525">
            <v>27321</v>
          </cell>
          <cell r="K1525">
            <v>35521</v>
          </cell>
          <cell r="L1525" t="str">
            <v>5-0206</v>
          </cell>
        </row>
        <row r="1526">
          <cell r="A1526">
            <v>974038</v>
          </cell>
          <cell r="B1526">
            <v>37438</v>
          </cell>
          <cell r="C1526">
            <v>1</v>
          </cell>
          <cell r="D1526">
            <v>54</v>
          </cell>
          <cell r="E1526">
            <v>80330</v>
          </cell>
          <cell r="F1526">
            <v>60</v>
          </cell>
          <cell r="G1526">
            <v>784</v>
          </cell>
          <cell r="H1526" t="str">
            <v>ｲｲﾀﾞ ﾉﾘﾕｷ</v>
          </cell>
          <cell r="I1526" t="str">
            <v>飯田　紀幸　　　　　　　　　</v>
          </cell>
          <cell r="J1526">
            <v>26695</v>
          </cell>
          <cell r="K1526">
            <v>35521</v>
          </cell>
          <cell r="L1526" t="str">
            <v>5-0208</v>
          </cell>
        </row>
        <row r="1527">
          <cell r="A1527">
            <v>974046</v>
          </cell>
          <cell r="B1527">
            <v>37438</v>
          </cell>
          <cell r="C1527">
            <v>1</v>
          </cell>
          <cell r="D1527">
            <v>55</v>
          </cell>
          <cell r="E1527">
            <v>80319</v>
          </cell>
          <cell r="F1527">
            <v>60</v>
          </cell>
          <cell r="G1527">
            <v>785</v>
          </cell>
          <cell r="H1527" t="str">
            <v>ﾊﾀｹﾔﾏ ｹﾝｲﾁ</v>
          </cell>
          <cell r="I1527" t="str">
            <v>畠山　賢一　　　　　　　　　</v>
          </cell>
          <cell r="J1527">
            <v>26470</v>
          </cell>
          <cell r="K1527">
            <v>35521</v>
          </cell>
          <cell r="L1527" t="str">
            <v>5-0208</v>
          </cell>
        </row>
        <row r="1528">
          <cell r="A1528">
            <v>974054</v>
          </cell>
          <cell r="B1528">
            <v>37438</v>
          </cell>
          <cell r="C1528">
            <v>1</v>
          </cell>
          <cell r="D1528">
            <v>55</v>
          </cell>
          <cell r="E1528">
            <v>80319</v>
          </cell>
          <cell r="F1528">
            <v>60</v>
          </cell>
          <cell r="G1528">
            <v>785</v>
          </cell>
          <cell r="H1528" t="str">
            <v>ｻｲﾄｳ ｺｳｼﾞ</v>
          </cell>
          <cell r="I1528" t="str">
            <v>齊藤　幸司　　　　　　　　　</v>
          </cell>
          <cell r="J1528">
            <v>26043</v>
          </cell>
          <cell r="K1528">
            <v>35521</v>
          </cell>
          <cell r="L1528" t="str">
            <v>5-0208</v>
          </cell>
        </row>
        <row r="1529">
          <cell r="A1529">
            <v>974062</v>
          </cell>
          <cell r="B1529">
            <v>37438</v>
          </cell>
          <cell r="C1529">
            <v>1</v>
          </cell>
          <cell r="D1529">
            <v>55</v>
          </cell>
          <cell r="E1529">
            <v>80320</v>
          </cell>
          <cell r="F1529">
            <v>60</v>
          </cell>
          <cell r="G1529">
            <v>785</v>
          </cell>
          <cell r="H1529" t="str">
            <v>ｳｴﾀﾞ ｶｽﾞﾋﾛ</v>
          </cell>
          <cell r="I1529" t="str">
            <v>植田　一弘　　　　　　　　　</v>
          </cell>
          <cell r="J1529">
            <v>26722</v>
          </cell>
          <cell r="K1529">
            <v>35521</v>
          </cell>
          <cell r="L1529" t="str">
            <v>5-0208</v>
          </cell>
        </row>
        <row r="1530">
          <cell r="A1530">
            <v>974079</v>
          </cell>
          <cell r="B1530">
            <v>37438</v>
          </cell>
          <cell r="C1530">
            <v>1</v>
          </cell>
          <cell r="D1530">
            <v>55</v>
          </cell>
          <cell r="E1530">
            <v>80319</v>
          </cell>
          <cell r="F1530">
            <v>60</v>
          </cell>
          <cell r="G1530">
            <v>785</v>
          </cell>
          <cell r="H1530" t="str">
            <v>ｷｸﾁ ﾖｳ</v>
          </cell>
          <cell r="I1530" t="str">
            <v>菊地　庸　　　　　　　　　　</v>
          </cell>
          <cell r="J1530">
            <v>25775</v>
          </cell>
          <cell r="K1530">
            <v>35521</v>
          </cell>
          <cell r="L1530" t="str">
            <v>5-0209</v>
          </cell>
        </row>
        <row r="1531">
          <cell r="A1531">
            <v>974087</v>
          </cell>
          <cell r="B1531">
            <v>37438</v>
          </cell>
          <cell r="C1531">
            <v>1</v>
          </cell>
          <cell r="D1531">
            <v>55</v>
          </cell>
          <cell r="E1531">
            <v>80320</v>
          </cell>
          <cell r="F1531">
            <v>60</v>
          </cell>
          <cell r="G1531">
            <v>785</v>
          </cell>
          <cell r="H1531" t="str">
            <v>ｲﾄｳ ﾄﾓﾕｷ</v>
          </cell>
          <cell r="I1531" t="str">
            <v>伊藤　友幸　　　　　　　　　</v>
          </cell>
          <cell r="J1531">
            <v>26359</v>
          </cell>
          <cell r="K1531">
            <v>35521</v>
          </cell>
          <cell r="L1531" t="str">
            <v>5-0208</v>
          </cell>
        </row>
        <row r="1532">
          <cell r="A1532">
            <v>974095</v>
          </cell>
          <cell r="B1532">
            <v>37438</v>
          </cell>
          <cell r="C1532">
            <v>1</v>
          </cell>
          <cell r="D1532">
            <v>55</v>
          </cell>
          <cell r="E1532">
            <v>80320</v>
          </cell>
          <cell r="F1532">
            <v>60</v>
          </cell>
          <cell r="G1532">
            <v>785</v>
          </cell>
          <cell r="H1532" t="str">
            <v>ﾜｶﾊﾞﾔｼ ｺｳｼﾞ</v>
          </cell>
          <cell r="I1532" t="str">
            <v>若林　幸司　　　　　　　　　</v>
          </cell>
          <cell r="J1532">
            <v>26346</v>
          </cell>
          <cell r="K1532">
            <v>35521</v>
          </cell>
          <cell r="L1532" t="str">
            <v>5-0208</v>
          </cell>
        </row>
        <row r="1533">
          <cell r="A1533">
            <v>974104</v>
          </cell>
          <cell r="B1533">
            <v>37438</v>
          </cell>
          <cell r="C1533">
            <v>1</v>
          </cell>
          <cell r="D1533">
            <v>54</v>
          </cell>
          <cell r="E1533">
            <v>80330</v>
          </cell>
          <cell r="F1533">
            <v>60</v>
          </cell>
          <cell r="G1533">
            <v>784</v>
          </cell>
          <cell r="H1533" t="str">
            <v>ﾆｷ ﾕｳｲﾁ</v>
          </cell>
          <cell r="I1533" t="str">
            <v>仁木　裕一　　　　　　　　　</v>
          </cell>
          <cell r="J1533">
            <v>25816</v>
          </cell>
          <cell r="K1533">
            <v>35521</v>
          </cell>
          <cell r="L1533" t="str">
            <v>5-0209</v>
          </cell>
        </row>
        <row r="1534">
          <cell r="A1534">
            <v>974112</v>
          </cell>
          <cell r="B1534">
            <v>37438</v>
          </cell>
          <cell r="C1534">
            <v>1</v>
          </cell>
          <cell r="D1534">
            <v>55</v>
          </cell>
          <cell r="E1534">
            <v>80319</v>
          </cell>
          <cell r="F1534">
            <v>60</v>
          </cell>
          <cell r="G1534">
            <v>785</v>
          </cell>
          <cell r="H1534" t="str">
            <v>ﾀｹｳﾁ ﾀｶﾋﾛ</v>
          </cell>
          <cell r="I1534" t="str">
            <v>竹内　孝弘　　　　　　　　　</v>
          </cell>
          <cell r="J1534">
            <v>27151</v>
          </cell>
          <cell r="K1534">
            <v>35521</v>
          </cell>
          <cell r="L1534" t="str">
            <v>5-0206</v>
          </cell>
        </row>
        <row r="1535">
          <cell r="A1535">
            <v>989481</v>
          </cell>
          <cell r="B1535">
            <v>37438</v>
          </cell>
          <cell r="C1535">
            <v>1</v>
          </cell>
          <cell r="D1535">
            <v>54</v>
          </cell>
          <cell r="E1535">
            <v>80329</v>
          </cell>
          <cell r="F1535">
            <v>60</v>
          </cell>
          <cell r="G1535">
            <v>784</v>
          </cell>
          <cell r="H1535" t="str">
            <v>ｵｵﾆｼ ﾔｽｵ</v>
          </cell>
          <cell r="I1535" t="str">
            <v>大西　康雄　　　　　　　　　</v>
          </cell>
          <cell r="J1535">
            <v>27087</v>
          </cell>
          <cell r="K1535">
            <v>35886</v>
          </cell>
          <cell r="L1535" t="str">
            <v>5-0207</v>
          </cell>
        </row>
        <row r="1536">
          <cell r="A1536">
            <v>989499</v>
          </cell>
          <cell r="B1536">
            <v>37438</v>
          </cell>
          <cell r="C1536">
            <v>1</v>
          </cell>
          <cell r="D1536">
            <v>54</v>
          </cell>
          <cell r="E1536">
            <v>80328</v>
          </cell>
          <cell r="F1536">
            <v>60</v>
          </cell>
          <cell r="G1536">
            <v>784</v>
          </cell>
          <cell r="H1536" t="str">
            <v>ｻｸﾏ ｱｷﾗ</v>
          </cell>
          <cell r="I1536" t="str">
            <v>佐久間　聡　　　　　　　　　</v>
          </cell>
          <cell r="J1536">
            <v>28252</v>
          </cell>
          <cell r="K1536">
            <v>35886</v>
          </cell>
          <cell r="L1536" t="str">
            <v>5-0112</v>
          </cell>
        </row>
        <row r="1537">
          <cell r="A1537">
            <v>989508</v>
          </cell>
          <cell r="B1537">
            <v>37438</v>
          </cell>
          <cell r="C1537">
            <v>1</v>
          </cell>
          <cell r="D1537">
            <v>55</v>
          </cell>
          <cell r="E1537">
            <v>80320</v>
          </cell>
          <cell r="F1537">
            <v>60</v>
          </cell>
          <cell r="G1537">
            <v>785</v>
          </cell>
          <cell r="H1537" t="str">
            <v>ﾊﾏﾀﾞ ｺｳｲﾁ</v>
          </cell>
          <cell r="I1537" t="str">
            <v>浜田　光一　　　　　　　　　</v>
          </cell>
          <cell r="J1537">
            <v>26566</v>
          </cell>
          <cell r="K1537">
            <v>35886</v>
          </cell>
          <cell r="L1537" t="str">
            <v>5-0207</v>
          </cell>
        </row>
        <row r="1538">
          <cell r="A1538">
            <v>989516</v>
          </cell>
          <cell r="B1538">
            <v>37438</v>
          </cell>
          <cell r="C1538">
            <v>1</v>
          </cell>
          <cell r="D1538">
            <v>55</v>
          </cell>
          <cell r="E1538">
            <v>80321</v>
          </cell>
          <cell r="F1538">
            <v>60</v>
          </cell>
          <cell r="G1538">
            <v>785</v>
          </cell>
          <cell r="H1538" t="str">
            <v>ﾀﾒﾀﾞ ｼﾝｺﾞ</v>
          </cell>
          <cell r="I1538" t="str">
            <v>為田　伸吾　　　　　　　　　</v>
          </cell>
          <cell r="J1538">
            <v>27555</v>
          </cell>
          <cell r="K1538">
            <v>35886</v>
          </cell>
          <cell r="L1538" t="str">
            <v>5-0113</v>
          </cell>
        </row>
        <row r="1539">
          <cell r="A1539">
            <v>989523</v>
          </cell>
          <cell r="B1539">
            <v>37438</v>
          </cell>
          <cell r="C1539">
            <v>1</v>
          </cell>
          <cell r="D1539">
            <v>54</v>
          </cell>
          <cell r="E1539">
            <v>80329</v>
          </cell>
          <cell r="F1539">
            <v>60</v>
          </cell>
          <cell r="G1539">
            <v>784</v>
          </cell>
          <cell r="H1539" t="str">
            <v>ｸﾗｳﾁ ﾏﾅﾌﾞ</v>
          </cell>
          <cell r="I1539" t="str">
            <v>倉内　学　　　　　　　　　　</v>
          </cell>
          <cell r="J1539">
            <v>28449</v>
          </cell>
          <cell r="K1539">
            <v>35886</v>
          </cell>
          <cell r="L1539" t="str">
            <v>5-0112</v>
          </cell>
        </row>
        <row r="1540">
          <cell r="A1540">
            <v>990167</v>
          </cell>
          <cell r="B1540">
            <v>37438</v>
          </cell>
          <cell r="C1540">
            <v>1</v>
          </cell>
          <cell r="D1540">
            <v>57</v>
          </cell>
          <cell r="E1540">
            <v>80300</v>
          </cell>
          <cell r="F1540">
            <v>51</v>
          </cell>
          <cell r="G1540">
            <v>160</v>
          </cell>
          <cell r="H1540" t="str">
            <v>ｸﾄﾞｳ ｶｽﾞｱｷ</v>
          </cell>
          <cell r="I1540" t="str">
            <v>工藤　和朗　　　　　　　　　</v>
          </cell>
          <cell r="J1540">
            <v>27554</v>
          </cell>
          <cell r="K1540">
            <v>36251</v>
          </cell>
          <cell r="L1540" t="str">
            <v>1-0207</v>
          </cell>
        </row>
        <row r="1541">
          <cell r="A1541">
            <v>990589</v>
          </cell>
          <cell r="B1541">
            <v>37438</v>
          </cell>
          <cell r="C1541">
            <v>1</v>
          </cell>
          <cell r="D1541">
            <v>45</v>
          </cell>
          <cell r="E1541">
            <v>80000</v>
          </cell>
          <cell r="F1541">
            <v>51</v>
          </cell>
          <cell r="G1541">
            <v>160</v>
          </cell>
          <cell r="H1541" t="str">
            <v>ﾔﾏｸﾞﾁ ﾐﾁﾖ</v>
          </cell>
          <cell r="I1541" t="str">
            <v>山口　三千世　　　　　　　　</v>
          </cell>
          <cell r="J1541">
            <v>27051</v>
          </cell>
          <cell r="K1541">
            <v>36251</v>
          </cell>
          <cell r="L1541" t="str">
            <v>1-0208</v>
          </cell>
        </row>
        <row r="1542">
          <cell r="A1542" t="str">
            <v>27715C</v>
          </cell>
          <cell r="B1542">
            <v>37438</v>
          </cell>
          <cell r="C1542">
            <v>1</v>
          </cell>
          <cell r="D1542">
            <v>55</v>
          </cell>
          <cell r="E1542">
            <v>80321</v>
          </cell>
          <cell r="F1542">
            <v>60</v>
          </cell>
          <cell r="G1542">
            <v>785</v>
          </cell>
          <cell r="H1542" t="str">
            <v>ｺｳﾉ ﾋｻﾉﾘ</v>
          </cell>
          <cell r="I1542" t="str">
            <v>河野　久則　　　　　　　　　</v>
          </cell>
          <cell r="J1542">
            <v>15202</v>
          </cell>
          <cell r="K1542">
            <v>37347</v>
          </cell>
          <cell r="L1542" t="str">
            <v>5-0399</v>
          </cell>
        </row>
        <row r="1543">
          <cell r="A1543" t="str">
            <v>27722H</v>
          </cell>
          <cell r="B1543">
            <v>37438</v>
          </cell>
          <cell r="C1543">
            <v>1</v>
          </cell>
          <cell r="D1543">
            <v>55</v>
          </cell>
          <cell r="E1543">
            <v>80321</v>
          </cell>
          <cell r="F1543">
            <v>60</v>
          </cell>
          <cell r="G1543">
            <v>785</v>
          </cell>
          <cell r="H1543" t="str">
            <v>ﾐｽﾞﾀﾆ ﾏｻﾖｼ</v>
          </cell>
          <cell r="I1543" t="str">
            <v>水谷　正義　　　　　　　　　</v>
          </cell>
          <cell r="J1543">
            <v>15272</v>
          </cell>
          <cell r="K1543">
            <v>37347</v>
          </cell>
          <cell r="L1543" t="str">
            <v>5-0399</v>
          </cell>
        </row>
        <row r="1544">
          <cell r="A1544" t="str">
            <v>27740A</v>
          </cell>
          <cell r="B1544">
            <v>37438</v>
          </cell>
          <cell r="C1544">
            <v>1</v>
          </cell>
          <cell r="D1544">
            <v>25</v>
          </cell>
          <cell r="E1544">
            <v>80213</v>
          </cell>
          <cell r="F1544">
            <v>60</v>
          </cell>
          <cell r="G1544">
            <v>716</v>
          </cell>
          <cell r="H1544" t="str">
            <v>ﾅｶｶﾞﾜ ﾏｻｵ</v>
          </cell>
          <cell r="I1544" t="str">
            <v>中川　正男　　　　　　　　　</v>
          </cell>
          <cell r="J1544">
            <v>15097</v>
          </cell>
          <cell r="K1544">
            <v>37347</v>
          </cell>
          <cell r="L1544" t="str">
            <v>5-0399</v>
          </cell>
        </row>
        <row r="1545">
          <cell r="A1545" t="str">
            <v>27830J</v>
          </cell>
          <cell r="B1545">
            <v>37438</v>
          </cell>
          <cell r="C1545">
            <v>1</v>
          </cell>
          <cell r="D1545">
            <v>25</v>
          </cell>
          <cell r="E1545">
            <v>80213</v>
          </cell>
          <cell r="F1545">
            <v>60</v>
          </cell>
          <cell r="G1545">
            <v>716</v>
          </cell>
          <cell r="H1545" t="str">
            <v>ｽｽﾞｷ ﾉﾎﾞﾙ</v>
          </cell>
          <cell r="I1545" t="str">
            <v>鈴木　昇　　　　　　　　　　</v>
          </cell>
          <cell r="J1545">
            <v>15178</v>
          </cell>
          <cell r="K1545">
            <v>37347</v>
          </cell>
          <cell r="L1545" t="str">
            <v>5-0399</v>
          </cell>
        </row>
        <row r="1546">
          <cell r="A1546" t="str">
            <v>27831G</v>
          </cell>
          <cell r="B1546">
            <v>37438</v>
          </cell>
          <cell r="C1546">
            <v>1</v>
          </cell>
          <cell r="D1546">
            <v>55</v>
          </cell>
          <cell r="E1546">
            <v>80321</v>
          </cell>
          <cell r="F1546">
            <v>60</v>
          </cell>
          <cell r="G1546">
            <v>785</v>
          </cell>
          <cell r="H1546" t="str">
            <v>ｱﾍﾞ ｾｲｼﾞ</v>
          </cell>
          <cell r="I1546" t="str">
            <v>阿部　征治　　　　　　　　　</v>
          </cell>
          <cell r="J1546">
            <v>15202</v>
          </cell>
          <cell r="K1546">
            <v>37347</v>
          </cell>
          <cell r="L1546" t="str">
            <v>5-0399</v>
          </cell>
        </row>
        <row r="1547">
          <cell r="A1547" t="str">
            <v>27843B</v>
          </cell>
          <cell r="B1547">
            <v>37438</v>
          </cell>
          <cell r="C1547">
            <v>1</v>
          </cell>
          <cell r="D1547">
            <v>55</v>
          </cell>
          <cell r="E1547">
            <v>80322</v>
          </cell>
          <cell r="F1547">
            <v>60</v>
          </cell>
          <cell r="G1547">
            <v>785</v>
          </cell>
          <cell r="H1547" t="str">
            <v>ｵｵｾﾞｷ ﾐﾂﾙ</v>
          </cell>
          <cell r="I1547" t="str">
            <v>大関　満　　　　　　　　　　</v>
          </cell>
          <cell r="J1547">
            <v>15423</v>
          </cell>
          <cell r="K1547">
            <v>37347</v>
          </cell>
          <cell r="L1547" t="str">
            <v>5-0399</v>
          </cell>
        </row>
        <row r="1548">
          <cell r="A1548" t="str">
            <v>58726B</v>
          </cell>
          <cell r="B1548">
            <v>37438</v>
          </cell>
          <cell r="C1548">
            <v>1</v>
          </cell>
          <cell r="D1548">
            <v>43</v>
          </cell>
          <cell r="E1548">
            <v>80002</v>
          </cell>
          <cell r="F1548">
            <v>51</v>
          </cell>
          <cell r="G1548">
            <v>380</v>
          </cell>
          <cell r="H1548" t="str">
            <v>ﾊｾｶﾞﾜ ﾏｻｺ</v>
          </cell>
          <cell r="I1548" t="str">
            <v>長谷川　雅子　　　　　　　　</v>
          </cell>
          <cell r="J1548">
            <v>15177</v>
          </cell>
          <cell r="K1548">
            <v>37347</v>
          </cell>
          <cell r="L1548" t="str">
            <v>1-0399</v>
          </cell>
        </row>
        <row r="1549">
          <cell r="A1549" t="str">
            <v>60731H</v>
          </cell>
          <cell r="B1549">
            <v>37438</v>
          </cell>
          <cell r="C1549">
            <v>1</v>
          </cell>
          <cell r="D1549">
            <v>55</v>
          </cell>
          <cell r="E1549">
            <v>80320</v>
          </cell>
          <cell r="F1549">
            <v>51</v>
          </cell>
          <cell r="G1549">
            <v>120</v>
          </cell>
          <cell r="H1549" t="str">
            <v>ｳｴｽｷﾞ ｼﾞﾕﾝｲﾁ</v>
          </cell>
          <cell r="I1549" t="str">
            <v>上杉　順一　　　　　　　　　</v>
          </cell>
          <cell r="J1549">
            <v>15087</v>
          </cell>
          <cell r="K1549">
            <v>37347</v>
          </cell>
          <cell r="L1549" t="str">
            <v>1-0399</v>
          </cell>
        </row>
        <row r="1550">
          <cell r="A1550" t="str">
            <v>60741G</v>
          </cell>
          <cell r="B1550">
            <v>37438</v>
          </cell>
          <cell r="C1550">
            <v>1</v>
          </cell>
          <cell r="D1550">
            <v>55</v>
          </cell>
          <cell r="E1550">
            <v>80321</v>
          </cell>
          <cell r="F1550">
            <v>60</v>
          </cell>
          <cell r="G1550">
            <v>785</v>
          </cell>
          <cell r="H1550" t="str">
            <v>ｵｵﾀ ｻﾄﾙ</v>
          </cell>
          <cell r="I1550" t="str">
            <v>大田　悟　　　　　　　　　　</v>
          </cell>
          <cell r="J1550">
            <v>15170</v>
          </cell>
          <cell r="K1550">
            <v>37347</v>
          </cell>
          <cell r="L1550" t="str">
            <v>5-0399</v>
          </cell>
        </row>
        <row r="1551">
          <cell r="A1551" t="str">
            <v>60856B</v>
          </cell>
          <cell r="B1551">
            <v>37438</v>
          </cell>
          <cell r="C1551">
            <v>1</v>
          </cell>
          <cell r="D1551">
            <v>25</v>
          </cell>
          <cell r="E1551">
            <v>80212</v>
          </cell>
          <cell r="F1551">
            <v>60</v>
          </cell>
          <cell r="G1551">
            <v>716</v>
          </cell>
          <cell r="H1551" t="str">
            <v>ﾂﾁﾀﾞ ｶﾂｵ</v>
          </cell>
          <cell r="I1551" t="str">
            <v>土田　勝雄　　　　　　　　　</v>
          </cell>
          <cell r="J1551">
            <v>15383</v>
          </cell>
          <cell r="K1551">
            <v>37347</v>
          </cell>
          <cell r="L1551" t="str">
            <v>5-0399</v>
          </cell>
        </row>
        <row r="1552">
          <cell r="A1552" t="str">
            <v>60895A</v>
          </cell>
          <cell r="B1552">
            <v>37438</v>
          </cell>
          <cell r="C1552">
            <v>1</v>
          </cell>
          <cell r="D1552">
            <v>55</v>
          </cell>
          <cell r="E1552">
            <v>80320</v>
          </cell>
          <cell r="F1552">
            <v>60</v>
          </cell>
          <cell r="G1552">
            <v>785</v>
          </cell>
          <cell r="H1552" t="str">
            <v>ﾋｷﾉ ｲｻｵ</v>
          </cell>
          <cell r="I1552" t="str">
            <v>引野　功　　　　　　　　　　</v>
          </cell>
          <cell r="J1552">
            <v>15299</v>
          </cell>
          <cell r="K1552">
            <v>37347</v>
          </cell>
          <cell r="L1552" t="str">
            <v>5-0399</v>
          </cell>
        </row>
        <row r="1553">
          <cell r="A1553" t="str">
            <v>60899B</v>
          </cell>
          <cell r="B1553">
            <v>37438</v>
          </cell>
          <cell r="C1553">
            <v>1</v>
          </cell>
          <cell r="D1553">
            <v>25</v>
          </cell>
          <cell r="E1553">
            <v>80213</v>
          </cell>
          <cell r="F1553">
            <v>51</v>
          </cell>
          <cell r="G1553">
            <v>380</v>
          </cell>
          <cell r="H1553" t="str">
            <v>ﾌｸﾓﾄ ﾋﾛｼ</v>
          </cell>
          <cell r="I1553" t="str">
            <v>福本　宏　　　　　　　　　　</v>
          </cell>
          <cell r="J1553">
            <v>15196</v>
          </cell>
          <cell r="K1553">
            <v>37347</v>
          </cell>
          <cell r="L1553" t="str">
            <v>1-0399</v>
          </cell>
        </row>
        <row r="1554">
          <cell r="A1554" t="str">
            <v>60948G</v>
          </cell>
          <cell r="B1554">
            <v>37438</v>
          </cell>
          <cell r="C1554">
            <v>1</v>
          </cell>
          <cell r="D1554">
            <v>55</v>
          </cell>
          <cell r="E1554">
            <v>80319</v>
          </cell>
          <cell r="F1554">
            <v>60</v>
          </cell>
          <cell r="G1554">
            <v>785</v>
          </cell>
          <cell r="H1554" t="str">
            <v>ﾔｽﾀﾞ ｾﾂﾛｳ</v>
          </cell>
          <cell r="I1554" t="str">
            <v>保田　節郎　　　　　　　　　</v>
          </cell>
          <cell r="J1554">
            <v>15084</v>
          </cell>
          <cell r="K1554">
            <v>37347</v>
          </cell>
          <cell r="L1554" t="str">
            <v>5-0399</v>
          </cell>
        </row>
        <row r="1555">
          <cell r="A1555" t="str">
            <v>61817C</v>
          </cell>
          <cell r="B1555">
            <v>37438</v>
          </cell>
          <cell r="C1555">
            <v>1</v>
          </cell>
          <cell r="D1555">
            <v>54</v>
          </cell>
          <cell r="E1555">
            <v>80330</v>
          </cell>
          <cell r="F1555">
            <v>60</v>
          </cell>
          <cell r="G1555">
            <v>718</v>
          </cell>
          <cell r="H1555" t="str">
            <v>ﾀｹｳﾁ ﾏｻﾋﾄ</v>
          </cell>
          <cell r="I1555" t="str">
            <v>竹内　政仁　　　　　　　　　</v>
          </cell>
          <cell r="J1555">
            <v>15130</v>
          </cell>
          <cell r="K1555">
            <v>37347</v>
          </cell>
          <cell r="L1555" t="str">
            <v>5-0399</v>
          </cell>
        </row>
        <row r="1556">
          <cell r="A1556" t="str">
            <v>61875B</v>
          </cell>
          <cell r="B1556">
            <v>37438</v>
          </cell>
          <cell r="C1556">
            <v>1</v>
          </cell>
          <cell r="D1556">
            <v>55</v>
          </cell>
          <cell r="E1556">
            <v>80319</v>
          </cell>
          <cell r="F1556">
            <v>60</v>
          </cell>
          <cell r="G1556">
            <v>785</v>
          </cell>
          <cell r="H1556" t="str">
            <v>ﾏﾂﾅｶﾞ ﾏｻｱｷ</v>
          </cell>
          <cell r="I1556" t="str">
            <v>松永　正明　　　　　　　　　</v>
          </cell>
          <cell r="J1556">
            <v>15162</v>
          </cell>
          <cell r="K1556">
            <v>37347</v>
          </cell>
          <cell r="L1556" t="str">
            <v>5-0399</v>
          </cell>
        </row>
        <row r="1557">
          <cell r="A1557" t="str">
            <v>62779D</v>
          </cell>
          <cell r="B1557">
            <v>37438</v>
          </cell>
          <cell r="C1557">
            <v>1</v>
          </cell>
          <cell r="D1557">
            <v>55</v>
          </cell>
          <cell r="E1557">
            <v>80331</v>
          </cell>
          <cell r="F1557">
            <v>51</v>
          </cell>
          <cell r="G1557">
            <v>120</v>
          </cell>
          <cell r="H1557" t="str">
            <v>ｵｲｶﾜ ﾋﾛｼ</v>
          </cell>
          <cell r="I1557" t="str">
            <v>及川　宏　　　　　　　　　　</v>
          </cell>
          <cell r="J1557">
            <v>15363</v>
          </cell>
          <cell r="K1557">
            <v>37347</v>
          </cell>
          <cell r="L1557" t="str">
            <v>1-0399</v>
          </cell>
        </row>
        <row r="1558">
          <cell r="A1558" t="str">
            <v>62962F</v>
          </cell>
          <cell r="B1558">
            <v>37438</v>
          </cell>
          <cell r="C1558">
            <v>1</v>
          </cell>
          <cell r="D1558">
            <v>54</v>
          </cell>
          <cell r="E1558">
            <v>80329</v>
          </cell>
          <cell r="F1558">
            <v>60</v>
          </cell>
          <cell r="G1558">
            <v>718</v>
          </cell>
          <cell r="H1558" t="str">
            <v>ﾐｽﾞｼﾏ ｲｻﾑ</v>
          </cell>
          <cell r="I1558" t="str">
            <v>水島　勇　　　　　　　　　　</v>
          </cell>
          <cell r="J1558">
            <v>15320</v>
          </cell>
          <cell r="K1558">
            <v>37347</v>
          </cell>
          <cell r="L1558" t="str">
            <v>5-0399</v>
          </cell>
        </row>
        <row r="1559">
          <cell r="A1559" t="str">
            <v>62965J</v>
          </cell>
          <cell r="B1559">
            <v>37438</v>
          </cell>
          <cell r="C1559">
            <v>1</v>
          </cell>
          <cell r="D1559">
            <v>15</v>
          </cell>
          <cell r="E1559">
            <v>80327</v>
          </cell>
          <cell r="F1559">
            <v>60</v>
          </cell>
          <cell r="G1559">
            <v>772</v>
          </cell>
          <cell r="H1559" t="str">
            <v>ﾑﾗｵｶ ｶﾂｵ</v>
          </cell>
          <cell r="I1559" t="str">
            <v>村岡　勝雄　　　　　　　　　</v>
          </cell>
          <cell r="J1559">
            <v>15401</v>
          </cell>
          <cell r="K1559">
            <v>37347</v>
          </cell>
          <cell r="L1559" t="str">
            <v>5-0399</v>
          </cell>
        </row>
        <row r="1560">
          <cell r="A1560" t="str">
            <v>63800H</v>
          </cell>
          <cell r="B1560">
            <v>37438</v>
          </cell>
          <cell r="C1560">
            <v>1</v>
          </cell>
          <cell r="D1560">
            <v>55</v>
          </cell>
          <cell r="E1560">
            <v>80321</v>
          </cell>
          <cell r="F1560">
            <v>60</v>
          </cell>
          <cell r="G1560">
            <v>785</v>
          </cell>
          <cell r="H1560" t="str">
            <v>ｷﾑﾗ ｷﾖｼ</v>
          </cell>
          <cell r="I1560" t="str">
            <v>木村　清志　　　　　　　　　</v>
          </cell>
          <cell r="J1560">
            <v>15236</v>
          </cell>
          <cell r="K1560">
            <v>37347</v>
          </cell>
          <cell r="L1560" t="str">
            <v>5-0399</v>
          </cell>
        </row>
        <row r="1561">
          <cell r="A1561" t="str">
            <v>63836A</v>
          </cell>
          <cell r="B1561">
            <v>37438</v>
          </cell>
          <cell r="C1561">
            <v>1</v>
          </cell>
          <cell r="D1561">
            <v>54</v>
          </cell>
          <cell r="E1561">
            <v>80330</v>
          </cell>
          <cell r="F1561">
            <v>60</v>
          </cell>
          <cell r="G1561">
            <v>718</v>
          </cell>
          <cell r="H1561" t="str">
            <v>ｲｼﾀﾞ ｶﾂﾋﾛ</v>
          </cell>
          <cell r="I1561" t="str">
            <v>石田　勝広　　　　　　　　　</v>
          </cell>
          <cell r="J1561">
            <v>15429</v>
          </cell>
          <cell r="K1561">
            <v>37347</v>
          </cell>
          <cell r="L1561" t="str">
            <v>5-0399</v>
          </cell>
        </row>
        <row r="1562">
          <cell r="A1562" t="str">
            <v>63846K</v>
          </cell>
          <cell r="B1562">
            <v>37438</v>
          </cell>
          <cell r="C1562">
            <v>1</v>
          </cell>
          <cell r="D1562">
            <v>54</v>
          </cell>
          <cell r="E1562">
            <v>80329</v>
          </cell>
          <cell r="F1562">
            <v>51</v>
          </cell>
          <cell r="G1562">
            <v>120</v>
          </cell>
          <cell r="H1562" t="str">
            <v>ｲﾜﾓﾄ ﾉﾎﾞﾙ</v>
          </cell>
          <cell r="I1562" t="str">
            <v>岩本　登　　　　　　　　　　</v>
          </cell>
          <cell r="J1562">
            <v>15242</v>
          </cell>
          <cell r="K1562">
            <v>37347</v>
          </cell>
          <cell r="L1562" t="str">
            <v>1-0399</v>
          </cell>
        </row>
        <row r="1563">
          <cell r="A1563" t="str">
            <v>64750D</v>
          </cell>
          <cell r="B1563">
            <v>37438</v>
          </cell>
          <cell r="C1563">
            <v>1</v>
          </cell>
          <cell r="D1563">
            <v>21</v>
          </cell>
          <cell r="E1563">
            <v>80214</v>
          </cell>
          <cell r="F1563">
            <v>60</v>
          </cell>
          <cell r="G1563">
            <v>721</v>
          </cell>
          <cell r="H1563" t="str">
            <v>ｽｶﾞﾜﾗ ｽｽﾑ</v>
          </cell>
          <cell r="I1563" t="str">
            <v>菅原　進　　　　　　　　　　</v>
          </cell>
          <cell r="J1563">
            <v>15419</v>
          </cell>
          <cell r="K1563">
            <v>37347</v>
          </cell>
          <cell r="L1563" t="str">
            <v>5-0399</v>
          </cell>
        </row>
        <row r="1564">
          <cell r="A1564" t="str">
            <v>64758F</v>
          </cell>
          <cell r="B1564">
            <v>37438</v>
          </cell>
          <cell r="C1564">
            <v>1</v>
          </cell>
          <cell r="D1564">
            <v>25</v>
          </cell>
          <cell r="E1564">
            <v>80212</v>
          </cell>
          <cell r="F1564">
            <v>51</v>
          </cell>
          <cell r="G1564">
            <v>380</v>
          </cell>
          <cell r="H1564" t="str">
            <v>ﾏｴｶﾜ ﾐﾁｱｷ</v>
          </cell>
          <cell r="I1564" t="str">
            <v>前川　道昭　　　　　　　　　</v>
          </cell>
          <cell r="J1564">
            <v>15256</v>
          </cell>
          <cell r="K1564">
            <v>37347</v>
          </cell>
          <cell r="L1564" t="str">
            <v>1-0399</v>
          </cell>
        </row>
        <row r="1565">
          <cell r="A1565" t="str">
            <v>64788C</v>
          </cell>
          <cell r="B1565">
            <v>37438</v>
          </cell>
          <cell r="C1565">
            <v>1</v>
          </cell>
          <cell r="D1565">
            <v>25</v>
          </cell>
          <cell r="E1565">
            <v>80214</v>
          </cell>
          <cell r="F1565">
            <v>60</v>
          </cell>
          <cell r="G1565">
            <v>716</v>
          </cell>
          <cell r="H1565" t="str">
            <v>ﾐｳﾗ ｲｻｵ</v>
          </cell>
          <cell r="I1565" t="str">
            <v>三浦　勲　　　　　　　　　　</v>
          </cell>
          <cell r="J1565">
            <v>15340</v>
          </cell>
          <cell r="K1565">
            <v>37347</v>
          </cell>
          <cell r="L1565" t="str">
            <v>5-0399</v>
          </cell>
        </row>
        <row r="1566">
          <cell r="A1566" t="str">
            <v>64805F</v>
          </cell>
          <cell r="B1566">
            <v>37438</v>
          </cell>
          <cell r="C1566">
            <v>1</v>
          </cell>
          <cell r="D1566">
            <v>55</v>
          </cell>
          <cell r="E1566">
            <v>80331</v>
          </cell>
          <cell r="F1566">
            <v>60</v>
          </cell>
          <cell r="G1566">
            <v>785</v>
          </cell>
          <cell r="H1566" t="str">
            <v>ﾀｶﾊｼ ﾉﾎﾞﾙ</v>
          </cell>
          <cell r="I1566" t="str">
            <v>高橋　昇　　　　　　　　　　</v>
          </cell>
          <cell r="J1566">
            <v>15371</v>
          </cell>
          <cell r="K1566">
            <v>37347</v>
          </cell>
          <cell r="L1566" t="str">
            <v>5-0399</v>
          </cell>
        </row>
        <row r="1567">
          <cell r="A1567" t="str">
            <v>64820E</v>
          </cell>
          <cell r="B1567">
            <v>37438</v>
          </cell>
          <cell r="C1567">
            <v>1</v>
          </cell>
          <cell r="D1567">
            <v>25</v>
          </cell>
          <cell r="E1567">
            <v>80211</v>
          </cell>
          <cell r="F1567">
            <v>51</v>
          </cell>
          <cell r="G1567">
            <v>380</v>
          </cell>
          <cell r="H1567" t="str">
            <v>ﾀﾅｶ ｹｲｼﾞ</v>
          </cell>
          <cell r="I1567" t="str">
            <v>田中　啓治　　　　　　　　　</v>
          </cell>
          <cell r="J1567">
            <v>15366</v>
          </cell>
          <cell r="K1567">
            <v>37347</v>
          </cell>
          <cell r="L1567" t="str">
            <v>1-0399</v>
          </cell>
        </row>
        <row r="1568">
          <cell r="A1568" t="str">
            <v>64827J</v>
          </cell>
          <cell r="B1568">
            <v>37438</v>
          </cell>
          <cell r="C1568">
            <v>1</v>
          </cell>
          <cell r="D1568">
            <v>25</v>
          </cell>
          <cell r="E1568">
            <v>80212</v>
          </cell>
          <cell r="F1568">
            <v>60</v>
          </cell>
          <cell r="G1568">
            <v>716</v>
          </cell>
          <cell r="H1568" t="str">
            <v>ﾀﾑﾗ ﾏｻｶｽﾞ</v>
          </cell>
          <cell r="I1568" t="str">
            <v>田村　正和　　　　　　　　　</v>
          </cell>
          <cell r="J1568">
            <v>15241</v>
          </cell>
          <cell r="K1568">
            <v>37347</v>
          </cell>
          <cell r="L1568" t="str">
            <v>5-0399</v>
          </cell>
        </row>
        <row r="1569">
          <cell r="A1569" t="str">
            <v>64831A</v>
          </cell>
          <cell r="B1569">
            <v>37438</v>
          </cell>
          <cell r="C1569">
            <v>1</v>
          </cell>
          <cell r="D1569">
            <v>55</v>
          </cell>
          <cell r="E1569">
            <v>80319</v>
          </cell>
          <cell r="F1569">
            <v>60</v>
          </cell>
          <cell r="G1569">
            <v>785</v>
          </cell>
          <cell r="H1569" t="str">
            <v>ｻｶｳｴ ﾏﾓﾙ</v>
          </cell>
          <cell r="I1569" t="str">
            <v>坂上　守　　　　　　　　　　</v>
          </cell>
          <cell r="J1569">
            <v>15262</v>
          </cell>
          <cell r="K1569">
            <v>37347</v>
          </cell>
          <cell r="L1569" t="str">
            <v>5-0399</v>
          </cell>
        </row>
        <row r="1570">
          <cell r="A1570" t="str">
            <v>64923F</v>
          </cell>
          <cell r="B1570">
            <v>37438</v>
          </cell>
          <cell r="C1570">
            <v>1</v>
          </cell>
          <cell r="D1570">
            <v>45</v>
          </cell>
          <cell r="E1570">
            <v>80003</v>
          </cell>
          <cell r="F1570">
            <v>51</v>
          </cell>
          <cell r="G1570">
            <v>120</v>
          </cell>
          <cell r="H1570" t="str">
            <v>ﾁﾊﾞ ﾀﾀﾞﾖｼ</v>
          </cell>
          <cell r="I1570" t="str">
            <v>千葉　忠代志　　　　　　　　</v>
          </cell>
          <cell r="J1570">
            <v>15230</v>
          </cell>
          <cell r="K1570">
            <v>37347</v>
          </cell>
          <cell r="L1570" t="str">
            <v>1-0399</v>
          </cell>
        </row>
        <row r="1571">
          <cell r="A1571" t="str">
            <v>64929C</v>
          </cell>
          <cell r="B1571">
            <v>37438</v>
          </cell>
          <cell r="C1571">
            <v>1</v>
          </cell>
          <cell r="D1571">
            <v>53</v>
          </cell>
          <cell r="E1571">
            <v>80509</v>
          </cell>
          <cell r="F1571">
            <v>51</v>
          </cell>
          <cell r="G1571">
            <v>481</v>
          </cell>
          <cell r="H1571" t="str">
            <v>ｷﾊﾞﾔｼ ﾉﾌﾞｵ</v>
          </cell>
          <cell r="I1571" t="str">
            <v>木林　信雄　　　　　　　　　</v>
          </cell>
          <cell r="J1571">
            <v>15154</v>
          </cell>
          <cell r="K1571">
            <v>37347</v>
          </cell>
          <cell r="L1571" t="str">
            <v>1-0399</v>
          </cell>
        </row>
        <row r="1572">
          <cell r="A1572" t="str">
            <v>64930A</v>
          </cell>
          <cell r="B1572">
            <v>37438</v>
          </cell>
          <cell r="C1572">
            <v>1</v>
          </cell>
          <cell r="D1572">
            <v>21</v>
          </cell>
          <cell r="E1572">
            <v>80214</v>
          </cell>
          <cell r="F1572">
            <v>60</v>
          </cell>
          <cell r="G1572">
            <v>721</v>
          </cell>
          <cell r="H1572" t="str">
            <v>ｵｸﾀﾞ ｶｽﾞｵ</v>
          </cell>
          <cell r="I1572" t="str">
            <v>奥田　和夫　　　　　　　　　</v>
          </cell>
          <cell r="J1572">
            <v>15189</v>
          </cell>
          <cell r="K1572">
            <v>37347</v>
          </cell>
          <cell r="L1572" t="str">
            <v>5-0399</v>
          </cell>
        </row>
        <row r="1573">
          <cell r="A1573" t="str">
            <v>64932G</v>
          </cell>
          <cell r="B1573">
            <v>37438</v>
          </cell>
          <cell r="C1573">
            <v>1</v>
          </cell>
          <cell r="D1573">
            <v>21</v>
          </cell>
          <cell r="E1573">
            <v>80210</v>
          </cell>
          <cell r="F1573">
            <v>60</v>
          </cell>
          <cell r="G1573">
            <v>721</v>
          </cell>
          <cell r="H1573" t="str">
            <v>ﾌｶｾ ｸﾆｵ</v>
          </cell>
          <cell r="I1573" t="str">
            <v>深瀬　國男　　　　　　　　　</v>
          </cell>
          <cell r="J1573">
            <v>15335</v>
          </cell>
          <cell r="K1573">
            <v>37347</v>
          </cell>
          <cell r="L1573" t="str">
            <v>5-0399</v>
          </cell>
        </row>
        <row r="1574">
          <cell r="A1574" t="str">
            <v>64952E</v>
          </cell>
          <cell r="B1574">
            <v>37438</v>
          </cell>
          <cell r="C1574">
            <v>1</v>
          </cell>
          <cell r="D1574">
            <v>45</v>
          </cell>
          <cell r="E1574">
            <v>80003</v>
          </cell>
          <cell r="F1574">
            <v>51</v>
          </cell>
          <cell r="G1574">
            <v>120</v>
          </cell>
          <cell r="H1574" t="str">
            <v>ｺｲｽﾞﾐ ﾋﾛﾐﾁ</v>
          </cell>
          <cell r="I1574" t="str">
            <v>小泉　弘道　　　　　　　　　</v>
          </cell>
          <cell r="J1574">
            <v>15254</v>
          </cell>
          <cell r="K1574">
            <v>37347</v>
          </cell>
          <cell r="L1574" t="str">
            <v>1-0399</v>
          </cell>
        </row>
        <row r="1575">
          <cell r="A1575" t="str">
            <v>65748F</v>
          </cell>
          <cell r="B1575">
            <v>37438</v>
          </cell>
          <cell r="C1575">
            <v>1</v>
          </cell>
          <cell r="D1575">
            <v>21</v>
          </cell>
          <cell r="E1575">
            <v>80210</v>
          </cell>
          <cell r="F1575">
            <v>51</v>
          </cell>
          <cell r="G1575">
            <v>120</v>
          </cell>
          <cell r="H1575" t="str">
            <v>ｵｵﾆｼ ﾕﾀｶ</v>
          </cell>
          <cell r="I1575" t="str">
            <v>大西　豊　　　　　　　　　　</v>
          </cell>
          <cell r="J1575">
            <v>15426</v>
          </cell>
          <cell r="K1575">
            <v>37347</v>
          </cell>
          <cell r="L1575" t="str">
            <v>1-0399</v>
          </cell>
        </row>
        <row r="1576">
          <cell r="A1576" t="str">
            <v>65768D</v>
          </cell>
          <cell r="B1576">
            <v>37438</v>
          </cell>
          <cell r="C1576">
            <v>1</v>
          </cell>
          <cell r="D1576">
            <v>25</v>
          </cell>
          <cell r="E1576">
            <v>80211</v>
          </cell>
          <cell r="F1576">
            <v>60</v>
          </cell>
          <cell r="G1576">
            <v>716</v>
          </cell>
          <cell r="H1576" t="str">
            <v>ｵｶﾀﾞ ﾖｼﾀｶ</v>
          </cell>
          <cell r="I1576" t="str">
            <v>岡田　好隆　　　　　　　　　</v>
          </cell>
          <cell r="J1576">
            <v>15125</v>
          </cell>
          <cell r="K1576">
            <v>37347</v>
          </cell>
          <cell r="L1576" t="str">
            <v>5-0399</v>
          </cell>
        </row>
        <row r="1577">
          <cell r="A1577" t="str">
            <v>65775K</v>
          </cell>
          <cell r="B1577">
            <v>37438</v>
          </cell>
          <cell r="C1577">
            <v>1</v>
          </cell>
          <cell r="D1577">
            <v>55</v>
          </cell>
          <cell r="E1577">
            <v>80320</v>
          </cell>
          <cell r="F1577">
            <v>60</v>
          </cell>
          <cell r="G1577">
            <v>785</v>
          </cell>
          <cell r="H1577" t="str">
            <v>ｻﾄｳ ﾀｹﾄｼ</v>
          </cell>
          <cell r="I1577" t="str">
            <v>佐藤　武寿　　　　　　　　　</v>
          </cell>
          <cell r="J1577">
            <v>15198</v>
          </cell>
          <cell r="K1577">
            <v>37347</v>
          </cell>
          <cell r="L1577" t="str">
            <v>5-0399</v>
          </cell>
        </row>
        <row r="1578">
          <cell r="A1578" t="str">
            <v>65804G</v>
          </cell>
          <cell r="B1578">
            <v>37438</v>
          </cell>
          <cell r="C1578">
            <v>1</v>
          </cell>
          <cell r="D1578">
            <v>26</v>
          </cell>
          <cell r="E1578">
            <v>80200</v>
          </cell>
          <cell r="F1578">
            <v>51</v>
          </cell>
          <cell r="G1578">
            <v>120</v>
          </cell>
          <cell r="H1578" t="str">
            <v>ﾀｲﾗ ｹﾞﾝｴﾂ</v>
          </cell>
          <cell r="I1578" t="str">
            <v>平　源悦　　　　　　　　　　</v>
          </cell>
          <cell r="J1578">
            <v>15250</v>
          </cell>
          <cell r="K1578">
            <v>37347</v>
          </cell>
          <cell r="L1578" t="str">
            <v>1-0399</v>
          </cell>
        </row>
        <row r="1579">
          <cell r="A1579" t="str">
            <v>65866F</v>
          </cell>
          <cell r="B1579">
            <v>37438</v>
          </cell>
          <cell r="C1579">
            <v>1</v>
          </cell>
          <cell r="D1579">
            <v>55</v>
          </cell>
          <cell r="E1579">
            <v>80331</v>
          </cell>
          <cell r="F1579">
            <v>60</v>
          </cell>
          <cell r="G1579">
            <v>785</v>
          </cell>
          <cell r="H1579" t="str">
            <v>ﾊｼﾓﾄ ｷﾝｼﾞ</v>
          </cell>
          <cell r="I1579" t="str">
            <v>橋本　欣治　　　　　　　　　</v>
          </cell>
          <cell r="J1579">
            <v>15290</v>
          </cell>
          <cell r="K1579">
            <v>37347</v>
          </cell>
          <cell r="L1579" t="str">
            <v>5-0399</v>
          </cell>
        </row>
        <row r="1580">
          <cell r="A1580" t="str">
            <v>65882C</v>
          </cell>
          <cell r="B1580">
            <v>37438</v>
          </cell>
          <cell r="C1580">
            <v>1</v>
          </cell>
          <cell r="D1580">
            <v>55</v>
          </cell>
          <cell r="E1580">
            <v>80322</v>
          </cell>
          <cell r="F1580">
            <v>60</v>
          </cell>
          <cell r="G1580">
            <v>785</v>
          </cell>
          <cell r="H1580" t="str">
            <v>ﾑﾗﾀ ﾏｻﾌﾐ</v>
          </cell>
          <cell r="I1580" t="str">
            <v>村田　正文　　　　　　　　　</v>
          </cell>
          <cell r="J1580">
            <v>15092</v>
          </cell>
          <cell r="K1580">
            <v>37347</v>
          </cell>
          <cell r="L1580" t="str">
            <v>5-0399</v>
          </cell>
        </row>
        <row r="1581">
          <cell r="A1581" t="str">
            <v>66722K</v>
          </cell>
          <cell r="B1581">
            <v>37438</v>
          </cell>
          <cell r="C1581">
            <v>1</v>
          </cell>
          <cell r="D1581">
            <v>55</v>
          </cell>
          <cell r="E1581">
            <v>80319</v>
          </cell>
          <cell r="F1581">
            <v>60</v>
          </cell>
          <cell r="G1581">
            <v>785</v>
          </cell>
          <cell r="H1581" t="str">
            <v>ﾅｶﾀ ｱｷﾗ</v>
          </cell>
          <cell r="I1581" t="str">
            <v>中田　彰　　　　　　　　　　</v>
          </cell>
          <cell r="J1581">
            <v>15246</v>
          </cell>
          <cell r="K1581">
            <v>37347</v>
          </cell>
          <cell r="L1581" t="str">
            <v>5-0399</v>
          </cell>
        </row>
        <row r="1582">
          <cell r="A1582" t="str">
            <v>66763D</v>
          </cell>
          <cell r="B1582">
            <v>37438</v>
          </cell>
          <cell r="C1582">
            <v>1</v>
          </cell>
          <cell r="D1582">
            <v>25</v>
          </cell>
          <cell r="E1582">
            <v>80214</v>
          </cell>
          <cell r="F1582">
            <v>51</v>
          </cell>
          <cell r="G1582">
            <v>380</v>
          </cell>
          <cell r="H1582" t="str">
            <v>ﾋﾅﾀ ｷｲﾁﾛｳ</v>
          </cell>
          <cell r="I1582" t="str">
            <v>日向　喜一郎　　　　　　　　</v>
          </cell>
          <cell r="J1582">
            <v>15357</v>
          </cell>
          <cell r="K1582">
            <v>37347</v>
          </cell>
          <cell r="L1582" t="str">
            <v>1-0399</v>
          </cell>
        </row>
        <row r="1583">
          <cell r="A1583" t="str">
            <v>66766H</v>
          </cell>
          <cell r="B1583">
            <v>37438</v>
          </cell>
          <cell r="C1583">
            <v>1</v>
          </cell>
          <cell r="D1583">
            <v>55</v>
          </cell>
          <cell r="E1583">
            <v>80322</v>
          </cell>
          <cell r="F1583">
            <v>60</v>
          </cell>
          <cell r="G1583">
            <v>785</v>
          </cell>
          <cell r="H1583" t="str">
            <v>ｶﾄｳ ｱｷﾗ</v>
          </cell>
          <cell r="I1583" t="str">
            <v>加藤　昭　　　　　　　　　　</v>
          </cell>
          <cell r="J1583">
            <v>15293</v>
          </cell>
          <cell r="K1583">
            <v>37347</v>
          </cell>
          <cell r="L1583" t="str">
            <v>5-0399</v>
          </cell>
        </row>
        <row r="1584">
          <cell r="A1584" t="str">
            <v>67718G</v>
          </cell>
          <cell r="B1584">
            <v>37438</v>
          </cell>
          <cell r="C1584">
            <v>1</v>
          </cell>
          <cell r="D1584">
            <v>55</v>
          </cell>
          <cell r="E1584">
            <v>80321</v>
          </cell>
          <cell r="F1584">
            <v>60</v>
          </cell>
          <cell r="G1584">
            <v>785</v>
          </cell>
          <cell r="H1584" t="str">
            <v>ｺﾊﾞﾔｼ ﾀｶｵ</v>
          </cell>
          <cell r="I1584" t="str">
            <v>小林　隆男　　　　　　　　　</v>
          </cell>
          <cell r="J1584">
            <v>15430</v>
          </cell>
          <cell r="K1584">
            <v>37347</v>
          </cell>
          <cell r="L1584" t="str">
            <v>5-0399</v>
          </cell>
        </row>
        <row r="1585">
          <cell r="A1585" t="str">
            <v>67719E</v>
          </cell>
          <cell r="B1585">
            <v>37438</v>
          </cell>
          <cell r="C1585">
            <v>1</v>
          </cell>
          <cell r="D1585">
            <v>55</v>
          </cell>
          <cell r="E1585">
            <v>80322</v>
          </cell>
          <cell r="F1585">
            <v>60</v>
          </cell>
          <cell r="G1585">
            <v>785</v>
          </cell>
          <cell r="H1585" t="str">
            <v>ｻﾄｳ ﾉﾘｵ</v>
          </cell>
          <cell r="I1585" t="str">
            <v>佐藤　紀夫　　　　　　　　　</v>
          </cell>
          <cell r="J1585">
            <v>15383</v>
          </cell>
          <cell r="K1585">
            <v>37347</v>
          </cell>
          <cell r="L1585" t="str">
            <v>5-0399</v>
          </cell>
        </row>
        <row r="1586">
          <cell r="A1586" t="str">
            <v>67737G</v>
          </cell>
          <cell r="B1586">
            <v>37438</v>
          </cell>
          <cell r="C1586">
            <v>1</v>
          </cell>
          <cell r="D1586">
            <v>55</v>
          </cell>
          <cell r="E1586">
            <v>80321</v>
          </cell>
          <cell r="F1586">
            <v>51</v>
          </cell>
          <cell r="G1586">
            <v>380</v>
          </cell>
          <cell r="H1586" t="str">
            <v>ﾁﾊﾞ ｶﾂｵ</v>
          </cell>
          <cell r="I1586" t="str">
            <v>千葉　勝夫　　　　　　　　　</v>
          </cell>
          <cell r="J1586">
            <v>15129</v>
          </cell>
          <cell r="K1586">
            <v>37347</v>
          </cell>
          <cell r="L1586" t="str">
            <v>1-0399</v>
          </cell>
        </row>
        <row r="1587">
          <cell r="A1587" t="str">
            <v>67738E</v>
          </cell>
          <cell r="B1587">
            <v>37438</v>
          </cell>
          <cell r="C1587">
            <v>1</v>
          </cell>
          <cell r="D1587">
            <v>55</v>
          </cell>
          <cell r="E1587">
            <v>80319</v>
          </cell>
          <cell r="F1587">
            <v>51</v>
          </cell>
          <cell r="G1587">
            <v>120</v>
          </cell>
          <cell r="H1587" t="str">
            <v>ﾄﾖﾀﾞ ﾔｽｵﾐ</v>
          </cell>
          <cell r="I1587" t="str">
            <v>豊田　康臣　　　　　　　　　</v>
          </cell>
          <cell r="J1587">
            <v>15326</v>
          </cell>
          <cell r="K1587">
            <v>37347</v>
          </cell>
          <cell r="L1587" t="str">
            <v>1-0399</v>
          </cell>
        </row>
        <row r="1588">
          <cell r="A1588" t="str">
            <v>68741J</v>
          </cell>
          <cell r="B1588">
            <v>37438</v>
          </cell>
          <cell r="C1588">
            <v>1</v>
          </cell>
          <cell r="D1588">
            <v>55</v>
          </cell>
          <cell r="E1588">
            <v>80331</v>
          </cell>
          <cell r="F1588">
            <v>60</v>
          </cell>
          <cell r="G1588">
            <v>785</v>
          </cell>
          <cell r="H1588" t="str">
            <v>ﾐｽﾞｸﾞﾁ ｶﾂｽｹ</v>
          </cell>
          <cell r="I1588" t="str">
            <v>水口　勝典　　　　　　　　　</v>
          </cell>
          <cell r="J1588">
            <v>15234</v>
          </cell>
          <cell r="K1588">
            <v>37347</v>
          </cell>
          <cell r="L1588" t="str">
            <v>5-0399</v>
          </cell>
        </row>
        <row r="1589">
          <cell r="A1589" t="str">
            <v>71754F</v>
          </cell>
          <cell r="B1589">
            <v>37438</v>
          </cell>
          <cell r="C1589">
            <v>1</v>
          </cell>
          <cell r="D1589">
            <v>55</v>
          </cell>
          <cell r="E1589">
            <v>80322</v>
          </cell>
          <cell r="F1589">
            <v>51</v>
          </cell>
          <cell r="G1589">
            <v>120</v>
          </cell>
          <cell r="H1589" t="str">
            <v>ｸﾜｼﾞﾏ ﾖｼﾐ</v>
          </cell>
          <cell r="I1589" t="str">
            <v>桑島　款　　　　　　　　　　</v>
          </cell>
          <cell r="J1589">
            <v>15432</v>
          </cell>
          <cell r="K1589">
            <v>37347</v>
          </cell>
          <cell r="L1589" t="str">
            <v>1-0399</v>
          </cell>
        </row>
        <row r="1590">
          <cell r="A1590" t="str">
            <v>72703B</v>
          </cell>
          <cell r="B1590">
            <v>37438</v>
          </cell>
          <cell r="C1590">
            <v>1</v>
          </cell>
          <cell r="D1590">
            <v>25</v>
          </cell>
          <cell r="E1590">
            <v>80212</v>
          </cell>
          <cell r="F1590">
            <v>60</v>
          </cell>
          <cell r="G1590">
            <v>716</v>
          </cell>
          <cell r="H1590" t="str">
            <v>ｵｹﾀ ｶｲﾁ</v>
          </cell>
          <cell r="I1590" t="str">
            <v>桶田　嘉一　　　　　　　　　</v>
          </cell>
          <cell r="J1590">
            <v>15284</v>
          </cell>
          <cell r="K1590">
            <v>37347</v>
          </cell>
          <cell r="L1590" t="str">
            <v>5-0399</v>
          </cell>
        </row>
        <row r="1591">
          <cell r="A1591" t="str">
            <v>72706E</v>
          </cell>
          <cell r="B1591">
            <v>37438</v>
          </cell>
          <cell r="C1591">
            <v>1</v>
          </cell>
          <cell r="D1591">
            <v>55</v>
          </cell>
          <cell r="E1591">
            <v>80331</v>
          </cell>
          <cell r="F1591">
            <v>60</v>
          </cell>
          <cell r="G1591">
            <v>785</v>
          </cell>
          <cell r="H1591" t="str">
            <v>ｻｸﾀ ﾋﾛﾐ</v>
          </cell>
          <cell r="I1591" t="str">
            <v>作田　広美　　　　　　　　　</v>
          </cell>
          <cell r="J1591">
            <v>15390</v>
          </cell>
          <cell r="K1591">
            <v>37347</v>
          </cell>
          <cell r="L1591" t="str">
            <v>5-0399</v>
          </cell>
        </row>
        <row r="1592">
          <cell r="A1592" t="str">
            <v>72709J</v>
          </cell>
          <cell r="B1592">
            <v>37438</v>
          </cell>
          <cell r="C1592">
            <v>1</v>
          </cell>
          <cell r="D1592">
            <v>25</v>
          </cell>
          <cell r="E1592">
            <v>80211</v>
          </cell>
          <cell r="F1592">
            <v>60</v>
          </cell>
          <cell r="G1592">
            <v>716</v>
          </cell>
          <cell r="H1592" t="str">
            <v>ｷｸﾁ ｾｲｺｳ</v>
          </cell>
          <cell r="I1592" t="str">
            <v>菊池　靜孝　　　　　　　　　</v>
          </cell>
          <cell r="J1592">
            <v>15137</v>
          </cell>
          <cell r="K1592">
            <v>37347</v>
          </cell>
          <cell r="L1592" t="str">
            <v>5-0399</v>
          </cell>
        </row>
        <row r="1593">
          <cell r="A1593" t="str">
            <v>72714J</v>
          </cell>
          <cell r="B1593">
            <v>37438</v>
          </cell>
          <cell r="C1593">
            <v>1</v>
          </cell>
          <cell r="D1593">
            <v>25</v>
          </cell>
          <cell r="E1593">
            <v>80213</v>
          </cell>
          <cell r="F1593">
            <v>60</v>
          </cell>
          <cell r="G1593">
            <v>716</v>
          </cell>
          <cell r="H1593" t="str">
            <v>ｵﾀﾞ ﾂﾄﾑ</v>
          </cell>
          <cell r="I1593" t="str">
            <v>織田　勉　　　　　　　　　　</v>
          </cell>
          <cell r="J1593">
            <v>15238</v>
          </cell>
          <cell r="K1593">
            <v>37347</v>
          </cell>
          <cell r="L1593" t="str">
            <v>5-0399</v>
          </cell>
        </row>
        <row r="1594">
          <cell r="A1594" t="str">
            <v>72772G</v>
          </cell>
          <cell r="B1594">
            <v>37438</v>
          </cell>
          <cell r="C1594">
            <v>1</v>
          </cell>
          <cell r="D1594">
            <v>55</v>
          </cell>
          <cell r="E1594">
            <v>80320</v>
          </cell>
          <cell r="F1594">
            <v>60</v>
          </cell>
          <cell r="G1594">
            <v>785</v>
          </cell>
          <cell r="H1594" t="str">
            <v>ｻﾄｳ ﾖｼﾕｷ</v>
          </cell>
          <cell r="I1594" t="str">
            <v>佐藤　嘉之　　　　　　　　　</v>
          </cell>
          <cell r="J1594">
            <v>15208</v>
          </cell>
          <cell r="K1594">
            <v>37347</v>
          </cell>
          <cell r="L1594" t="str">
            <v>5-0399</v>
          </cell>
        </row>
        <row r="1595">
          <cell r="A1595" t="str">
            <v>72780A</v>
          </cell>
          <cell r="B1595">
            <v>37438</v>
          </cell>
          <cell r="C1595">
            <v>1</v>
          </cell>
          <cell r="D1595">
            <v>25</v>
          </cell>
          <cell r="E1595">
            <v>80213</v>
          </cell>
          <cell r="F1595">
            <v>60</v>
          </cell>
          <cell r="G1595">
            <v>716</v>
          </cell>
          <cell r="H1595" t="str">
            <v>ｸﾄﾞｳ ｱｷｵ</v>
          </cell>
          <cell r="I1595" t="str">
            <v>工藤　昭男　　　　　　　　　</v>
          </cell>
          <cell r="J1595">
            <v>15116</v>
          </cell>
          <cell r="K1595">
            <v>37347</v>
          </cell>
          <cell r="L1595" t="str">
            <v>5-0399</v>
          </cell>
        </row>
        <row r="1596">
          <cell r="A1596" t="str">
            <v>72818H</v>
          </cell>
          <cell r="B1596">
            <v>37438</v>
          </cell>
          <cell r="C1596">
            <v>1</v>
          </cell>
          <cell r="D1596">
            <v>25</v>
          </cell>
          <cell r="E1596">
            <v>80214</v>
          </cell>
          <cell r="F1596">
            <v>60</v>
          </cell>
          <cell r="G1596">
            <v>716</v>
          </cell>
          <cell r="H1596" t="str">
            <v>ｽﾏ ﾖｼﾊﾙ</v>
          </cell>
          <cell r="I1596" t="str">
            <v>須摩　義温　　　　　　　　　</v>
          </cell>
          <cell r="J1596">
            <v>15079</v>
          </cell>
          <cell r="K1596">
            <v>37347</v>
          </cell>
          <cell r="L1596" t="str">
            <v>5-0399</v>
          </cell>
        </row>
        <row r="1597">
          <cell r="A1597" t="str">
            <v>72819F</v>
          </cell>
          <cell r="B1597">
            <v>37438</v>
          </cell>
          <cell r="C1597">
            <v>1</v>
          </cell>
          <cell r="D1597">
            <v>25</v>
          </cell>
          <cell r="E1597">
            <v>80214</v>
          </cell>
          <cell r="F1597">
            <v>60</v>
          </cell>
          <cell r="G1597">
            <v>716</v>
          </cell>
          <cell r="H1597" t="str">
            <v>ｽｽﾞｷ ｷﾖｼ</v>
          </cell>
          <cell r="I1597" t="str">
            <v>鈴木　清　　　　　　　　　　</v>
          </cell>
          <cell r="J1597">
            <v>15158</v>
          </cell>
          <cell r="K1597">
            <v>37347</v>
          </cell>
          <cell r="L1597" t="str">
            <v>5-0399</v>
          </cell>
        </row>
        <row r="1598">
          <cell r="A1598" t="str">
            <v>72842H</v>
          </cell>
          <cell r="B1598">
            <v>37438</v>
          </cell>
          <cell r="C1598">
            <v>1</v>
          </cell>
          <cell r="D1598">
            <v>25</v>
          </cell>
          <cell r="E1598">
            <v>80214</v>
          </cell>
          <cell r="F1598">
            <v>60</v>
          </cell>
          <cell r="G1598">
            <v>716</v>
          </cell>
          <cell r="H1598" t="str">
            <v>ｵｲﾀ ｾｲｲﾁ</v>
          </cell>
          <cell r="I1598" t="str">
            <v>老田　誠一　　　　　　　　　</v>
          </cell>
          <cell r="J1598">
            <v>15198</v>
          </cell>
          <cell r="K1598">
            <v>37347</v>
          </cell>
          <cell r="L1598" t="str">
            <v>5-0399</v>
          </cell>
        </row>
        <row r="1599">
          <cell r="A1599" t="str">
            <v>72860K</v>
          </cell>
          <cell r="B1599">
            <v>37438</v>
          </cell>
          <cell r="C1599">
            <v>1</v>
          </cell>
          <cell r="D1599">
            <v>55</v>
          </cell>
          <cell r="E1599">
            <v>80320</v>
          </cell>
          <cell r="F1599">
            <v>60</v>
          </cell>
          <cell r="G1599">
            <v>785</v>
          </cell>
          <cell r="H1599" t="str">
            <v>ﾏﾂﾊﾞﾗ ﾏｻﾖｼ</v>
          </cell>
          <cell r="I1599" t="str">
            <v>松原　政義　　　　　　　　　</v>
          </cell>
          <cell r="J1599">
            <v>15101</v>
          </cell>
          <cell r="K1599">
            <v>37347</v>
          </cell>
          <cell r="L1599" t="str">
            <v>5-0399</v>
          </cell>
        </row>
        <row r="1600">
          <cell r="A1600" t="str">
            <v>72861H</v>
          </cell>
          <cell r="B1600">
            <v>37438</v>
          </cell>
          <cell r="C1600">
            <v>1</v>
          </cell>
          <cell r="D1600">
            <v>25</v>
          </cell>
          <cell r="E1600">
            <v>80214</v>
          </cell>
          <cell r="F1600">
            <v>60</v>
          </cell>
          <cell r="G1600">
            <v>716</v>
          </cell>
          <cell r="H1600" t="str">
            <v>ﾋﾛｾ ﾆｲﾁ</v>
          </cell>
          <cell r="I1600" t="str">
            <v>廣瀬　仁一　　　　　　　　　</v>
          </cell>
          <cell r="J1600">
            <v>15189</v>
          </cell>
          <cell r="K1600">
            <v>37347</v>
          </cell>
          <cell r="L1600" t="str">
            <v>5-0399</v>
          </cell>
        </row>
        <row r="1601">
          <cell r="A1601" t="str">
            <v>72862F</v>
          </cell>
          <cell r="B1601">
            <v>37438</v>
          </cell>
          <cell r="C1601">
            <v>1</v>
          </cell>
          <cell r="D1601">
            <v>25</v>
          </cell>
          <cell r="E1601">
            <v>80214</v>
          </cell>
          <cell r="F1601">
            <v>60</v>
          </cell>
          <cell r="G1601">
            <v>716</v>
          </cell>
          <cell r="H1601" t="str">
            <v>ﾃﾞｸﾞﾁ ﾀｹﾐﾁ</v>
          </cell>
          <cell r="I1601" t="str">
            <v>出口　武道　　　　　　　　　</v>
          </cell>
          <cell r="J1601">
            <v>15422</v>
          </cell>
          <cell r="K1601">
            <v>37347</v>
          </cell>
          <cell r="L1601" t="str">
            <v>5-0399</v>
          </cell>
        </row>
        <row r="1602">
          <cell r="A1602" t="str">
            <v>72872E</v>
          </cell>
          <cell r="B1602">
            <v>37438</v>
          </cell>
          <cell r="C1602">
            <v>1</v>
          </cell>
          <cell r="D1602">
            <v>25</v>
          </cell>
          <cell r="E1602">
            <v>80214</v>
          </cell>
          <cell r="F1602">
            <v>60</v>
          </cell>
          <cell r="G1602">
            <v>716</v>
          </cell>
          <cell r="H1602" t="str">
            <v>ｼﾐｽﾞ ｷｲﾁ</v>
          </cell>
          <cell r="I1602" t="str">
            <v>清水　紀一　　　　　　　　　</v>
          </cell>
          <cell r="J1602">
            <v>15124</v>
          </cell>
          <cell r="K1602">
            <v>37347</v>
          </cell>
          <cell r="L1602" t="str">
            <v>5-0399</v>
          </cell>
        </row>
        <row r="1603">
          <cell r="A1603" t="str">
            <v>72873C</v>
          </cell>
          <cell r="B1603">
            <v>37438</v>
          </cell>
          <cell r="C1603">
            <v>1</v>
          </cell>
          <cell r="D1603">
            <v>25</v>
          </cell>
          <cell r="E1603">
            <v>80214</v>
          </cell>
          <cell r="F1603">
            <v>60</v>
          </cell>
          <cell r="G1603">
            <v>716</v>
          </cell>
          <cell r="H1603" t="str">
            <v>ﾀｶﾊｼ ﾀﾀﾞｵ</v>
          </cell>
          <cell r="I1603" t="str">
            <v>高橋　忠男　　　　　　　　　</v>
          </cell>
          <cell r="J1603">
            <v>15251</v>
          </cell>
          <cell r="K1603">
            <v>37347</v>
          </cell>
          <cell r="L1603" t="str">
            <v>5-0399</v>
          </cell>
        </row>
        <row r="1604">
          <cell r="A1604" t="str">
            <v>72874A</v>
          </cell>
          <cell r="B1604">
            <v>37438</v>
          </cell>
          <cell r="C1604">
            <v>1</v>
          </cell>
          <cell r="D1604">
            <v>25</v>
          </cell>
          <cell r="E1604">
            <v>80214</v>
          </cell>
          <cell r="F1604">
            <v>60</v>
          </cell>
          <cell r="G1604">
            <v>716</v>
          </cell>
          <cell r="H1604" t="str">
            <v>ﾉｼﾞﾏ ﾖｼﾋﾛ</v>
          </cell>
          <cell r="I1604" t="str">
            <v>野島　義宏　　　　　　　　　</v>
          </cell>
          <cell r="J1604">
            <v>15366</v>
          </cell>
          <cell r="K1604">
            <v>37347</v>
          </cell>
          <cell r="L1604" t="str">
            <v>5-0399</v>
          </cell>
        </row>
        <row r="1605">
          <cell r="A1605" t="str">
            <v>72875H</v>
          </cell>
          <cell r="B1605">
            <v>37438</v>
          </cell>
          <cell r="C1605">
            <v>1</v>
          </cell>
          <cell r="D1605">
            <v>25</v>
          </cell>
          <cell r="E1605">
            <v>80214</v>
          </cell>
          <cell r="F1605">
            <v>60</v>
          </cell>
          <cell r="G1605">
            <v>716</v>
          </cell>
          <cell r="H1605" t="str">
            <v>ﾔﾏﾓﾄ ﾌﾐｵ</v>
          </cell>
          <cell r="I1605" t="str">
            <v>山本　文夫　　　　　　　　　</v>
          </cell>
          <cell r="J1605">
            <v>15378</v>
          </cell>
          <cell r="K1605">
            <v>37347</v>
          </cell>
          <cell r="L1605" t="str">
            <v>5-0399</v>
          </cell>
        </row>
        <row r="1606">
          <cell r="A1606" t="str">
            <v>72876F</v>
          </cell>
          <cell r="B1606">
            <v>37438</v>
          </cell>
          <cell r="C1606">
            <v>1</v>
          </cell>
          <cell r="D1606">
            <v>55</v>
          </cell>
          <cell r="E1606">
            <v>80319</v>
          </cell>
          <cell r="F1606">
            <v>60</v>
          </cell>
          <cell r="G1606">
            <v>785</v>
          </cell>
          <cell r="H1606" t="str">
            <v>ｽｽﾞｷ ﾖｼﾕｷ</v>
          </cell>
          <cell r="I1606" t="str">
            <v>鈴木　義行　　　　　　　　　</v>
          </cell>
          <cell r="J1606">
            <v>15405</v>
          </cell>
          <cell r="K1606">
            <v>37347</v>
          </cell>
          <cell r="L1606" t="str">
            <v>5-0399</v>
          </cell>
        </row>
        <row r="1607">
          <cell r="A1607" t="str">
            <v>73755B</v>
          </cell>
          <cell r="B1607">
            <v>37438</v>
          </cell>
          <cell r="C1607">
            <v>1</v>
          </cell>
          <cell r="D1607">
            <v>25</v>
          </cell>
          <cell r="E1607">
            <v>80213</v>
          </cell>
          <cell r="F1607">
            <v>60</v>
          </cell>
          <cell r="G1607">
            <v>716</v>
          </cell>
          <cell r="H1607" t="str">
            <v>ｻｲﾄｳ ﾄｼｱｷ</v>
          </cell>
          <cell r="I1607" t="str">
            <v>斉藤　敏昭　　　　　　　　　</v>
          </cell>
          <cell r="J1607">
            <v>15357</v>
          </cell>
          <cell r="K1607">
            <v>37347</v>
          </cell>
          <cell r="L1607" t="str">
            <v>5-0399</v>
          </cell>
        </row>
        <row r="1608">
          <cell r="A1608" t="str">
            <v>73828F</v>
          </cell>
          <cell r="B1608">
            <v>37438</v>
          </cell>
          <cell r="C1608">
            <v>1</v>
          </cell>
          <cell r="D1608">
            <v>55</v>
          </cell>
          <cell r="E1608">
            <v>80319</v>
          </cell>
          <cell r="F1608">
            <v>60</v>
          </cell>
          <cell r="G1608">
            <v>785</v>
          </cell>
          <cell r="H1608" t="str">
            <v>ﾅｶｻﾞﾜ ﾀﾀﾞﾋﾛ</v>
          </cell>
          <cell r="I1608" t="str">
            <v>中澤　忠弘　　　　　　　　　</v>
          </cell>
          <cell r="J1608">
            <v>15394</v>
          </cell>
          <cell r="K1608">
            <v>37347</v>
          </cell>
          <cell r="L1608" t="str">
            <v>5-0399</v>
          </cell>
        </row>
        <row r="1609">
          <cell r="A1609" t="str">
            <v>A11080</v>
          </cell>
          <cell r="B1609">
            <v>37438</v>
          </cell>
          <cell r="C1609">
            <v>1</v>
          </cell>
          <cell r="D1609">
            <v>45</v>
          </cell>
          <cell r="E1609">
            <v>80000</v>
          </cell>
          <cell r="F1609">
            <v>51</v>
          </cell>
          <cell r="G1609">
            <v>120</v>
          </cell>
          <cell r="H1609" t="str">
            <v>ﾌﾀﾞﾊﾞ ﾖｼｱｷ</v>
          </cell>
          <cell r="I1609" t="str">
            <v>札場　義章　　　　　　　　　</v>
          </cell>
          <cell r="J1609">
            <v>25594</v>
          </cell>
          <cell r="K1609">
            <v>36982</v>
          </cell>
          <cell r="L1609" t="str">
            <v>1-0212</v>
          </cell>
        </row>
        <row r="1610">
          <cell r="A1610" t="str">
            <v>A11809</v>
          </cell>
          <cell r="B1610">
            <v>37438</v>
          </cell>
          <cell r="C1610">
            <v>1</v>
          </cell>
          <cell r="D1610">
            <v>51</v>
          </cell>
          <cell r="E1610">
            <v>80506</v>
          </cell>
          <cell r="F1610">
            <v>51</v>
          </cell>
          <cell r="G1610">
            <v>453</v>
          </cell>
          <cell r="H1610" t="str">
            <v>ﾁﾊﾞ ﾖｼﾋﾛ</v>
          </cell>
          <cell r="I1610" t="str">
            <v>千葉　淑弘　　　　　　　　　</v>
          </cell>
          <cell r="J1610">
            <v>28438</v>
          </cell>
          <cell r="K1610">
            <v>36982</v>
          </cell>
          <cell r="L1610" t="str">
            <v>1-0204</v>
          </cell>
        </row>
        <row r="1611">
          <cell r="A1611" t="str">
            <v>A20917</v>
          </cell>
          <cell r="B1611">
            <v>37438</v>
          </cell>
          <cell r="C1611">
            <v>1</v>
          </cell>
          <cell r="D1611">
            <v>45</v>
          </cell>
          <cell r="E1611">
            <v>80000</v>
          </cell>
          <cell r="F1611">
            <v>51</v>
          </cell>
          <cell r="G1611">
            <v>120</v>
          </cell>
          <cell r="H1611" t="str">
            <v>ﾐﾔﾓﾄ ﾋﾛﾕｷ</v>
          </cell>
          <cell r="I1611" t="str">
            <v>宮本　広行　　　　　　　　　</v>
          </cell>
          <cell r="J1611">
            <v>27380</v>
          </cell>
          <cell r="K1611">
            <v>37347</v>
          </cell>
          <cell r="L1611" t="str">
            <v>1-0206</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給与費明細書 (6)"/>
      <sheetName val="給与費明細書 (4)"/>
      <sheetName val="給与費明細書 (3)"/>
      <sheetName val="給与費明細書 (2)"/>
      <sheetName val="給与費明細書"/>
      <sheetName val="&lt;1-3&gt;特別職（補正前）"/>
      <sheetName val="&lt;1-3&gt;特別職 （補正後）"/>
      <sheetName val="平均給料・給与"/>
      <sheetName val="補正内訳"/>
      <sheetName val="補正見込"/>
      <sheetName val="給与改定所要額"/>
      <sheetName val="７　補正所要額 (2)"/>
      <sheetName val="７　補正所要額"/>
      <sheetName val="諸費補正理由"/>
      <sheetName val="職員費補正内訳 (2)"/>
      <sheetName val="職員費補正内訳"/>
      <sheetName val="決見分析 (2)"/>
      <sheetName val="決見人員"/>
      <sheetName val="月別決見"/>
      <sheetName val="6 決見(一般・教育)"/>
      <sheetName val="6 決算見込"/>
      <sheetName val="5 新規採用"/>
      <sheetName val="4 退職余剰"/>
      <sheetName val="3 昇任"/>
      <sheetName val="2 昇給昇格"/>
      <sheetName val="1 現員現給"/>
      <sheetName val="専従復職"/>
      <sheetName val="退職手当"/>
      <sheetName val="退職推移"/>
      <sheetName val="過去の補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考え方"/>
      <sheetName val="&lt;0&gt;はねかえり"/>
      <sheetName val="&lt;1-1&gt;現員現給"/>
      <sheetName val="&lt;11-1-2&gt;調整手当削減効果額"/>
      <sheetName val="&lt;1-2&gt;再任用フル"/>
      <sheetName val="&lt;1-3&gt;再任用短"/>
      <sheetName val="&lt;1-4&gt;休職者等"/>
      <sheetName val="&lt;1-5&gt;臨職"/>
      <sheetName val="&lt;1-6&gt;特別職（誤～ﾘﾝｸ）"/>
      <sheetName val="&lt;1-6&gt;特別職（正～独立）"/>
      <sheetName val="&lt;1-7&gt;平年度化"/>
      <sheetName val="&lt;2&gt;昇給昇格"/>
      <sheetName val="&lt;3&gt;昇任"/>
      <sheetName val="&lt;4&gt;退職"/>
      <sheetName val="&lt;4-1&gt;定年"/>
      <sheetName val="&lt;4-2&gt;準定年"/>
      <sheetName val="&lt;4-3&gt;普通"/>
      <sheetName val="&lt;4-4&gt;再任用フル"/>
      <sheetName val="&lt;4-5&gt;再任用短"/>
      <sheetName val="&lt;5&gt;採用"/>
      <sheetName val="&lt;5-1&gt;行政"/>
      <sheetName val="&lt;5-2&gt;現業"/>
      <sheetName val="&lt;5-3&gt;転入"/>
      <sheetName val="&lt;5-4&gt;再任用"/>
      <sheetName val="&lt;6&gt;派遣"/>
      <sheetName val="&lt;7-1&gt;月別見込"/>
      <sheetName val="&lt;7-2&gt;給与小計"/>
      <sheetName val="&lt;7-3&gt;教員"/>
      <sheetName val="&lt;7-4&gt;給与合計"/>
      <sheetName val="&lt;8&gt;退手"/>
      <sheetName val="退手内訳(財政課提出)"/>
      <sheetName val="&lt;8-1&gt;定年退職"/>
      <sheetName val="15定"/>
      <sheetName val="15定ﾋﾟﾎﾞ"/>
      <sheetName val="&lt;8-2&gt;準定年退職"/>
      <sheetName val="16定(15年1年前準)"/>
      <sheetName val="16定ﾋﾟﾎﾞ"/>
      <sheetName val="17定(15年2年前準)"/>
      <sheetName val="17定ﾋﾟﾎﾞ"/>
      <sheetName val="&lt;9&gt;その他諸費"/>
      <sheetName val="&lt;10-1&gt;総括表"/>
      <sheetName val="&lt;10-2&gt;職員費計"/>
      <sheetName val="&lt;11-1&gt;伸率分析"/>
      <sheetName val="&lt;11-2&gt;過去比較"/>
      <sheetName val="&lt;11-3&gt;退手経年比較"/>
      <sheetName val="&lt;12&gt;給与費明細書資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当初予算との変更点"/>
      <sheetName val="考え方"/>
      <sheetName val="&lt;0&gt;はねかえり"/>
      <sheetName val="&lt;1-1&gt;現員現給"/>
      <sheetName val="&lt;1-2&gt;再任用フル"/>
      <sheetName val="&lt;1-3&gt;再任用短"/>
      <sheetName val="&lt;1-4&gt;休職者等"/>
      <sheetName val="&lt;1-5&gt;派遣"/>
      <sheetName val="&lt;1-6&gt;平年度化"/>
      <sheetName val="&lt;1-7&gt;臨職"/>
      <sheetName val="&lt;2&gt;昇給昇格"/>
      <sheetName val="&lt;3&gt;昇任"/>
      <sheetName val="&lt;4&gt;退職余剰"/>
      <sheetName val="&lt;4-1&gt;定年"/>
      <sheetName val="&lt;4-2&gt;準定年"/>
      <sheetName val="〈4-2-①〉17準定"/>
      <sheetName val="〈4－2－②〉16準定年（特会除）"/>
      <sheetName val="&lt;4-3&gt;普通"/>
      <sheetName val="〈4-3-①〉16普退"/>
      <sheetName val="&lt;4-4&gt;再任用フル"/>
      <sheetName val="&lt;4-5&gt;再任用短"/>
      <sheetName val="&lt;5&gt;採用"/>
      <sheetName val="&lt;5-1&gt;行政"/>
      <sheetName val="&lt;5-2&gt;現業"/>
      <sheetName val="&lt;5-3&gt;転入"/>
      <sheetName val="&lt;5-4&gt;再任用"/>
      <sheetName val="&lt;6&gt;特別職"/>
      <sheetName val="&lt;6-1&gt;上田市長"/>
      <sheetName val="&lt;6-2&gt;田中副市長"/>
      <sheetName val="&lt;6-3&gt;小澤副市長"/>
      <sheetName val="&lt;6-4&gt;加藤副市長"/>
      <sheetName val="&lt;6-5&gt;牧野収入役"/>
      <sheetName val="&lt;6-6&gt;谷本代表監査"/>
      <sheetName val="&lt;6-7&gt;松平教育長"/>
      <sheetName val="&lt;7-1&gt;月別見込"/>
      <sheetName val="&lt;7-2&gt;給与小計"/>
      <sheetName val="&lt;7-3①&gt;教員"/>
      <sheetName val="&lt;7-3②&gt;教員 (独自削減)"/>
      <sheetName val="&lt;7-4&gt;給与合計"/>
      <sheetName val="&lt;8&gt;退手"/>
      <sheetName val="&lt;8-1&gt;定年退職"/>
      <sheetName val="&lt;8-1①&gt;18ピポ"/>
      <sheetName val="〈8-1②〉18定"/>
      <sheetName val="&lt;8-1③&gt;退手内訳(財政課提出)"/>
      <sheetName val="〈8-1④〉18定 (教育)"/>
      <sheetName val="&lt;8-2①&gt;19ピポ"/>
      <sheetName val="〈8-2②19定（18年1年前）"/>
      <sheetName val="&lt;8-2&gt;準定年退職"/>
      <sheetName val="&lt;9&gt;その他諸費"/>
      <sheetName val="&lt;10-1&gt;総括表"/>
      <sheetName val="&lt;10-2&gt;職員費計"/>
      <sheetName val="&lt;10-3&gt;退職手当"/>
      <sheetName val="&lt;11-1&gt;伸率分析"/>
      <sheetName val="&lt;11-2&gt;過去比較"/>
      <sheetName val="&lt;11-3&gt;退手経年比較"/>
      <sheetName val="&lt;12&gt;給与費明細書資料"/>
      <sheetName val="共済負担金率の変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CQ1205"/>
  <sheetViews>
    <sheetView tabSelected="1" view="pageBreakPreview" zoomScale="80" zoomScaleNormal="85" zoomScaleSheetLayoutView="80" workbookViewId="0">
      <selection activeCell="G16" sqref="G16"/>
    </sheetView>
  </sheetViews>
  <sheetFormatPr defaultRowHeight="14.25" x14ac:dyDescent="0.15"/>
  <cols>
    <col min="1" max="1" width="5.625" style="2" customWidth="1"/>
    <col min="2" max="2" width="5.875" style="7" customWidth="1"/>
    <col min="3" max="3" width="45.875" style="35" customWidth="1"/>
    <col min="4" max="4" width="24.875" style="3" customWidth="1"/>
    <col min="5" max="5" width="12.625" style="35" customWidth="1"/>
    <col min="6" max="6" width="12.625" style="14" customWidth="1"/>
    <col min="7" max="7" width="75.625" style="3" customWidth="1"/>
    <col min="8" max="8" width="8.625" style="4" customWidth="1"/>
    <col min="9" max="10" width="11.625" style="2" customWidth="1"/>
    <col min="11" max="11" width="5.25" style="2" bestFit="1" customWidth="1"/>
    <col min="12" max="13" width="3.75" style="33" bestFit="1" customWidth="1"/>
    <col min="14" max="14" width="4.75" style="33" bestFit="1" customWidth="1"/>
    <col min="15" max="16" width="3.875" style="33" bestFit="1" customWidth="1"/>
    <col min="17" max="17" width="4.5" style="33" customWidth="1"/>
    <col min="18" max="18" width="1.625" style="46" customWidth="1"/>
    <col min="19" max="19" width="2.625" style="46" customWidth="1"/>
    <col min="20" max="21" width="10.5" style="2" customWidth="1"/>
    <col min="22" max="25" width="8.75" style="2" customWidth="1"/>
    <col min="26" max="26" width="10.5" style="2" customWidth="1"/>
    <col min="27" max="29" width="8.875" style="2" customWidth="1"/>
    <col min="30" max="30" width="10" style="2" customWidth="1"/>
    <col min="31" max="31" width="8.875" style="2" customWidth="1"/>
    <col min="32" max="32" width="8.875" style="5" customWidth="1"/>
    <col min="33" max="33" width="8.875" customWidth="1"/>
    <col min="34" max="34" width="9.75" style="2" customWidth="1"/>
    <col min="35" max="38" width="8.75" style="2" customWidth="1"/>
    <col min="39" max="39" width="3.625" style="2" customWidth="1"/>
    <col min="40" max="40" width="8.75" style="2" customWidth="1"/>
    <col min="41" max="41" width="9.75" style="2" customWidth="1"/>
    <col min="42" max="45" width="8.875" style="2" customWidth="1"/>
    <col min="46" max="46" width="9.75" style="2" customWidth="1"/>
    <col min="47" max="50" width="8.75" style="2" customWidth="1"/>
    <col min="51" max="51" width="9.75" style="2" customWidth="1"/>
    <col min="52" max="54" width="8.875" style="2" customWidth="1"/>
    <col min="55" max="55" width="8.75" style="2" customWidth="1"/>
    <col min="56" max="56" width="4.5" style="5" customWidth="1"/>
    <col min="57" max="57" width="5.875" style="5" customWidth="1"/>
    <col min="58" max="58" width="9.75" style="2" customWidth="1"/>
    <col min="59" max="62" width="8.75" style="2" customWidth="1"/>
    <col min="63" max="63" width="9.75" style="2" customWidth="1"/>
    <col min="64" max="67" width="8.875" style="2" customWidth="1"/>
    <col min="68" max="68" width="9.75" style="2" customWidth="1"/>
    <col min="69" max="72" width="8.75" style="2" customWidth="1"/>
    <col min="73" max="73" width="9.75" style="2" customWidth="1"/>
    <col min="74" max="77" width="8.875" style="2" customWidth="1"/>
    <col min="79" max="79" width="5.625" style="7" customWidth="1"/>
    <col min="80" max="80" width="9.125" style="33" bestFit="1" customWidth="1"/>
    <col min="81" max="81" width="9" style="33"/>
    <col min="82" max="83" width="9.125" style="33" bestFit="1" customWidth="1"/>
    <col min="84" max="84" width="12.875" style="33" bestFit="1" customWidth="1"/>
  </cols>
  <sheetData>
    <row r="1" spans="1:89" ht="29.25" customHeight="1" x14ac:dyDescent="0.15">
      <c r="A1" s="27"/>
      <c r="B1" s="26"/>
      <c r="D1" s="26"/>
      <c r="E1" s="26"/>
      <c r="F1" s="26"/>
      <c r="G1" s="26"/>
      <c r="H1" s="26"/>
      <c r="I1" s="1"/>
      <c r="J1" s="1"/>
      <c r="K1" s="1"/>
      <c r="L1" s="1"/>
      <c r="M1" s="1"/>
      <c r="N1" s="1"/>
      <c r="O1" s="1"/>
      <c r="P1" s="1"/>
      <c r="Q1" s="1"/>
      <c r="R1" s="26"/>
      <c r="S1" s="26"/>
      <c r="T1" s="1"/>
      <c r="U1" s="1"/>
      <c r="V1" s="1"/>
      <c r="W1" s="1"/>
      <c r="X1" s="1"/>
      <c r="Y1" s="1"/>
      <c r="Z1" s="1"/>
      <c r="AA1" s="1"/>
      <c r="AB1" s="1"/>
      <c r="AC1" s="1"/>
      <c r="AD1" s="1"/>
      <c r="AE1" s="1"/>
      <c r="AF1" s="27"/>
      <c r="AH1" s="1"/>
      <c r="AI1" s="1"/>
      <c r="AJ1" s="1"/>
      <c r="AK1" s="1"/>
      <c r="AL1" s="1"/>
      <c r="AM1" s="1"/>
      <c r="AN1" s="1"/>
      <c r="AO1" s="1"/>
      <c r="AP1" s="1"/>
      <c r="AQ1" s="1"/>
      <c r="AR1" s="1"/>
      <c r="AS1" s="1"/>
      <c r="AT1" s="1"/>
      <c r="AU1" s="1"/>
      <c r="AV1" s="1"/>
      <c r="AW1" s="1"/>
      <c r="AX1" s="1"/>
      <c r="AY1" s="1"/>
      <c r="AZ1" s="1"/>
      <c r="BA1" s="1"/>
      <c r="BB1" s="1"/>
      <c r="BC1" s="1"/>
      <c r="BD1" s="27"/>
      <c r="BE1" s="27"/>
      <c r="BF1" s="1"/>
      <c r="BG1" s="1"/>
      <c r="BH1" s="1"/>
      <c r="BI1" s="1"/>
      <c r="BJ1" s="1"/>
      <c r="BK1" s="1"/>
      <c r="BL1" s="1"/>
      <c r="BM1" s="1"/>
      <c r="BN1" s="1"/>
      <c r="BO1" s="1"/>
      <c r="BP1" s="1"/>
      <c r="BQ1" s="1"/>
      <c r="BR1" s="1"/>
      <c r="BS1" s="1"/>
      <c r="BT1" s="149" t="s">
        <v>251</v>
      </c>
      <c r="BU1" s="1"/>
      <c r="BV1" s="1"/>
      <c r="BW1" s="1"/>
      <c r="BX1" s="1"/>
      <c r="BY1" s="1"/>
      <c r="CA1" s="41" t="s">
        <v>245</v>
      </c>
      <c r="CB1" s="24"/>
      <c r="CC1" s="24"/>
      <c r="CD1" s="24"/>
      <c r="CE1" s="24"/>
      <c r="CF1" s="1"/>
    </row>
    <row r="2" spans="1:89" ht="15" thickBot="1" x14ac:dyDescent="0.2">
      <c r="A2" s="47" t="s">
        <v>36</v>
      </c>
      <c r="B2" s="120"/>
      <c r="C2" s="120"/>
      <c r="D2" s="120"/>
      <c r="E2" s="120"/>
      <c r="F2" s="120"/>
      <c r="G2" s="120"/>
      <c r="H2" s="120"/>
      <c r="I2" s="1"/>
      <c r="J2" s="1"/>
      <c r="K2" s="1"/>
      <c r="L2" s="1"/>
      <c r="M2" s="1"/>
      <c r="N2" s="1"/>
      <c r="O2" s="1"/>
      <c r="P2" s="1"/>
      <c r="Q2" s="1"/>
      <c r="R2" s="26"/>
      <c r="S2" s="26"/>
      <c r="T2" s="1"/>
      <c r="U2" s="1"/>
      <c r="V2" s="1"/>
      <c r="W2" s="1"/>
      <c r="X2" s="1"/>
      <c r="Y2" s="1"/>
      <c r="Z2" s="143"/>
      <c r="AA2" s="1"/>
      <c r="AB2" s="1"/>
      <c r="AC2" s="1"/>
      <c r="AD2" s="1"/>
      <c r="AE2" s="1"/>
      <c r="AF2" s="27"/>
      <c r="AH2" s="1" t="s">
        <v>35</v>
      </c>
      <c r="AI2" s="1"/>
      <c r="AJ2" s="1"/>
      <c r="AK2" s="1"/>
      <c r="AL2" s="1"/>
      <c r="AM2" s="1"/>
      <c r="AN2" s="1"/>
      <c r="AO2" s="143"/>
      <c r="AP2" s="1"/>
      <c r="AQ2" s="1"/>
      <c r="AR2" s="1"/>
      <c r="AS2" s="1"/>
      <c r="AT2" s="1"/>
      <c r="AU2" s="1"/>
      <c r="AV2" s="1"/>
      <c r="AW2" s="1"/>
      <c r="AX2" s="1"/>
      <c r="AY2" s="143"/>
      <c r="AZ2" s="1"/>
      <c r="BA2" s="1"/>
      <c r="BB2" s="1"/>
      <c r="BC2" s="1"/>
      <c r="BD2" s="27"/>
      <c r="BE2" s="27"/>
      <c r="BF2" s="1"/>
      <c r="BG2" s="1"/>
      <c r="BH2" s="1"/>
      <c r="BI2" s="1"/>
      <c r="BJ2" s="1"/>
      <c r="BK2" s="143"/>
      <c r="BL2" s="1"/>
      <c r="BM2" s="1"/>
      <c r="BN2" s="1"/>
      <c r="BO2" s="1"/>
      <c r="BP2" s="1"/>
      <c r="BQ2" s="1"/>
      <c r="BR2" s="1"/>
      <c r="BS2" s="1"/>
      <c r="BT2" s="1"/>
      <c r="BU2" s="143"/>
      <c r="BV2" s="1"/>
      <c r="BW2" s="1"/>
      <c r="BX2" s="1"/>
      <c r="BY2" s="1"/>
      <c r="CA2" s="7" t="s">
        <v>28</v>
      </c>
      <c r="CB2" s="24"/>
      <c r="CC2" s="24"/>
      <c r="CD2" s="24"/>
      <c r="CE2" s="24"/>
      <c r="CF2" s="1"/>
    </row>
    <row r="3" spans="1:89" ht="14.25" customHeight="1" x14ac:dyDescent="0.15">
      <c r="A3" s="1224" t="s">
        <v>6</v>
      </c>
      <c r="B3" s="1226" t="s">
        <v>25</v>
      </c>
      <c r="C3" s="1228" t="s">
        <v>12</v>
      </c>
      <c r="D3" s="1230" t="s">
        <v>11</v>
      </c>
      <c r="E3" s="1232" t="s">
        <v>29</v>
      </c>
      <c r="F3" s="1234" t="s">
        <v>0</v>
      </c>
      <c r="G3" s="1236" t="s">
        <v>39</v>
      </c>
      <c r="H3" s="1238" t="s">
        <v>9</v>
      </c>
      <c r="I3" s="1240" t="s">
        <v>32</v>
      </c>
      <c r="J3" s="1241"/>
      <c r="K3" s="1218" t="s">
        <v>24</v>
      </c>
      <c r="L3" s="1220" t="s">
        <v>14</v>
      </c>
      <c r="M3" s="1220" t="s">
        <v>15</v>
      </c>
      <c r="N3" s="1222" t="s">
        <v>16</v>
      </c>
      <c r="O3" s="1220" t="s">
        <v>17</v>
      </c>
      <c r="P3" s="1220" t="s">
        <v>18</v>
      </c>
      <c r="Q3" s="1209" t="s">
        <v>19</v>
      </c>
      <c r="T3" s="1211" t="s">
        <v>246</v>
      </c>
      <c r="U3" s="1213" t="s">
        <v>58</v>
      </c>
      <c r="V3" s="1206" t="s">
        <v>1</v>
      </c>
      <c r="W3" s="1207"/>
      <c r="X3" s="1207"/>
      <c r="Y3" s="1215"/>
      <c r="Z3" s="1216" t="s">
        <v>59</v>
      </c>
      <c r="AA3" s="1206" t="s">
        <v>1</v>
      </c>
      <c r="AB3" s="1207"/>
      <c r="AC3" s="1207"/>
      <c r="AD3" s="1215"/>
      <c r="AE3" s="46"/>
      <c r="AF3" s="46"/>
      <c r="AH3" s="1204" t="s">
        <v>63</v>
      </c>
      <c r="AI3" s="1206" t="s">
        <v>1</v>
      </c>
      <c r="AJ3" s="1207"/>
      <c r="AK3" s="1207"/>
      <c r="AL3" s="1208"/>
      <c r="AM3" s="105"/>
      <c r="AN3" s="115"/>
      <c r="AO3" s="1242" t="s">
        <v>58</v>
      </c>
      <c r="AP3" s="1206" t="s">
        <v>1</v>
      </c>
      <c r="AQ3" s="1207"/>
      <c r="AR3" s="1207"/>
      <c r="AS3" s="1215"/>
      <c r="AT3" s="1216" t="s">
        <v>60</v>
      </c>
      <c r="AU3" s="1206" t="s">
        <v>1</v>
      </c>
      <c r="AV3" s="1207"/>
      <c r="AW3" s="1207"/>
      <c r="AX3" s="1208"/>
      <c r="AY3" s="1204" t="s">
        <v>61</v>
      </c>
      <c r="AZ3" s="1206" t="s">
        <v>1</v>
      </c>
      <c r="BA3" s="1207"/>
      <c r="BB3" s="1207"/>
      <c r="BC3" s="1208"/>
      <c r="BD3" s="105"/>
      <c r="BE3" s="46"/>
      <c r="BF3" s="1204" t="s">
        <v>64</v>
      </c>
      <c r="BG3" s="1206" t="s">
        <v>1</v>
      </c>
      <c r="BH3" s="1207"/>
      <c r="BI3" s="1207"/>
      <c r="BJ3" s="1208"/>
      <c r="BK3" s="1204" t="s">
        <v>70</v>
      </c>
      <c r="BL3" s="1206" t="s">
        <v>1</v>
      </c>
      <c r="BM3" s="1207"/>
      <c r="BN3" s="1207"/>
      <c r="BO3" s="1208"/>
      <c r="BP3" s="1204" t="s">
        <v>66</v>
      </c>
      <c r="BQ3" s="1206" t="s">
        <v>1</v>
      </c>
      <c r="BR3" s="1207"/>
      <c r="BS3" s="1207"/>
      <c r="BT3" s="1208"/>
      <c r="BU3" s="1204" t="s">
        <v>68</v>
      </c>
      <c r="BV3" s="1206" t="s">
        <v>1</v>
      </c>
      <c r="BW3" s="1207"/>
      <c r="BX3" s="1207"/>
      <c r="BY3" s="1208"/>
      <c r="CA3" s="42"/>
      <c r="CB3" s="24"/>
      <c r="CC3" s="24"/>
      <c r="CD3" s="24"/>
      <c r="CE3" s="24"/>
    </row>
    <row r="4" spans="1:89" ht="15" thickBot="1" x14ac:dyDescent="0.2">
      <c r="A4" s="1225"/>
      <c r="B4" s="1227"/>
      <c r="C4" s="1229"/>
      <c r="D4" s="1231"/>
      <c r="E4" s="1233"/>
      <c r="F4" s="1235"/>
      <c r="G4" s="1237"/>
      <c r="H4" s="1239"/>
      <c r="I4" s="43" t="s">
        <v>33</v>
      </c>
      <c r="J4" s="44" t="s">
        <v>34</v>
      </c>
      <c r="K4" s="1219"/>
      <c r="L4" s="1221"/>
      <c r="M4" s="1221"/>
      <c r="N4" s="1223"/>
      <c r="O4" s="1221"/>
      <c r="P4" s="1221"/>
      <c r="Q4" s="1210"/>
      <c r="T4" s="1212"/>
      <c r="U4" s="1214"/>
      <c r="V4" s="9" t="s">
        <v>2</v>
      </c>
      <c r="W4" s="9" t="s">
        <v>3</v>
      </c>
      <c r="X4" s="9" t="s">
        <v>4</v>
      </c>
      <c r="Y4" s="10" t="s">
        <v>5</v>
      </c>
      <c r="Z4" s="1217"/>
      <c r="AA4" s="9" t="s">
        <v>2</v>
      </c>
      <c r="AB4" s="9" t="s">
        <v>3</v>
      </c>
      <c r="AC4" s="9" t="s">
        <v>4</v>
      </c>
      <c r="AD4" s="10" t="s">
        <v>5</v>
      </c>
      <c r="AE4" s="46"/>
      <c r="AF4" s="46"/>
      <c r="AH4" s="1205"/>
      <c r="AI4" s="9" t="s">
        <v>2</v>
      </c>
      <c r="AJ4" s="9" t="s">
        <v>3</v>
      </c>
      <c r="AK4" s="9" t="s">
        <v>4</v>
      </c>
      <c r="AL4" s="119" t="s">
        <v>5</v>
      </c>
      <c r="AM4" s="105"/>
      <c r="AN4" s="115"/>
      <c r="AO4" s="1243"/>
      <c r="AP4" s="9" t="s">
        <v>2</v>
      </c>
      <c r="AQ4" s="9" t="s">
        <v>3</v>
      </c>
      <c r="AR4" s="9" t="s">
        <v>4</v>
      </c>
      <c r="AS4" s="10" t="s">
        <v>5</v>
      </c>
      <c r="AT4" s="1217"/>
      <c r="AU4" s="9" t="s">
        <v>2</v>
      </c>
      <c r="AV4" s="9" t="s">
        <v>3</v>
      </c>
      <c r="AW4" s="9" t="s">
        <v>4</v>
      </c>
      <c r="AX4" s="119" t="s">
        <v>5</v>
      </c>
      <c r="AY4" s="1205"/>
      <c r="AZ4" s="9" t="s">
        <v>2</v>
      </c>
      <c r="BA4" s="9" t="s">
        <v>3</v>
      </c>
      <c r="BB4" s="9" t="s">
        <v>4</v>
      </c>
      <c r="BC4" s="45" t="s">
        <v>5</v>
      </c>
      <c r="BD4" s="105"/>
      <c r="BE4" s="46"/>
      <c r="BF4" s="1205"/>
      <c r="BG4" s="9" t="s">
        <v>2</v>
      </c>
      <c r="BH4" s="9" t="s">
        <v>3</v>
      </c>
      <c r="BI4" s="9" t="s">
        <v>4</v>
      </c>
      <c r="BJ4" s="119" t="s">
        <v>5</v>
      </c>
      <c r="BK4" s="1205"/>
      <c r="BL4" s="9" t="s">
        <v>2</v>
      </c>
      <c r="BM4" s="9" t="s">
        <v>3</v>
      </c>
      <c r="BN4" s="9" t="s">
        <v>4</v>
      </c>
      <c r="BO4" s="45" t="s">
        <v>5</v>
      </c>
      <c r="BP4" s="1205"/>
      <c r="BQ4" s="9" t="s">
        <v>2</v>
      </c>
      <c r="BR4" s="9" t="s">
        <v>3</v>
      </c>
      <c r="BS4" s="9" t="s">
        <v>4</v>
      </c>
      <c r="BT4" s="45" t="s">
        <v>5</v>
      </c>
      <c r="BU4" s="1205"/>
      <c r="BV4" s="9" t="s">
        <v>2</v>
      </c>
      <c r="BW4" s="9" t="s">
        <v>3</v>
      </c>
      <c r="BX4" s="9" t="s">
        <v>4</v>
      </c>
      <c r="BY4" s="45" t="s">
        <v>5</v>
      </c>
      <c r="CA4" s="42" t="s">
        <v>30</v>
      </c>
      <c r="CB4" s="25" t="s">
        <v>20</v>
      </c>
      <c r="CC4" s="25" t="s">
        <v>21</v>
      </c>
      <c r="CD4" s="25" t="s">
        <v>22</v>
      </c>
      <c r="CE4" s="25" t="s">
        <v>23</v>
      </c>
      <c r="CF4" s="34"/>
    </row>
    <row r="5" spans="1:89" x14ac:dyDescent="0.15">
      <c r="A5" s="22">
        <f t="shared" ref="A5:A10" si="0">+ROW()-5</f>
        <v>0</v>
      </c>
      <c r="B5" s="70" t="s">
        <v>26</v>
      </c>
      <c r="C5" s="121" t="s">
        <v>41</v>
      </c>
      <c r="D5" s="122" t="s">
        <v>41</v>
      </c>
      <c r="E5" s="123" t="s">
        <v>45</v>
      </c>
      <c r="F5" s="124" t="s">
        <v>46</v>
      </c>
      <c r="G5" s="50" t="s">
        <v>51</v>
      </c>
      <c r="H5" s="144">
        <v>3</v>
      </c>
      <c r="I5" s="54">
        <v>44269</v>
      </c>
      <c r="J5" s="55">
        <v>44651</v>
      </c>
      <c r="K5" s="56">
        <v>10</v>
      </c>
      <c r="L5" s="56">
        <v>7</v>
      </c>
      <c r="M5" s="56">
        <v>7</v>
      </c>
      <c r="N5" s="56">
        <v>1</v>
      </c>
      <c r="O5" s="56">
        <v>1</v>
      </c>
      <c r="P5" s="56">
        <v>2</v>
      </c>
      <c r="Q5" s="57">
        <v>2</v>
      </c>
      <c r="R5" s="108"/>
      <c r="S5" s="108"/>
      <c r="T5" s="111">
        <v>1960000</v>
      </c>
      <c r="U5" s="23">
        <f t="shared" ref="U5:Y10" si="1">AH5+AO5</f>
        <v>0</v>
      </c>
      <c r="V5" s="28">
        <f t="shared" si="1"/>
        <v>0</v>
      </c>
      <c r="W5" s="28">
        <f t="shared" si="1"/>
        <v>0</v>
      </c>
      <c r="X5" s="28">
        <f t="shared" si="1"/>
        <v>0</v>
      </c>
      <c r="Y5" s="29">
        <f t="shared" si="1"/>
        <v>0</v>
      </c>
      <c r="Z5" s="23">
        <f t="shared" ref="Z5:AD10" si="2">AT5+AY5+BF5+BK5+BP5+BU5</f>
        <v>1960000</v>
      </c>
      <c r="AA5" s="28">
        <f t="shared" si="2"/>
        <v>0</v>
      </c>
      <c r="AB5" s="28">
        <f t="shared" si="2"/>
        <v>0</v>
      </c>
      <c r="AC5" s="28">
        <f t="shared" si="2"/>
        <v>0</v>
      </c>
      <c r="AD5" s="29">
        <f t="shared" si="2"/>
        <v>1960000</v>
      </c>
      <c r="AE5" s="103"/>
      <c r="AF5" s="103"/>
      <c r="AH5" s="95">
        <f t="shared" ref="AH5:AH10" si="3">SUM(AI5:AL5)</f>
        <v>0</v>
      </c>
      <c r="AI5" s="75"/>
      <c r="AJ5" s="75"/>
      <c r="AK5" s="75"/>
      <c r="AL5" s="76"/>
      <c r="AM5" s="106"/>
      <c r="AN5" s="116"/>
      <c r="AO5" s="95">
        <f t="shared" ref="AO5:AO10" si="4">SUM(AP5:AS5)</f>
        <v>0</v>
      </c>
      <c r="AP5" s="75"/>
      <c r="AQ5" s="75"/>
      <c r="AR5" s="75"/>
      <c r="AS5" s="85"/>
      <c r="AT5" s="23">
        <f t="shared" ref="AT5:AT10" si="5">SUM(AU5:AX5)</f>
        <v>0</v>
      </c>
      <c r="AU5" s="75"/>
      <c r="AV5" s="75"/>
      <c r="AW5" s="75"/>
      <c r="AX5" s="76"/>
      <c r="AY5" s="95">
        <f t="shared" ref="AY5:AY10" si="6">SUM(AZ5:BC5)</f>
        <v>1960000</v>
      </c>
      <c r="AZ5" s="75"/>
      <c r="BA5" s="75"/>
      <c r="BB5" s="75"/>
      <c r="BC5" s="90">
        <v>1960000</v>
      </c>
      <c r="BD5" s="106"/>
      <c r="BE5" s="103"/>
      <c r="BF5" s="95">
        <f t="shared" ref="BF5:BF10" si="7">SUM(BG5:BJ5)</f>
        <v>0</v>
      </c>
      <c r="BG5" s="75"/>
      <c r="BH5" s="75"/>
      <c r="BI5" s="75"/>
      <c r="BJ5" s="76"/>
      <c r="BK5" s="95">
        <f t="shared" ref="BK5:BK10" si="8">SUM(BL5:BO5)</f>
        <v>0</v>
      </c>
      <c r="BL5" s="75"/>
      <c r="BM5" s="75"/>
      <c r="BN5" s="75"/>
      <c r="BO5" s="90"/>
      <c r="BP5" s="98">
        <f t="shared" ref="BP5:BP10" si="9">SUM(BQ5:BT5)</f>
        <v>0</v>
      </c>
      <c r="BQ5" s="75"/>
      <c r="BR5" s="75"/>
      <c r="BS5" s="75"/>
      <c r="BT5" s="90"/>
      <c r="BU5" s="95">
        <f t="shared" ref="BU5:BU10" si="10">SUM(BV5:BY5)</f>
        <v>0</v>
      </c>
      <c r="BV5" s="75"/>
      <c r="BW5" s="75"/>
      <c r="BX5" s="75"/>
      <c r="BY5" s="90"/>
      <c r="CA5" s="39"/>
      <c r="CF5" s="31">
        <f t="shared" ref="CF5:CF10" si="11">+T5-Z5</f>
        <v>0</v>
      </c>
    </row>
    <row r="6" spans="1:89" x14ac:dyDescent="0.15">
      <c r="A6" s="11">
        <f t="shared" si="0"/>
        <v>1</v>
      </c>
      <c r="B6" s="71" t="s">
        <v>28</v>
      </c>
      <c r="C6" s="125" t="s">
        <v>42</v>
      </c>
      <c r="D6" s="126" t="s">
        <v>41</v>
      </c>
      <c r="E6" s="127" t="s">
        <v>45</v>
      </c>
      <c r="F6" s="128" t="s">
        <v>46</v>
      </c>
      <c r="G6" s="51" t="s">
        <v>52</v>
      </c>
      <c r="H6" s="146" t="s">
        <v>71</v>
      </c>
      <c r="I6" s="58">
        <v>43915</v>
      </c>
      <c r="J6" s="59">
        <v>45747</v>
      </c>
      <c r="K6" s="60">
        <v>10</v>
      </c>
      <c r="L6" s="60">
        <v>7</v>
      </c>
      <c r="M6" s="60">
        <v>7</v>
      </c>
      <c r="N6" s="60">
        <v>1</v>
      </c>
      <c r="O6" s="60">
        <v>1</v>
      </c>
      <c r="P6" s="60">
        <v>2</v>
      </c>
      <c r="Q6" s="61">
        <v>2</v>
      </c>
      <c r="R6" s="108"/>
      <c r="S6" s="108"/>
      <c r="T6" s="112">
        <v>7500000</v>
      </c>
      <c r="U6" s="15">
        <f t="shared" si="1"/>
        <v>0</v>
      </c>
      <c r="V6" s="18">
        <f t="shared" si="1"/>
        <v>0</v>
      </c>
      <c r="W6" s="18">
        <f t="shared" si="1"/>
        <v>0</v>
      </c>
      <c r="X6" s="18">
        <f t="shared" si="1"/>
        <v>0</v>
      </c>
      <c r="Y6" s="19">
        <f t="shared" si="1"/>
        <v>0</v>
      </c>
      <c r="Z6" s="15">
        <f t="shared" si="2"/>
        <v>7500000</v>
      </c>
      <c r="AA6" s="18">
        <f t="shared" si="2"/>
        <v>0</v>
      </c>
      <c r="AB6" s="18">
        <f t="shared" si="2"/>
        <v>0</v>
      </c>
      <c r="AC6" s="18">
        <f t="shared" si="2"/>
        <v>0</v>
      </c>
      <c r="AD6" s="19">
        <f t="shared" si="2"/>
        <v>7500000</v>
      </c>
      <c r="AE6" s="103"/>
      <c r="AF6" s="103"/>
      <c r="AH6" s="96">
        <f t="shared" si="3"/>
        <v>0</v>
      </c>
      <c r="AI6" s="77"/>
      <c r="AJ6" s="77"/>
      <c r="AK6" s="77"/>
      <c r="AL6" s="78"/>
      <c r="AM6" s="106"/>
      <c r="AN6" s="116"/>
      <c r="AO6" s="96">
        <f t="shared" si="4"/>
        <v>0</v>
      </c>
      <c r="AP6" s="77"/>
      <c r="AQ6" s="77"/>
      <c r="AR6" s="77"/>
      <c r="AS6" s="86"/>
      <c r="AT6" s="15">
        <f t="shared" si="5"/>
        <v>1500000</v>
      </c>
      <c r="AU6" s="77"/>
      <c r="AV6" s="77"/>
      <c r="AW6" s="77"/>
      <c r="AX6" s="78">
        <v>1500000</v>
      </c>
      <c r="AY6" s="96">
        <f t="shared" si="6"/>
        <v>1500000</v>
      </c>
      <c r="AZ6" s="77"/>
      <c r="BA6" s="77"/>
      <c r="BB6" s="77"/>
      <c r="BC6" s="91">
        <v>1500000</v>
      </c>
      <c r="BD6" s="106"/>
      <c r="BE6" s="103"/>
      <c r="BF6" s="96">
        <f t="shared" si="7"/>
        <v>1500000</v>
      </c>
      <c r="BG6" s="77"/>
      <c r="BH6" s="77"/>
      <c r="BI6" s="77"/>
      <c r="BJ6" s="78">
        <v>1500000</v>
      </c>
      <c r="BK6" s="96">
        <f t="shared" si="8"/>
        <v>1500000</v>
      </c>
      <c r="BL6" s="77"/>
      <c r="BM6" s="77"/>
      <c r="BN6" s="77"/>
      <c r="BO6" s="91">
        <v>1500000</v>
      </c>
      <c r="BP6" s="40">
        <f t="shared" si="9"/>
        <v>1500000</v>
      </c>
      <c r="BQ6" s="77"/>
      <c r="BR6" s="77"/>
      <c r="BS6" s="77"/>
      <c r="BT6" s="91">
        <v>1500000</v>
      </c>
      <c r="BU6" s="96">
        <f t="shared" si="10"/>
        <v>0</v>
      </c>
      <c r="BV6" s="77"/>
      <c r="BW6" s="77"/>
      <c r="BX6" s="77"/>
      <c r="BY6" s="91"/>
      <c r="CA6" s="39"/>
      <c r="CF6" s="31">
        <f t="shared" si="11"/>
        <v>0</v>
      </c>
    </row>
    <row r="7" spans="1:89" x14ac:dyDescent="0.15">
      <c r="A7" s="11">
        <f t="shared" si="0"/>
        <v>2</v>
      </c>
      <c r="B7" s="71" t="s">
        <v>26</v>
      </c>
      <c r="C7" s="125" t="s">
        <v>43</v>
      </c>
      <c r="D7" s="126" t="s">
        <v>57</v>
      </c>
      <c r="E7" s="127" t="s">
        <v>45</v>
      </c>
      <c r="F7" s="128" t="s">
        <v>47</v>
      </c>
      <c r="G7" s="110" t="s">
        <v>53</v>
      </c>
      <c r="H7" s="146" t="s">
        <v>72</v>
      </c>
      <c r="I7" s="58">
        <v>44013</v>
      </c>
      <c r="J7" s="59">
        <v>45535</v>
      </c>
      <c r="K7" s="60">
        <v>10</v>
      </c>
      <c r="L7" s="60">
        <v>7</v>
      </c>
      <c r="M7" s="60">
        <v>7</v>
      </c>
      <c r="N7" s="60">
        <v>4</v>
      </c>
      <c r="O7" s="60">
        <v>1</v>
      </c>
      <c r="P7" s="60">
        <v>1</v>
      </c>
      <c r="Q7" s="61">
        <v>4</v>
      </c>
      <c r="R7" s="108"/>
      <c r="S7" s="108"/>
      <c r="T7" s="112">
        <v>3500000</v>
      </c>
      <c r="U7" s="15">
        <f t="shared" si="1"/>
        <v>0</v>
      </c>
      <c r="V7" s="18">
        <f t="shared" si="1"/>
        <v>0</v>
      </c>
      <c r="W7" s="18">
        <f t="shared" si="1"/>
        <v>0</v>
      </c>
      <c r="X7" s="18">
        <f t="shared" si="1"/>
        <v>0</v>
      </c>
      <c r="Y7" s="19">
        <f t="shared" si="1"/>
        <v>0</v>
      </c>
      <c r="Z7" s="15">
        <f t="shared" si="2"/>
        <v>3500000</v>
      </c>
      <c r="AA7" s="18">
        <f t="shared" si="2"/>
        <v>0</v>
      </c>
      <c r="AB7" s="18">
        <f t="shared" si="2"/>
        <v>2625000</v>
      </c>
      <c r="AC7" s="18">
        <f t="shared" si="2"/>
        <v>0</v>
      </c>
      <c r="AD7" s="19">
        <f t="shared" si="2"/>
        <v>875000</v>
      </c>
      <c r="AE7" s="103"/>
      <c r="AF7" s="103"/>
      <c r="AH7" s="96">
        <f t="shared" si="3"/>
        <v>0</v>
      </c>
      <c r="AI7" s="77"/>
      <c r="AJ7" s="77"/>
      <c r="AK7" s="77"/>
      <c r="AL7" s="78"/>
      <c r="AM7" s="106"/>
      <c r="AN7" s="116"/>
      <c r="AO7" s="96">
        <f>SUM(AP7:AS7)</f>
        <v>0</v>
      </c>
      <c r="AP7" s="77"/>
      <c r="AQ7" s="77"/>
      <c r="AR7" s="77"/>
      <c r="AS7" s="86"/>
      <c r="AT7" s="15">
        <f t="shared" si="5"/>
        <v>0</v>
      </c>
      <c r="AU7" s="77"/>
      <c r="AV7" s="77"/>
      <c r="AW7" s="77"/>
      <c r="AX7" s="78"/>
      <c r="AY7" s="96">
        <f t="shared" si="6"/>
        <v>2000000</v>
      </c>
      <c r="AZ7" s="77"/>
      <c r="BA7" s="77">
        <v>1500000</v>
      </c>
      <c r="BB7" s="77"/>
      <c r="BC7" s="91">
        <v>500000</v>
      </c>
      <c r="BD7" s="106"/>
      <c r="BE7" s="103"/>
      <c r="BF7" s="96">
        <f t="shared" si="7"/>
        <v>1000000</v>
      </c>
      <c r="BG7" s="77"/>
      <c r="BH7" s="77">
        <v>750000</v>
      </c>
      <c r="BI7" s="77"/>
      <c r="BJ7" s="78">
        <v>250000</v>
      </c>
      <c r="BK7" s="96">
        <f t="shared" si="8"/>
        <v>500000</v>
      </c>
      <c r="BL7" s="77"/>
      <c r="BM7" s="77">
        <v>375000</v>
      </c>
      <c r="BN7" s="77"/>
      <c r="BO7" s="91">
        <v>125000</v>
      </c>
      <c r="BP7" s="40">
        <f t="shared" si="9"/>
        <v>0</v>
      </c>
      <c r="BQ7" s="77"/>
      <c r="BR7" s="77"/>
      <c r="BS7" s="77"/>
      <c r="BT7" s="91"/>
      <c r="BU7" s="96">
        <f t="shared" si="10"/>
        <v>0</v>
      </c>
      <c r="BV7" s="77"/>
      <c r="BW7" s="77"/>
      <c r="BX7" s="77"/>
      <c r="BY7" s="91"/>
      <c r="CA7" s="39"/>
      <c r="CF7" s="31">
        <f t="shared" si="11"/>
        <v>0</v>
      </c>
    </row>
    <row r="8" spans="1:89" x14ac:dyDescent="0.15">
      <c r="A8" s="11">
        <f t="shared" si="0"/>
        <v>3</v>
      </c>
      <c r="B8" s="71" t="s">
        <v>28</v>
      </c>
      <c r="C8" s="125" t="s">
        <v>44</v>
      </c>
      <c r="D8" s="126" t="s">
        <v>10</v>
      </c>
      <c r="E8" s="127" t="s">
        <v>45</v>
      </c>
      <c r="F8" s="128" t="s">
        <v>48</v>
      </c>
      <c r="G8" s="51" t="s">
        <v>54</v>
      </c>
      <c r="H8" s="147" t="s">
        <v>253</v>
      </c>
      <c r="I8" s="58">
        <v>43191</v>
      </c>
      <c r="J8" s="59">
        <v>45747</v>
      </c>
      <c r="K8" s="60">
        <v>10</v>
      </c>
      <c r="L8" s="60">
        <v>7</v>
      </c>
      <c r="M8" s="60">
        <v>7</v>
      </c>
      <c r="N8" s="60">
        <v>1</v>
      </c>
      <c r="O8" s="60">
        <v>1</v>
      </c>
      <c r="P8" s="60">
        <v>2</v>
      </c>
      <c r="Q8" s="61">
        <v>1</v>
      </c>
      <c r="R8" s="108"/>
      <c r="S8" s="108"/>
      <c r="T8" s="112">
        <v>3000</v>
      </c>
      <c r="U8" s="15">
        <f t="shared" si="1"/>
        <v>1200</v>
      </c>
      <c r="V8" s="18">
        <f t="shared" si="1"/>
        <v>0</v>
      </c>
      <c r="W8" s="18">
        <f t="shared" si="1"/>
        <v>0</v>
      </c>
      <c r="X8" s="18">
        <f t="shared" si="1"/>
        <v>0</v>
      </c>
      <c r="Y8" s="19">
        <f t="shared" si="1"/>
        <v>1200</v>
      </c>
      <c r="Z8" s="15">
        <f t="shared" si="2"/>
        <v>1800</v>
      </c>
      <c r="AA8" s="18">
        <f t="shared" si="2"/>
        <v>0</v>
      </c>
      <c r="AB8" s="18">
        <f t="shared" si="2"/>
        <v>0</v>
      </c>
      <c r="AC8" s="18">
        <f t="shared" si="2"/>
        <v>0</v>
      </c>
      <c r="AD8" s="19">
        <f t="shared" si="2"/>
        <v>1800</v>
      </c>
      <c r="AE8" s="103"/>
      <c r="AF8" s="103"/>
      <c r="AH8" s="96">
        <f t="shared" si="3"/>
        <v>600</v>
      </c>
      <c r="AI8" s="77"/>
      <c r="AJ8" s="77"/>
      <c r="AK8" s="77"/>
      <c r="AL8" s="78">
        <v>600</v>
      </c>
      <c r="AM8" s="106"/>
      <c r="AN8" s="116"/>
      <c r="AO8" s="96">
        <f t="shared" si="4"/>
        <v>600</v>
      </c>
      <c r="AP8" s="77"/>
      <c r="AQ8" s="77"/>
      <c r="AR8" s="77"/>
      <c r="AS8" s="86">
        <v>600</v>
      </c>
      <c r="AT8" s="15">
        <f t="shared" si="5"/>
        <v>600</v>
      </c>
      <c r="AU8" s="77"/>
      <c r="AV8" s="77"/>
      <c r="AW8" s="77"/>
      <c r="AX8" s="78">
        <v>600</v>
      </c>
      <c r="AY8" s="96">
        <f t="shared" si="6"/>
        <v>600</v>
      </c>
      <c r="AZ8" s="77"/>
      <c r="BA8" s="77"/>
      <c r="BB8" s="77"/>
      <c r="BC8" s="91">
        <v>600</v>
      </c>
      <c r="BD8" s="106"/>
      <c r="BE8" s="103"/>
      <c r="BF8" s="96">
        <f t="shared" si="7"/>
        <v>600</v>
      </c>
      <c r="BG8" s="77"/>
      <c r="BH8" s="77"/>
      <c r="BI8" s="77"/>
      <c r="BJ8" s="78">
        <v>600</v>
      </c>
      <c r="BK8" s="96">
        <f t="shared" si="8"/>
        <v>0</v>
      </c>
      <c r="BL8" s="77"/>
      <c r="BM8" s="77"/>
      <c r="BN8" s="77"/>
      <c r="BO8" s="91"/>
      <c r="BP8" s="40">
        <f t="shared" si="9"/>
        <v>0</v>
      </c>
      <c r="BQ8" s="77"/>
      <c r="BR8" s="77"/>
      <c r="BS8" s="77"/>
      <c r="BT8" s="91"/>
      <c r="BU8" s="96">
        <f t="shared" si="10"/>
        <v>0</v>
      </c>
      <c r="BV8" s="77"/>
      <c r="BW8" s="77"/>
      <c r="BX8" s="77"/>
      <c r="BY8" s="91"/>
      <c r="CA8" s="39"/>
      <c r="CF8" s="31">
        <f t="shared" si="11"/>
        <v>1200</v>
      </c>
    </row>
    <row r="9" spans="1:89" x14ac:dyDescent="0.15">
      <c r="A9" s="11">
        <f t="shared" si="0"/>
        <v>4</v>
      </c>
      <c r="B9" s="71" t="s">
        <v>27</v>
      </c>
      <c r="C9" s="125" t="s">
        <v>50</v>
      </c>
      <c r="D9" s="126" t="s">
        <v>8</v>
      </c>
      <c r="E9" s="127" t="s">
        <v>45</v>
      </c>
      <c r="F9" s="128" t="s">
        <v>49</v>
      </c>
      <c r="G9" s="51" t="s">
        <v>55</v>
      </c>
      <c r="H9" s="146" t="s">
        <v>73</v>
      </c>
      <c r="I9" s="58">
        <v>44287</v>
      </c>
      <c r="J9" s="59">
        <v>45747</v>
      </c>
      <c r="K9" s="60">
        <v>10</v>
      </c>
      <c r="L9" s="60">
        <v>7</v>
      </c>
      <c r="M9" s="60">
        <v>7</v>
      </c>
      <c r="N9" s="60">
        <v>4</v>
      </c>
      <c r="O9" s="60">
        <v>1</v>
      </c>
      <c r="P9" s="60">
        <v>1</v>
      </c>
      <c r="Q9" s="61">
        <v>1</v>
      </c>
      <c r="R9" s="108"/>
      <c r="S9" s="108"/>
      <c r="T9" s="112">
        <v>10000</v>
      </c>
      <c r="U9" s="15">
        <f t="shared" si="1"/>
        <v>0</v>
      </c>
      <c r="V9" s="18">
        <f t="shared" si="1"/>
        <v>0</v>
      </c>
      <c r="W9" s="18">
        <f t="shared" si="1"/>
        <v>0</v>
      </c>
      <c r="X9" s="18">
        <f t="shared" si="1"/>
        <v>0</v>
      </c>
      <c r="Y9" s="19">
        <f t="shared" si="1"/>
        <v>0</v>
      </c>
      <c r="Z9" s="15">
        <f t="shared" si="2"/>
        <v>10000</v>
      </c>
      <c r="AA9" s="18">
        <f t="shared" si="2"/>
        <v>0</v>
      </c>
      <c r="AB9" s="18">
        <f t="shared" si="2"/>
        <v>0</v>
      </c>
      <c r="AC9" s="18">
        <f t="shared" si="2"/>
        <v>0</v>
      </c>
      <c r="AD9" s="19">
        <f t="shared" si="2"/>
        <v>10000</v>
      </c>
      <c r="AE9" s="103"/>
      <c r="AF9" s="103"/>
      <c r="AH9" s="96">
        <f t="shared" si="3"/>
        <v>0</v>
      </c>
      <c r="AI9" s="77"/>
      <c r="AJ9" s="77"/>
      <c r="AK9" s="77"/>
      <c r="AL9" s="78"/>
      <c r="AM9" s="106"/>
      <c r="AN9" s="116"/>
      <c r="AO9" s="96">
        <f t="shared" si="4"/>
        <v>0</v>
      </c>
      <c r="AP9" s="77"/>
      <c r="AQ9" s="77"/>
      <c r="AR9" s="77"/>
      <c r="AS9" s="86"/>
      <c r="AT9" s="15">
        <f t="shared" si="5"/>
        <v>0</v>
      </c>
      <c r="AU9" s="77"/>
      <c r="AV9" s="77"/>
      <c r="AW9" s="77"/>
      <c r="AX9" s="78"/>
      <c r="AY9" s="96">
        <f t="shared" si="6"/>
        <v>2500</v>
      </c>
      <c r="AZ9" s="77"/>
      <c r="BA9" s="77"/>
      <c r="BB9" s="77"/>
      <c r="BC9" s="91">
        <v>2500</v>
      </c>
      <c r="BD9" s="106"/>
      <c r="BE9" s="103"/>
      <c r="BF9" s="96">
        <f t="shared" si="7"/>
        <v>2500</v>
      </c>
      <c r="BG9" s="77"/>
      <c r="BH9" s="77"/>
      <c r="BI9" s="77"/>
      <c r="BJ9" s="78">
        <v>2500</v>
      </c>
      <c r="BK9" s="96">
        <f t="shared" si="8"/>
        <v>2500</v>
      </c>
      <c r="BL9" s="77"/>
      <c r="BM9" s="77"/>
      <c r="BN9" s="77"/>
      <c r="BO9" s="91">
        <v>2500</v>
      </c>
      <c r="BP9" s="40">
        <f t="shared" si="9"/>
        <v>2500</v>
      </c>
      <c r="BQ9" s="77"/>
      <c r="BR9" s="77"/>
      <c r="BS9" s="77"/>
      <c r="BT9" s="91">
        <v>2500</v>
      </c>
      <c r="BU9" s="96">
        <f t="shared" si="10"/>
        <v>0</v>
      </c>
      <c r="BV9" s="77"/>
      <c r="BW9" s="77"/>
      <c r="BX9" s="77"/>
      <c r="BY9" s="91"/>
      <c r="CA9" s="39"/>
      <c r="CF9" s="31">
        <f t="shared" si="11"/>
        <v>0</v>
      </c>
    </row>
    <row r="10" spans="1:89" ht="15" thickBot="1" x14ac:dyDescent="0.2">
      <c r="A10" s="12">
        <f t="shared" si="0"/>
        <v>5</v>
      </c>
      <c r="B10" s="72" t="s">
        <v>27</v>
      </c>
      <c r="C10" s="129" t="s">
        <v>40</v>
      </c>
      <c r="D10" s="130" t="s">
        <v>13</v>
      </c>
      <c r="E10" s="131" t="s">
        <v>45</v>
      </c>
      <c r="F10" s="132" t="s">
        <v>49</v>
      </c>
      <c r="G10" s="53" t="s">
        <v>56</v>
      </c>
      <c r="H10" s="145">
        <v>3</v>
      </c>
      <c r="I10" s="62">
        <v>44270</v>
      </c>
      <c r="J10" s="63">
        <v>44651</v>
      </c>
      <c r="K10" s="64">
        <v>10</v>
      </c>
      <c r="L10" s="64">
        <v>7</v>
      </c>
      <c r="M10" s="64">
        <v>7</v>
      </c>
      <c r="N10" s="64">
        <v>1</v>
      </c>
      <c r="O10" s="64">
        <v>1</v>
      </c>
      <c r="P10" s="64">
        <v>2</v>
      </c>
      <c r="Q10" s="65">
        <v>1</v>
      </c>
      <c r="R10" s="109"/>
      <c r="S10" s="109"/>
      <c r="T10" s="113">
        <v>16000</v>
      </c>
      <c r="U10" s="16">
        <f t="shared" si="1"/>
        <v>0</v>
      </c>
      <c r="V10" s="20">
        <f t="shared" si="1"/>
        <v>0</v>
      </c>
      <c r="W10" s="20">
        <f t="shared" si="1"/>
        <v>0</v>
      </c>
      <c r="X10" s="20">
        <f t="shared" si="1"/>
        <v>0</v>
      </c>
      <c r="Y10" s="21">
        <f t="shared" si="1"/>
        <v>0</v>
      </c>
      <c r="Z10" s="16">
        <f t="shared" si="2"/>
        <v>16000</v>
      </c>
      <c r="AA10" s="20">
        <f t="shared" si="2"/>
        <v>0</v>
      </c>
      <c r="AB10" s="20">
        <f t="shared" si="2"/>
        <v>0</v>
      </c>
      <c r="AC10" s="20">
        <f t="shared" si="2"/>
        <v>0</v>
      </c>
      <c r="AD10" s="21">
        <f t="shared" si="2"/>
        <v>16000</v>
      </c>
      <c r="AE10" s="103"/>
      <c r="AF10" s="103"/>
      <c r="AH10" s="97">
        <f t="shared" si="3"/>
        <v>0</v>
      </c>
      <c r="AI10" s="79"/>
      <c r="AJ10" s="79"/>
      <c r="AK10" s="79"/>
      <c r="AL10" s="80"/>
      <c r="AM10" s="106"/>
      <c r="AN10" s="116"/>
      <c r="AO10" s="97">
        <f t="shared" si="4"/>
        <v>0</v>
      </c>
      <c r="AP10" s="79"/>
      <c r="AQ10" s="79"/>
      <c r="AR10" s="79"/>
      <c r="AS10" s="89"/>
      <c r="AT10" s="16">
        <f t="shared" si="5"/>
        <v>0</v>
      </c>
      <c r="AU10" s="79"/>
      <c r="AV10" s="79"/>
      <c r="AW10" s="79"/>
      <c r="AX10" s="80"/>
      <c r="AY10" s="97">
        <f t="shared" si="6"/>
        <v>16000</v>
      </c>
      <c r="AZ10" s="79"/>
      <c r="BA10" s="79"/>
      <c r="BB10" s="79"/>
      <c r="BC10" s="94">
        <v>16000</v>
      </c>
      <c r="BD10" s="106"/>
      <c r="BE10" s="103"/>
      <c r="BF10" s="97">
        <f t="shared" si="7"/>
        <v>0</v>
      </c>
      <c r="BG10" s="79"/>
      <c r="BH10" s="79"/>
      <c r="BI10" s="79"/>
      <c r="BJ10" s="80"/>
      <c r="BK10" s="97">
        <f t="shared" si="8"/>
        <v>0</v>
      </c>
      <c r="BL10" s="79"/>
      <c r="BM10" s="79"/>
      <c r="BN10" s="79"/>
      <c r="BO10" s="94"/>
      <c r="BP10" s="99">
        <f t="shared" si="9"/>
        <v>0</v>
      </c>
      <c r="BQ10" s="79"/>
      <c r="BR10" s="79"/>
      <c r="BS10" s="79"/>
      <c r="BT10" s="94"/>
      <c r="BU10" s="97">
        <f t="shared" si="10"/>
        <v>0</v>
      </c>
      <c r="BV10" s="79"/>
      <c r="BW10" s="79"/>
      <c r="BX10" s="79"/>
      <c r="BY10" s="94"/>
      <c r="CA10" s="39"/>
      <c r="CF10" s="31">
        <f t="shared" si="11"/>
        <v>0</v>
      </c>
    </row>
    <row r="11" spans="1:89" x14ac:dyDescent="0.15">
      <c r="A11" s="26"/>
      <c r="B11" s="26"/>
      <c r="C11" s="26"/>
      <c r="D11" s="26"/>
      <c r="E11" s="26"/>
      <c r="F11" s="26"/>
      <c r="G11" s="26"/>
      <c r="H11" s="26"/>
      <c r="I11" s="1"/>
      <c r="J11" s="1"/>
      <c r="K11" s="1"/>
      <c r="L11" s="1"/>
      <c r="M11" s="1"/>
      <c r="N11" s="1"/>
      <c r="O11" s="1"/>
      <c r="P11" s="1"/>
      <c r="Q11" s="1"/>
      <c r="R11" s="26"/>
      <c r="S11" s="26"/>
      <c r="T11" s="1"/>
      <c r="U11" s="1"/>
      <c r="V11" s="1"/>
      <c r="W11" s="1"/>
      <c r="X11" s="1"/>
      <c r="Y11" s="1"/>
      <c r="Z11" s="46"/>
      <c r="AA11" s="1"/>
      <c r="AB11" s="1"/>
      <c r="AC11" s="1"/>
      <c r="AD11" s="1"/>
      <c r="AE11" s="1"/>
      <c r="AF11" s="27"/>
      <c r="AH11" s="1"/>
      <c r="AI11" s="1"/>
      <c r="AJ11" s="1"/>
      <c r="AK11" s="1"/>
      <c r="AL11" s="1"/>
      <c r="AM11" s="1"/>
      <c r="AN11" s="1"/>
      <c r="AO11" s="46"/>
      <c r="AP11" s="1"/>
      <c r="AQ11" s="1"/>
      <c r="AR11" s="1"/>
      <c r="AS11" s="1"/>
      <c r="AT11" s="1"/>
      <c r="AU11" s="1"/>
      <c r="AV11" s="1"/>
      <c r="AW11" s="1"/>
      <c r="AX11" s="1"/>
      <c r="AY11" s="46"/>
      <c r="AZ11" s="1"/>
      <c r="BA11" s="1"/>
      <c r="BB11" s="1"/>
      <c r="BC11" s="1"/>
      <c r="BD11" s="27"/>
      <c r="BE11" s="27"/>
      <c r="BF11" s="1"/>
      <c r="BG11" s="1"/>
      <c r="BH11" s="1"/>
      <c r="BI11" s="1"/>
      <c r="BJ11" s="1"/>
      <c r="BK11" s="46"/>
      <c r="BL11" s="1"/>
      <c r="BM11" s="1"/>
      <c r="BN11" s="1"/>
      <c r="BO11" s="1"/>
      <c r="BP11" s="1"/>
      <c r="BQ11" s="1"/>
      <c r="BR11" s="1"/>
      <c r="BS11" s="1"/>
      <c r="BT11" s="1"/>
      <c r="BU11" s="46"/>
      <c r="BV11" s="1"/>
      <c r="BW11" s="1"/>
      <c r="BX11" s="1"/>
      <c r="BY11" s="1"/>
      <c r="CA11" s="41"/>
      <c r="CB11" s="24"/>
      <c r="CC11" s="24"/>
      <c r="CD11" s="24"/>
      <c r="CE11" s="24"/>
      <c r="CF11" s="1"/>
    </row>
    <row r="12" spans="1:89" ht="20.25" customHeight="1" thickBot="1" x14ac:dyDescent="0.2">
      <c r="A12" s="27"/>
      <c r="B12" s="26"/>
      <c r="C12" s="26"/>
      <c r="D12" s="26"/>
      <c r="E12" s="26"/>
      <c r="F12" s="26"/>
      <c r="G12" s="26"/>
      <c r="H12" s="26"/>
      <c r="I12" s="1"/>
      <c r="J12" s="1"/>
      <c r="K12" s="1"/>
      <c r="L12" s="1"/>
      <c r="M12" s="1"/>
      <c r="N12" s="1"/>
      <c r="O12" s="1"/>
      <c r="P12" s="1"/>
      <c r="Q12" s="118" t="s">
        <v>7</v>
      </c>
      <c r="R12" s="26"/>
      <c r="S12" s="26"/>
      <c r="T12" s="1"/>
      <c r="U12" s="1"/>
      <c r="V12" s="1"/>
      <c r="W12" s="1"/>
      <c r="X12" s="1"/>
      <c r="Y12" s="1"/>
      <c r="Z12" s="1"/>
      <c r="AA12" s="1"/>
      <c r="AB12" s="1"/>
      <c r="AC12" s="1"/>
      <c r="AD12" s="1"/>
      <c r="AE12" s="1"/>
      <c r="AF12" s="27"/>
      <c r="AH12" s="1"/>
      <c r="AI12" s="1"/>
      <c r="AJ12" s="1"/>
      <c r="AK12" s="1"/>
      <c r="AL12" s="118" t="s">
        <v>247</v>
      </c>
      <c r="AM12" s="1"/>
      <c r="AN12" s="1"/>
      <c r="AO12" s="1"/>
      <c r="AP12" s="1"/>
      <c r="AQ12" s="1"/>
      <c r="AR12" s="1"/>
      <c r="AS12" s="1"/>
      <c r="AT12" s="1"/>
      <c r="AU12" s="1"/>
      <c r="AV12" s="1"/>
      <c r="AW12" s="1"/>
      <c r="AX12" s="1"/>
      <c r="AY12" s="1"/>
      <c r="AZ12" s="1"/>
      <c r="BA12" s="1"/>
      <c r="BB12" s="1"/>
      <c r="BC12" s="118" t="s">
        <v>248</v>
      </c>
      <c r="BD12" s="27"/>
      <c r="BE12" s="27"/>
      <c r="BF12" s="1"/>
      <c r="BG12" s="1"/>
      <c r="BH12" s="1"/>
      <c r="BI12" s="1"/>
      <c r="BJ12" s="1"/>
      <c r="BK12" s="1"/>
      <c r="BL12" s="1"/>
      <c r="BM12" s="1"/>
      <c r="BN12" s="1"/>
      <c r="BO12" s="1"/>
      <c r="BP12" s="1"/>
      <c r="BQ12" s="1"/>
      <c r="BR12" s="1"/>
      <c r="BS12" s="1"/>
      <c r="BT12" s="118" t="s">
        <v>249</v>
      </c>
      <c r="BU12" s="1"/>
      <c r="BV12" s="1"/>
      <c r="BW12" s="1"/>
      <c r="BX12" s="1"/>
      <c r="BY12" s="1"/>
      <c r="CA12" s="7" t="s">
        <v>27</v>
      </c>
      <c r="CB12" s="24"/>
      <c r="CC12" s="24"/>
      <c r="CD12" s="24"/>
      <c r="CE12" s="24"/>
      <c r="CF12" s="1"/>
    </row>
    <row r="13" spans="1:89" ht="14.25" customHeight="1" x14ac:dyDescent="0.15">
      <c r="A13" s="1224" t="s">
        <v>6</v>
      </c>
      <c r="B13" s="1226" t="s">
        <v>25</v>
      </c>
      <c r="C13" s="1228" t="s">
        <v>12</v>
      </c>
      <c r="D13" s="1230" t="s">
        <v>11</v>
      </c>
      <c r="E13" s="1232" t="s">
        <v>29</v>
      </c>
      <c r="F13" s="1234" t="s">
        <v>0</v>
      </c>
      <c r="G13" s="1236" t="s">
        <v>31</v>
      </c>
      <c r="H13" s="1238" t="s">
        <v>9</v>
      </c>
      <c r="I13" s="1240" t="s">
        <v>32</v>
      </c>
      <c r="J13" s="1241"/>
      <c r="K13" s="1218" t="s">
        <v>24</v>
      </c>
      <c r="L13" s="1220" t="s">
        <v>14</v>
      </c>
      <c r="M13" s="1220" t="s">
        <v>15</v>
      </c>
      <c r="N13" s="1222" t="s">
        <v>16</v>
      </c>
      <c r="O13" s="1220" t="s">
        <v>17</v>
      </c>
      <c r="P13" s="1220" t="s">
        <v>18</v>
      </c>
      <c r="Q13" s="1209" t="s">
        <v>19</v>
      </c>
      <c r="T13" s="1211" t="s">
        <v>250</v>
      </c>
      <c r="U13" s="1213" t="s">
        <v>58</v>
      </c>
      <c r="V13" s="1206" t="s">
        <v>1</v>
      </c>
      <c r="W13" s="1207"/>
      <c r="X13" s="1207"/>
      <c r="Y13" s="1215"/>
      <c r="Z13" s="1216" t="s">
        <v>59</v>
      </c>
      <c r="AA13" s="1206" t="s">
        <v>1</v>
      </c>
      <c r="AB13" s="1207"/>
      <c r="AC13" s="1207"/>
      <c r="AD13" s="1215"/>
      <c r="AE13" s="46"/>
      <c r="AF13" s="46"/>
      <c r="AH13" s="1204" t="s">
        <v>63</v>
      </c>
      <c r="AI13" s="1206" t="s">
        <v>1</v>
      </c>
      <c r="AJ13" s="1207"/>
      <c r="AK13" s="1207"/>
      <c r="AL13" s="1208"/>
      <c r="AM13" s="105"/>
      <c r="AN13" s="115"/>
      <c r="AO13" s="1204" t="s">
        <v>62</v>
      </c>
      <c r="AP13" s="1206" t="s">
        <v>1</v>
      </c>
      <c r="AQ13" s="1207"/>
      <c r="AR13" s="1207"/>
      <c r="AS13" s="1215"/>
      <c r="AT13" s="1216" t="s">
        <v>60</v>
      </c>
      <c r="AU13" s="1206" t="s">
        <v>1</v>
      </c>
      <c r="AV13" s="1207"/>
      <c r="AW13" s="1207"/>
      <c r="AX13" s="1208"/>
      <c r="AY13" s="1204" t="s">
        <v>61</v>
      </c>
      <c r="AZ13" s="1206" t="s">
        <v>1</v>
      </c>
      <c r="BA13" s="1207"/>
      <c r="BB13" s="1207"/>
      <c r="BC13" s="1208"/>
      <c r="BD13" s="105"/>
      <c r="BE13" s="46"/>
      <c r="BF13" s="1204" t="s">
        <v>64</v>
      </c>
      <c r="BG13" s="1206" t="s">
        <v>1</v>
      </c>
      <c r="BH13" s="1207"/>
      <c r="BI13" s="1207"/>
      <c r="BJ13" s="1208"/>
      <c r="BK13" s="1204" t="s">
        <v>65</v>
      </c>
      <c r="BL13" s="1206" t="s">
        <v>1</v>
      </c>
      <c r="BM13" s="1207"/>
      <c r="BN13" s="1207"/>
      <c r="BO13" s="1208"/>
      <c r="BP13" s="1204" t="s">
        <v>67</v>
      </c>
      <c r="BQ13" s="1206" t="s">
        <v>1</v>
      </c>
      <c r="BR13" s="1207"/>
      <c r="BS13" s="1207"/>
      <c r="BT13" s="1208"/>
      <c r="BU13" s="1204" t="s">
        <v>69</v>
      </c>
      <c r="BV13" s="1206" t="s">
        <v>1</v>
      </c>
      <c r="BW13" s="1207"/>
      <c r="BX13" s="1207"/>
      <c r="BY13" s="1208"/>
      <c r="CA13" s="48" t="s">
        <v>37</v>
      </c>
      <c r="CB13" s="24"/>
      <c r="CC13" s="24"/>
      <c r="CD13" s="24"/>
      <c r="CE13" s="24"/>
      <c r="CK13" t="s">
        <v>1962</v>
      </c>
    </row>
    <row r="14" spans="1:89" ht="15" thickBot="1" x14ac:dyDescent="0.2">
      <c r="A14" s="1225"/>
      <c r="B14" s="1227"/>
      <c r="C14" s="1229"/>
      <c r="D14" s="1231"/>
      <c r="E14" s="1233"/>
      <c r="F14" s="1235"/>
      <c r="G14" s="1237"/>
      <c r="H14" s="1239"/>
      <c r="I14" s="43" t="s">
        <v>33</v>
      </c>
      <c r="J14" s="44" t="s">
        <v>34</v>
      </c>
      <c r="K14" s="1219"/>
      <c r="L14" s="1221"/>
      <c r="M14" s="1221"/>
      <c r="N14" s="1223"/>
      <c r="O14" s="1221"/>
      <c r="P14" s="1221"/>
      <c r="Q14" s="1210"/>
      <c r="T14" s="1212"/>
      <c r="U14" s="1214"/>
      <c r="V14" s="9" t="s">
        <v>2</v>
      </c>
      <c r="W14" s="9" t="s">
        <v>3</v>
      </c>
      <c r="X14" s="9" t="s">
        <v>4</v>
      </c>
      <c r="Y14" s="10" t="s">
        <v>5</v>
      </c>
      <c r="Z14" s="1217"/>
      <c r="AA14" s="9" t="s">
        <v>2</v>
      </c>
      <c r="AB14" s="9" t="s">
        <v>3</v>
      </c>
      <c r="AC14" s="9" t="s">
        <v>4</v>
      </c>
      <c r="AD14" s="10" t="s">
        <v>5</v>
      </c>
      <c r="AE14" s="46"/>
      <c r="AF14" s="46"/>
      <c r="AH14" s="1205"/>
      <c r="AI14" s="9" t="s">
        <v>2</v>
      </c>
      <c r="AJ14" s="9" t="s">
        <v>3</v>
      </c>
      <c r="AK14" s="9" t="s">
        <v>4</v>
      </c>
      <c r="AL14" s="119" t="s">
        <v>5</v>
      </c>
      <c r="AM14" s="105"/>
      <c r="AN14" s="115"/>
      <c r="AO14" s="1205"/>
      <c r="AP14" s="9" t="s">
        <v>2</v>
      </c>
      <c r="AQ14" s="9" t="s">
        <v>3</v>
      </c>
      <c r="AR14" s="9" t="s">
        <v>4</v>
      </c>
      <c r="AS14" s="10" t="s">
        <v>5</v>
      </c>
      <c r="AT14" s="1217"/>
      <c r="AU14" s="9" t="s">
        <v>2</v>
      </c>
      <c r="AV14" s="9" t="s">
        <v>3</v>
      </c>
      <c r="AW14" s="9" t="s">
        <v>4</v>
      </c>
      <c r="AX14" s="119" t="s">
        <v>5</v>
      </c>
      <c r="AY14" s="1205"/>
      <c r="AZ14" s="9" t="s">
        <v>2</v>
      </c>
      <c r="BA14" s="9" t="s">
        <v>3</v>
      </c>
      <c r="BB14" s="9" t="s">
        <v>4</v>
      </c>
      <c r="BC14" s="45" t="s">
        <v>5</v>
      </c>
      <c r="BD14" s="105"/>
      <c r="BE14" s="46"/>
      <c r="BF14" s="1205"/>
      <c r="BG14" s="9" t="s">
        <v>2</v>
      </c>
      <c r="BH14" s="9" t="s">
        <v>3</v>
      </c>
      <c r="BI14" s="9" t="s">
        <v>4</v>
      </c>
      <c r="BJ14" s="119" t="s">
        <v>5</v>
      </c>
      <c r="BK14" s="1205"/>
      <c r="BL14" s="9" t="s">
        <v>2</v>
      </c>
      <c r="BM14" s="9" t="s">
        <v>3</v>
      </c>
      <c r="BN14" s="9" t="s">
        <v>4</v>
      </c>
      <c r="BO14" s="45" t="s">
        <v>5</v>
      </c>
      <c r="BP14" s="1205"/>
      <c r="BQ14" s="9" t="s">
        <v>2</v>
      </c>
      <c r="BR14" s="9" t="s">
        <v>3</v>
      </c>
      <c r="BS14" s="9" t="s">
        <v>4</v>
      </c>
      <c r="BT14" s="45" t="s">
        <v>5</v>
      </c>
      <c r="BU14" s="1205"/>
      <c r="BV14" s="9" t="s">
        <v>2</v>
      </c>
      <c r="BW14" s="9" t="s">
        <v>3</v>
      </c>
      <c r="BX14" s="9" t="s">
        <v>4</v>
      </c>
      <c r="BY14" s="45" t="s">
        <v>5</v>
      </c>
      <c r="CA14" s="42" t="s">
        <v>30</v>
      </c>
      <c r="CB14" s="25" t="s">
        <v>20</v>
      </c>
      <c r="CC14" s="25" t="s">
        <v>21</v>
      </c>
      <c r="CD14" s="25" t="s">
        <v>22</v>
      </c>
      <c r="CE14" s="25" t="s">
        <v>23</v>
      </c>
      <c r="CF14" s="4" t="s">
        <v>38</v>
      </c>
    </row>
    <row r="15" spans="1:89" s="211" customFormat="1" ht="14.25" customHeight="1" x14ac:dyDescent="0.15">
      <c r="A15" s="213">
        <f t="shared" ref="A15:A23" si="12">+ROW()-14</f>
        <v>1</v>
      </c>
      <c r="B15" s="551" t="s">
        <v>26</v>
      </c>
      <c r="C15" s="303" t="s">
        <v>1545</v>
      </c>
      <c r="D15" s="545" t="s">
        <v>1546</v>
      </c>
      <c r="E15" s="269" t="s">
        <v>1547</v>
      </c>
      <c r="F15" s="546" t="s">
        <v>1547</v>
      </c>
      <c r="G15" s="380" t="s">
        <v>1548</v>
      </c>
      <c r="H15" s="547">
        <v>3</v>
      </c>
      <c r="I15" s="534">
        <v>44256</v>
      </c>
      <c r="J15" s="535">
        <v>44651</v>
      </c>
      <c r="K15" s="234">
        <v>10</v>
      </c>
      <c r="L15" s="234">
        <v>1</v>
      </c>
      <c r="M15" s="234">
        <v>1</v>
      </c>
      <c r="N15" s="234">
        <v>1</v>
      </c>
      <c r="O15" s="234">
        <v>1</v>
      </c>
      <c r="P15" s="234">
        <v>4</v>
      </c>
      <c r="Q15" s="235">
        <v>1</v>
      </c>
      <c r="R15" s="256"/>
      <c r="S15" s="256"/>
      <c r="T15" s="550">
        <v>10000</v>
      </c>
      <c r="U15" s="219">
        <f>AH15+AO15</f>
        <v>0</v>
      </c>
      <c r="V15" s="220">
        <f>AI15+AP15</f>
        <v>0</v>
      </c>
      <c r="W15" s="220">
        <f>AJ15+AQ15</f>
        <v>0</v>
      </c>
      <c r="X15" s="220">
        <f>AK15+AR15</f>
        <v>0</v>
      </c>
      <c r="Y15" s="221">
        <f>AL15+AS15</f>
        <v>0</v>
      </c>
      <c r="Z15" s="219">
        <f>AT15+AY15+BF15+BK15+BP15+BU15</f>
        <v>10000</v>
      </c>
      <c r="AA15" s="220">
        <f>AU15+AZ15+BG15+BL15+BQ15+BV15</f>
        <v>0</v>
      </c>
      <c r="AB15" s="220">
        <f>AV15+BA15+BH15+BM15+BR15+BW15</f>
        <v>0</v>
      </c>
      <c r="AC15" s="220">
        <f>AW15+BB15+BI15+BN15+BS15+BX15</f>
        <v>0</v>
      </c>
      <c r="AD15" s="221">
        <f>AX15+BC15+BJ15+BO15+BT15+BY15</f>
        <v>10000</v>
      </c>
      <c r="AE15" s="252"/>
      <c r="AF15" s="252"/>
      <c r="AH15" s="251">
        <f>SUM(AI15:AL15)</f>
        <v>0</v>
      </c>
      <c r="AI15" s="240"/>
      <c r="AJ15" s="240"/>
      <c r="AK15" s="240"/>
      <c r="AL15" s="241"/>
      <c r="AM15" s="254"/>
      <c r="AN15" s="262"/>
      <c r="AO15" s="249">
        <f>SUM(AP15:AS15)</f>
        <v>0</v>
      </c>
      <c r="AP15" s="240"/>
      <c r="AQ15" s="240"/>
      <c r="AR15" s="240"/>
      <c r="AS15" s="243"/>
      <c r="AT15" s="214">
        <f>SUM(AU15:AX15)</f>
        <v>0</v>
      </c>
      <c r="AU15" s="240"/>
      <c r="AV15" s="240"/>
      <c r="AW15" s="240"/>
      <c r="AX15" s="241"/>
      <c r="AY15" s="249">
        <f>SUM(AZ15:BC15)</f>
        <v>10000</v>
      </c>
      <c r="AZ15" s="240"/>
      <c r="BA15" s="240"/>
      <c r="BB15" s="240"/>
      <c r="BC15" s="247">
        <v>10000</v>
      </c>
      <c r="BD15" s="254"/>
      <c r="BE15" s="252"/>
      <c r="BF15" s="249">
        <f>SUM(BG15:BJ15)</f>
        <v>0</v>
      </c>
      <c r="BG15" s="240"/>
      <c r="BH15" s="240"/>
      <c r="BI15" s="240"/>
      <c r="BJ15" s="241"/>
      <c r="BK15" s="249">
        <f>SUM(BL15:BO15)</f>
        <v>0</v>
      </c>
      <c r="BL15" s="240"/>
      <c r="BM15" s="240"/>
      <c r="BN15" s="240"/>
      <c r="BO15" s="247"/>
      <c r="BP15" s="223">
        <f>SUM(BQ15:BT15)</f>
        <v>0</v>
      </c>
      <c r="BQ15" s="240"/>
      <c r="BR15" s="240"/>
      <c r="BS15" s="240"/>
      <c r="BT15" s="247"/>
      <c r="BU15" s="249">
        <f>SUM(BV15:BY15)</f>
        <v>0</v>
      </c>
      <c r="BV15" s="240"/>
      <c r="BW15" s="240"/>
      <c r="BX15" s="240"/>
      <c r="BY15" s="247"/>
      <c r="CA15" s="222">
        <v>1</v>
      </c>
      <c r="CB15" s="216"/>
      <c r="CC15" s="216"/>
      <c r="CD15" s="216"/>
      <c r="CE15" s="216"/>
      <c r="CF15" s="216">
        <f>+T15-Z15-U15</f>
        <v>0</v>
      </c>
      <c r="CH15" s="264">
        <v>32</v>
      </c>
      <c r="CJ15" s="274">
        <v>201</v>
      </c>
    </row>
    <row r="16" spans="1:89" s="211" customFormat="1" ht="14.25" customHeight="1" x14ac:dyDescent="0.15">
      <c r="A16" s="213">
        <f t="shared" si="12"/>
        <v>2</v>
      </c>
      <c r="B16" s="551"/>
      <c r="C16" s="303"/>
      <c r="D16" s="679" t="s">
        <v>1546</v>
      </c>
      <c r="E16" s="269"/>
      <c r="F16" s="546"/>
      <c r="G16" s="380" t="s">
        <v>1548</v>
      </c>
      <c r="H16" s="1174">
        <v>3</v>
      </c>
      <c r="I16" s="534"/>
      <c r="J16" s="535"/>
      <c r="K16" s="234"/>
      <c r="L16" s="234"/>
      <c r="M16" s="234"/>
      <c r="N16" s="234"/>
      <c r="O16" s="234"/>
      <c r="P16" s="234"/>
      <c r="Q16" s="235"/>
      <c r="R16" s="256"/>
      <c r="S16" s="256"/>
      <c r="T16" s="936">
        <f>+SUBTOTAL(9,T15)</f>
        <v>10000</v>
      </c>
      <c r="U16" s="219">
        <f t="shared" ref="U16:AD16" si="13">+SUBTOTAL(9,U15)</f>
        <v>0</v>
      </c>
      <c r="V16" s="220">
        <f t="shared" si="13"/>
        <v>0</v>
      </c>
      <c r="W16" s="220">
        <f t="shared" si="13"/>
        <v>0</v>
      </c>
      <c r="X16" s="220">
        <f t="shared" si="13"/>
        <v>0</v>
      </c>
      <c r="Y16" s="221">
        <f t="shared" si="13"/>
        <v>0</v>
      </c>
      <c r="Z16" s="1138">
        <f t="shared" si="13"/>
        <v>10000</v>
      </c>
      <c r="AA16" s="220">
        <f t="shared" si="13"/>
        <v>0</v>
      </c>
      <c r="AB16" s="220">
        <f t="shared" si="13"/>
        <v>0</v>
      </c>
      <c r="AC16" s="220">
        <f t="shared" si="13"/>
        <v>0</v>
      </c>
      <c r="AD16" s="1104">
        <f t="shared" si="13"/>
        <v>10000</v>
      </c>
      <c r="AE16" s="252"/>
      <c r="AF16" s="252"/>
      <c r="AH16" s="251"/>
      <c r="AI16" s="240"/>
      <c r="AJ16" s="240"/>
      <c r="AK16" s="240"/>
      <c r="AL16" s="241"/>
      <c r="AM16" s="254"/>
      <c r="AN16" s="262"/>
      <c r="AO16" s="249"/>
      <c r="AP16" s="240"/>
      <c r="AQ16" s="240"/>
      <c r="AR16" s="240"/>
      <c r="AS16" s="243"/>
      <c r="AT16" s="214"/>
      <c r="AU16" s="240"/>
      <c r="AV16" s="240"/>
      <c r="AW16" s="240"/>
      <c r="AX16" s="241"/>
      <c r="AY16" s="249"/>
      <c r="AZ16" s="240"/>
      <c r="BA16" s="240"/>
      <c r="BB16" s="240"/>
      <c r="BC16" s="247"/>
      <c r="BD16" s="254"/>
      <c r="BE16" s="252"/>
      <c r="BF16" s="249"/>
      <c r="BG16" s="240"/>
      <c r="BH16" s="240"/>
      <c r="BI16" s="240"/>
      <c r="BJ16" s="241"/>
      <c r="BK16" s="249"/>
      <c r="BL16" s="240"/>
      <c r="BM16" s="240"/>
      <c r="BN16" s="240"/>
      <c r="BO16" s="247"/>
      <c r="BP16" s="223"/>
      <c r="BQ16" s="240"/>
      <c r="BR16" s="240"/>
      <c r="BS16" s="240"/>
      <c r="BT16" s="247"/>
      <c r="BU16" s="249"/>
      <c r="BV16" s="240"/>
      <c r="BW16" s="240"/>
      <c r="BX16" s="240"/>
      <c r="BY16" s="247"/>
      <c r="CA16" s="222">
        <v>1</v>
      </c>
      <c r="CB16" s="216"/>
      <c r="CC16" s="216"/>
      <c r="CD16" s="216"/>
      <c r="CE16" s="216"/>
      <c r="CF16" s="216">
        <f t="shared" ref="CF16:CF79" si="14">+T16-Z16-U16</f>
        <v>0</v>
      </c>
      <c r="CH16" s="264">
        <v>32</v>
      </c>
      <c r="CJ16" s="274">
        <v>201</v>
      </c>
    </row>
    <row r="17" spans="1:88" s="211" customFormat="1" ht="14.25" customHeight="1" x14ac:dyDescent="0.15">
      <c r="A17" s="213">
        <f t="shared" si="12"/>
        <v>3</v>
      </c>
      <c r="B17" s="551" t="s">
        <v>26</v>
      </c>
      <c r="C17" s="418" t="s">
        <v>1549</v>
      </c>
      <c r="D17" s="304" t="s">
        <v>1550</v>
      </c>
      <c r="E17" s="267" t="s">
        <v>1547</v>
      </c>
      <c r="F17" s="292" t="s">
        <v>1547</v>
      </c>
      <c r="G17" s="227" t="s">
        <v>1551</v>
      </c>
      <c r="H17" s="537">
        <v>3</v>
      </c>
      <c r="I17" s="534">
        <v>44256</v>
      </c>
      <c r="J17" s="535">
        <v>44377</v>
      </c>
      <c r="K17" s="234">
        <v>10</v>
      </c>
      <c r="L17" s="234">
        <v>1</v>
      </c>
      <c r="M17" s="234">
        <v>1</v>
      </c>
      <c r="N17" s="234">
        <v>1</v>
      </c>
      <c r="O17" s="234">
        <v>1</v>
      </c>
      <c r="P17" s="234">
        <v>4</v>
      </c>
      <c r="Q17" s="235">
        <v>1</v>
      </c>
      <c r="R17" s="255"/>
      <c r="S17" s="255"/>
      <c r="T17" s="550">
        <v>726</v>
      </c>
      <c r="U17" s="219">
        <f>AH17+AO17</f>
        <v>0</v>
      </c>
      <c r="V17" s="220">
        <f>AI17+AP17</f>
        <v>0</v>
      </c>
      <c r="W17" s="220">
        <f>AJ17+AQ17</f>
        <v>0</v>
      </c>
      <c r="X17" s="220">
        <f>AK17+AR17</f>
        <v>0</v>
      </c>
      <c r="Y17" s="221">
        <f>AL17+AS17</f>
        <v>0</v>
      </c>
      <c r="Z17" s="219">
        <f>AT17+AY17+BF17+BK17+BP17+BU17</f>
        <v>726</v>
      </c>
      <c r="AA17" s="220">
        <f>AU17+AZ17+BG17+BL17+BQ17+BV17</f>
        <v>0</v>
      </c>
      <c r="AB17" s="220">
        <f>AV17+BA17+BH17+BM17+BR17+BW17</f>
        <v>0</v>
      </c>
      <c r="AC17" s="220">
        <f>AW17+BB17+BI17+BN17+BS17+BX17</f>
        <v>0</v>
      </c>
      <c r="AD17" s="221">
        <f>AX17+BC17+BJ17+BO17+BT17+BY17</f>
        <v>726</v>
      </c>
      <c r="AE17" s="252"/>
      <c r="AF17" s="252"/>
      <c r="AH17" s="251">
        <f>SUM(AI17:AL17)</f>
        <v>0</v>
      </c>
      <c r="AI17" s="240"/>
      <c r="AJ17" s="240"/>
      <c r="AK17" s="240"/>
      <c r="AL17" s="241"/>
      <c r="AM17" s="254"/>
      <c r="AN17" s="262"/>
      <c r="AO17" s="249">
        <f>SUM(AP17:AS17)</f>
        <v>0</v>
      </c>
      <c r="AP17" s="240"/>
      <c r="AQ17" s="240"/>
      <c r="AR17" s="240"/>
      <c r="AS17" s="243"/>
      <c r="AT17" s="214">
        <f>SUM(AU17:AX17)</f>
        <v>0</v>
      </c>
      <c r="AU17" s="240"/>
      <c r="AV17" s="240"/>
      <c r="AW17" s="240"/>
      <c r="AX17" s="241"/>
      <c r="AY17" s="249">
        <f>SUM(AZ17:BC17)</f>
        <v>726</v>
      </c>
      <c r="AZ17" s="240"/>
      <c r="BA17" s="240"/>
      <c r="BB17" s="240"/>
      <c r="BC17" s="247">
        <v>726</v>
      </c>
      <c r="BD17" s="254"/>
      <c r="BE17" s="252"/>
      <c r="BF17" s="249">
        <f>SUM(BG17:BJ17)</f>
        <v>0</v>
      </c>
      <c r="BG17" s="240"/>
      <c r="BH17" s="240"/>
      <c r="BI17" s="240"/>
      <c r="BJ17" s="241"/>
      <c r="BK17" s="249">
        <f>SUM(BL17:BO17)</f>
        <v>0</v>
      </c>
      <c r="BL17" s="240"/>
      <c r="BM17" s="240"/>
      <c r="BN17" s="240"/>
      <c r="BO17" s="247"/>
      <c r="BP17" s="223">
        <f>SUM(BQ17:BT17)</f>
        <v>0</v>
      </c>
      <c r="BQ17" s="240"/>
      <c r="BR17" s="240"/>
      <c r="BS17" s="240"/>
      <c r="BT17" s="247"/>
      <c r="BU17" s="249">
        <f>SUM(BV17:BY17)</f>
        <v>0</v>
      </c>
      <c r="BV17" s="240"/>
      <c r="BW17" s="240"/>
      <c r="BX17" s="240"/>
      <c r="BY17" s="247"/>
      <c r="CA17" s="222">
        <v>3</v>
      </c>
      <c r="CB17" s="216"/>
      <c r="CC17" s="216"/>
      <c r="CD17" s="216"/>
      <c r="CE17" s="216"/>
      <c r="CF17" s="216">
        <f t="shared" si="14"/>
        <v>0</v>
      </c>
      <c r="CH17" s="263">
        <v>32</v>
      </c>
      <c r="CJ17" s="274">
        <v>201</v>
      </c>
    </row>
    <row r="18" spans="1:88" s="211" customFormat="1" ht="14.25" customHeight="1" x14ac:dyDescent="0.15">
      <c r="A18" s="213">
        <f t="shared" si="12"/>
        <v>4</v>
      </c>
      <c r="B18" s="551"/>
      <c r="C18" s="696" t="s">
        <v>1982</v>
      </c>
      <c r="D18" s="680" t="s">
        <v>1550</v>
      </c>
      <c r="E18" s="267"/>
      <c r="F18" s="292"/>
      <c r="G18" s="227" t="s">
        <v>1551</v>
      </c>
      <c r="H18" s="537"/>
      <c r="I18" s="534"/>
      <c r="J18" s="535"/>
      <c r="K18" s="234"/>
      <c r="L18" s="234"/>
      <c r="M18" s="234"/>
      <c r="N18" s="234"/>
      <c r="O18" s="234"/>
      <c r="P18" s="234"/>
      <c r="Q18" s="235"/>
      <c r="R18" s="255"/>
      <c r="S18" s="255"/>
      <c r="T18" s="550">
        <v>274</v>
      </c>
      <c r="U18" s="219"/>
      <c r="V18" s="220"/>
      <c r="W18" s="220"/>
      <c r="X18" s="220"/>
      <c r="Y18" s="221"/>
      <c r="Z18" s="219">
        <v>274</v>
      </c>
      <c r="AA18" s="220"/>
      <c r="AB18" s="220"/>
      <c r="AC18" s="220"/>
      <c r="AD18" s="221">
        <v>274</v>
      </c>
      <c r="AE18" s="252"/>
      <c r="AF18" s="252"/>
      <c r="AH18" s="251"/>
      <c r="AI18" s="240"/>
      <c r="AJ18" s="240"/>
      <c r="AK18" s="240"/>
      <c r="AL18" s="241"/>
      <c r="AM18" s="254"/>
      <c r="AN18" s="262"/>
      <c r="AO18" s="249"/>
      <c r="AP18" s="240"/>
      <c r="AQ18" s="240"/>
      <c r="AR18" s="240"/>
      <c r="AS18" s="243"/>
      <c r="AT18" s="214"/>
      <c r="AU18" s="240"/>
      <c r="AV18" s="240"/>
      <c r="AW18" s="240"/>
      <c r="AX18" s="241"/>
      <c r="AY18" s="249"/>
      <c r="AZ18" s="240"/>
      <c r="BA18" s="240"/>
      <c r="BB18" s="240"/>
      <c r="BC18" s="247"/>
      <c r="BD18" s="254"/>
      <c r="BE18" s="252"/>
      <c r="BF18" s="249"/>
      <c r="BG18" s="240"/>
      <c r="BH18" s="240"/>
      <c r="BI18" s="240"/>
      <c r="BJ18" s="241"/>
      <c r="BK18" s="249"/>
      <c r="BL18" s="240"/>
      <c r="BM18" s="240"/>
      <c r="BN18" s="240"/>
      <c r="BO18" s="247"/>
      <c r="BP18" s="223"/>
      <c r="BQ18" s="240"/>
      <c r="BR18" s="240"/>
      <c r="BS18" s="240"/>
      <c r="BT18" s="247"/>
      <c r="BU18" s="249"/>
      <c r="BV18" s="240"/>
      <c r="BW18" s="240"/>
      <c r="BX18" s="240"/>
      <c r="BY18" s="247"/>
      <c r="CA18" s="222">
        <v>3</v>
      </c>
      <c r="CB18" s="216"/>
      <c r="CC18" s="216"/>
      <c r="CD18" s="216"/>
      <c r="CE18" s="216"/>
      <c r="CF18" s="216">
        <f t="shared" si="14"/>
        <v>0</v>
      </c>
      <c r="CH18" s="263">
        <v>32</v>
      </c>
      <c r="CJ18" s="274">
        <v>201</v>
      </c>
    </row>
    <row r="19" spans="1:88" s="211" customFormat="1" ht="14.25" customHeight="1" x14ac:dyDescent="0.15">
      <c r="A19" s="213">
        <f t="shared" si="12"/>
        <v>5</v>
      </c>
      <c r="B19" s="551"/>
      <c r="C19" s="418"/>
      <c r="D19" s="680" t="s">
        <v>1550</v>
      </c>
      <c r="E19" s="267"/>
      <c r="F19" s="292"/>
      <c r="G19" s="227" t="s">
        <v>1551</v>
      </c>
      <c r="H19" s="1175">
        <v>3</v>
      </c>
      <c r="I19" s="534"/>
      <c r="J19" s="535"/>
      <c r="K19" s="234"/>
      <c r="L19" s="234"/>
      <c r="M19" s="234"/>
      <c r="N19" s="234"/>
      <c r="O19" s="234"/>
      <c r="P19" s="234"/>
      <c r="Q19" s="235"/>
      <c r="R19" s="255"/>
      <c r="S19" s="255"/>
      <c r="T19" s="936">
        <f>+SUBTOTAL(9,T17:T18)</f>
        <v>1000</v>
      </c>
      <c r="U19" s="219">
        <f t="shared" ref="U19:AD19" si="15">+SUBTOTAL(9,U17:U18)</f>
        <v>0</v>
      </c>
      <c r="V19" s="220">
        <f t="shared" si="15"/>
        <v>0</v>
      </c>
      <c r="W19" s="220">
        <f t="shared" si="15"/>
        <v>0</v>
      </c>
      <c r="X19" s="220">
        <f t="shared" si="15"/>
        <v>0</v>
      </c>
      <c r="Y19" s="221">
        <f t="shared" si="15"/>
        <v>0</v>
      </c>
      <c r="Z19" s="1138">
        <f t="shared" si="15"/>
        <v>1000</v>
      </c>
      <c r="AA19" s="220">
        <f t="shared" si="15"/>
        <v>0</v>
      </c>
      <c r="AB19" s="220">
        <f t="shared" si="15"/>
        <v>0</v>
      </c>
      <c r="AC19" s="220">
        <f t="shared" si="15"/>
        <v>0</v>
      </c>
      <c r="AD19" s="1104">
        <f t="shared" si="15"/>
        <v>1000</v>
      </c>
      <c r="AE19" s="252"/>
      <c r="AF19" s="252"/>
      <c r="AH19" s="251">
        <f t="shared" ref="AH19:AH40" si="16">SUM(AI19:AL19)</f>
        <v>0</v>
      </c>
      <c r="AI19" s="240"/>
      <c r="AJ19" s="240"/>
      <c r="AK19" s="240"/>
      <c r="AL19" s="241"/>
      <c r="AM19" s="254"/>
      <c r="AN19" s="262"/>
      <c r="AO19" s="249">
        <f t="shared" ref="AO19:AO40" si="17">SUM(AP19:AS19)</f>
        <v>0</v>
      </c>
      <c r="AP19" s="240"/>
      <c r="AQ19" s="240"/>
      <c r="AR19" s="240"/>
      <c r="AS19" s="243"/>
      <c r="AT19" s="214">
        <f t="shared" ref="AT19:AT40" si="18">SUM(AU19:AX19)</f>
        <v>0</v>
      </c>
      <c r="AU19" s="240"/>
      <c r="AV19" s="240"/>
      <c r="AW19" s="240"/>
      <c r="AX19" s="241"/>
      <c r="AY19" s="249">
        <f t="shared" ref="AY19:AY40" si="19">SUM(AZ19:BC19)</f>
        <v>726</v>
      </c>
      <c r="AZ19" s="240"/>
      <c r="BA19" s="240"/>
      <c r="BB19" s="240"/>
      <c r="BC19" s="247">
        <v>726</v>
      </c>
      <c r="BD19" s="254"/>
      <c r="BE19" s="252"/>
      <c r="BF19" s="249">
        <f t="shared" ref="BF19:BF47" si="20">SUM(BG19:BJ19)</f>
        <v>0</v>
      </c>
      <c r="BG19" s="240"/>
      <c r="BH19" s="240"/>
      <c r="BI19" s="240"/>
      <c r="BJ19" s="241"/>
      <c r="BK19" s="249">
        <f t="shared" ref="BK19:BK40" si="21">SUM(BL19:BO19)</f>
        <v>0</v>
      </c>
      <c r="BL19" s="240"/>
      <c r="BM19" s="240"/>
      <c r="BN19" s="240"/>
      <c r="BO19" s="247"/>
      <c r="BP19" s="223">
        <f t="shared" ref="BP19:BP40" si="22">SUM(BQ19:BT19)</f>
        <v>0</v>
      </c>
      <c r="BQ19" s="240"/>
      <c r="BR19" s="240"/>
      <c r="BS19" s="240"/>
      <c r="BT19" s="247"/>
      <c r="BU19" s="249">
        <f t="shared" ref="BU19:BU40" si="23">SUM(BV19:BY19)</f>
        <v>0</v>
      </c>
      <c r="BV19" s="240"/>
      <c r="BW19" s="240"/>
      <c r="BX19" s="240"/>
      <c r="BY19" s="247"/>
      <c r="CA19" s="222">
        <v>3</v>
      </c>
      <c r="CB19" s="216"/>
      <c r="CC19" s="216"/>
      <c r="CD19" s="216"/>
      <c r="CE19" s="216"/>
      <c r="CF19" s="216">
        <f t="shared" si="14"/>
        <v>0</v>
      </c>
      <c r="CH19" s="263">
        <v>32</v>
      </c>
      <c r="CJ19" s="274">
        <v>201</v>
      </c>
    </row>
    <row r="20" spans="1:88" s="211" customFormat="1" ht="16.5" customHeight="1" x14ac:dyDescent="0.15">
      <c r="A20" s="213">
        <f t="shared" si="12"/>
        <v>6</v>
      </c>
      <c r="B20" s="551" t="s">
        <v>74</v>
      </c>
      <c r="C20" s="303" t="s">
        <v>1552</v>
      </c>
      <c r="D20" s="304" t="s">
        <v>1553</v>
      </c>
      <c r="E20" s="267" t="s">
        <v>1547</v>
      </c>
      <c r="F20" s="292" t="s">
        <v>1547</v>
      </c>
      <c r="G20" s="227" t="s">
        <v>1554</v>
      </c>
      <c r="H20" s="537" t="s">
        <v>1914</v>
      </c>
      <c r="I20" s="534">
        <v>42443</v>
      </c>
      <c r="J20" s="535">
        <v>44377</v>
      </c>
      <c r="K20" s="234">
        <v>10</v>
      </c>
      <c r="L20" s="234">
        <v>1</v>
      </c>
      <c r="M20" s="234">
        <v>1</v>
      </c>
      <c r="N20" s="234">
        <v>1</v>
      </c>
      <c r="O20" s="234">
        <v>1</v>
      </c>
      <c r="P20" s="234">
        <v>4</v>
      </c>
      <c r="Q20" s="235">
        <v>1</v>
      </c>
      <c r="R20" s="255"/>
      <c r="S20" s="255"/>
      <c r="T20" s="550">
        <v>28000</v>
      </c>
      <c r="U20" s="219">
        <f t="shared" ref="U20:U40" si="24">AH20+AO20</f>
        <v>19002</v>
      </c>
      <c r="V20" s="220">
        <f t="shared" ref="V20:V40" si="25">AI20+AP20</f>
        <v>0</v>
      </c>
      <c r="W20" s="220">
        <f t="shared" ref="W20:W40" si="26">AJ20+AQ20</f>
        <v>0</v>
      </c>
      <c r="X20" s="220">
        <f t="shared" ref="X20:X40" si="27">AK20+AR20</f>
        <v>0</v>
      </c>
      <c r="Y20" s="221">
        <f t="shared" ref="Y20:Y40" si="28">AL20+AS20</f>
        <v>19002</v>
      </c>
      <c r="Z20" s="219">
        <f t="shared" ref="Z20:Z40" si="29">AT20+AY20+BF20+BK20+BP20+BU20</f>
        <v>6319</v>
      </c>
      <c r="AA20" s="220">
        <f t="shared" ref="AA20:AA40" si="30">AU20+AZ20+BG20+BL20+BQ20+BV20</f>
        <v>0</v>
      </c>
      <c r="AB20" s="220">
        <f t="shared" ref="AB20:AB40" si="31">AV20+BA20+BH20+BM20+BR20+BW20</f>
        <v>0</v>
      </c>
      <c r="AC20" s="220">
        <f t="shared" ref="AC20:AC40" si="32">AW20+BB20+BI20+BN20+BS20+BX20</f>
        <v>0</v>
      </c>
      <c r="AD20" s="221">
        <f t="shared" ref="AD20:AD40" si="33">AX20+BC20+BJ20+BO20+BT20+BY20</f>
        <v>6319</v>
      </c>
      <c r="AE20" s="252"/>
      <c r="AF20" s="252"/>
      <c r="AH20" s="251">
        <f t="shared" si="16"/>
        <v>13900</v>
      </c>
      <c r="AI20" s="240"/>
      <c r="AJ20" s="240"/>
      <c r="AK20" s="240"/>
      <c r="AL20" s="241">
        <v>13900</v>
      </c>
      <c r="AM20" s="254"/>
      <c r="AN20" s="262"/>
      <c r="AO20" s="249">
        <f t="shared" si="17"/>
        <v>5102</v>
      </c>
      <c r="AP20" s="240"/>
      <c r="AQ20" s="240"/>
      <c r="AR20" s="240"/>
      <c r="AS20" s="243">
        <v>5102</v>
      </c>
      <c r="AT20" s="214">
        <f t="shared" si="18"/>
        <v>5055</v>
      </c>
      <c r="AU20" s="240"/>
      <c r="AV20" s="240"/>
      <c r="AW20" s="240"/>
      <c r="AX20" s="1055">
        <v>5055</v>
      </c>
      <c r="AY20" s="249">
        <f t="shared" si="19"/>
        <v>1264</v>
      </c>
      <c r="AZ20" s="240"/>
      <c r="BA20" s="240"/>
      <c r="BB20" s="240"/>
      <c r="BC20" s="1054">
        <v>1264</v>
      </c>
      <c r="BD20" s="254"/>
      <c r="BE20" s="252"/>
      <c r="BF20" s="249">
        <f t="shared" si="20"/>
        <v>0</v>
      </c>
      <c r="BG20" s="240"/>
      <c r="BH20" s="240"/>
      <c r="BI20" s="240"/>
      <c r="BJ20" s="241"/>
      <c r="BK20" s="249">
        <f t="shared" si="21"/>
        <v>0</v>
      </c>
      <c r="BL20" s="240"/>
      <c r="BM20" s="240"/>
      <c r="BN20" s="240"/>
      <c r="BO20" s="247"/>
      <c r="BP20" s="223">
        <f t="shared" si="22"/>
        <v>0</v>
      </c>
      <c r="BQ20" s="240"/>
      <c r="BR20" s="240"/>
      <c r="BS20" s="240"/>
      <c r="BT20" s="247"/>
      <c r="BU20" s="249">
        <f t="shared" si="23"/>
        <v>0</v>
      </c>
      <c r="BV20" s="240"/>
      <c r="BW20" s="240"/>
      <c r="BX20" s="240"/>
      <c r="BY20" s="247"/>
      <c r="CA20" s="222">
        <v>4.5</v>
      </c>
      <c r="CB20" s="216"/>
      <c r="CC20" s="216"/>
      <c r="CD20" s="216"/>
      <c r="CE20" s="216"/>
      <c r="CF20" s="216">
        <f t="shared" si="14"/>
        <v>2679</v>
      </c>
      <c r="CH20" s="263" t="s">
        <v>1555</v>
      </c>
      <c r="CJ20" s="274">
        <v>201</v>
      </c>
    </row>
    <row r="21" spans="1:88" s="211" customFormat="1" ht="16.5" customHeight="1" x14ac:dyDescent="0.15">
      <c r="A21" s="213">
        <f t="shared" si="12"/>
        <v>7</v>
      </c>
      <c r="B21" s="551"/>
      <c r="C21" s="303"/>
      <c r="D21" s="680" t="s">
        <v>2144</v>
      </c>
      <c r="E21" s="267"/>
      <c r="F21" s="292"/>
      <c r="G21" s="227" t="s">
        <v>1554</v>
      </c>
      <c r="H21" s="1175" t="s">
        <v>1976</v>
      </c>
      <c r="I21" s="534"/>
      <c r="J21" s="535"/>
      <c r="K21" s="234"/>
      <c r="L21" s="234"/>
      <c r="M21" s="234"/>
      <c r="N21" s="234"/>
      <c r="O21" s="234"/>
      <c r="P21" s="234"/>
      <c r="Q21" s="235"/>
      <c r="R21" s="255"/>
      <c r="S21" s="255"/>
      <c r="T21" s="936">
        <f>+SUBTOTAL(9,T20)</f>
        <v>28000</v>
      </c>
      <c r="U21" s="1138">
        <f t="shared" ref="U21:AD21" si="34">+SUBTOTAL(9,U20)</f>
        <v>19002</v>
      </c>
      <c r="V21" s="220">
        <f t="shared" si="34"/>
        <v>0</v>
      </c>
      <c r="W21" s="220">
        <f t="shared" si="34"/>
        <v>0</v>
      </c>
      <c r="X21" s="220">
        <f t="shared" si="34"/>
        <v>0</v>
      </c>
      <c r="Y21" s="221">
        <f t="shared" si="34"/>
        <v>19002</v>
      </c>
      <c r="Z21" s="1138">
        <f t="shared" si="34"/>
        <v>6319</v>
      </c>
      <c r="AA21" s="220">
        <f t="shared" si="34"/>
        <v>0</v>
      </c>
      <c r="AB21" s="220">
        <f t="shared" si="34"/>
        <v>0</v>
      </c>
      <c r="AC21" s="220">
        <f t="shared" si="34"/>
        <v>0</v>
      </c>
      <c r="AD21" s="221">
        <f t="shared" si="34"/>
        <v>6319</v>
      </c>
      <c r="AE21" s="252"/>
      <c r="AF21" s="252"/>
      <c r="AH21" s="251">
        <f t="shared" si="16"/>
        <v>13900</v>
      </c>
      <c r="AI21" s="240"/>
      <c r="AJ21" s="240"/>
      <c r="AK21" s="240"/>
      <c r="AL21" s="241">
        <v>13900</v>
      </c>
      <c r="AM21" s="254"/>
      <c r="AN21" s="262"/>
      <c r="AO21" s="249">
        <f t="shared" si="17"/>
        <v>5102</v>
      </c>
      <c r="AP21" s="240"/>
      <c r="AQ21" s="240"/>
      <c r="AR21" s="240"/>
      <c r="AS21" s="243">
        <v>5102</v>
      </c>
      <c r="AT21" s="214">
        <f t="shared" si="18"/>
        <v>5055</v>
      </c>
      <c r="AU21" s="240"/>
      <c r="AV21" s="240"/>
      <c r="AW21" s="240"/>
      <c r="AX21" s="241">
        <v>5055</v>
      </c>
      <c r="AY21" s="249">
        <f t="shared" si="19"/>
        <v>1264</v>
      </c>
      <c r="AZ21" s="240"/>
      <c r="BA21" s="240"/>
      <c r="BB21" s="240"/>
      <c r="BC21" s="247">
        <v>1264</v>
      </c>
      <c r="BD21" s="254"/>
      <c r="BE21" s="252"/>
      <c r="BF21" s="249">
        <f t="shared" si="20"/>
        <v>0</v>
      </c>
      <c r="BG21" s="240"/>
      <c r="BH21" s="240"/>
      <c r="BI21" s="240"/>
      <c r="BJ21" s="241"/>
      <c r="BK21" s="249">
        <f t="shared" si="21"/>
        <v>0</v>
      </c>
      <c r="BL21" s="240"/>
      <c r="BM21" s="240"/>
      <c r="BN21" s="240"/>
      <c r="BO21" s="247"/>
      <c r="BP21" s="223">
        <f t="shared" si="22"/>
        <v>0</v>
      </c>
      <c r="BQ21" s="240"/>
      <c r="BR21" s="240"/>
      <c r="BS21" s="240"/>
      <c r="BT21" s="247"/>
      <c r="BU21" s="249">
        <f t="shared" si="23"/>
        <v>0</v>
      </c>
      <c r="BV21" s="240"/>
      <c r="BW21" s="240"/>
      <c r="BX21" s="240"/>
      <c r="BY21" s="247"/>
      <c r="CA21" s="222">
        <v>4.5</v>
      </c>
      <c r="CB21" s="216"/>
      <c r="CC21" s="216"/>
      <c r="CD21" s="216"/>
      <c r="CE21" s="216"/>
      <c r="CF21" s="216">
        <f t="shared" si="14"/>
        <v>2679</v>
      </c>
      <c r="CH21" s="263" t="s">
        <v>1555</v>
      </c>
      <c r="CJ21" s="274">
        <v>201</v>
      </c>
    </row>
    <row r="22" spans="1:88" s="211" customFormat="1" ht="16.5" customHeight="1" x14ac:dyDescent="0.15">
      <c r="A22" s="213">
        <f t="shared" si="12"/>
        <v>8</v>
      </c>
      <c r="B22" s="551" t="s">
        <v>26</v>
      </c>
      <c r="C22" s="418" t="s">
        <v>1556</v>
      </c>
      <c r="D22" s="304" t="s">
        <v>1908</v>
      </c>
      <c r="E22" s="267" t="s">
        <v>1547</v>
      </c>
      <c r="F22" s="292" t="s">
        <v>1547</v>
      </c>
      <c r="G22" s="227" t="s">
        <v>1557</v>
      </c>
      <c r="H22" s="537" t="s">
        <v>1558</v>
      </c>
      <c r="I22" s="534">
        <v>44256</v>
      </c>
      <c r="J22" s="535">
        <v>46203</v>
      </c>
      <c r="K22" s="234">
        <v>10</v>
      </c>
      <c r="L22" s="234">
        <v>1</v>
      </c>
      <c r="M22" s="234">
        <v>1</v>
      </c>
      <c r="N22" s="234">
        <v>1</v>
      </c>
      <c r="O22" s="234">
        <v>1</v>
      </c>
      <c r="P22" s="234">
        <v>4</v>
      </c>
      <c r="Q22" s="235">
        <v>1</v>
      </c>
      <c r="R22" s="257"/>
      <c r="S22" s="257"/>
      <c r="T22" s="251">
        <v>52998</v>
      </c>
      <c r="U22" s="219">
        <f t="shared" si="24"/>
        <v>0</v>
      </c>
      <c r="V22" s="220">
        <f t="shared" si="25"/>
        <v>0</v>
      </c>
      <c r="W22" s="220">
        <f t="shared" si="26"/>
        <v>0</v>
      </c>
      <c r="X22" s="220">
        <f t="shared" si="27"/>
        <v>0</v>
      </c>
      <c r="Y22" s="221">
        <f t="shared" si="28"/>
        <v>0</v>
      </c>
      <c r="Z22" s="219">
        <f t="shared" si="29"/>
        <v>52998</v>
      </c>
      <c r="AA22" s="220">
        <f t="shared" si="30"/>
        <v>0</v>
      </c>
      <c r="AB22" s="220">
        <f t="shared" si="31"/>
        <v>0</v>
      </c>
      <c r="AC22" s="220">
        <f t="shared" si="32"/>
        <v>0</v>
      </c>
      <c r="AD22" s="221">
        <f t="shared" si="33"/>
        <v>52998</v>
      </c>
      <c r="AE22" s="252"/>
      <c r="AF22" s="252"/>
      <c r="AH22" s="251">
        <f t="shared" si="16"/>
        <v>0</v>
      </c>
      <c r="AI22" s="240"/>
      <c r="AJ22" s="240"/>
      <c r="AK22" s="240"/>
      <c r="AL22" s="241"/>
      <c r="AM22" s="254"/>
      <c r="AN22" s="262"/>
      <c r="AO22" s="249">
        <f t="shared" si="17"/>
        <v>0</v>
      </c>
      <c r="AP22" s="240"/>
      <c r="AQ22" s="240"/>
      <c r="AR22" s="240"/>
      <c r="AS22" s="243"/>
      <c r="AT22" s="214">
        <f t="shared" si="18"/>
        <v>0</v>
      </c>
      <c r="AU22" s="240"/>
      <c r="AV22" s="240"/>
      <c r="AW22" s="240"/>
      <c r="AX22" s="241"/>
      <c r="AY22" s="249">
        <f t="shared" si="19"/>
        <v>7949</v>
      </c>
      <c r="AZ22" s="240"/>
      <c r="BA22" s="240"/>
      <c r="BB22" s="240"/>
      <c r="BC22" s="247">
        <v>7949</v>
      </c>
      <c r="BD22" s="254"/>
      <c r="BE22" s="252"/>
      <c r="BF22" s="249">
        <f t="shared" si="20"/>
        <v>10600</v>
      </c>
      <c r="BG22" s="240"/>
      <c r="BH22" s="240"/>
      <c r="BI22" s="240"/>
      <c r="BJ22" s="241">
        <v>10600</v>
      </c>
      <c r="BK22" s="249">
        <f t="shared" si="21"/>
        <v>10600</v>
      </c>
      <c r="BL22" s="240"/>
      <c r="BM22" s="240"/>
      <c r="BN22" s="240"/>
      <c r="BO22" s="247">
        <v>10600</v>
      </c>
      <c r="BP22" s="223">
        <f t="shared" si="22"/>
        <v>10600</v>
      </c>
      <c r="BQ22" s="240"/>
      <c r="BR22" s="240"/>
      <c r="BS22" s="240"/>
      <c r="BT22" s="247">
        <v>10600</v>
      </c>
      <c r="BU22" s="249">
        <f t="shared" si="23"/>
        <v>13249</v>
      </c>
      <c r="BV22" s="240"/>
      <c r="BW22" s="240"/>
      <c r="BX22" s="240"/>
      <c r="BY22" s="247">
        <v>13249</v>
      </c>
      <c r="CA22" s="222">
        <v>6</v>
      </c>
      <c r="CB22" s="216"/>
      <c r="CC22" s="216"/>
      <c r="CD22" s="216"/>
      <c r="CE22" s="216"/>
      <c r="CF22" s="216">
        <f t="shared" si="14"/>
        <v>0</v>
      </c>
      <c r="CH22" s="263">
        <v>32</v>
      </c>
      <c r="CJ22" s="274">
        <v>201</v>
      </c>
    </row>
    <row r="23" spans="1:88" s="211" customFormat="1" ht="21.75" customHeight="1" x14ac:dyDescent="0.15">
      <c r="A23" s="213">
        <f t="shared" si="12"/>
        <v>9</v>
      </c>
      <c r="B23" s="681"/>
      <c r="C23" s="696" t="s">
        <v>1982</v>
      </c>
      <c r="D23" s="694" t="s">
        <v>1979</v>
      </c>
      <c r="E23" s="640"/>
      <c r="F23" s="683"/>
      <c r="G23" s="765" t="s">
        <v>1977</v>
      </c>
      <c r="H23" s="644"/>
      <c r="I23" s="684"/>
      <c r="J23" s="685"/>
      <c r="K23" s="710"/>
      <c r="L23" s="710"/>
      <c r="M23" s="710"/>
      <c r="N23" s="710"/>
      <c r="O23" s="710"/>
      <c r="P23" s="710"/>
      <c r="Q23" s="711"/>
      <c r="R23" s="257"/>
      <c r="S23" s="257"/>
      <c r="T23" s="550">
        <v>2</v>
      </c>
      <c r="U23" s="687"/>
      <c r="V23" s="688"/>
      <c r="W23" s="688"/>
      <c r="X23" s="688"/>
      <c r="Y23" s="689"/>
      <c r="Z23" s="687">
        <v>2</v>
      </c>
      <c r="AA23" s="688"/>
      <c r="AB23" s="688"/>
      <c r="AC23" s="688"/>
      <c r="AD23" s="689">
        <v>2</v>
      </c>
      <c r="AE23" s="252"/>
      <c r="AF23" s="252"/>
      <c r="AH23" s="686">
        <f t="shared" si="16"/>
        <v>0</v>
      </c>
      <c r="AI23" s="690"/>
      <c r="AJ23" s="690"/>
      <c r="AK23" s="690"/>
      <c r="AL23" s="691"/>
      <c r="AM23" s="254"/>
      <c r="AN23" s="262"/>
      <c r="AO23" s="575">
        <f t="shared" si="17"/>
        <v>0</v>
      </c>
      <c r="AP23" s="690"/>
      <c r="AQ23" s="690"/>
      <c r="AR23" s="690"/>
      <c r="AS23" s="692"/>
      <c r="AT23" s="572">
        <f t="shared" si="18"/>
        <v>0</v>
      </c>
      <c r="AU23" s="690"/>
      <c r="AV23" s="690"/>
      <c r="AW23" s="690"/>
      <c r="AX23" s="691"/>
      <c r="AY23" s="575">
        <f t="shared" si="19"/>
        <v>0</v>
      </c>
      <c r="AZ23" s="690"/>
      <c r="BA23" s="690"/>
      <c r="BB23" s="690"/>
      <c r="BC23" s="693"/>
      <c r="BD23" s="254"/>
      <c r="BE23" s="252"/>
      <c r="BF23" s="575">
        <f t="shared" si="20"/>
        <v>0</v>
      </c>
      <c r="BG23" s="690"/>
      <c r="BH23" s="690"/>
      <c r="BI23" s="690"/>
      <c r="BJ23" s="691"/>
      <c r="BK23" s="575">
        <f t="shared" si="21"/>
        <v>0</v>
      </c>
      <c r="BL23" s="690"/>
      <c r="BM23" s="690"/>
      <c r="BN23" s="690"/>
      <c r="BO23" s="693"/>
      <c r="BP23" s="580">
        <f t="shared" si="22"/>
        <v>0</v>
      </c>
      <c r="BQ23" s="690"/>
      <c r="BR23" s="690"/>
      <c r="BS23" s="690"/>
      <c r="BT23" s="693"/>
      <c r="BU23" s="575">
        <f t="shared" si="23"/>
        <v>0</v>
      </c>
      <c r="BV23" s="690"/>
      <c r="BW23" s="690"/>
      <c r="BX23" s="690"/>
      <c r="BY23" s="693"/>
      <c r="CA23" s="222">
        <v>6</v>
      </c>
      <c r="CB23" s="216"/>
      <c r="CC23" s="216"/>
      <c r="CD23" s="216"/>
      <c r="CE23" s="216"/>
      <c r="CF23" s="216">
        <f t="shared" si="14"/>
        <v>0</v>
      </c>
      <c r="CH23" s="425">
        <v>32</v>
      </c>
      <c r="CJ23" s="274">
        <v>201</v>
      </c>
    </row>
    <row r="24" spans="1:88" s="211" customFormat="1" ht="21.75" customHeight="1" x14ac:dyDescent="0.15">
      <c r="A24" s="213"/>
      <c r="B24" s="681"/>
      <c r="C24" s="682"/>
      <c r="D24" s="694" t="s">
        <v>2145</v>
      </c>
      <c r="E24" s="640"/>
      <c r="F24" s="683"/>
      <c r="G24" s="765"/>
      <c r="H24" s="1176" t="s">
        <v>1978</v>
      </c>
      <c r="I24" s="684"/>
      <c r="J24" s="685"/>
      <c r="K24" s="710"/>
      <c r="L24" s="710"/>
      <c r="M24" s="710"/>
      <c r="N24" s="710"/>
      <c r="O24" s="710"/>
      <c r="P24" s="710"/>
      <c r="Q24" s="711"/>
      <c r="R24" s="257"/>
      <c r="S24" s="257"/>
      <c r="T24" s="937">
        <f>+SUBTOTAL(9,T22:T23)</f>
        <v>53000</v>
      </c>
      <c r="U24" s="1145">
        <f t="shared" ref="U24:AD24" si="35">+SUBTOTAL(9,U22:U23)</f>
        <v>0</v>
      </c>
      <c r="V24" s="688">
        <f t="shared" si="35"/>
        <v>0</v>
      </c>
      <c r="W24" s="688">
        <f t="shared" si="35"/>
        <v>0</v>
      </c>
      <c r="X24" s="688">
        <f t="shared" si="35"/>
        <v>0</v>
      </c>
      <c r="Y24" s="689">
        <f t="shared" si="35"/>
        <v>0</v>
      </c>
      <c r="Z24" s="1145">
        <f t="shared" si="35"/>
        <v>53000</v>
      </c>
      <c r="AA24" s="688">
        <f t="shared" si="35"/>
        <v>0</v>
      </c>
      <c r="AB24" s="688">
        <f t="shared" si="35"/>
        <v>0</v>
      </c>
      <c r="AC24" s="688">
        <f t="shared" si="35"/>
        <v>0</v>
      </c>
      <c r="AD24" s="689">
        <f t="shared" si="35"/>
        <v>53000</v>
      </c>
      <c r="AE24" s="252"/>
      <c r="AF24" s="252"/>
      <c r="AH24" s="686"/>
      <c r="AI24" s="690"/>
      <c r="AJ24" s="690"/>
      <c r="AK24" s="690"/>
      <c r="AL24" s="691"/>
      <c r="AM24" s="254"/>
      <c r="AN24" s="262"/>
      <c r="AO24" s="575"/>
      <c r="AP24" s="690"/>
      <c r="AQ24" s="690"/>
      <c r="AR24" s="690"/>
      <c r="AS24" s="692"/>
      <c r="AT24" s="572"/>
      <c r="AU24" s="690"/>
      <c r="AV24" s="690"/>
      <c r="AW24" s="690"/>
      <c r="AX24" s="691"/>
      <c r="AY24" s="575"/>
      <c r="AZ24" s="690"/>
      <c r="BA24" s="690"/>
      <c r="BB24" s="690"/>
      <c r="BC24" s="693"/>
      <c r="BD24" s="254"/>
      <c r="BE24" s="252"/>
      <c r="BF24" s="575"/>
      <c r="BG24" s="690"/>
      <c r="BH24" s="690"/>
      <c r="BI24" s="690"/>
      <c r="BJ24" s="691"/>
      <c r="BK24" s="575"/>
      <c r="BL24" s="690"/>
      <c r="BM24" s="690"/>
      <c r="BN24" s="690"/>
      <c r="BO24" s="693"/>
      <c r="BP24" s="580"/>
      <c r="BQ24" s="690"/>
      <c r="BR24" s="690"/>
      <c r="BS24" s="690"/>
      <c r="BT24" s="693"/>
      <c r="BU24" s="575"/>
      <c r="BV24" s="690"/>
      <c r="BW24" s="690"/>
      <c r="BX24" s="690"/>
      <c r="BY24" s="693"/>
      <c r="CA24" s="222"/>
      <c r="CB24" s="216"/>
      <c r="CC24" s="216"/>
      <c r="CD24" s="216"/>
      <c r="CE24" s="216"/>
      <c r="CF24" s="216">
        <f t="shared" si="14"/>
        <v>0</v>
      </c>
      <c r="CH24" s="425"/>
      <c r="CJ24" s="274"/>
    </row>
    <row r="25" spans="1:88" s="211" customFormat="1" ht="16.5" customHeight="1" x14ac:dyDescent="0.15">
      <c r="A25" s="213">
        <f t="shared" ref="A25:A43" si="36">+ROW()-14</f>
        <v>11</v>
      </c>
      <c r="B25" s="195" t="s">
        <v>74</v>
      </c>
      <c r="C25" s="265" t="s">
        <v>1789</v>
      </c>
      <c r="D25" s="266" t="s">
        <v>1790</v>
      </c>
      <c r="E25" s="267" t="s">
        <v>1758</v>
      </c>
      <c r="F25" s="272" t="s">
        <v>1791</v>
      </c>
      <c r="G25" s="557" t="s">
        <v>1792</v>
      </c>
      <c r="H25" s="1175" t="s">
        <v>990</v>
      </c>
      <c r="I25" s="552">
        <v>43160</v>
      </c>
      <c r="J25" s="535">
        <v>45382</v>
      </c>
      <c r="K25" s="232">
        <v>10</v>
      </c>
      <c r="L25" s="232">
        <v>7</v>
      </c>
      <c r="M25" s="232">
        <v>6</v>
      </c>
      <c r="N25" s="232">
        <v>2</v>
      </c>
      <c r="O25" s="232">
        <v>1</v>
      </c>
      <c r="P25" s="232">
        <v>2</v>
      </c>
      <c r="Q25" s="233">
        <v>1</v>
      </c>
      <c r="R25" s="255"/>
      <c r="S25" s="255"/>
      <c r="T25" s="624">
        <v>3000</v>
      </c>
      <c r="U25" s="214">
        <f t="shared" si="24"/>
        <v>0</v>
      </c>
      <c r="V25" s="218">
        <f t="shared" si="25"/>
        <v>0</v>
      </c>
      <c r="W25" s="218">
        <f t="shared" si="26"/>
        <v>0</v>
      </c>
      <c r="X25" s="218">
        <f t="shared" si="27"/>
        <v>0</v>
      </c>
      <c r="Y25" s="212">
        <f t="shared" si="28"/>
        <v>0</v>
      </c>
      <c r="Z25" s="214">
        <f t="shared" si="29"/>
        <v>0</v>
      </c>
      <c r="AA25" s="218">
        <f t="shared" si="30"/>
        <v>0</v>
      </c>
      <c r="AB25" s="218">
        <f t="shared" si="31"/>
        <v>0</v>
      </c>
      <c r="AC25" s="218">
        <f t="shared" si="32"/>
        <v>0</v>
      </c>
      <c r="AD25" s="212">
        <f t="shared" si="33"/>
        <v>0</v>
      </c>
      <c r="AE25" s="252"/>
      <c r="AF25" s="252"/>
      <c r="AH25" s="249">
        <f t="shared" si="16"/>
        <v>0</v>
      </c>
      <c r="AI25" s="238"/>
      <c r="AJ25" s="238"/>
      <c r="AK25" s="238"/>
      <c r="AL25" s="239"/>
      <c r="AM25" s="254"/>
      <c r="AN25" s="262"/>
      <c r="AO25" s="249">
        <f t="shared" si="17"/>
        <v>0</v>
      </c>
      <c r="AP25" s="238"/>
      <c r="AQ25" s="238"/>
      <c r="AR25" s="238"/>
      <c r="AS25" s="242">
        <v>0</v>
      </c>
      <c r="AT25" s="214">
        <f t="shared" si="18"/>
        <v>0</v>
      </c>
      <c r="AU25" s="238"/>
      <c r="AV25" s="238"/>
      <c r="AW25" s="238"/>
      <c r="AX25" s="239">
        <v>0</v>
      </c>
      <c r="AY25" s="249">
        <f t="shared" si="19"/>
        <v>0</v>
      </c>
      <c r="AZ25" s="238"/>
      <c r="BA25" s="238"/>
      <c r="BB25" s="238"/>
      <c r="BC25" s="246">
        <v>0</v>
      </c>
      <c r="BD25" s="254"/>
      <c r="BE25" s="252"/>
      <c r="BF25" s="249">
        <f t="shared" si="20"/>
        <v>0</v>
      </c>
      <c r="BG25" s="238"/>
      <c r="BH25" s="238"/>
      <c r="BI25" s="238"/>
      <c r="BJ25" s="239">
        <v>0</v>
      </c>
      <c r="BK25" s="249">
        <f t="shared" si="21"/>
        <v>0</v>
      </c>
      <c r="BL25" s="238"/>
      <c r="BM25" s="238"/>
      <c r="BN25" s="238"/>
      <c r="BO25" s="246">
        <v>0</v>
      </c>
      <c r="BP25" s="223">
        <f t="shared" si="22"/>
        <v>0</v>
      </c>
      <c r="BQ25" s="238"/>
      <c r="BR25" s="238"/>
      <c r="BS25" s="238"/>
      <c r="BT25" s="246">
        <v>0</v>
      </c>
      <c r="BU25" s="249">
        <f t="shared" si="23"/>
        <v>0</v>
      </c>
      <c r="BV25" s="238"/>
      <c r="BW25" s="238"/>
      <c r="BX25" s="238"/>
      <c r="BY25" s="246"/>
      <c r="CA25" s="222">
        <v>13</v>
      </c>
      <c r="CB25" s="216"/>
      <c r="CC25" s="216"/>
      <c r="CD25" s="216"/>
      <c r="CE25" s="216"/>
      <c r="CF25" s="216">
        <f t="shared" si="14"/>
        <v>3000</v>
      </c>
      <c r="CH25" s="263" t="s">
        <v>992</v>
      </c>
      <c r="CJ25" s="274">
        <v>123</v>
      </c>
    </row>
    <row r="26" spans="1:88" s="211" customFormat="1" ht="16.5" customHeight="1" x14ac:dyDescent="0.15">
      <c r="A26" s="213">
        <f t="shared" si="36"/>
        <v>12</v>
      </c>
      <c r="B26" s="195"/>
      <c r="C26" s="265"/>
      <c r="D26" s="697" t="s">
        <v>1790</v>
      </c>
      <c r="E26" s="267"/>
      <c r="F26" s="272"/>
      <c r="G26" s="557" t="s">
        <v>1792</v>
      </c>
      <c r="H26" s="537"/>
      <c r="I26" s="552"/>
      <c r="J26" s="535"/>
      <c r="K26" s="232"/>
      <c r="L26" s="232"/>
      <c r="M26" s="232"/>
      <c r="N26" s="232"/>
      <c r="O26" s="232"/>
      <c r="P26" s="232"/>
      <c r="Q26" s="233"/>
      <c r="R26" s="255"/>
      <c r="S26" s="255"/>
      <c r="T26" s="936">
        <f>+SUBTOTAL(9,T25)</f>
        <v>3000</v>
      </c>
      <c r="U26" s="1146">
        <f t="shared" ref="U26:AD26" si="37">+SUBTOTAL(9,U25)</f>
        <v>0</v>
      </c>
      <c r="V26" s="218">
        <f t="shared" si="37"/>
        <v>0</v>
      </c>
      <c r="W26" s="218">
        <f t="shared" si="37"/>
        <v>0</v>
      </c>
      <c r="X26" s="218">
        <f t="shared" si="37"/>
        <v>0</v>
      </c>
      <c r="Y26" s="212">
        <f t="shared" si="37"/>
        <v>0</v>
      </c>
      <c r="Z26" s="1147">
        <f t="shared" si="37"/>
        <v>0</v>
      </c>
      <c r="AA26" s="218">
        <f t="shared" si="37"/>
        <v>0</v>
      </c>
      <c r="AB26" s="218">
        <f t="shared" si="37"/>
        <v>0</v>
      </c>
      <c r="AC26" s="218">
        <f t="shared" si="37"/>
        <v>0</v>
      </c>
      <c r="AD26" s="212">
        <f t="shared" si="37"/>
        <v>0</v>
      </c>
      <c r="AE26" s="252"/>
      <c r="AF26" s="252"/>
      <c r="AH26" s="249">
        <f t="shared" si="16"/>
        <v>0</v>
      </c>
      <c r="AI26" s="238"/>
      <c r="AJ26" s="238"/>
      <c r="AK26" s="238"/>
      <c r="AL26" s="239"/>
      <c r="AM26" s="254"/>
      <c r="AN26" s="262"/>
      <c r="AO26" s="249">
        <f t="shared" si="17"/>
        <v>0</v>
      </c>
      <c r="AP26" s="238"/>
      <c r="AQ26" s="238"/>
      <c r="AR26" s="238"/>
      <c r="AS26" s="242">
        <v>0</v>
      </c>
      <c r="AT26" s="214">
        <f t="shared" si="18"/>
        <v>0</v>
      </c>
      <c r="AU26" s="238"/>
      <c r="AV26" s="238"/>
      <c r="AW26" s="238"/>
      <c r="AX26" s="239">
        <v>0</v>
      </c>
      <c r="AY26" s="249">
        <f t="shared" si="19"/>
        <v>0</v>
      </c>
      <c r="AZ26" s="238"/>
      <c r="BA26" s="238"/>
      <c r="BB26" s="238"/>
      <c r="BC26" s="246">
        <v>0</v>
      </c>
      <c r="BD26" s="254"/>
      <c r="BE26" s="252"/>
      <c r="BF26" s="249">
        <f t="shared" si="20"/>
        <v>0</v>
      </c>
      <c r="BG26" s="238"/>
      <c r="BH26" s="238"/>
      <c r="BI26" s="238"/>
      <c r="BJ26" s="239">
        <v>0</v>
      </c>
      <c r="BK26" s="249">
        <f t="shared" si="21"/>
        <v>0</v>
      </c>
      <c r="BL26" s="238"/>
      <c r="BM26" s="238"/>
      <c r="BN26" s="238"/>
      <c r="BO26" s="246">
        <v>0</v>
      </c>
      <c r="BP26" s="223">
        <f t="shared" si="22"/>
        <v>0</v>
      </c>
      <c r="BQ26" s="238"/>
      <c r="BR26" s="238"/>
      <c r="BS26" s="238"/>
      <c r="BT26" s="246">
        <v>0</v>
      </c>
      <c r="BU26" s="249">
        <f t="shared" si="23"/>
        <v>0</v>
      </c>
      <c r="BV26" s="238"/>
      <c r="BW26" s="238"/>
      <c r="BX26" s="238"/>
      <c r="BY26" s="246"/>
      <c r="CA26" s="222">
        <v>13</v>
      </c>
      <c r="CB26" s="216"/>
      <c r="CC26" s="216"/>
      <c r="CD26" s="216"/>
      <c r="CE26" s="216"/>
      <c r="CF26" s="216">
        <f t="shared" si="14"/>
        <v>3000</v>
      </c>
      <c r="CH26" s="263" t="s">
        <v>992</v>
      </c>
      <c r="CJ26" s="274">
        <v>123</v>
      </c>
    </row>
    <row r="27" spans="1:88" s="211" customFormat="1" ht="16.5" customHeight="1" x14ac:dyDescent="0.15">
      <c r="A27" s="213">
        <f t="shared" si="36"/>
        <v>13</v>
      </c>
      <c r="B27" s="195" t="s">
        <v>74</v>
      </c>
      <c r="C27" s="268" t="s">
        <v>1156</v>
      </c>
      <c r="D27" s="266" t="s">
        <v>547</v>
      </c>
      <c r="E27" s="269" t="s">
        <v>1153</v>
      </c>
      <c r="F27" s="273" t="s">
        <v>1154</v>
      </c>
      <c r="G27" s="224" t="s">
        <v>1157</v>
      </c>
      <c r="H27" s="547" t="s">
        <v>260</v>
      </c>
      <c r="I27" s="534">
        <v>43525</v>
      </c>
      <c r="J27" s="535">
        <v>44469</v>
      </c>
      <c r="K27" s="232">
        <v>10</v>
      </c>
      <c r="L27" s="232">
        <v>2</v>
      </c>
      <c r="M27" s="232">
        <v>2</v>
      </c>
      <c r="N27" s="232">
        <v>2</v>
      </c>
      <c r="O27" s="232">
        <v>1</v>
      </c>
      <c r="P27" s="232">
        <v>1</v>
      </c>
      <c r="Q27" s="233">
        <v>4</v>
      </c>
      <c r="R27" s="256"/>
      <c r="S27" s="256"/>
      <c r="T27" s="625">
        <v>7000</v>
      </c>
      <c r="U27" s="214">
        <f t="shared" si="24"/>
        <v>2800</v>
      </c>
      <c r="V27" s="218">
        <f t="shared" si="25"/>
        <v>0</v>
      </c>
      <c r="W27" s="218">
        <f t="shared" si="26"/>
        <v>0</v>
      </c>
      <c r="X27" s="218">
        <f t="shared" si="27"/>
        <v>0</v>
      </c>
      <c r="Y27" s="212">
        <f t="shared" si="28"/>
        <v>2800</v>
      </c>
      <c r="Z27" s="312">
        <f t="shared" si="29"/>
        <v>4200</v>
      </c>
      <c r="AA27" s="218">
        <f t="shared" si="30"/>
        <v>0</v>
      </c>
      <c r="AB27" s="218">
        <f t="shared" si="31"/>
        <v>0</v>
      </c>
      <c r="AC27" s="218">
        <f t="shared" si="32"/>
        <v>0</v>
      </c>
      <c r="AD27" s="212">
        <f t="shared" si="33"/>
        <v>4200</v>
      </c>
      <c r="AE27" s="252"/>
      <c r="AF27" s="252"/>
      <c r="AH27" s="249">
        <f t="shared" si="16"/>
        <v>0</v>
      </c>
      <c r="AI27" s="238"/>
      <c r="AJ27" s="238"/>
      <c r="AK27" s="238"/>
      <c r="AL27" s="239"/>
      <c r="AM27" s="254"/>
      <c r="AN27" s="262"/>
      <c r="AO27" s="249">
        <f t="shared" si="17"/>
        <v>2800</v>
      </c>
      <c r="AP27" s="238"/>
      <c r="AQ27" s="238"/>
      <c r="AR27" s="238"/>
      <c r="AS27" s="242">
        <v>2800</v>
      </c>
      <c r="AT27" s="214">
        <f t="shared" si="18"/>
        <v>2800</v>
      </c>
      <c r="AU27" s="238"/>
      <c r="AV27" s="238"/>
      <c r="AW27" s="238"/>
      <c r="AX27" s="239">
        <v>2800</v>
      </c>
      <c r="AY27" s="249">
        <f t="shared" si="19"/>
        <v>1400</v>
      </c>
      <c r="AZ27" s="238"/>
      <c r="BA27" s="238"/>
      <c r="BB27" s="238"/>
      <c r="BC27" s="246">
        <v>1400</v>
      </c>
      <c r="BD27" s="254"/>
      <c r="BE27" s="252"/>
      <c r="BF27" s="249">
        <f t="shared" si="20"/>
        <v>0</v>
      </c>
      <c r="BG27" s="238"/>
      <c r="BH27" s="238"/>
      <c r="BI27" s="238"/>
      <c r="BJ27" s="239"/>
      <c r="BK27" s="249">
        <f t="shared" si="21"/>
        <v>0</v>
      </c>
      <c r="BL27" s="238"/>
      <c r="BM27" s="238"/>
      <c r="BN27" s="238"/>
      <c r="BO27" s="246"/>
      <c r="BP27" s="223">
        <f t="shared" si="22"/>
        <v>0</v>
      </c>
      <c r="BQ27" s="238"/>
      <c r="BR27" s="238"/>
      <c r="BS27" s="238"/>
      <c r="BT27" s="246"/>
      <c r="BU27" s="249">
        <f t="shared" si="23"/>
        <v>0</v>
      </c>
      <c r="BV27" s="238"/>
      <c r="BW27" s="238"/>
      <c r="BX27" s="238"/>
      <c r="BY27" s="246"/>
      <c r="CA27" s="222">
        <v>15</v>
      </c>
      <c r="CB27" s="216"/>
      <c r="CC27" s="216"/>
      <c r="CD27" s="216"/>
      <c r="CE27" s="216"/>
      <c r="CF27" s="216">
        <f t="shared" si="14"/>
        <v>0</v>
      </c>
      <c r="CH27" s="264" t="s">
        <v>86</v>
      </c>
      <c r="CJ27" s="274">
        <v>61</v>
      </c>
    </row>
    <row r="28" spans="1:88" s="211" customFormat="1" ht="16.5" customHeight="1" x14ac:dyDescent="0.15">
      <c r="A28" s="213">
        <f t="shared" si="36"/>
        <v>14</v>
      </c>
      <c r="B28" s="195" t="s">
        <v>74</v>
      </c>
      <c r="C28" s="265" t="s">
        <v>1395</v>
      </c>
      <c r="D28" s="266" t="s">
        <v>547</v>
      </c>
      <c r="E28" s="267" t="s">
        <v>1396</v>
      </c>
      <c r="F28" s="272" t="s">
        <v>1397</v>
      </c>
      <c r="G28" s="224" t="s">
        <v>1398</v>
      </c>
      <c r="H28" s="537" t="s">
        <v>260</v>
      </c>
      <c r="I28" s="534" t="s">
        <v>1399</v>
      </c>
      <c r="J28" s="535">
        <v>44469</v>
      </c>
      <c r="K28" s="232">
        <v>10</v>
      </c>
      <c r="L28" s="232">
        <v>3</v>
      </c>
      <c r="M28" s="232">
        <v>2</v>
      </c>
      <c r="N28" s="232">
        <v>4</v>
      </c>
      <c r="O28" s="232">
        <v>4</v>
      </c>
      <c r="P28" s="232">
        <v>1</v>
      </c>
      <c r="Q28" s="233">
        <v>1</v>
      </c>
      <c r="R28" s="255"/>
      <c r="S28" s="255"/>
      <c r="T28" s="624">
        <v>8000</v>
      </c>
      <c r="U28" s="214">
        <f t="shared" si="24"/>
        <v>3940</v>
      </c>
      <c r="V28" s="218">
        <f t="shared" si="25"/>
        <v>0</v>
      </c>
      <c r="W28" s="218">
        <f t="shared" si="26"/>
        <v>0</v>
      </c>
      <c r="X28" s="218">
        <f t="shared" si="27"/>
        <v>0</v>
      </c>
      <c r="Y28" s="212">
        <f t="shared" si="28"/>
        <v>3940</v>
      </c>
      <c r="Z28" s="214">
        <f t="shared" si="29"/>
        <v>4060</v>
      </c>
      <c r="AA28" s="218">
        <f t="shared" si="30"/>
        <v>0</v>
      </c>
      <c r="AB28" s="218">
        <f t="shared" si="31"/>
        <v>0</v>
      </c>
      <c r="AC28" s="218">
        <f t="shared" si="32"/>
        <v>0</v>
      </c>
      <c r="AD28" s="212">
        <f t="shared" si="33"/>
        <v>4060</v>
      </c>
      <c r="AE28" s="252"/>
      <c r="AF28" s="252"/>
      <c r="AH28" s="249">
        <f t="shared" si="16"/>
        <v>0</v>
      </c>
      <c r="AI28" s="238"/>
      <c r="AJ28" s="238"/>
      <c r="AK28" s="238"/>
      <c r="AL28" s="239"/>
      <c r="AM28" s="254"/>
      <c r="AN28" s="262"/>
      <c r="AO28" s="249">
        <f t="shared" si="17"/>
        <v>3940</v>
      </c>
      <c r="AP28" s="238"/>
      <c r="AQ28" s="238"/>
      <c r="AR28" s="238"/>
      <c r="AS28" s="242">
        <v>3940</v>
      </c>
      <c r="AT28" s="214">
        <f t="shared" si="18"/>
        <v>2410</v>
      </c>
      <c r="AU28" s="238"/>
      <c r="AV28" s="238"/>
      <c r="AW28" s="238"/>
      <c r="AX28" s="239">
        <v>2410</v>
      </c>
      <c r="AY28" s="249">
        <f t="shared" si="19"/>
        <v>1650</v>
      </c>
      <c r="AZ28" s="238"/>
      <c r="BA28" s="238"/>
      <c r="BB28" s="238"/>
      <c r="BC28" s="246">
        <v>1650</v>
      </c>
      <c r="BD28" s="254"/>
      <c r="BE28" s="252"/>
      <c r="BF28" s="249">
        <f t="shared" si="20"/>
        <v>0</v>
      </c>
      <c r="BG28" s="238"/>
      <c r="BH28" s="238"/>
      <c r="BI28" s="238"/>
      <c r="BJ28" s="239"/>
      <c r="BK28" s="249">
        <f t="shared" si="21"/>
        <v>0</v>
      </c>
      <c r="BL28" s="238"/>
      <c r="BM28" s="238"/>
      <c r="BN28" s="238"/>
      <c r="BO28" s="246"/>
      <c r="BP28" s="223">
        <f t="shared" si="22"/>
        <v>0</v>
      </c>
      <c r="BQ28" s="238"/>
      <c r="BR28" s="238"/>
      <c r="BS28" s="238"/>
      <c r="BT28" s="246"/>
      <c r="BU28" s="249">
        <f t="shared" si="23"/>
        <v>0</v>
      </c>
      <c r="BV28" s="238"/>
      <c r="BW28" s="238"/>
      <c r="BX28" s="238"/>
      <c r="BY28" s="246"/>
      <c r="CA28" s="222">
        <v>16</v>
      </c>
      <c r="CB28" s="216"/>
      <c r="CC28" s="216"/>
      <c r="CD28" s="216"/>
      <c r="CE28" s="216"/>
      <c r="CF28" s="216">
        <f t="shared" si="14"/>
        <v>0</v>
      </c>
      <c r="CH28" s="263" t="s">
        <v>86</v>
      </c>
      <c r="CJ28" s="274">
        <v>91</v>
      </c>
    </row>
    <row r="29" spans="1:88" s="211" customFormat="1" ht="16.5" customHeight="1" x14ac:dyDescent="0.15">
      <c r="A29" s="213">
        <f t="shared" si="36"/>
        <v>15</v>
      </c>
      <c r="B29" s="195" t="s">
        <v>74</v>
      </c>
      <c r="C29" s="268" t="s">
        <v>546</v>
      </c>
      <c r="D29" s="266" t="s">
        <v>547</v>
      </c>
      <c r="E29" s="269" t="s">
        <v>379</v>
      </c>
      <c r="F29" s="273" t="s">
        <v>548</v>
      </c>
      <c r="G29" s="224" t="s">
        <v>549</v>
      </c>
      <c r="H29" s="1174" t="s">
        <v>260</v>
      </c>
      <c r="I29" s="534">
        <v>43525</v>
      </c>
      <c r="J29" s="535">
        <v>44651</v>
      </c>
      <c r="K29" s="232">
        <v>10</v>
      </c>
      <c r="L29" s="232">
        <v>3</v>
      </c>
      <c r="M29" s="232">
        <v>3</v>
      </c>
      <c r="N29" s="232">
        <v>2</v>
      </c>
      <c r="O29" s="232">
        <v>2</v>
      </c>
      <c r="P29" s="232">
        <v>3</v>
      </c>
      <c r="Q29" s="233">
        <v>1</v>
      </c>
      <c r="R29" s="256">
        <v>8000</v>
      </c>
      <c r="S29" s="256"/>
      <c r="T29" s="625">
        <v>8000</v>
      </c>
      <c r="U29" s="214">
        <f t="shared" si="24"/>
        <v>2850</v>
      </c>
      <c r="V29" s="218">
        <f t="shared" si="25"/>
        <v>0</v>
      </c>
      <c r="W29" s="218">
        <f t="shared" si="26"/>
        <v>0</v>
      </c>
      <c r="X29" s="218">
        <f t="shared" si="27"/>
        <v>0</v>
      </c>
      <c r="Y29" s="212">
        <f t="shared" si="28"/>
        <v>2850</v>
      </c>
      <c r="Z29" s="214">
        <f t="shared" si="29"/>
        <v>4315</v>
      </c>
      <c r="AA29" s="218">
        <f t="shared" si="30"/>
        <v>0</v>
      </c>
      <c r="AB29" s="218">
        <f t="shared" si="31"/>
        <v>0</v>
      </c>
      <c r="AC29" s="218">
        <f t="shared" si="32"/>
        <v>0</v>
      </c>
      <c r="AD29" s="212">
        <f t="shared" si="33"/>
        <v>4315</v>
      </c>
      <c r="AE29" s="252"/>
      <c r="AF29" s="252"/>
      <c r="AH29" s="249">
        <f t="shared" si="16"/>
        <v>0</v>
      </c>
      <c r="AI29" s="238"/>
      <c r="AJ29" s="238"/>
      <c r="AK29" s="238"/>
      <c r="AL29" s="239"/>
      <c r="AM29" s="254"/>
      <c r="AN29" s="262"/>
      <c r="AO29" s="249">
        <f t="shared" si="17"/>
        <v>2850</v>
      </c>
      <c r="AP29" s="238"/>
      <c r="AQ29" s="238"/>
      <c r="AR29" s="238"/>
      <c r="AS29" s="242">
        <v>2850</v>
      </c>
      <c r="AT29" s="214">
        <f t="shared" si="18"/>
        <v>2876</v>
      </c>
      <c r="AU29" s="238"/>
      <c r="AV29" s="238"/>
      <c r="AW29" s="238"/>
      <c r="AX29" s="239">
        <v>2876</v>
      </c>
      <c r="AY29" s="249">
        <f t="shared" si="19"/>
        <v>1439</v>
      </c>
      <c r="AZ29" s="238"/>
      <c r="BA29" s="238"/>
      <c r="BB29" s="238"/>
      <c r="BC29" s="246">
        <v>1439</v>
      </c>
      <c r="BD29" s="254"/>
      <c r="BE29" s="252"/>
      <c r="BF29" s="249">
        <f t="shared" si="20"/>
        <v>0</v>
      </c>
      <c r="BG29" s="238"/>
      <c r="BH29" s="238"/>
      <c r="BI29" s="238"/>
      <c r="BJ29" s="239"/>
      <c r="BK29" s="249">
        <f t="shared" si="21"/>
        <v>0</v>
      </c>
      <c r="BL29" s="238"/>
      <c r="BM29" s="238"/>
      <c r="BN29" s="238"/>
      <c r="BO29" s="246"/>
      <c r="BP29" s="223">
        <f t="shared" si="22"/>
        <v>0</v>
      </c>
      <c r="BQ29" s="238"/>
      <c r="BR29" s="238"/>
      <c r="BS29" s="238"/>
      <c r="BT29" s="246"/>
      <c r="BU29" s="249">
        <f t="shared" si="23"/>
        <v>0</v>
      </c>
      <c r="BV29" s="238"/>
      <c r="BW29" s="238"/>
      <c r="BX29" s="238"/>
      <c r="BY29" s="246"/>
      <c r="CA29" s="222">
        <v>17</v>
      </c>
      <c r="CB29" s="216"/>
      <c r="CC29" s="216"/>
      <c r="CD29" s="216"/>
      <c r="CE29" s="216"/>
      <c r="CF29" s="216">
        <f t="shared" si="14"/>
        <v>835</v>
      </c>
      <c r="CH29" s="264" t="s">
        <v>86</v>
      </c>
      <c r="CJ29" s="274">
        <v>82</v>
      </c>
    </row>
    <row r="30" spans="1:88" s="211" customFormat="1" ht="16.5" customHeight="1" x14ac:dyDescent="0.15">
      <c r="A30" s="213">
        <f t="shared" si="36"/>
        <v>16</v>
      </c>
      <c r="B30" s="195"/>
      <c r="C30" s="265"/>
      <c r="D30" s="697" t="s">
        <v>1984</v>
      </c>
      <c r="E30" s="267"/>
      <c r="F30" s="272"/>
      <c r="G30" s="557" t="s">
        <v>1792</v>
      </c>
      <c r="H30" s="537"/>
      <c r="I30" s="552"/>
      <c r="J30" s="535"/>
      <c r="K30" s="232"/>
      <c r="L30" s="232"/>
      <c r="M30" s="232"/>
      <c r="N30" s="232"/>
      <c r="O30" s="232"/>
      <c r="P30" s="232"/>
      <c r="Q30" s="233"/>
      <c r="R30" s="255"/>
      <c r="S30" s="255"/>
      <c r="T30" s="936">
        <f>+SUBTOTAL(9,T27:T29)</f>
        <v>23000</v>
      </c>
      <c r="U30" s="1146">
        <f t="shared" ref="U30:AD30" si="38">+SUBTOTAL(9,U27:U29)</f>
        <v>9590</v>
      </c>
      <c r="V30" s="218">
        <f t="shared" si="38"/>
        <v>0</v>
      </c>
      <c r="W30" s="218">
        <f t="shared" si="38"/>
        <v>0</v>
      </c>
      <c r="X30" s="218">
        <f t="shared" si="38"/>
        <v>0</v>
      </c>
      <c r="Y30" s="212">
        <f t="shared" si="38"/>
        <v>9590</v>
      </c>
      <c r="Z30" s="1147">
        <f t="shared" si="38"/>
        <v>12575</v>
      </c>
      <c r="AA30" s="218">
        <f t="shared" si="38"/>
        <v>0</v>
      </c>
      <c r="AB30" s="218">
        <f t="shared" si="38"/>
        <v>0</v>
      </c>
      <c r="AC30" s="218">
        <f t="shared" si="38"/>
        <v>0</v>
      </c>
      <c r="AD30" s="1141">
        <f t="shared" si="38"/>
        <v>12575</v>
      </c>
      <c r="AE30" s="252"/>
      <c r="AF30" s="252"/>
      <c r="AH30" s="249">
        <f t="shared" si="16"/>
        <v>0</v>
      </c>
      <c r="AI30" s="238"/>
      <c r="AJ30" s="238"/>
      <c r="AK30" s="238"/>
      <c r="AL30" s="239"/>
      <c r="AM30" s="254"/>
      <c r="AN30" s="262"/>
      <c r="AO30" s="249">
        <f t="shared" si="17"/>
        <v>0</v>
      </c>
      <c r="AP30" s="238"/>
      <c r="AQ30" s="238"/>
      <c r="AR30" s="238"/>
      <c r="AS30" s="242">
        <v>0</v>
      </c>
      <c r="AT30" s="214">
        <f t="shared" si="18"/>
        <v>0</v>
      </c>
      <c r="AU30" s="238"/>
      <c r="AV30" s="238"/>
      <c r="AW30" s="238"/>
      <c r="AX30" s="239">
        <v>0</v>
      </c>
      <c r="AY30" s="249">
        <f t="shared" si="19"/>
        <v>0</v>
      </c>
      <c r="AZ30" s="238"/>
      <c r="BA30" s="238"/>
      <c r="BB30" s="238"/>
      <c r="BC30" s="246">
        <v>0</v>
      </c>
      <c r="BD30" s="254"/>
      <c r="BE30" s="252"/>
      <c r="BF30" s="249">
        <f t="shared" si="20"/>
        <v>0</v>
      </c>
      <c r="BG30" s="238"/>
      <c r="BH30" s="238"/>
      <c r="BI30" s="238"/>
      <c r="BJ30" s="239">
        <v>0</v>
      </c>
      <c r="BK30" s="249">
        <f t="shared" si="21"/>
        <v>0</v>
      </c>
      <c r="BL30" s="238"/>
      <c r="BM30" s="238"/>
      <c r="BN30" s="238"/>
      <c r="BO30" s="246">
        <v>0</v>
      </c>
      <c r="BP30" s="223">
        <f t="shared" si="22"/>
        <v>0</v>
      </c>
      <c r="BQ30" s="238"/>
      <c r="BR30" s="238"/>
      <c r="BS30" s="238"/>
      <c r="BT30" s="246">
        <v>0</v>
      </c>
      <c r="BU30" s="249">
        <f t="shared" si="23"/>
        <v>0</v>
      </c>
      <c r="BV30" s="238"/>
      <c r="BW30" s="238"/>
      <c r="BX30" s="238"/>
      <c r="BY30" s="246"/>
      <c r="CA30" s="222">
        <v>13</v>
      </c>
      <c r="CB30" s="216"/>
      <c r="CC30" s="216"/>
      <c r="CD30" s="216"/>
      <c r="CE30" s="216"/>
      <c r="CF30" s="216">
        <f t="shared" si="14"/>
        <v>835</v>
      </c>
      <c r="CH30" s="263" t="s">
        <v>992</v>
      </c>
      <c r="CJ30" s="274">
        <v>123</v>
      </c>
    </row>
    <row r="31" spans="1:88" s="211" customFormat="1" ht="16.5" customHeight="1" x14ac:dyDescent="0.15">
      <c r="A31" s="213">
        <f t="shared" si="36"/>
        <v>17</v>
      </c>
      <c r="B31" s="195" t="s">
        <v>26</v>
      </c>
      <c r="C31" s="268" t="s">
        <v>87</v>
      </c>
      <c r="D31" s="266" t="s">
        <v>10</v>
      </c>
      <c r="E31" s="269" t="s">
        <v>84</v>
      </c>
      <c r="F31" s="273" t="s">
        <v>88</v>
      </c>
      <c r="G31" s="224" t="s">
        <v>89</v>
      </c>
      <c r="H31" s="547">
        <v>3</v>
      </c>
      <c r="I31" s="534">
        <v>44256</v>
      </c>
      <c r="J31" s="535">
        <v>44651</v>
      </c>
      <c r="K31" s="232">
        <v>10</v>
      </c>
      <c r="L31" s="232">
        <v>2</v>
      </c>
      <c r="M31" s="232">
        <v>1</v>
      </c>
      <c r="N31" s="232">
        <v>1</v>
      </c>
      <c r="O31" s="232">
        <v>1</v>
      </c>
      <c r="P31" s="232">
        <v>1</v>
      </c>
      <c r="Q31" s="233">
        <v>2</v>
      </c>
      <c r="R31" s="256"/>
      <c r="S31" s="256"/>
      <c r="T31" s="249">
        <v>5508</v>
      </c>
      <c r="U31" s="214">
        <f t="shared" si="24"/>
        <v>0</v>
      </c>
      <c r="V31" s="218">
        <f t="shared" si="25"/>
        <v>0</v>
      </c>
      <c r="W31" s="218">
        <f t="shared" si="26"/>
        <v>0</v>
      </c>
      <c r="X31" s="218">
        <f t="shared" si="27"/>
        <v>0</v>
      </c>
      <c r="Y31" s="212">
        <f t="shared" si="28"/>
        <v>0</v>
      </c>
      <c r="Z31" s="214">
        <f t="shared" si="29"/>
        <v>5508</v>
      </c>
      <c r="AA31" s="218">
        <f t="shared" si="30"/>
        <v>0</v>
      </c>
      <c r="AB31" s="218">
        <f t="shared" si="31"/>
        <v>0</v>
      </c>
      <c r="AC31" s="218">
        <f t="shared" si="32"/>
        <v>0</v>
      </c>
      <c r="AD31" s="212">
        <f t="shared" si="33"/>
        <v>5508</v>
      </c>
      <c r="AE31" s="252"/>
      <c r="AF31" s="252"/>
      <c r="AH31" s="249">
        <f t="shared" si="16"/>
        <v>0</v>
      </c>
      <c r="AI31" s="238"/>
      <c r="AJ31" s="238"/>
      <c r="AK31" s="238"/>
      <c r="AL31" s="239"/>
      <c r="AM31" s="254"/>
      <c r="AN31" s="262"/>
      <c r="AO31" s="249">
        <f t="shared" si="17"/>
        <v>0</v>
      </c>
      <c r="AP31" s="238"/>
      <c r="AQ31" s="238"/>
      <c r="AR31" s="238"/>
      <c r="AS31" s="242"/>
      <c r="AT31" s="214">
        <f t="shared" si="18"/>
        <v>0</v>
      </c>
      <c r="AU31" s="238"/>
      <c r="AV31" s="238"/>
      <c r="AW31" s="238"/>
      <c r="AX31" s="239"/>
      <c r="AY31" s="249">
        <f t="shared" si="19"/>
        <v>5508</v>
      </c>
      <c r="AZ31" s="238"/>
      <c r="BA31" s="238"/>
      <c r="BB31" s="238"/>
      <c r="BC31" s="246">
        <v>5508</v>
      </c>
      <c r="BD31" s="254"/>
      <c r="BE31" s="252"/>
      <c r="BF31" s="249">
        <f t="shared" si="20"/>
        <v>0</v>
      </c>
      <c r="BG31" s="238"/>
      <c r="BH31" s="238"/>
      <c r="BI31" s="238"/>
      <c r="BJ31" s="239"/>
      <c r="BK31" s="249">
        <f t="shared" si="21"/>
        <v>0</v>
      </c>
      <c r="BL31" s="238"/>
      <c r="BM31" s="238"/>
      <c r="BN31" s="238"/>
      <c r="BO31" s="246"/>
      <c r="BP31" s="223">
        <f t="shared" si="22"/>
        <v>0</v>
      </c>
      <c r="BQ31" s="238"/>
      <c r="BR31" s="238"/>
      <c r="BS31" s="238"/>
      <c r="BT31" s="246"/>
      <c r="BU31" s="249">
        <f t="shared" si="23"/>
        <v>0</v>
      </c>
      <c r="BV31" s="238"/>
      <c r="BW31" s="238"/>
      <c r="BX31" s="238"/>
      <c r="BY31" s="246"/>
      <c r="CA31" s="222">
        <v>19</v>
      </c>
      <c r="CB31" s="216"/>
      <c r="CC31" s="216"/>
      <c r="CD31" s="216"/>
      <c r="CE31" s="216"/>
      <c r="CF31" s="216">
        <f t="shared" si="14"/>
        <v>0</v>
      </c>
      <c r="CH31" s="264">
        <v>32</v>
      </c>
      <c r="CJ31" s="274">
        <v>31</v>
      </c>
    </row>
    <row r="32" spans="1:88" s="211" customFormat="1" ht="16.5" customHeight="1" x14ac:dyDescent="0.15">
      <c r="A32" s="213">
        <f t="shared" si="36"/>
        <v>18</v>
      </c>
      <c r="B32" s="195" t="s">
        <v>26</v>
      </c>
      <c r="C32" s="268" t="s">
        <v>10</v>
      </c>
      <c r="D32" s="266" t="s">
        <v>10</v>
      </c>
      <c r="E32" s="269" t="s">
        <v>84</v>
      </c>
      <c r="F32" s="273" t="s">
        <v>88</v>
      </c>
      <c r="G32" s="557" t="s">
        <v>90</v>
      </c>
      <c r="H32" s="547">
        <v>3</v>
      </c>
      <c r="I32" s="534">
        <v>44270</v>
      </c>
      <c r="J32" s="535">
        <v>44651</v>
      </c>
      <c r="K32" s="232">
        <v>10</v>
      </c>
      <c r="L32" s="232">
        <v>2</v>
      </c>
      <c r="M32" s="232">
        <v>1</v>
      </c>
      <c r="N32" s="232">
        <v>1</v>
      </c>
      <c r="O32" s="232">
        <v>1</v>
      </c>
      <c r="P32" s="232">
        <v>2</v>
      </c>
      <c r="Q32" s="233">
        <v>1</v>
      </c>
      <c r="R32" s="256"/>
      <c r="S32" s="256"/>
      <c r="T32" s="249">
        <v>79083</v>
      </c>
      <c r="U32" s="214">
        <f t="shared" si="24"/>
        <v>0</v>
      </c>
      <c r="V32" s="218">
        <f t="shared" si="25"/>
        <v>0</v>
      </c>
      <c r="W32" s="218">
        <f t="shared" si="26"/>
        <v>0</v>
      </c>
      <c r="X32" s="218">
        <f t="shared" si="27"/>
        <v>0</v>
      </c>
      <c r="Y32" s="212">
        <f t="shared" si="28"/>
        <v>0</v>
      </c>
      <c r="Z32" s="214">
        <f t="shared" si="29"/>
        <v>79083</v>
      </c>
      <c r="AA32" s="218">
        <f t="shared" si="30"/>
        <v>0</v>
      </c>
      <c r="AB32" s="218">
        <f t="shared" si="31"/>
        <v>0</v>
      </c>
      <c r="AC32" s="218">
        <f t="shared" si="32"/>
        <v>0</v>
      </c>
      <c r="AD32" s="212">
        <f t="shared" si="33"/>
        <v>79083</v>
      </c>
      <c r="AE32" s="252"/>
      <c r="AF32" s="252"/>
      <c r="AH32" s="249">
        <f t="shared" si="16"/>
        <v>0</v>
      </c>
      <c r="AI32" s="238"/>
      <c r="AJ32" s="238"/>
      <c r="AK32" s="238"/>
      <c r="AL32" s="239"/>
      <c r="AM32" s="254"/>
      <c r="AN32" s="262"/>
      <c r="AO32" s="249">
        <f t="shared" si="17"/>
        <v>0</v>
      </c>
      <c r="AP32" s="238"/>
      <c r="AQ32" s="238"/>
      <c r="AR32" s="238"/>
      <c r="AS32" s="242"/>
      <c r="AT32" s="214">
        <f t="shared" si="18"/>
        <v>0</v>
      </c>
      <c r="AU32" s="238"/>
      <c r="AV32" s="238"/>
      <c r="AW32" s="238"/>
      <c r="AX32" s="239"/>
      <c r="AY32" s="249">
        <f t="shared" si="19"/>
        <v>79083</v>
      </c>
      <c r="AZ32" s="238"/>
      <c r="BA32" s="238"/>
      <c r="BB32" s="238"/>
      <c r="BC32" s="246">
        <v>79083</v>
      </c>
      <c r="BD32" s="254"/>
      <c r="BE32" s="252"/>
      <c r="BF32" s="249">
        <f t="shared" si="20"/>
        <v>0</v>
      </c>
      <c r="BG32" s="238"/>
      <c r="BH32" s="238"/>
      <c r="BI32" s="238"/>
      <c r="BJ32" s="239"/>
      <c r="BK32" s="249">
        <f t="shared" si="21"/>
        <v>0</v>
      </c>
      <c r="BL32" s="238"/>
      <c r="BM32" s="238"/>
      <c r="BN32" s="238"/>
      <c r="BO32" s="246"/>
      <c r="BP32" s="223">
        <f t="shared" si="22"/>
        <v>0</v>
      </c>
      <c r="BQ32" s="238"/>
      <c r="BR32" s="238"/>
      <c r="BS32" s="238"/>
      <c r="BT32" s="246"/>
      <c r="BU32" s="249">
        <f t="shared" si="23"/>
        <v>0</v>
      </c>
      <c r="BV32" s="238"/>
      <c r="BW32" s="238"/>
      <c r="BX32" s="238"/>
      <c r="BY32" s="246"/>
      <c r="CA32" s="222">
        <v>20</v>
      </c>
      <c r="CB32" s="216"/>
      <c r="CC32" s="216"/>
      <c r="CD32" s="216"/>
      <c r="CE32" s="216"/>
      <c r="CF32" s="216">
        <f t="shared" si="14"/>
        <v>0</v>
      </c>
      <c r="CH32" s="264">
        <v>32</v>
      </c>
      <c r="CJ32" s="274">
        <v>31</v>
      </c>
    </row>
    <row r="33" spans="1:88" s="211" customFormat="1" ht="16.5" customHeight="1" x14ac:dyDescent="0.15">
      <c r="A33" s="213">
        <f t="shared" si="36"/>
        <v>19</v>
      </c>
      <c r="B33" s="195" t="s">
        <v>26</v>
      </c>
      <c r="C33" s="268" t="s">
        <v>91</v>
      </c>
      <c r="D33" s="266" t="s">
        <v>10</v>
      </c>
      <c r="E33" s="269" t="s">
        <v>84</v>
      </c>
      <c r="F33" s="273" t="s">
        <v>88</v>
      </c>
      <c r="G33" s="557" t="s">
        <v>92</v>
      </c>
      <c r="H33" s="547">
        <v>3</v>
      </c>
      <c r="I33" s="534">
        <v>44270</v>
      </c>
      <c r="J33" s="535">
        <v>44651</v>
      </c>
      <c r="K33" s="232">
        <v>10</v>
      </c>
      <c r="L33" s="232">
        <v>2</v>
      </c>
      <c r="M33" s="232">
        <v>1</v>
      </c>
      <c r="N33" s="232">
        <v>1</v>
      </c>
      <c r="O33" s="232">
        <v>1</v>
      </c>
      <c r="P33" s="232">
        <v>2</v>
      </c>
      <c r="Q33" s="233">
        <v>1</v>
      </c>
      <c r="R33" s="256"/>
      <c r="S33" s="256"/>
      <c r="T33" s="249">
        <v>82184</v>
      </c>
      <c r="U33" s="214">
        <f t="shared" si="24"/>
        <v>0</v>
      </c>
      <c r="V33" s="218">
        <f t="shared" si="25"/>
        <v>0</v>
      </c>
      <c r="W33" s="218">
        <f t="shared" si="26"/>
        <v>0</v>
      </c>
      <c r="X33" s="218">
        <f t="shared" si="27"/>
        <v>0</v>
      </c>
      <c r="Y33" s="212">
        <f t="shared" si="28"/>
        <v>0</v>
      </c>
      <c r="Z33" s="214">
        <f t="shared" si="29"/>
        <v>82184</v>
      </c>
      <c r="AA33" s="218">
        <f t="shared" si="30"/>
        <v>0</v>
      </c>
      <c r="AB33" s="218">
        <f t="shared" si="31"/>
        <v>0</v>
      </c>
      <c r="AC33" s="218">
        <f t="shared" si="32"/>
        <v>0</v>
      </c>
      <c r="AD33" s="212">
        <f t="shared" si="33"/>
        <v>82184</v>
      </c>
      <c r="AE33" s="252"/>
      <c r="AF33" s="252"/>
      <c r="AH33" s="249">
        <f t="shared" si="16"/>
        <v>0</v>
      </c>
      <c r="AI33" s="238"/>
      <c r="AJ33" s="238"/>
      <c r="AK33" s="238"/>
      <c r="AL33" s="239"/>
      <c r="AM33" s="254"/>
      <c r="AN33" s="262"/>
      <c r="AO33" s="249">
        <f t="shared" si="17"/>
        <v>0</v>
      </c>
      <c r="AP33" s="238"/>
      <c r="AQ33" s="238"/>
      <c r="AR33" s="238"/>
      <c r="AS33" s="242"/>
      <c r="AT33" s="214">
        <f t="shared" si="18"/>
        <v>0</v>
      </c>
      <c r="AU33" s="238"/>
      <c r="AV33" s="238"/>
      <c r="AW33" s="238"/>
      <c r="AX33" s="239"/>
      <c r="AY33" s="249">
        <f t="shared" si="19"/>
        <v>82184</v>
      </c>
      <c r="AZ33" s="238"/>
      <c r="BA33" s="238"/>
      <c r="BB33" s="238"/>
      <c r="BC33" s="246">
        <v>82184</v>
      </c>
      <c r="BD33" s="254"/>
      <c r="BE33" s="252"/>
      <c r="BF33" s="249">
        <f t="shared" si="20"/>
        <v>0</v>
      </c>
      <c r="BG33" s="238"/>
      <c r="BH33" s="238"/>
      <c r="BI33" s="238"/>
      <c r="BJ33" s="239"/>
      <c r="BK33" s="249">
        <f t="shared" si="21"/>
        <v>0</v>
      </c>
      <c r="BL33" s="238"/>
      <c r="BM33" s="238"/>
      <c r="BN33" s="238"/>
      <c r="BO33" s="246"/>
      <c r="BP33" s="223">
        <f t="shared" si="22"/>
        <v>0</v>
      </c>
      <c r="BQ33" s="238"/>
      <c r="BR33" s="238"/>
      <c r="BS33" s="238"/>
      <c r="BT33" s="246"/>
      <c r="BU33" s="249">
        <f t="shared" si="23"/>
        <v>0</v>
      </c>
      <c r="BV33" s="238"/>
      <c r="BW33" s="238"/>
      <c r="BX33" s="238"/>
      <c r="BY33" s="246"/>
      <c r="CA33" s="222">
        <v>21</v>
      </c>
      <c r="CB33" s="216"/>
      <c r="CC33" s="216"/>
      <c r="CD33" s="216"/>
      <c r="CE33" s="216"/>
      <c r="CF33" s="216">
        <f t="shared" si="14"/>
        <v>0</v>
      </c>
      <c r="CH33" s="264">
        <v>32</v>
      </c>
      <c r="CJ33" s="274">
        <v>31</v>
      </c>
    </row>
    <row r="34" spans="1:88" s="211" customFormat="1" ht="16.5" customHeight="1" x14ac:dyDescent="0.15">
      <c r="A34" s="213">
        <f t="shared" si="36"/>
        <v>20</v>
      </c>
      <c r="B34" s="195" t="s">
        <v>26</v>
      </c>
      <c r="C34" s="1186" t="s">
        <v>93</v>
      </c>
      <c r="D34" s="1187" t="s">
        <v>10</v>
      </c>
      <c r="E34" s="269" t="s">
        <v>320</v>
      </c>
      <c r="F34" s="273" t="s">
        <v>94</v>
      </c>
      <c r="G34" s="557" t="s">
        <v>321</v>
      </c>
      <c r="H34" s="547">
        <v>3</v>
      </c>
      <c r="I34" s="534">
        <v>44256</v>
      </c>
      <c r="J34" s="535">
        <v>44651</v>
      </c>
      <c r="K34" s="232">
        <v>10</v>
      </c>
      <c r="L34" s="232">
        <v>2</v>
      </c>
      <c r="M34" s="232">
        <v>1</v>
      </c>
      <c r="N34" s="232">
        <v>2</v>
      </c>
      <c r="O34" s="232">
        <v>1</v>
      </c>
      <c r="P34" s="232">
        <v>1</v>
      </c>
      <c r="Q34" s="233">
        <v>1</v>
      </c>
      <c r="R34" s="256"/>
      <c r="S34" s="256"/>
      <c r="T34" s="249">
        <v>780</v>
      </c>
      <c r="U34" s="214">
        <f t="shared" si="24"/>
        <v>0</v>
      </c>
      <c r="V34" s="218">
        <f t="shared" si="25"/>
        <v>0</v>
      </c>
      <c r="W34" s="218">
        <f t="shared" si="26"/>
        <v>0</v>
      </c>
      <c r="X34" s="218">
        <f t="shared" si="27"/>
        <v>0</v>
      </c>
      <c r="Y34" s="212">
        <f t="shared" si="28"/>
        <v>0</v>
      </c>
      <c r="Z34" s="214">
        <f t="shared" si="29"/>
        <v>780</v>
      </c>
      <c r="AA34" s="218">
        <f t="shared" si="30"/>
        <v>0</v>
      </c>
      <c r="AB34" s="218">
        <f t="shared" si="31"/>
        <v>0</v>
      </c>
      <c r="AC34" s="218">
        <f t="shared" si="32"/>
        <v>0</v>
      </c>
      <c r="AD34" s="212">
        <f t="shared" si="33"/>
        <v>780</v>
      </c>
      <c r="AE34" s="252"/>
      <c r="AF34" s="252"/>
      <c r="AH34" s="249">
        <f t="shared" si="16"/>
        <v>0</v>
      </c>
      <c r="AI34" s="238"/>
      <c r="AJ34" s="238"/>
      <c r="AK34" s="238"/>
      <c r="AL34" s="239"/>
      <c r="AM34" s="254"/>
      <c r="AN34" s="262"/>
      <c r="AO34" s="249">
        <f t="shared" si="17"/>
        <v>0</v>
      </c>
      <c r="AP34" s="238"/>
      <c r="AQ34" s="238"/>
      <c r="AR34" s="238"/>
      <c r="AS34" s="242"/>
      <c r="AT34" s="214">
        <f t="shared" si="18"/>
        <v>0</v>
      </c>
      <c r="AU34" s="238"/>
      <c r="AV34" s="238"/>
      <c r="AW34" s="238"/>
      <c r="AX34" s="239"/>
      <c r="AY34" s="249">
        <f t="shared" si="19"/>
        <v>780</v>
      </c>
      <c r="AZ34" s="238"/>
      <c r="BA34" s="238"/>
      <c r="BB34" s="238"/>
      <c r="BC34" s="246">
        <v>780</v>
      </c>
      <c r="BD34" s="254"/>
      <c r="BE34" s="252"/>
      <c r="BF34" s="249">
        <f t="shared" si="20"/>
        <v>0</v>
      </c>
      <c r="BG34" s="238"/>
      <c r="BH34" s="238"/>
      <c r="BI34" s="238"/>
      <c r="BJ34" s="239"/>
      <c r="BK34" s="249">
        <f t="shared" si="21"/>
        <v>0</v>
      </c>
      <c r="BL34" s="238"/>
      <c r="BM34" s="238"/>
      <c r="BN34" s="238"/>
      <c r="BO34" s="246"/>
      <c r="BP34" s="223">
        <f t="shared" si="22"/>
        <v>0</v>
      </c>
      <c r="BQ34" s="238"/>
      <c r="BR34" s="238"/>
      <c r="BS34" s="238"/>
      <c r="BT34" s="246"/>
      <c r="BU34" s="249">
        <f t="shared" si="23"/>
        <v>0</v>
      </c>
      <c r="BV34" s="238"/>
      <c r="BW34" s="238"/>
      <c r="BX34" s="238"/>
      <c r="BY34" s="246"/>
      <c r="CA34" s="222">
        <v>1</v>
      </c>
      <c r="CB34" s="216"/>
      <c r="CC34" s="216"/>
      <c r="CD34" s="216"/>
      <c r="CE34" s="216"/>
      <c r="CF34" s="216">
        <f t="shared" si="14"/>
        <v>0</v>
      </c>
      <c r="CH34" s="264"/>
      <c r="CJ34" s="274"/>
    </row>
    <row r="35" spans="1:88" s="211" customFormat="1" ht="16.5" customHeight="1" x14ac:dyDescent="0.15">
      <c r="A35" s="213">
        <f t="shared" si="36"/>
        <v>21</v>
      </c>
      <c r="B35" s="195" t="s">
        <v>26</v>
      </c>
      <c r="C35" s="265" t="s">
        <v>96</v>
      </c>
      <c r="D35" s="266" t="s">
        <v>10</v>
      </c>
      <c r="E35" s="267" t="s">
        <v>84</v>
      </c>
      <c r="F35" s="272" t="s">
        <v>95</v>
      </c>
      <c r="G35" s="557" t="s">
        <v>316</v>
      </c>
      <c r="H35" s="537">
        <v>3</v>
      </c>
      <c r="I35" s="552" t="s">
        <v>1129</v>
      </c>
      <c r="J35" s="535">
        <v>44651</v>
      </c>
      <c r="K35" s="232">
        <v>10</v>
      </c>
      <c r="L35" s="232">
        <v>2</v>
      </c>
      <c r="M35" s="232">
        <v>1</v>
      </c>
      <c r="N35" s="232">
        <v>7</v>
      </c>
      <c r="O35" s="232">
        <v>1</v>
      </c>
      <c r="P35" s="232">
        <v>1</v>
      </c>
      <c r="Q35" s="233">
        <v>2</v>
      </c>
      <c r="R35" s="255"/>
      <c r="S35" s="255"/>
      <c r="T35" s="536">
        <v>17300</v>
      </c>
      <c r="U35" s="214">
        <f t="shared" si="24"/>
        <v>0</v>
      </c>
      <c r="V35" s="218">
        <f t="shared" si="25"/>
        <v>0</v>
      </c>
      <c r="W35" s="218">
        <f t="shared" si="26"/>
        <v>0</v>
      </c>
      <c r="X35" s="218">
        <f t="shared" si="27"/>
        <v>0</v>
      </c>
      <c r="Y35" s="212">
        <f t="shared" si="28"/>
        <v>0</v>
      </c>
      <c r="Z35" s="214">
        <f t="shared" si="29"/>
        <v>17300</v>
      </c>
      <c r="AA35" s="218">
        <f t="shared" si="30"/>
        <v>0</v>
      </c>
      <c r="AB35" s="218">
        <f t="shared" si="31"/>
        <v>0</v>
      </c>
      <c r="AC35" s="218">
        <f t="shared" si="32"/>
        <v>0</v>
      </c>
      <c r="AD35" s="212">
        <f t="shared" si="33"/>
        <v>17300</v>
      </c>
      <c r="AE35" s="252"/>
      <c r="AF35" s="252"/>
      <c r="AH35" s="249">
        <f t="shared" si="16"/>
        <v>0</v>
      </c>
      <c r="AI35" s="238"/>
      <c r="AJ35" s="238"/>
      <c r="AK35" s="238"/>
      <c r="AL35" s="239"/>
      <c r="AM35" s="254"/>
      <c r="AN35" s="262"/>
      <c r="AO35" s="249">
        <f t="shared" si="17"/>
        <v>0</v>
      </c>
      <c r="AP35" s="238"/>
      <c r="AQ35" s="238"/>
      <c r="AR35" s="238"/>
      <c r="AS35" s="242"/>
      <c r="AT35" s="214">
        <f t="shared" si="18"/>
        <v>0</v>
      </c>
      <c r="AU35" s="238"/>
      <c r="AV35" s="238"/>
      <c r="AW35" s="238"/>
      <c r="AX35" s="239"/>
      <c r="AY35" s="249">
        <f t="shared" si="19"/>
        <v>17300</v>
      </c>
      <c r="AZ35" s="238"/>
      <c r="BA35" s="238"/>
      <c r="BB35" s="238"/>
      <c r="BC35" s="239">
        <v>17300</v>
      </c>
      <c r="BD35" s="254"/>
      <c r="BE35" s="252"/>
      <c r="BF35" s="249">
        <f t="shared" si="20"/>
        <v>0</v>
      </c>
      <c r="BG35" s="238"/>
      <c r="BH35" s="238"/>
      <c r="BI35" s="238"/>
      <c r="BJ35" s="239"/>
      <c r="BK35" s="249">
        <f t="shared" si="21"/>
        <v>0</v>
      </c>
      <c r="BL35" s="238"/>
      <c r="BM35" s="238"/>
      <c r="BN35" s="238"/>
      <c r="BO35" s="246"/>
      <c r="BP35" s="223">
        <f t="shared" si="22"/>
        <v>0</v>
      </c>
      <c r="BQ35" s="238"/>
      <c r="BR35" s="238"/>
      <c r="BS35" s="238"/>
      <c r="BT35" s="246"/>
      <c r="BU35" s="249">
        <f t="shared" si="23"/>
        <v>0</v>
      </c>
      <c r="BV35" s="238"/>
      <c r="BW35" s="238"/>
      <c r="BX35" s="238"/>
      <c r="BY35" s="246"/>
      <c r="CA35" s="222">
        <v>24</v>
      </c>
      <c r="CB35" s="216"/>
      <c r="CC35" s="216"/>
      <c r="CD35" s="216"/>
      <c r="CE35" s="216"/>
      <c r="CF35" s="216">
        <f t="shared" si="14"/>
        <v>0</v>
      </c>
      <c r="CH35" s="263">
        <v>32</v>
      </c>
      <c r="CJ35" s="274">
        <v>36</v>
      </c>
    </row>
    <row r="36" spans="1:88" s="211" customFormat="1" ht="16.5" customHeight="1" x14ac:dyDescent="0.15">
      <c r="A36" s="213">
        <f t="shared" si="36"/>
        <v>22</v>
      </c>
      <c r="B36" s="195" t="s">
        <v>26</v>
      </c>
      <c r="C36" s="265" t="s">
        <v>1156</v>
      </c>
      <c r="D36" s="266" t="s">
        <v>10</v>
      </c>
      <c r="E36" s="267" t="s">
        <v>1153</v>
      </c>
      <c r="F36" s="272" t="s">
        <v>1154</v>
      </c>
      <c r="G36" s="557" t="s">
        <v>1158</v>
      </c>
      <c r="H36" s="537">
        <v>3</v>
      </c>
      <c r="I36" s="552">
        <v>44256</v>
      </c>
      <c r="J36" s="553">
        <v>44651</v>
      </c>
      <c r="K36" s="232">
        <v>10</v>
      </c>
      <c r="L36" s="232">
        <v>2</v>
      </c>
      <c r="M36" s="232">
        <v>2</v>
      </c>
      <c r="N36" s="232">
        <v>2</v>
      </c>
      <c r="O36" s="232">
        <v>1</v>
      </c>
      <c r="P36" s="232">
        <v>1</v>
      </c>
      <c r="Q36" s="233">
        <v>1</v>
      </c>
      <c r="R36" s="255"/>
      <c r="S36" s="255"/>
      <c r="T36" s="536">
        <v>300000</v>
      </c>
      <c r="U36" s="214">
        <f t="shared" si="24"/>
        <v>0</v>
      </c>
      <c r="V36" s="218">
        <f t="shared" si="25"/>
        <v>0</v>
      </c>
      <c r="W36" s="218">
        <f t="shared" si="26"/>
        <v>0</v>
      </c>
      <c r="X36" s="218">
        <f t="shared" si="27"/>
        <v>0</v>
      </c>
      <c r="Y36" s="212">
        <f t="shared" si="28"/>
        <v>0</v>
      </c>
      <c r="Z36" s="312">
        <f t="shared" si="29"/>
        <v>300000</v>
      </c>
      <c r="AA36" s="218">
        <f t="shared" si="30"/>
        <v>0</v>
      </c>
      <c r="AB36" s="218">
        <f t="shared" si="31"/>
        <v>0</v>
      </c>
      <c r="AC36" s="218">
        <f t="shared" si="32"/>
        <v>0</v>
      </c>
      <c r="AD36" s="212">
        <f t="shared" si="33"/>
        <v>300000</v>
      </c>
      <c r="AE36" s="252"/>
      <c r="AF36" s="252"/>
      <c r="AH36" s="249">
        <f t="shared" si="16"/>
        <v>0</v>
      </c>
      <c r="AI36" s="238"/>
      <c r="AJ36" s="238"/>
      <c r="AK36" s="238"/>
      <c r="AL36" s="239"/>
      <c r="AM36" s="254"/>
      <c r="AN36" s="262"/>
      <c r="AO36" s="249">
        <f t="shared" si="17"/>
        <v>0</v>
      </c>
      <c r="AP36" s="238"/>
      <c r="AQ36" s="238"/>
      <c r="AR36" s="238"/>
      <c r="AS36" s="242"/>
      <c r="AT36" s="214">
        <f t="shared" si="18"/>
        <v>0</v>
      </c>
      <c r="AU36" s="238"/>
      <c r="AV36" s="238"/>
      <c r="AW36" s="238"/>
      <c r="AX36" s="239"/>
      <c r="AY36" s="249">
        <f t="shared" si="19"/>
        <v>300000</v>
      </c>
      <c r="AZ36" s="238"/>
      <c r="BA36" s="238"/>
      <c r="BB36" s="238"/>
      <c r="BC36" s="246">
        <v>300000</v>
      </c>
      <c r="BD36" s="254"/>
      <c r="BE36" s="252"/>
      <c r="BF36" s="249">
        <f t="shared" si="20"/>
        <v>0</v>
      </c>
      <c r="BG36" s="238"/>
      <c r="BH36" s="238"/>
      <c r="BI36" s="238"/>
      <c r="BJ36" s="239"/>
      <c r="BK36" s="249">
        <f t="shared" si="21"/>
        <v>0</v>
      </c>
      <c r="BL36" s="238"/>
      <c r="BM36" s="238"/>
      <c r="BN36" s="238"/>
      <c r="BO36" s="246"/>
      <c r="BP36" s="223">
        <f t="shared" si="22"/>
        <v>0</v>
      </c>
      <c r="BQ36" s="238"/>
      <c r="BR36" s="238"/>
      <c r="BS36" s="238"/>
      <c r="BT36" s="246"/>
      <c r="BU36" s="249">
        <f t="shared" si="23"/>
        <v>0</v>
      </c>
      <c r="BV36" s="238"/>
      <c r="BW36" s="238"/>
      <c r="BX36" s="238"/>
      <c r="BY36" s="246"/>
      <c r="CA36" s="222">
        <v>25</v>
      </c>
      <c r="CB36" s="216"/>
      <c r="CC36" s="216"/>
      <c r="CD36" s="216"/>
      <c r="CE36" s="216"/>
      <c r="CF36" s="216">
        <f t="shared" si="14"/>
        <v>0</v>
      </c>
      <c r="CH36" s="263">
        <v>32</v>
      </c>
      <c r="CJ36" s="274">
        <v>61</v>
      </c>
    </row>
    <row r="37" spans="1:88" s="211" customFormat="1" ht="16.5" customHeight="1" x14ac:dyDescent="0.15">
      <c r="A37" s="213">
        <f t="shared" si="36"/>
        <v>23</v>
      </c>
      <c r="B37" s="195" t="s">
        <v>26</v>
      </c>
      <c r="C37" s="265" t="s">
        <v>1224</v>
      </c>
      <c r="D37" s="266" t="s">
        <v>1909</v>
      </c>
      <c r="E37" s="269" t="s">
        <v>1214</v>
      </c>
      <c r="F37" s="201" t="s">
        <v>1215</v>
      </c>
      <c r="G37" s="224" t="s">
        <v>1225</v>
      </c>
      <c r="H37" s="547">
        <v>3</v>
      </c>
      <c r="I37" s="230">
        <v>44287</v>
      </c>
      <c r="J37" s="231">
        <v>44651</v>
      </c>
      <c r="K37" s="232">
        <v>10</v>
      </c>
      <c r="L37" s="232">
        <v>2</v>
      </c>
      <c r="M37" s="232">
        <v>2</v>
      </c>
      <c r="N37" s="232">
        <v>2</v>
      </c>
      <c r="O37" s="232">
        <v>2</v>
      </c>
      <c r="P37" s="232">
        <v>2</v>
      </c>
      <c r="Q37" s="233">
        <v>2</v>
      </c>
      <c r="R37" s="256"/>
      <c r="S37" s="256"/>
      <c r="T37" s="249">
        <v>852</v>
      </c>
      <c r="U37" s="214">
        <f t="shared" si="24"/>
        <v>0</v>
      </c>
      <c r="V37" s="218">
        <f t="shared" si="25"/>
        <v>0</v>
      </c>
      <c r="W37" s="218">
        <f t="shared" si="26"/>
        <v>0</v>
      </c>
      <c r="X37" s="218">
        <f t="shared" si="27"/>
        <v>0</v>
      </c>
      <c r="Y37" s="212">
        <f t="shared" si="28"/>
        <v>0</v>
      </c>
      <c r="Z37" s="214">
        <f t="shared" si="29"/>
        <v>852</v>
      </c>
      <c r="AA37" s="218">
        <f t="shared" si="30"/>
        <v>0</v>
      </c>
      <c r="AB37" s="218">
        <f t="shared" si="31"/>
        <v>0</v>
      </c>
      <c r="AC37" s="218">
        <f t="shared" si="32"/>
        <v>0</v>
      </c>
      <c r="AD37" s="212">
        <f t="shared" si="33"/>
        <v>852</v>
      </c>
      <c r="AE37" s="252"/>
      <c r="AF37" s="252"/>
      <c r="AH37" s="249">
        <f t="shared" si="16"/>
        <v>0</v>
      </c>
      <c r="AI37" s="238"/>
      <c r="AJ37" s="238"/>
      <c r="AK37" s="238"/>
      <c r="AL37" s="239"/>
      <c r="AM37" s="254"/>
      <c r="AN37" s="262"/>
      <c r="AO37" s="249">
        <f t="shared" si="17"/>
        <v>0</v>
      </c>
      <c r="AP37" s="238"/>
      <c r="AQ37" s="238"/>
      <c r="AR37" s="238"/>
      <c r="AS37" s="242"/>
      <c r="AT37" s="214">
        <f t="shared" si="18"/>
        <v>0</v>
      </c>
      <c r="AU37" s="238"/>
      <c r="AV37" s="238"/>
      <c r="AW37" s="238"/>
      <c r="AX37" s="239"/>
      <c r="AY37" s="249">
        <f t="shared" si="19"/>
        <v>852</v>
      </c>
      <c r="AZ37" s="238"/>
      <c r="BA37" s="238"/>
      <c r="BB37" s="238"/>
      <c r="BC37" s="246">
        <v>852</v>
      </c>
      <c r="BD37" s="254"/>
      <c r="BE37" s="252"/>
      <c r="BF37" s="249">
        <f t="shared" si="20"/>
        <v>0</v>
      </c>
      <c r="BG37" s="238"/>
      <c r="BH37" s="238"/>
      <c r="BI37" s="238"/>
      <c r="BJ37" s="239"/>
      <c r="BK37" s="249">
        <f t="shared" si="21"/>
        <v>0</v>
      </c>
      <c r="BL37" s="238"/>
      <c r="BM37" s="238"/>
      <c r="BN37" s="238"/>
      <c r="BO37" s="246"/>
      <c r="BP37" s="223">
        <f t="shared" si="22"/>
        <v>0</v>
      </c>
      <c r="BQ37" s="238"/>
      <c r="BR37" s="238"/>
      <c r="BS37" s="238"/>
      <c r="BT37" s="246"/>
      <c r="BU37" s="249">
        <f t="shared" si="23"/>
        <v>0</v>
      </c>
      <c r="BV37" s="238"/>
      <c r="BW37" s="238"/>
      <c r="BX37" s="238"/>
      <c r="BY37" s="246"/>
      <c r="CA37" s="222">
        <v>4</v>
      </c>
      <c r="CB37" s="216"/>
      <c r="CC37" s="216"/>
      <c r="CD37" s="216"/>
      <c r="CE37" s="216"/>
      <c r="CF37" s="216">
        <f t="shared" si="14"/>
        <v>0</v>
      </c>
      <c r="CH37" s="376"/>
    </row>
    <row r="38" spans="1:88" s="211" customFormat="1" ht="16.5" customHeight="1" x14ac:dyDescent="0.15">
      <c r="A38" s="213">
        <f t="shared" si="36"/>
        <v>24</v>
      </c>
      <c r="B38" s="195" t="s">
        <v>27</v>
      </c>
      <c r="C38" s="265" t="s">
        <v>1277</v>
      </c>
      <c r="D38" s="266" t="s">
        <v>10</v>
      </c>
      <c r="E38" s="267" t="s">
        <v>1153</v>
      </c>
      <c r="F38" s="272" t="s">
        <v>1278</v>
      </c>
      <c r="G38" s="151" t="s">
        <v>1279</v>
      </c>
      <c r="H38" s="560">
        <v>3</v>
      </c>
      <c r="I38" s="433">
        <v>44256</v>
      </c>
      <c r="J38" s="434">
        <v>44651</v>
      </c>
      <c r="K38" s="232">
        <v>10</v>
      </c>
      <c r="L38" s="232">
        <v>2</v>
      </c>
      <c r="M38" s="232">
        <v>2</v>
      </c>
      <c r="N38" s="232">
        <v>3</v>
      </c>
      <c r="O38" s="232">
        <v>3</v>
      </c>
      <c r="P38" s="232">
        <v>1</v>
      </c>
      <c r="Q38" s="233">
        <v>1</v>
      </c>
      <c r="R38" s="255"/>
      <c r="S38" s="255"/>
      <c r="T38" s="536">
        <v>40583</v>
      </c>
      <c r="U38" s="223">
        <f t="shared" si="24"/>
        <v>0</v>
      </c>
      <c r="V38" s="218">
        <f t="shared" si="25"/>
        <v>0</v>
      </c>
      <c r="W38" s="218">
        <f t="shared" si="26"/>
        <v>0</v>
      </c>
      <c r="X38" s="218">
        <f t="shared" si="27"/>
        <v>0</v>
      </c>
      <c r="Y38" s="212">
        <f t="shared" si="28"/>
        <v>0</v>
      </c>
      <c r="Z38" s="214">
        <f t="shared" si="29"/>
        <v>40583</v>
      </c>
      <c r="AA38" s="218">
        <f t="shared" si="30"/>
        <v>0</v>
      </c>
      <c r="AB38" s="218">
        <f t="shared" si="31"/>
        <v>0</v>
      </c>
      <c r="AC38" s="218">
        <f t="shared" si="32"/>
        <v>0</v>
      </c>
      <c r="AD38" s="212">
        <f t="shared" si="33"/>
        <v>40583</v>
      </c>
      <c r="AE38" s="252"/>
      <c r="AF38" s="252"/>
      <c r="AH38" s="249">
        <f t="shared" si="16"/>
        <v>0</v>
      </c>
      <c r="AI38" s="238"/>
      <c r="AJ38" s="238"/>
      <c r="AK38" s="238"/>
      <c r="AL38" s="239"/>
      <c r="AM38" s="254"/>
      <c r="AN38" s="262"/>
      <c r="AO38" s="249">
        <f t="shared" si="17"/>
        <v>0</v>
      </c>
      <c r="AP38" s="238"/>
      <c r="AQ38" s="238"/>
      <c r="AR38" s="238"/>
      <c r="AS38" s="242"/>
      <c r="AT38" s="214">
        <f t="shared" si="18"/>
        <v>0</v>
      </c>
      <c r="AU38" s="238"/>
      <c r="AV38" s="238"/>
      <c r="AW38" s="238"/>
      <c r="AX38" s="239"/>
      <c r="AY38" s="249">
        <f t="shared" si="19"/>
        <v>40583</v>
      </c>
      <c r="AZ38" s="238"/>
      <c r="BA38" s="238"/>
      <c r="BB38" s="238"/>
      <c r="BC38" s="246">
        <v>40583</v>
      </c>
      <c r="BD38" s="254"/>
      <c r="BE38" s="252"/>
      <c r="BF38" s="249">
        <f t="shared" si="20"/>
        <v>0</v>
      </c>
      <c r="BG38" s="238"/>
      <c r="BH38" s="238"/>
      <c r="BI38" s="238"/>
      <c r="BJ38" s="239"/>
      <c r="BK38" s="249">
        <f t="shared" si="21"/>
        <v>0</v>
      </c>
      <c r="BL38" s="238"/>
      <c r="BM38" s="238"/>
      <c r="BN38" s="238"/>
      <c r="BO38" s="246"/>
      <c r="BP38" s="223">
        <f t="shared" si="22"/>
        <v>0</v>
      </c>
      <c r="BQ38" s="238"/>
      <c r="BR38" s="238"/>
      <c r="BS38" s="238"/>
      <c r="BT38" s="246"/>
      <c r="BU38" s="249">
        <f t="shared" si="23"/>
        <v>0</v>
      </c>
      <c r="BV38" s="238"/>
      <c r="BW38" s="238"/>
      <c r="BX38" s="238"/>
      <c r="BY38" s="246"/>
      <c r="CA38" s="222">
        <v>26</v>
      </c>
      <c r="CB38" s="216"/>
      <c r="CC38" s="216"/>
      <c r="CD38" s="216"/>
      <c r="CE38" s="216"/>
      <c r="CF38" s="216">
        <f t="shared" si="14"/>
        <v>0</v>
      </c>
      <c r="CH38" s="263">
        <v>32</v>
      </c>
      <c r="CJ38" s="274">
        <v>63</v>
      </c>
    </row>
    <row r="39" spans="1:88" s="211" customFormat="1" ht="16.5" customHeight="1" x14ac:dyDescent="0.15">
      <c r="A39" s="213">
        <f t="shared" si="36"/>
        <v>25</v>
      </c>
      <c r="B39" s="195" t="s">
        <v>26</v>
      </c>
      <c r="C39" s="265" t="s">
        <v>1280</v>
      </c>
      <c r="D39" s="266" t="s">
        <v>10</v>
      </c>
      <c r="E39" s="267" t="s">
        <v>1153</v>
      </c>
      <c r="F39" s="272" t="s">
        <v>1278</v>
      </c>
      <c r="G39" s="151" t="s">
        <v>1281</v>
      </c>
      <c r="H39" s="560">
        <v>3</v>
      </c>
      <c r="I39" s="433">
        <v>44287</v>
      </c>
      <c r="J39" s="434">
        <v>44651</v>
      </c>
      <c r="K39" s="232">
        <v>10</v>
      </c>
      <c r="L39" s="232">
        <v>2</v>
      </c>
      <c r="M39" s="232">
        <v>2</v>
      </c>
      <c r="N39" s="232">
        <v>3</v>
      </c>
      <c r="O39" s="232">
        <v>3</v>
      </c>
      <c r="P39" s="232">
        <v>1</v>
      </c>
      <c r="Q39" s="233">
        <v>4</v>
      </c>
      <c r="R39" s="255"/>
      <c r="S39" s="255"/>
      <c r="T39" s="536">
        <v>1000</v>
      </c>
      <c r="U39" s="223">
        <f t="shared" si="24"/>
        <v>0</v>
      </c>
      <c r="V39" s="218">
        <f t="shared" si="25"/>
        <v>0</v>
      </c>
      <c r="W39" s="218">
        <f t="shared" si="26"/>
        <v>0</v>
      </c>
      <c r="X39" s="218">
        <f t="shared" si="27"/>
        <v>0</v>
      </c>
      <c r="Y39" s="212">
        <f t="shared" si="28"/>
        <v>0</v>
      </c>
      <c r="Z39" s="214">
        <f t="shared" si="29"/>
        <v>1000</v>
      </c>
      <c r="AA39" s="218">
        <f t="shared" si="30"/>
        <v>0</v>
      </c>
      <c r="AB39" s="218">
        <f t="shared" si="31"/>
        <v>0</v>
      </c>
      <c r="AC39" s="218">
        <f t="shared" si="32"/>
        <v>0</v>
      </c>
      <c r="AD39" s="212">
        <f t="shared" si="33"/>
        <v>1000</v>
      </c>
      <c r="AE39" s="252"/>
      <c r="AF39" s="252"/>
      <c r="AH39" s="249">
        <f t="shared" si="16"/>
        <v>0</v>
      </c>
      <c r="AI39" s="238"/>
      <c r="AJ39" s="238"/>
      <c r="AK39" s="238"/>
      <c r="AL39" s="239"/>
      <c r="AM39" s="254"/>
      <c r="AN39" s="262"/>
      <c r="AO39" s="249">
        <f t="shared" si="17"/>
        <v>0</v>
      </c>
      <c r="AP39" s="238"/>
      <c r="AQ39" s="238"/>
      <c r="AR39" s="238"/>
      <c r="AS39" s="242"/>
      <c r="AT39" s="214">
        <f t="shared" si="18"/>
        <v>0</v>
      </c>
      <c r="AU39" s="238"/>
      <c r="AV39" s="238"/>
      <c r="AW39" s="238"/>
      <c r="AX39" s="239"/>
      <c r="AY39" s="249">
        <f t="shared" si="19"/>
        <v>1000</v>
      </c>
      <c r="AZ39" s="238"/>
      <c r="BA39" s="238"/>
      <c r="BB39" s="238"/>
      <c r="BC39" s="246">
        <f>860+140</f>
        <v>1000</v>
      </c>
      <c r="BD39" s="254"/>
      <c r="BE39" s="252"/>
      <c r="BF39" s="249">
        <f t="shared" si="20"/>
        <v>0</v>
      </c>
      <c r="BG39" s="238"/>
      <c r="BH39" s="238"/>
      <c r="BI39" s="238"/>
      <c r="BJ39" s="239"/>
      <c r="BK39" s="249">
        <f t="shared" si="21"/>
        <v>0</v>
      </c>
      <c r="BL39" s="238"/>
      <c r="BM39" s="238"/>
      <c r="BN39" s="238"/>
      <c r="BO39" s="246"/>
      <c r="BP39" s="223">
        <f t="shared" si="22"/>
        <v>0</v>
      </c>
      <c r="BQ39" s="238"/>
      <c r="BR39" s="238"/>
      <c r="BS39" s="238"/>
      <c r="BT39" s="246"/>
      <c r="BU39" s="249">
        <f t="shared" si="23"/>
        <v>0</v>
      </c>
      <c r="BV39" s="238"/>
      <c r="BW39" s="238"/>
      <c r="BX39" s="238"/>
      <c r="BY39" s="246"/>
      <c r="CA39" s="222">
        <v>27</v>
      </c>
      <c r="CB39" s="216"/>
      <c r="CC39" s="216"/>
      <c r="CD39" s="216"/>
      <c r="CE39" s="216"/>
      <c r="CF39" s="216">
        <f t="shared" si="14"/>
        <v>0</v>
      </c>
      <c r="CH39" s="263">
        <v>32</v>
      </c>
      <c r="CJ39" s="274">
        <v>63</v>
      </c>
    </row>
    <row r="40" spans="1:88" s="211" customFormat="1" ht="16.5" customHeight="1" x14ac:dyDescent="0.15">
      <c r="A40" s="213">
        <f t="shared" si="36"/>
        <v>26</v>
      </c>
      <c r="B40" s="195" t="s">
        <v>26</v>
      </c>
      <c r="C40" s="268" t="s">
        <v>829</v>
      </c>
      <c r="D40" s="266" t="s">
        <v>10</v>
      </c>
      <c r="E40" s="269" t="s">
        <v>830</v>
      </c>
      <c r="F40" s="273" t="s">
        <v>831</v>
      </c>
      <c r="G40" s="224" t="s">
        <v>832</v>
      </c>
      <c r="H40" s="547">
        <v>3</v>
      </c>
      <c r="I40" s="230">
        <v>44269</v>
      </c>
      <c r="J40" s="231">
        <v>44651</v>
      </c>
      <c r="K40" s="232">
        <v>10</v>
      </c>
      <c r="L40" s="232">
        <v>2</v>
      </c>
      <c r="M40" s="232">
        <v>2</v>
      </c>
      <c r="N40" s="232">
        <v>6</v>
      </c>
      <c r="O40" s="232">
        <v>1</v>
      </c>
      <c r="P40" s="232">
        <v>1</v>
      </c>
      <c r="Q40" s="233">
        <v>1</v>
      </c>
      <c r="R40" s="256"/>
      <c r="S40" s="256"/>
      <c r="T40" s="249">
        <v>4900</v>
      </c>
      <c r="U40" s="223">
        <f t="shared" si="24"/>
        <v>0</v>
      </c>
      <c r="V40" s="218">
        <f t="shared" si="25"/>
        <v>0</v>
      </c>
      <c r="W40" s="218">
        <f t="shared" si="26"/>
        <v>0</v>
      </c>
      <c r="X40" s="218">
        <f t="shared" si="27"/>
        <v>0</v>
      </c>
      <c r="Y40" s="212">
        <f t="shared" si="28"/>
        <v>0</v>
      </c>
      <c r="Z40" s="214">
        <f t="shared" si="29"/>
        <v>4900</v>
      </c>
      <c r="AA40" s="218">
        <f t="shared" si="30"/>
        <v>0</v>
      </c>
      <c r="AB40" s="218">
        <f t="shared" si="31"/>
        <v>0</v>
      </c>
      <c r="AC40" s="218">
        <f t="shared" si="32"/>
        <v>0</v>
      </c>
      <c r="AD40" s="212">
        <f t="shared" si="33"/>
        <v>4900</v>
      </c>
      <c r="AE40" s="252"/>
      <c r="AF40" s="252"/>
      <c r="AH40" s="249">
        <f t="shared" si="16"/>
        <v>0</v>
      </c>
      <c r="AI40" s="238"/>
      <c r="AJ40" s="238"/>
      <c r="AK40" s="238"/>
      <c r="AL40" s="239"/>
      <c r="AM40" s="254"/>
      <c r="AN40" s="262"/>
      <c r="AO40" s="249">
        <f t="shared" si="17"/>
        <v>0</v>
      </c>
      <c r="AP40" s="238"/>
      <c r="AQ40" s="238"/>
      <c r="AR40" s="238"/>
      <c r="AS40" s="242"/>
      <c r="AT40" s="214">
        <f t="shared" si="18"/>
        <v>0</v>
      </c>
      <c r="AU40" s="238"/>
      <c r="AV40" s="238"/>
      <c r="AW40" s="238"/>
      <c r="AX40" s="239"/>
      <c r="AY40" s="249">
        <f t="shared" si="19"/>
        <v>4900</v>
      </c>
      <c r="AZ40" s="238"/>
      <c r="BA40" s="238"/>
      <c r="BB40" s="238"/>
      <c r="BC40" s="246">
        <v>4900</v>
      </c>
      <c r="BD40" s="254"/>
      <c r="BE40" s="252"/>
      <c r="BF40" s="249">
        <f t="shared" si="20"/>
        <v>0</v>
      </c>
      <c r="BG40" s="238"/>
      <c r="BH40" s="238"/>
      <c r="BI40" s="238"/>
      <c r="BJ40" s="239"/>
      <c r="BK40" s="249">
        <f t="shared" si="21"/>
        <v>0</v>
      </c>
      <c r="BL40" s="238"/>
      <c r="BM40" s="238"/>
      <c r="BN40" s="238"/>
      <c r="BO40" s="246"/>
      <c r="BP40" s="223">
        <f t="shared" si="22"/>
        <v>0</v>
      </c>
      <c r="BQ40" s="238"/>
      <c r="BR40" s="238"/>
      <c r="BS40" s="238"/>
      <c r="BT40" s="246"/>
      <c r="BU40" s="249">
        <f t="shared" si="23"/>
        <v>0</v>
      </c>
      <c r="BV40" s="238"/>
      <c r="BW40" s="238"/>
      <c r="BX40" s="238"/>
      <c r="BY40" s="246"/>
      <c r="CA40" s="222">
        <v>28</v>
      </c>
      <c r="CB40" s="216"/>
      <c r="CC40" s="216"/>
      <c r="CD40" s="216"/>
      <c r="CE40" s="216"/>
      <c r="CF40" s="216">
        <f t="shared" si="14"/>
        <v>0</v>
      </c>
      <c r="CH40" s="264">
        <v>32</v>
      </c>
      <c r="CJ40" s="274">
        <v>71</v>
      </c>
    </row>
    <row r="41" spans="1:88" s="211" customFormat="1" ht="16.5" customHeight="1" x14ac:dyDescent="0.15">
      <c r="A41" s="213">
        <f t="shared" si="36"/>
        <v>27</v>
      </c>
      <c r="B41" s="195" t="s">
        <v>26</v>
      </c>
      <c r="C41" s="265" t="s">
        <v>607</v>
      </c>
      <c r="D41" s="266" t="s">
        <v>10</v>
      </c>
      <c r="E41" s="267" t="s">
        <v>576</v>
      </c>
      <c r="F41" s="272" t="s">
        <v>608</v>
      </c>
      <c r="G41" s="224" t="s">
        <v>609</v>
      </c>
      <c r="H41" s="537">
        <v>3</v>
      </c>
      <c r="I41" s="230">
        <v>44256</v>
      </c>
      <c r="J41" s="231">
        <v>44651</v>
      </c>
      <c r="K41" s="232">
        <v>10</v>
      </c>
      <c r="L41" s="232">
        <v>2</v>
      </c>
      <c r="M41" s="232">
        <v>3</v>
      </c>
      <c r="N41" s="232">
        <v>1</v>
      </c>
      <c r="O41" s="232">
        <v>1</v>
      </c>
      <c r="P41" s="232">
        <v>1</v>
      </c>
      <c r="Q41" s="233">
        <v>3</v>
      </c>
      <c r="R41" s="255"/>
      <c r="S41" s="255"/>
      <c r="T41" s="536">
        <v>10000</v>
      </c>
      <c r="U41" s="214">
        <v>0</v>
      </c>
      <c r="V41" s="218">
        <v>0</v>
      </c>
      <c r="W41" s="218">
        <v>0</v>
      </c>
      <c r="X41" s="218">
        <v>0</v>
      </c>
      <c r="Y41" s="212">
        <v>0</v>
      </c>
      <c r="Z41" s="214">
        <v>10000</v>
      </c>
      <c r="AA41" s="218">
        <v>0</v>
      </c>
      <c r="AB41" s="218">
        <v>0</v>
      </c>
      <c r="AC41" s="218">
        <v>0</v>
      </c>
      <c r="AD41" s="212">
        <v>10000</v>
      </c>
      <c r="AE41" s="252"/>
      <c r="AF41" s="252"/>
      <c r="AH41" s="249">
        <v>0</v>
      </c>
      <c r="AI41" s="238"/>
      <c r="AJ41" s="238"/>
      <c r="AK41" s="238"/>
      <c r="AL41" s="239"/>
      <c r="AM41" s="254"/>
      <c r="AN41" s="262"/>
      <c r="AO41" s="249">
        <v>0</v>
      </c>
      <c r="AP41" s="238"/>
      <c r="AQ41" s="238"/>
      <c r="AR41" s="238"/>
      <c r="AS41" s="242"/>
      <c r="AT41" s="214">
        <v>0</v>
      </c>
      <c r="AU41" s="238"/>
      <c r="AV41" s="238"/>
      <c r="AW41" s="238"/>
      <c r="AX41" s="239"/>
      <c r="AY41" s="249">
        <v>10000</v>
      </c>
      <c r="AZ41" s="238"/>
      <c r="BA41" s="238"/>
      <c r="BB41" s="238"/>
      <c r="BC41" s="246">
        <v>10000</v>
      </c>
      <c r="BD41" s="254"/>
      <c r="BE41" s="249">
        <v>0</v>
      </c>
      <c r="BF41" s="249">
        <f t="shared" si="20"/>
        <v>0</v>
      </c>
      <c r="BG41" s="238"/>
      <c r="BH41" s="238"/>
      <c r="BI41" s="238"/>
      <c r="BJ41" s="239"/>
      <c r="BK41" s="249">
        <v>0</v>
      </c>
      <c r="BL41" s="238"/>
      <c r="BM41" s="238"/>
      <c r="BN41" s="238"/>
      <c r="BO41" s="246"/>
      <c r="BP41" s="223">
        <v>0</v>
      </c>
      <c r="BQ41" s="238"/>
      <c r="BR41" s="238"/>
      <c r="BS41" s="238"/>
      <c r="BT41" s="246"/>
      <c r="BU41" s="249">
        <v>0</v>
      </c>
      <c r="BV41" s="238"/>
      <c r="BW41" s="238"/>
      <c r="BX41" s="238"/>
      <c r="BY41" s="246"/>
      <c r="CA41" s="222">
        <v>29</v>
      </c>
      <c r="CB41" s="216"/>
      <c r="CC41" s="216"/>
      <c r="CD41" s="216"/>
      <c r="CE41" s="216"/>
      <c r="CF41" s="216">
        <f t="shared" si="14"/>
        <v>0</v>
      </c>
      <c r="CH41" s="263">
        <v>32</v>
      </c>
      <c r="CJ41" s="274">
        <v>52</v>
      </c>
    </row>
    <row r="42" spans="1:88" s="211" customFormat="1" ht="16.5" customHeight="1" x14ac:dyDescent="0.15">
      <c r="A42" s="213">
        <f t="shared" si="36"/>
        <v>28</v>
      </c>
      <c r="B42" s="195" t="s">
        <v>26</v>
      </c>
      <c r="C42" s="265" t="s">
        <v>610</v>
      </c>
      <c r="D42" s="266" t="s">
        <v>10</v>
      </c>
      <c r="E42" s="267" t="s">
        <v>576</v>
      </c>
      <c r="F42" s="272" t="s">
        <v>608</v>
      </c>
      <c r="G42" s="224" t="s">
        <v>611</v>
      </c>
      <c r="H42" s="547">
        <v>3</v>
      </c>
      <c r="I42" s="230">
        <v>44256</v>
      </c>
      <c r="J42" s="231">
        <v>44651</v>
      </c>
      <c r="K42" s="232">
        <v>10</v>
      </c>
      <c r="L42" s="232">
        <v>2</v>
      </c>
      <c r="M42" s="232">
        <v>3</v>
      </c>
      <c r="N42" s="232">
        <v>1</v>
      </c>
      <c r="O42" s="232">
        <v>1</v>
      </c>
      <c r="P42" s="232">
        <v>1</v>
      </c>
      <c r="Q42" s="233">
        <v>3</v>
      </c>
      <c r="R42" s="256"/>
      <c r="S42" s="256"/>
      <c r="T42" s="536">
        <v>6000</v>
      </c>
      <c r="U42" s="214">
        <v>0</v>
      </c>
      <c r="V42" s="218">
        <v>0</v>
      </c>
      <c r="W42" s="218">
        <v>0</v>
      </c>
      <c r="X42" s="218">
        <v>0</v>
      </c>
      <c r="Y42" s="212">
        <v>0</v>
      </c>
      <c r="Z42" s="214">
        <v>6000</v>
      </c>
      <c r="AA42" s="218">
        <v>0</v>
      </c>
      <c r="AB42" s="218">
        <v>0</v>
      </c>
      <c r="AC42" s="218">
        <v>0</v>
      </c>
      <c r="AD42" s="212">
        <v>6000</v>
      </c>
      <c r="AE42" s="252"/>
      <c r="AF42" s="252"/>
      <c r="AH42" s="249">
        <v>0</v>
      </c>
      <c r="AI42" s="238"/>
      <c r="AJ42" s="238"/>
      <c r="AK42" s="238"/>
      <c r="AL42" s="239"/>
      <c r="AM42" s="254"/>
      <c r="AN42" s="262"/>
      <c r="AO42" s="249">
        <v>0</v>
      </c>
      <c r="AP42" s="238"/>
      <c r="AQ42" s="238"/>
      <c r="AR42" s="238"/>
      <c r="AS42" s="242"/>
      <c r="AT42" s="214">
        <v>0</v>
      </c>
      <c r="AU42" s="238"/>
      <c r="AV42" s="238"/>
      <c r="AW42" s="238"/>
      <c r="AX42" s="239"/>
      <c r="AY42" s="249">
        <v>6000</v>
      </c>
      <c r="AZ42" s="238"/>
      <c r="BA42" s="238"/>
      <c r="BB42" s="238"/>
      <c r="BC42" s="246">
        <v>6000</v>
      </c>
      <c r="BD42" s="254"/>
      <c r="BE42" s="249">
        <v>0</v>
      </c>
      <c r="BF42" s="249">
        <f t="shared" si="20"/>
        <v>0</v>
      </c>
      <c r="BG42" s="238"/>
      <c r="BH42" s="238"/>
      <c r="BI42" s="238"/>
      <c r="BJ42" s="239"/>
      <c r="BK42" s="249">
        <v>0</v>
      </c>
      <c r="BL42" s="238"/>
      <c r="BM42" s="238"/>
      <c r="BN42" s="238"/>
      <c r="BO42" s="246"/>
      <c r="BP42" s="223">
        <v>0</v>
      </c>
      <c r="BQ42" s="238"/>
      <c r="BR42" s="238"/>
      <c r="BS42" s="238"/>
      <c r="BT42" s="246"/>
      <c r="BU42" s="249">
        <v>0</v>
      </c>
      <c r="BV42" s="238"/>
      <c r="BW42" s="238"/>
      <c r="BX42" s="238"/>
      <c r="BY42" s="246"/>
      <c r="CA42" s="222">
        <v>30</v>
      </c>
      <c r="CB42" s="216"/>
      <c r="CC42" s="216"/>
      <c r="CD42" s="216"/>
      <c r="CE42" s="216"/>
      <c r="CF42" s="216">
        <f t="shared" si="14"/>
        <v>0</v>
      </c>
      <c r="CH42" s="264">
        <v>32</v>
      </c>
      <c r="CJ42" s="274">
        <v>52</v>
      </c>
    </row>
    <row r="43" spans="1:88" s="202" customFormat="1" ht="16.5" customHeight="1" x14ac:dyDescent="0.15">
      <c r="A43" s="213">
        <f t="shared" si="36"/>
        <v>29</v>
      </c>
      <c r="B43" s="195" t="s">
        <v>26</v>
      </c>
      <c r="C43" s="268" t="s">
        <v>423</v>
      </c>
      <c r="D43" s="266" t="s">
        <v>10</v>
      </c>
      <c r="E43" s="269" t="s">
        <v>379</v>
      </c>
      <c r="F43" s="272" t="s">
        <v>424</v>
      </c>
      <c r="G43" s="225" t="s">
        <v>425</v>
      </c>
      <c r="H43" s="537">
        <v>3</v>
      </c>
      <c r="I43" s="230">
        <v>44266</v>
      </c>
      <c r="J43" s="231">
        <v>44651</v>
      </c>
      <c r="K43" s="232">
        <v>10</v>
      </c>
      <c r="L43" s="232">
        <v>3</v>
      </c>
      <c r="M43" s="232">
        <v>1</v>
      </c>
      <c r="N43" s="232">
        <v>2</v>
      </c>
      <c r="O43" s="232">
        <v>1</v>
      </c>
      <c r="P43" s="232">
        <v>1</v>
      </c>
      <c r="Q43" s="233">
        <v>6</v>
      </c>
      <c r="R43" s="255">
        <v>7076</v>
      </c>
      <c r="S43" s="255"/>
      <c r="T43" s="941">
        <v>7350</v>
      </c>
      <c r="U43" s="214">
        <f t="shared" ref="U43:U78" si="39">AH43+AO43</f>
        <v>0</v>
      </c>
      <c r="V43" s="218">
        <f t="shared" ref="V43:V78" si="40">AI43+AP43</f>
        <v>0</v>
      </c>
      <c r="W43" s="218">
        <f t="shared" ref="W43:W78" si="41">AJ43+AQ43</f>
        <v>0</v>
      </c>
      <c r="X43" s="218">
        <f t="shared" ref="X43:X78" si="42">AK43+AR43</f>
        <v>0</v>
      </c>
      <c r="Y43" s="212">
        <f t="shared" ref="Y43:Y78" si="43">AL43+AS43</f>
        <v>0</v>
      </c>
      <c r="Z43" s="312">
        <f t="shared" ref="Z43:Z78" si="44">AT43+AY43+BF43+BK43+BP43+BU43</f>
        <v>7350</v>
      </c>
      <c r="AA43" s="218">
        <f t="shared" ref="AA43:AA78" si="45">AU43+AZ43+BG43+BL43+BQ43+BV43</f>
        <v>0</v>
      </c>
      <c r="AB43" s="218">
        <f t="shared" ref="AB43:AB78" si="46">AV43+BA43+BH43+BM43+BR43+BW43</f>
        <v>0</v>
      </c>
      <c r="AC43" s="218">
        <f t="shared" ref="AC43:AC78" si="47">AW43+BB43+BI43+BN43+BS43+BX43</f>
        <v>0</v>
      </c>
      <c r="AD43" s="212">
        <f t="shared" ref="AD43:AD78" si="48">AX43+BC43+BJ43+BO43+BT43+BY43</f>
        <v>7350</v>
      </c>
      <c r="AE43" s="252"/>
      <c r="AF43" s="252"/>
      <c r="AH43" s="249">
        <f t="shared" ref="AH43:AH78" si="49">SUM(AI43:AL43)</f>
        <v>0</v>
      </c>
      <c r="AI43" s="238"/>
      <c r="AJ43" s="238"/>
      <c r="AK43" s="238"/>
      <c r="AL43" s="239"/>
      <c r="AM43" s="254"/>
      <c r="AN43" s="262"/>
      <c r="AO43" s="249">
        <f t="shared" ref="AO43:AO78" si="50">SUM(AP43:AS43)</f>
        <v>0</v>
      </c>
      <c r="AP43" s="238"/>
      <c r="AQ43" s="238"/>
      <c r="AR43" s="238"/>
      <c r="AS43" s="242"/>
      <c r="AT43" s="214">
        <f t="shared" ref="AT43:AT78" si="51">SUM(AU43:AX43)</f>
        <v>0</v>
      </c>
      <c r="AU43" s="238"/>
      <c r="AV43" s="238"/>
      <c r="AW43" s="238"/>
      <c r="AX43" s="246"/>
      <c r="AY43" s="249">
        <f t="shared" ref="AY43:AY78" si="52">SUM(AZ43:BC43)</f>
        <v>7350</v>
      </c>
      <c r="AZ43" s="238"/>
      <c r="BA43" s="238"/>
      <c r="BB43" s="238"/>
      <c r="BC43" s="246">
        <v>7350</v>
      </c>
      <c r="BD43" s="254"/>
      <c r="BE43" s="252"/>
      <c r="BF43" s="249">
        <f t="shared" si="20"/>
        <v>0</v>
      </c>
      <c r="BG43" s="238"/>
      <c r="BH43" s="238"/>
      <c r="BI43" s="238"/>
      <c r="BJ43" s="239"/>
      <c r="BK43" s="249">
        <f t="shared" ref="BK43:BK78" si="53">SUM(BL43:BO43)</f>
        <v>0</v>
      </c>
      <c r="BL43" s="238"/>
      <c r="BM43" s="238"/>
      <c r="BN43" s="238"/>
      <c r="BO43" s="246"/>
      <c r="BP43" s="223">
        <f t="shared" ref="BP43:BP78" si="54">SUM(BQ43:BT43)</f>
        <v>0</v>
      </c>
      <c r="BQ43" s="238"/>
      <c r="BR43" s="238"/>
      <c r="BS43" s="238"/>
      <c r="BT43" s="246"/>
      <c r="BU43" s="249">
        <f t="shared" ref="BU43:BU78" si="55">SUM(BV43:BY43)</f>
        <v>0</v>
      </c>
      <c r="BV43" s="238"/>
      <c r="BW43" s="238"/>
      <c r="BX43" s="238"/>
      <c r="BY43" s="246"/>
      <c r="CA43" s="222">
        <v>31</v>
      </c>
      <c r="CB43" s="216"/>
      <c r="CC43" s="216"/>
      <c r="CD43" s="216"/>
      <c r="CE43" s="216"/>
      <c r="CF43" s="216">
        <f t="shared" si="14"/>
        <v>0</v>
      </c>
      <c r="CH43" s="263">
        <v>32</v>
      </c>
      <c r="CJ43" s="202">
        <v>83</v>
      </c>
    </row>
    <row r="44" spans="1:88" s="202" customFormat="1" ht="16.5" customHeight="1" x14ac:dyDescent="0.15">
      <c r="A44" s="213">
        <f t="shared" ref="A44:A81" si="56">+ROW()-14</f>
        <v>30</v>
      </c>
      <c r="B44" s="195" t="s">
        <v>26</v>
      </c>
      <c r="C44" s="265" t="s">
        <v>426</v>
      </c>
      <c r="D44" s="266" t="s">
        <v>10</v>
      </c>
      <c r="E44" s="267" t="s">
        <v>379</v>
      </c>
      <c r="F44" s="272" t="s">
        <v>424</v>
      </c>
      <c r="G44" s="225" t="s">
        <v>425</v>
      </c>
      <c r="H44" s="537">
        <v>3</v>
      </c>
      <c r="I44" s="230">
        <v>44266</v>
      </c>
      <c r="J44" s="231">
        <v>44651</v>
      </c>
      <c r="K44" s="232">
        <v>10</v>
      </c>
      <c r="L44" s="232">
        <v>3</v>
      </c>
      <c r="M44" s="232">
        <v>1</v>
      </c>
      <c r="N44" s="232">
        <v>2</v>
      </c>
      <c r="O44" s="232">
        <v>1</v>
      </c>
      <c r="P44" s="232">
        <v>1</v>
      </c>
      <c r="Q44" s="233">
        <v>6</v>
      </c>
      <c r="R44" s="255">
        <v>7095</v>
      </c>
      <c r="S44" s="255"/>
      <c r="T44" s="536">
        <v>7487</v>
      </c>
      <c r="U44" s="214">
        <f t="shared" si="39"/>
        <v>0</v>
      </c>
      <c r="V44" s="218">
        <f t="shared" si="40"/>
        <v>0</v>
      </c>
      <c r="W44" s="218">
        <f t="shared" si="41"/>
        <v>0</v>
      </c>
      <c r="X44" s="218">
        <f t="shared" si="42"/>
        <v>0</v>
      </c>
      <c r="Y44" s="212">
        <f t="shared" si="43"/>
        <v>0</v>
      </c>
      <c r="Z44" s="214">
        <f t="shared" si="44"/>
        <v>7487</v>
      </c>
      <c r="AA44" s="218">
        <f t="shared" si="45"/>
        <v>0</v>
      </c>
      <c r="AB44" s="218">
        <f t="shared" si="46"/>
        <v>0</v>
      </c>
      <c r="AC44" s="218">
        <f t="shared" si="47"/>
        <v>0</v>
      </c>
      <c r="AD44" s="212">
        <f t="shared" si="48"/>
        <v>7487</v>
      </c>
      <c r="AE44" s="252"/>
      <c r="AF44" s="252"/>
      <c r="AH44" s="249">
        <f t="shared" si="49"/>
        <v>0</v>
      </c>
      <c r="AI44" s="238"/>
      <c r="AJ44" s="238"/>
      <c r="AK44" s="238"/>
      <c r="AL44" s="239"/>
      <c r="AM44" s="254"/>
      <c r="AN44" s="262"/>
      <c r="AO44" s="249">
        <f t="shared" si="50"/>
        <v>0</v>
      </c>
      <c r="AP44" s="238"/>
      <c r="AQ44" s="238"/>
      <c r="AR44" s="238"/>
      <c r="AS44" s="242"/>
      <c r="AT44" s="214">
        <f t="shared" si="51"/>
        <v>0</v>
      </c>
      <c r="AU44" s="238"/>
      <c r="AV44" s="238"/>
      <c r="AW44" s="238"/>
      <c r="AX44" s="246"/>
      <c r="AY44" s="249">
        <f t="shared" si="52"/>
        <v>7487</v>
      </c>
      <c r="AZ44" s="238"/>
      <c r="BA44" s="238"/>
      <c r="BB44" s="238"/>
      <c r="BC44" s="246">
        <v>7487</v>
      </c>
      <c r="BD44" s="254"/>
      <c r="BE44" s="252"/>
      <c r="BF44" s="249">
        <f t="shared" si="20"/>
        <v>0</v>
      </c>
      <c r="BG44" s="238"/>
      <c r="BH44" s="238"/>
      <c r="BI44" s="238"/>
      <c r="BJ44" s="239"/>
      <c r="BK44" s="249">
        <f t="shared" si="53"/>
        <v>0</v>
      </c>
      <c r="BL44" s="238"/>
      <c r="BM44" s="238"/>
      <c r="BN44" s="238"/>
      <c r="BO44" s="246"/>
      <c r="BP44" s="223">
        <f t="shared" si="54"/>
        <v>0</v>
      </c>
      <c r="BQ44" s="238"/>
      <c r="BR44" s="238"/>
      <c r="BS44" s="238"/>
      <c r="BT44" s="246"/>
      <c r="BU44" s="249">
        <f t="shared" si="55"/>
        <v>0</v>
      </c>
      <c r="BV44" s="238"/>
      <c r="BW44" s="238"/>
      <c r="BX44" s="238"/>
      <c r="BY44" s="246"/>
      <c r="CA44" s="222">
        <v>32</v>
      </c>
      <c r="CB44" s="216"/>
      <c r="CC44" s="216"/>
      <c r="CD44" s="216"/>
      <c r="CE44" s="216"/>
      <c r="CF44" s="216">
        <f t="shared" si="14"/>
        <v>0</v>
      </c>
      <c r="CH44" s="263">
        <v>32</v>
      </c>
      <c r="CJ44" s="202">
        <v>83</v>
      </c>
    </row>
    <row r="45" spans="1:88" s="202" customFormat="1" ht="16.5" customHeight="1" x14ac:dyDescent="0.15">
      <c r="A45" s="213">
        <f t="shared" si="56"/>
        <v>31</v>
      </c>
      <c r="B45" s="195" t="s">
        <v>26</v>
      </c>
      <c r="C45" s="265" t="s">
        <v>427</v>
      </c>
      <c r="D45" s="266" t="s">
        <v>10</v>
      </c>
      <c r="E45" s="267" t="s">
        <v>379</v>
      </c>
      <c r="F45" s="272" t="s">
        <v>424</v>
      </c>
      <c r="G45" s="225" t="s">
        <v>428</v>
      </c>
      <c r="H45" s="537">
        <v>3</v>
      </c>
      <c r="I45" s="230">
        <v>44261</v>
      </c>
      <c r="J45" s="231">
        <v>44651</v>
      </c>
      <c r="K45" s="232">
        <v>10</v>
      </c>
      <c r="L45" s="232">
        <v>3</v>
      </c>
      <c r="M45" s="232">
        <v>1</v>
      </c>
      <c r="N45" s="232">
        <v>2</v>
      </c>
      <c r="O45" s="232">
        <v>22</v>
      </c>
      <c r="P45" s="232">
        <v>3</v>
      </c>
      <c r="Q45" s="233">
        <v>1</v>
      </c>
      <c r="R45" s="255">
        <v>28691</v>
      </c>
      <c r="S45" s="255"/>
      <c r="T45" s="536">
        <v>33000</v>
      </c>
      <c r="U45" s="214">
        <f t="shared" si="39"/>
        <v>0</v>
      </c>
      <c r="V45" s="218">
        <f t="shared" si="40"/>
        <v>0</v>
      </c>
      <c r="W45" s="218">
        <f t="shared" si="41"/>
        <v>0</v>
      </c>
      <c r="X45" s="218">
        <f t="shared" si="42"/>
        <v>0</v>
      </c>
      <c r="Y45" s="212">
        <f t="shared" si="43"/>
        <v>0</v>
      </c>
      <c r="Z45" s="214">
        <f t="shared" si="44"/>
        <v>33000</v>
      </c>
      <c r="AA45" s="218">
        <f t="shared" si="45"/>
        <v>0</v>
      </c>
      <c r="AB45" s="218">
        <f t="shared" si="46"/>
        <v>0</v>
      </c>
      <c r="AC45" s="218">
        <f t="shared" si="47"/>
        <v>0</v>
      </c>
      <c r="AD45" s="212">
        <f t="shared" si="48"/>
        <v>33000</v>
      </c>
      <c r="AE45" s="252"/>
      <c r="AF45" s="252"/>
      <c r="AG45" s="313"/>
      <c r="AH45" s="249">
        <f t="shared" si="49"/>
        <v>0</v>
      </c>
      <c r="AI45" s="238"/>
      <c r="AJ45" s="238"/>
      <c r="AK45" s="238"/>
      <c r="AL45" s="239"/>
      <c r="AM45" s="254"/>
      <c r="AN45" s="262"/>
      <c r="AO45" s="249">
        <f t="shared" si="50"/>
        <v>0</v>
      </c>
      <c r="AP45" s="238"/>
      <c r="AQ45" s="238"/>
      <c r="AR45" s="238"/>
      <c r="AS45" s="242"/>
      <c r="AT45" s="214">
        <f t="shared" si="51"/>
        <v>0</v>
      </c>
      <c r="AU45" s="238"/>
      <c r="AV45" s="238"/>
      <c r="AW45" s="238"/>
      <c r="AX45" s="246"/>
      <c r="AY45" s="249">
        <f t="shared" si="52"/>
        <v>33000</v>
      </c>
      <c r="AZ45" s="238"/>
      <c r="BA45" s="238"/>
      <c r="BB45" s="238"/>
      <c r="BC45" s="246">
        <v>33000</v>
      </c>
      <c r="BD45" s="254"/>
      <c r="BE45" s="252"/>
      <c r="BF45" s="249">
        <f t="shared" si="20"/>
        <v>0</v>
      </c>
      <c r="BG45" s="238"/>
      <c r="BH45" s="238"/>
      <c r="BI45" s="238"/>
      <c r="BJ45" s="239"/>
      <c r="BK45" s="249">
        <f t="shared" si="53"/>
        <v>0</v>
      </c>
      <c r="BL45" s="238"/>
      <c r="BM45" s="238"/>
      <c r="BN45" s="238"/>
      <c r="BO45" s="246"/>
      <c r="BP45" s="223">
        <f t="shared" si="54"/>
        <v>0</v>
      </c>
      <c r="BQ45" s="238"/>
      <c r="BR45" s="238"/>
      <c r="BS45" s="238"/>
      <c r="BT45" s="246"/>
      <c r="BU45" s="249">
        <f t="shared" si="55"/>
        <v>0</v>
      </c>
      <c r="BV45" s="238"/>
      <c r="BW45" s="238"/>
      <c r="BX45" s="238"/>
      <c r="BY45" s="246"/>
      <c r="CA45" s="222">
        <v>33</v>
      </c>
      <c r="CB45" s="216"/>
      <c r="CC45" s="216"/>
      <c r="CD45" s="216"/>
      <c r="CE45" s="216"/>
      <c r="CF45" s="216">
        <f t="shared" si="14"/>
        <v>0</v>
      </c>
      <c r="CH45" s="263">
        <v>32</v>
      </c>
      <c r="CJ45" s="202">
        <v>83</v>
      </c>
    </row>
    <row r="46" spans="1:88" s="211" customFormat="1" ht="16.5" customHeight="1" x14ac:dyDescent="0.15">
      <c r="A46" s="213">
        <f t="shared" si="56"/>
        <v>32</v>
      </c>
      <c r="B46" s="195" t="s">
        <v>26</v>
      </c>
      <c r="C46" s="265" t="s">
        <v>1434</v>
      </c>
      <c r="D46" s="266" t="s">
        <v>10</v>
      </c>
      <c r="E46" s="267" t="s">
        <v>1396</v>
      </c>
      <c r="F46" s="272" t="s">
        <v>1435</v>
      </c>
      <c r="G46" s="225" t="s">
        <v>1436</v>
      </c>
      <c r="H46" s="537">
        <v>3</v>
      </c>
      <c r="I46" s="230">
        <v>44256</v>
      </c>
      <c r="J46" s="231">
        <v>44651</v>
      </c>
      <c r="K46" s="232">
        <v>10</v>
      </c>
      <c r="L46" s="232">
        <v>3</v>
      </c>
      <c r="M46" s="232">
        <v>2</v>
      </c>
      <c r="N46" s="232">
        <v>2</v>
      </c>
      <c r="O46" s="232">
        <v>1</v>
      </c>
      <c r="P46" s="232">
        <v>1</v>
      </c>
      <c r="Q46" s="233">
        <v>1</v>
      </c>
      <c r="R46" s="255"/>
      <c r="S46" s="255"/>
      <c r="T46" s="536">
        <v>139000</v>
      </c>
      <c r="U46" s="214">
        <f t="shared" si="39"/>
        <v>0</v>
      </c>
      <c r="V46" s="218">
        <f t="shared" si="40"/>
        <v>0</v>
      </c>
      <c r="W46" s="218">
        <f t="shared" si="41"/>
        <v>0</v>
      </c>
      <c r="X46" s="218">
        <f t="shared" si="42"/>
        <v>0</v>
      </c>
      <c r="Y46" s="212">
        <f t="shared" si="43"/>
        <v>0</v>
      </c>
      <c r="Z46" s="214">
        <f t="shared" si="44"/>
        <v>139000</v>
      </c>
      <c r="AA46" s="218">
        <f t="shared" si="45"/>
        <v>0</v>
      </c>
      <c r="AB46" s="218">
        <f t="shared" si="46"/>
        <v>0</v>
      </c>
      <c r="AC46" s="218">
        <f t="shared" si="47"/>
        <v>0</v>
      </c>
      <c r="AD46" s="212">
        <f t="shared" si="48"/>
        <v>139000</v>
      </c>
      <c r="AE46" s="252"/>
      <c r="AF46" s="252"/>
      <c r="AH46" s="249">
        <f t="shared" si="49"/>
        <v>0</v>
      </c>
      <c r="AI46" s="238"/>
      <c r="AJ46" s="238"/>
      <c r="AK46" s="238"/>
      <c r="AL46" s="239"/>
      <c r="AM46" s="254"/>
      <c r="AN46" s="262"/>
      <c r="AO46" s="249">
        <f t="shared" si="50"/>
        <v>0</v>
      </c>
      <c r="AP46" s="238"/>
      <c r="AQ46" s="238"/>
      <c r="AR46" s="238"/>
      <c r="AS46" s="242"/>
      <c r="AT46" s="214">
        <f t="shared" si="51"/>
        <v>0</v>
      </c>
      <c r="AU46" s="238"/>
      <c r="AV46" s="238"/>
      <c r="AW46" s="238"/>
      <c r="AX46" s="239"/>
      <c r="AY46" s="249">
        <f t="shared" si="52"/>
        <v>139000</v>
      </c>
      <c r="AZ46" s="238"/>
      <c r="BA46" s="238"/>
      <c r="BB46" s="238"/>
      <c r="BC46" s="453">
        <v>139000</v>
      </c>
      <c r="BD46" s="254"/>
      <c r="BE46" s="252"/>
      <c r="BF46" s="249">
        <f t="shared" si="20"/>
        <v>0</v>
      </c>
      <c r="BG46" s="238"/>
      <c r="BH46" s="238"/>
      <c r="BI46" s="238"/>
      <c r="BJ46" s="239"/>
      <c r="BK46" s="249">
        <f t="shared" si="53"/>
        <v>0</v>
      </c>
      <c r="BL46" s="238"/>
      <c r="BM46" s="238"/>
      <c r="BN46" s="238"/>
      <c r="BO46" s="246"/>
      <c r="BP46" s="223">
        <f t="shared" si="54"/>
        <v>0</v>
      </c>
      <c r="BQ46" s="238"/>
      <c r="BR46" s="238"/>
      <c r="BS46" s="238"/>
      <c r="BT46" s="246"/>
      <c r="BU46" s="249">
        <f t="shared" si="55"/>
        <v>0</v>
      </c>
      <c r="BV46" s="238"/>
      <c r="BW46" s="238"/>
      <c r="BX46" s="238"/>
      <c r="BY46" s="246"/>
      <c r="CA46" s="222">
        <v>34</v>
      </c>
      <c r="CB46" s="216"/>
      <c r="CC46" s="216"/>
      <c r="CD46" s="216"/>
      <c r="CE46" s="216"/>
      <c r="CF46" s="216">
        <f t="shared" si="14"/>
        <v>0</v>
      </c>
      <c r="CH46" s="263">
        <v>32</v>
      </c>
      <c r="CJ46" s="274">
        <v>92</v>
      </c>
    </row>
    <row r="47" spans="1:88" s="211" customFormat="1" ht="16.5" customHeight="1" x14ac:dyDescent="0.15">
      <c r="A47" s="213">
        <f t="shared" si="56"/>
        <v>33</v>
      </c>
      <c r="B47" s="195" t="s">
        <v>26</v>
      </c>
      <c r="C47" s="265" t="s">
        <v>1912</v>
      </c>
      <c r="D47" s="266" t="s">
        <v>1911</v>
      </c>
      <c r="E47" s="269" t="s">
        <v>1396</v>
      </c>
      <c r="F47" s="272" t="s">
        <v>1435</v>
      </c>
      <c r="G47" s="225" t="s">
        <v>1437</v>
      </c>
      <c r="H47" s="537">
        <v>3</v>
      </c>
      <c r="I47" s="230">
        <v>44256</v>
      </c>
      <c r="J47" s="231">
        <v>44651</v>
      </c>
      <c r="K47" s="232">
        <v>10</v>
      </c>
      <c r="L47" s="232">
        <v>3</v>
      </c>
      <c r="M47" s="232">
        <v>2</v>
      </c>
      <c r="N47" s="232">
        <v>2</v>
      </c>
      <c r="O47" s="232">
        <v>1</v>
      </c>
      <c r="P47" s="232">
        <v>1</v>
      </c>
      <c r="Q47" s="233">
        <v>1</v>
      </c>
      <c r="R47" s="255"/>
      <c r="S47" s="255"/>
      <c r="T47" s="536">
        <v>119000</v>
      </c>
      <c r="U47" s="214">
        <f t="shared" si="39"/>
        <v>0</v>
      </c>
      <c r="V47" s="218">
        <f t="shared" si="40"/>
        <v>0</v>
      </c>
      <c r="W47" s="218">
        <f t="shared" si="41"/>
        <v>0</v>
      </c>
      <c r="X47" s="218">
        <f t="shared" si="42"/>
        <v>0</v>
      </c>
      <c r="Y47" s="212">
        <f t="shared" si="43"/>
        <v>0</v>
      </c>
      <c r="Z47" s="214">
        <f t="shared" si="44"/>
        <v>119000</v>
      </c>
      <c r="AA47" s="218">
        <f t="shared" si="45"/>
        <v>0</v>
      </c>
      <c r="AB47" s="218">
        <f t="shared" si="46"/>
        <v>0</v>
      </c>
      <c r="AC47" s="218">
        <f t="shared" si="47"/>
        <v>0</v>
      </c>
      <c r="AD47" s="212">
        <f t="shared" si="48"/>
        <v>119000</v>
      </c>
      <c r="AE47" s="252"/>
      <c r="AF47" s="252"/>
      <c r="AH47" s="249">
        <f t="shared" si="49"/>
        <v>0</v>
      </c>
      <c r="AI47" s="238"/>
      <c r="AJ47" s="238"/>
      <c r="AK47" s="238"/>
      <c r="AL47" s="239"/>
      <c r="AM47" s="254"/>
      <c r="AN47" s="262"/>
      <c r="AO47" s="249">
        <f t="shared" si="50"/>
        <v>0</v>
      </c>
      <c r="AP47" s="238"/>
      <c r="AQ47" s="238"/>
      <c r="AR47" s="238"/>
      <c r="AS47" s="242"/>
      <c r="AT47" s="214">
        <f t="shared" si="51"/>
        <v>0</v>
      </c>
      <c r="AU47" s="238"/>
      <c r="AV47" s="238"/>
      <c r="AW47" s="238"/>
      <c r="AX47" s="239"/>
      <c r="AY47" s="249">
        <f t="shared" si="52"/>
        <v>119000</v>
      </c>
      <c r="AZ47" s="238"/>
      <c r="BA47" s="238"/>
      <c r="BB47" s="238"/>
      <c r="BC47" s="453">
        <f>116450+2550</f>
        <v>119000</v>
      </c>
      <c r="BD47" s="254"/>
      <c r="BE47" s="252"/>
      <c r="BF47" s="249">
        <f t="shared" si="20"/>
        <v>0</v>
      </c>
      <c r="BG47" s="238"/>
      <c r="BH47" s="238"/>
      <c r="BI47" s="238"/>
      <c r="BJ47" s="239"/>
      <c r="BK47" s="249">
        <f t="shared" si="53"/>
        <v>0</v>
      </c>
      <c r="BL47" s="238"/>
      <c r="BM47" s="238"/>
      <c r="BN47" s="238"/>
      <c r="BO47" s="246"/>
      <c r="BP47" s="223">
        <f t="shared" si="54"/>
        <v>0</v>
      </c>
      <c r="BQ47" s="238"/>
      <c r="BR47" s="238"/>
      <c r="BS47" s="238"/>
      <c r="BT47" s="246"/>
      <c r="BU47" s="249">
        <f t="shared" si="55"/>
        <v>0</v>
      </c>
      <c r="BV47" s="238"/>
      <c r="BW47" s="238"/>
      <c r="BX47" s="238"/>
      <c r="BY47" s="246"/>
      <c r="CA47" s="222">
        <v>35</v>
      </c>
      <c r="CB47" s="216"/>
      <c r="CC47" s="216"/>
      <c r="CD47" s="216"/>
      <c r="CE47" s="216"/>
      <c r="CF47" s="216">
        <f t="shared" si="14"/>
        <v>0</v>
      </c>
      <c r="CH47" s="263">
        <v>32</v>
      </c>
      <c r="CJ47" s="274">
        <v>92</v>
      </c>
    </row>
    <row r="48" spans="1:88" s="211" customFormat="1" ht="16.5" customHeight="1" x14ac:dyDescent="0.15">
      <c r="A48" s="213">
        <f t="shared" si="56"/>
        <v>34</v>
      </c>
      <c r="B48" s="195" t="s">
        <v>26</v>
      </c>
      <c r="C48" s="268" t="s">
        <v>1438</v>
      </c>
      <c r="D48" s="266" t="s">
        <v>10</v>
      </c>
      <c r="E48" s="269" t="s">
        <v>1396</v>
      </c>
      <c r="F48" s="273" t="s">
        <v>1435</v>
      </c>
      <c r="G48" s="224" t="s">
        <v>1439</v>
      </c>
      <c r="H48" s="547">
        <v>3</v>
      </c>
      <c r="I48" s="230">
        <v>44256</v>
      </c>
      <c r="J48" s="231">
        <v>44651</v>
      </c>
      <c r="K48" s="232">
        <v>10</v>
      </c>
      <c r="L48" s="232">
        <v>3</v>
      </c>
      <c r="M48" s="232">
        <v>2</v>
      </c>
      <c r="N48" s="232">
        <v>2</v>
      </c>
      <c r="O48" s="232">
        <v>1</v>
      </c>
      <c r="P48" s="232">
        <v>1</v>
      </c>
      <c r="Q48" s="233">
        <v>3</v>
      </c>
      <c r="R48" s="444"/>
      <c r="S48" s="444"/>
      <c r="T48" s="336">
        <v>3000</v>
      </c>
      <c r="U48" s="214">
        <f t="shared" si="39"/>
        <v>0</v>
      </c>
      <c r="V48" s="218">
        <f t="shared" si="40"/>
        <v>0</v>
      </c>
      <c r="W48" s="218">
        <f t="shared" si="41"/>
        <v>0</v>
      </c>
      <c r="X48" s="218">
        <f t="shared" si="42"/>
        <v>0</v>
      </c>
      <c r="Y48" s="212">
        <f t="shared" si="43"/>
        <v>0</v>
      </c>
      <c r="Z48" s="214">
        <f t="shared" si="44"/>
        <v>3000</v>
      </c>
      <c r="AA48" s="218">
        <f t="shared" si="45"/>
        <v>0</v>
      </c>
      <c r="AB48" s="218">
        <f t="shared" si="46"/>
        <v>0</v>
      </c>
      <c r="AC48" s="218">
        <f t="shared" si="47"/>
        <v>0</v>
      </c>
      <c r="AD48" s="212">
        <f t="shared" si="48"/>
        <v>3000</v>
      </c>
      <c r="AE48" s="252"/>
      <c r="AF48" s="252"/>
      <c r="AH48" s="249">
        <f t="shared" si="49"/>
        <v>0</v>
      </c>
      <c r="AI48" s="238"/>
      <c r="AJ48" s="238"/>
      <c r="AK48" s="238"/>
      <c r="AL48" s="239"/>
      <c r="AM48" s="254"/>
      <c r="AN48" s="262"/>
      <c r="AO48" s="249">
        <f t="shared" si="50"/>
        <v>0</v>
      </c>
      <c r="AP48" s="238"/>
      <c r="AQ48" s="238"/>
      <c r="AR48" s="238"/>
      <c r="AS48" s="242"/>
      <c r="AT48" s="214">
        <f t="shared" si="51"/>
        <v>0</v>
      </c>
      <c r="AU48" s="238"/>
      <c r="AV48" s="238"/>
      <c r="AW48" s="238"/>
      <c r="AX48" s="239"/>
      <c r="AY48" s="249">
        <f t="shared" si="52"/>
        <v>3000</v>
      </c>
      <c r="AZ48" s="238"/>
      <c r="BA48" s="238"/>
      <c r="BB48" s="238"/>
      <c r="BC48" s="246">
        <v>3000</v>
      </c>
      <c r="BD48" s="254"/>
      <c r="BE48" s="252"/>
      <c r="BF48" s="249">
        <f t="shared" ref="BF48:BF78" si="57">SUM(BG48:BJ48)</f>
        <v>0</v>
      </c>
      <c r="BG48" s="238"/>
      <c r="BH48" s="238"/>
      <c r="BI48" s="238"/>
      <c r="BJ48" s="239"/>
      <c r="BK48" s="249">
        <f t="shared" si="53"/>
        <v>0</v>
      </c>
      <c r="BL48" s="238"/>
      <c r="BM48" s="238"/>
      <c r="BN48" s="238"/>
      <c r="BO48" s="246"/>
      <c r="BP48" s="223">
        <f t="shared" si="54"/>
        <v>0</v>
      </c>
      <c r="BQ48" s="238"/>
      <c r="BR48" s="238"/>
      <c r="BS48" s="238"/>
      <c r="BT48" s="246"/>
      <c r="BU48" s="249">
        <f t="shared" si="55"/>
        <v>0</v>
      </c>
      <c r="BV48" s="238"/>
      <c r="BW48" s="238"/>
      <c r="BX48" s="238"/>
      <c r="BY48" s="246"/>
      <c r="CA48" s="222">
        <v>36</v>
      </c>
      <c r="CB48" s="216"/>
      <c r="CC48" s="216"/>
      <c r="CD48" s="216"/>
      <c r="CE48" s="216"/>
      <c r="CF48" s="216">
        <f t="shared" si="14"/>
        <v>0</v>
      </c>
      <c r="CH48" s="264">
        <v>32</v>
      </c>
      <c r="CJ48" s="274">
        <v>92</v>
      </c>
    </row>
    <row r="49" spans="1:88" s="211" customFormat="1" ht="16.5" customHeight="1" x14ac:dyDescent="0.15">
      <c r="A49" s="213">
        <f t="shared" si="56"/>
        <v>35</v>
      </c>
      <c r="B49" s="195" t="s">
        <v>26</v>
      </c>
      <c r="C49" s="268" t="s">
        <v>10</v>
      </c>
      <c r="D49" s="266" t="s">
        <v>10</v>
      </c>
      <c r="E49" s="269" t="s">
        <v>1396</v>
      </c>
      <c r="F49" s="273" t="s">
        <v>1484</v>
      </c>
      <c r="G49" s="224" t="s">
        <v>1485</v>
      </c>
      <c r="H49" s="547">
        <v>3</v>
      </c>
      <c r="I49" s="230">
        <v>44286</v>
      </c>
      <c r="J49" s="231">
        <v>44651</v>
      </c>
      <c r="K49" s="232">
        <v>10</v>
      </c>
      <c r="L49" s="232">
        <v>3</v>
      </c>
      <c r="M49" s="232">
        <v>2</v>
      </c>
      <c r="N49" s="232">
        <v>3</v>
      </c>
      <c r="O49" s="232">
        <v>1</v>
      </c>
      <c r="P49" s="232">
        <v>1</v>
      </c>
      <c r="Q49" s="233">
        <v>23</v>
      </c>
      <c r="R49" s="444"/>
      <c r="S49" s="444"/>
      <c r="T49" s="249">
        <v>23000</v>
      </c>
      <c r="U49" s="214">
        <f t="shared" si="39"/>
        <v>0</v>
      </c>
      <c r="V49" s="218">
        <f t="shared" si="40"/>
        <v>0</v>
      </c>
      <c r="W49" s="218">
        <f t="shared" si="41"/>
        <v>0</v>
      </c>
      <c r="X49" s="218">
        <f t="shared" si="42"/>
        <v>0</v>
      </c>
      <c r="Y49" s="212">
        <f t="shared" si="43"/>
        <v>0</v>
      </c>
      <c r="Z49" s="214">
        <f t="shared" si="44"/>
        <v>23000</v>
      </c>
      <c r="AA49" s="218">
        <f t="shared" si="45"/>
        <v>0</v>
      </c>
      <c r="AB49" s="218">
        <f t="shared" si="46"/>
        <v>0</v>
      </c>
      <c r="AC49" s="218">
        <f t="shared" si="47"/>
        <v>0</v>
      </c>
      <c r="AD49" s="212">
        <f t="shared" si="48"/>
        <v>23000</v>
      </c>
      <c r="AE49" s="252"/>
      <c r="AF49" s="252"/>
      <c r="AH49" s="249">
        <f t="shared" si="49"/>
        <v>0</v>
      </c>
      <c r="AI49" s="238"/>
      <c r="AJ49" s="238"/>
      <c r="AK49" s="238"/>
      <c r="AL49" s="239"/>
      <c r="AM49" s="254"/>
      <c r="AN49" s="262"/>
      <c r="AO49" s="249">
        <f t="shared" si="50"/>
        <v>0</v>
      </c>
      <c r="AP49" s="238"/>
      <c r="AQ49" s="238"/>
      <c r="AR49" s="238"/>
      <c r="AS49" s="242"/>
      <c r="AT49" s="214">
        <f t="shared" si="51"/>
        <v>0</v>
      </c>
      <c r="AU49" s="238"/>
      <c r="AV49" s="238"/>
      <c r="AW49" s="238"/>
      <c r="AX49" s="239"/>
      <c r="AY49" s="249">
        <f t="shared" si="52"/>
        <v>23000</v>
      </c>
      <c r="AZ49" s="238"/>
      <c r="BA49" s="238"/>
      <c r="BB49" s="238"/>
      <c r="BC49" s="246">
        <v>23000</v>
      </c>
      <c r="BD49" s="254"/>
      <c r="BE49" s="252"/>
      <c r="BF49" s="249">
        <f t="shared" si="57"/>
        <v>0</v>
      </c>
      <c r="BG49" s="238"/>
      <c r="BH49" s="238"/>
      <c r="BI49" s="238"/>
      <c r="BJ49" s="239"/>
      <c r="BK49" s="249">
        <f t="shared" si="53"/>
        <v>0</v>
      </c>
      <c r="BL49" s="238"/>
      <c r="BM49" s="238"/>
      <c r="BN49" s="238"/>
      <c r="BO49" s="246"/>
      <c r="BP49" s="223">
        <f t="shared" si="54"/>
        <v>0</v>
      </c>
      <c r="BQ49" s="238"/>
      <c r="BR49" s="238"/>
      <c r="BS49" s="238"/>
      <c r="BT49" s="246"/>
      <c r="BU49" s="249">
        <f t="shared" si="55"/>
        <v>0</v>
      </c>
      <c r="BV49" s="238"/>
      <c r="BW49" s="238"/>
      <c r="BX49" s="238"/>
      <c r="BY49" s="246"/>
      <c r="CA49" s="222">
        <v>37</v>
      </c>
      <c r="CB49" s="216"/>
      <c r="CC49" s="216"/>
      <c r="CD49" s="216"/>
      <c r="CE49" s="216"/>
      <c r="CF49" s="216">
        <f t="shared" si="14"/>
        <v>0</v>
      </c>
      <c r="CH49" s="264">
        <v>32</v>
      </c>
      <c r="CJ49" s="274">
        <v>93</v>
      </c>
    </row>
    <row r="50" spans="1:88" s="211" customFormat="1" ht="16.5" customHeight="1" x14ac:dyDescent="0.15">
      <c r="A50" s="213">
        <f t="shared" si="56"/>
        <v>36</v>
      </c>
      <c r="B50" s="195" t="s">
        <v>26</v>
      </c>
      <c r="C50" s="268" t="s">
        <v>1395</v>
      </c>
      <c r="D50" s="266" t="s">
        <v>1936</v>
      </c>
      <c r="E50" s="269" t="s">
        <v>1396</v>
      </c>
      <c r="F50" s="273" t="s">
        <v>1397</v>
      </c>
      <c r="G50" s="224" t="s">
        <v>1400</v>
      </c>
      <c r="H50" s="547">
        <v>3</v>
      </c>
      <c r="I50" s="230">
        <v>44256</v>
      </c>
      <c r="J50" s="231">
        <v>44651</v>
      </c>
      <c r="K50" s="232">
        <v>10</v>
      </c>
      <c r="L50" s="232">
        <v>3</v>
      </c>
      <c r="M50" s="232">
        <v>2</v>
      </c>
      <c r="N50" s="232">
        <v>4</v>
      </c>
      <c r="O50" s="232">
        <v>4</v>
      </c>
      <c r="P50" s="232">
        <v>1</v>
      </c>
      <c r="Q50" s="233">
        <v>1</v>
      </c>
      <c r="R50" s="444"/>
      <c r="S50" s="444"/>
      <c r="T50" s="336">
        <v>3432</v>
      </c>
      <c r="U50" s="214">
        <f t="shared" si="39"/>
        <v>0</v>
      </c>
      <c r="V50" s="218">
        <f t="shared" si="40"/>
        <v>0</v>
      </c>
      <c r="W50" s="218">
        <f t="shared" si="41"/>
        <v>0</v>
      </c>
      <c r="X50" s="218">
        <f t="shared" si="42"/>
        <v>0</v>
      </c>
      <c r="Y50" s="212">
        <f t="shared" si="43"/>
        <v>0</v>
      </c>
      <c r="Z50" s="214">
        <f t="shared" si="44"/>
        <v>3432</v>
      </c>
      <c r="AA50" s="218">
        <f t="shared" si="45"/>
        <v>0</v>
      </c>
      <c r="AB50" s="218">
        <f t="shared" si="46"/>
        <v>0</v>
      </c>
      <c r="AC50" s="218">
        <f t="shared" si="47"/>
        <v>0</v>
      </c>
      <c r="AD50" s="212">
        <f t="shared" si="48"/>
        <v>3432</v>
      </c>
      <c r="AE50" s="252"/>
      <c r="AF50" s="252"/>
      <c r="AG50" s="376"/>
      <c r="AH50" s="249">
        <f t="shared" si="49"/>
        <v>0</v>
      </c>
      <c r="AI50" s="238"/>
      <c r="AJ50" s="238"/>
      <c r="AK50" s="238"/>
      <c r="AL50" s="239"/>
      <c r="AM50" s="254"/>
      <c r="AN50" s="262"/>
      <c r="AO50" s="249">
        <f t="shared" si="50"/>
        <v>0</v>
      </c>
      <c r="AP50" s="238"/>
      <c r="AQ50" s="238"/>
      <c r="AR50" s="238"/>
      <c r="AS50" s="242"/>
      <c r="AT50" s="214">
        <f t="shared" si="51"/>
        <v>0</v>
      </c>
      <c r="AU50" s="238"/>
      <c r="AV50" s="238"/>
      <c r="AW50" s="238"/>
      <c r="AX50" s="239"/>
      <c r="AY50" s="249">
        <f t="shared" si="52"/>
        <v>3432</v>
      </c>
      <c r="AZ50" s="238"/>
      <c r="BA50" s="238"/>
      <c r="BB50" s="238"/>
      <c r="BC50" s="738">
        <f>1836+1596</f>
        <v>3432</v>
      </c>
      <c r="BD50" s="254"/>
      <c r="BE50" s="252"/>
      <c r="BF50" s="249">
        <f t="shared" si="57"/>
        <v>0</v>
      </c>
      <c r="BG50" s="238"/>
      <c r="BH50" s="238"/>
      <c r="BI50" s="238"/>
      <c r="BJ50" s="239"/>
      <c r="BK50" s="249">
        <f t="shared" si="53"/>
        <v>0</v>
      </c>
      <c r="BL50" s="238"/>
      <c r="BM50" s="238"/>
      <c r="BN50" s="238"/>
      <c r="BO50" s="246"/>
      <c r="BP50" s="223">
        <f t="shared" si="54"/>
        <v>0</v>
      </c>
      <c r="BQ50" s="238"/>
      <c r="BR50" s="238"/>
      <c r="BS50" s="238"/>
      <c r="BT50" s="246"/>
      <c r="BU50" s="249">
        <f t="shared" si="55"/>
        <v>0</v>
      </c>
      <c r="BV50" s="238"/>
      <c r="BW50" s="238"/>
      <c r="BX50" s="238"/>
      <c r="BY50" s="246"/>
      <c r="CA50" s="222">
        <v>38</v>
      </c>
      <c r="CB50" s="216"/>
      <c r="CC50" s="216"/>
      <c r="CD50" s="216"/>
      <c r="CE50" s="216"/>
      <c r="CF50" s="216">
        <f t="shared" si="14"/>
        <v>0</v>
      </c>
      <c r="CH50" s="264">
        <v>32</v>
      </c>
      <c r="CJ50" s="274">
        <v>91</v>
      </c>
    </row>
    <row r="51" spans="1:88" s="211" customFormat="1" ht="16.5" customHeight="1" x14ac:dyDescent="0.15">
      <c r="A51" s="213">
        <f t="shared" si="56"/>
        <v>37</v>
      </c>
      <c r="B51" s="195" t="s">
        <v>26</v>
      </c>
      <c r="C51" s="265" t="s">
        <v>546</v>
      </c>
      <c r="D51" s="266" t="s">
        <v>10</v>
      </c>
      <c r="E51" s="267" t="s">
        <v>379</v>
      </c>
      <c r="F51" s="272" t="s">
        <v>548</v>
      </c>
      <c r="G51" s="224" t="s">
        <v>549</v>
      </c>
      <c r="H51" s="537">
        <v>3</v>
      </c>
      <c r="I51" s="230">
        <v>44256</v>
      </c>
      <c r="J51" s="231">
        <v>44651</v>
      </c>
      <c r="K51" s="232">
        <v>10</v>
      </c>
      <c r="L51" s="232">
        <v>3</v>
      </c>
      <c r="M51" s="232">
        <v>3</v>
      </c>
      <c r="N51" s="232">
        <v>2</v>
      </c>
      <c r="O51" s="232">
        <v>2</v>
      </c>
      <c r="P51" s="232">
        <v>3</v>
      </c>
      <c r="Q51" s="233">
        <v>1</v>
      </c>
      <c r="R51" s="257">
        <v>6000</v>
      </c>
      <c r="S51" s="257"/>
      <c r="T51" s="536">
        <v>6000</v>
      </c>
      <c r="U51" s="214">
        <f t="shared" si="39"/>
        <v>0</v>
      </c>
      <c r="V51" s="218">
        <f t="shared" si="40"/>
        <v>0</v>
      </c>
      <c r="W51" s="218">
        <f t="shared" si="41"/>
        <v>0</v>
      </c>
      <c r="X51" s="218">
        <f t="shared" si="42"/>
        <v>0</v>
      </c>
      <c r="Y51" s="212">
        <f t="shared" si="43"/>
        <v>0</v>
      </c>
      <c r="Z51" s="214">
        <f t="shared" si="44"/>
        <v>6000</v>
      </c>
      <c r="AA51" s="218">
        <f t="shared" si="45"/>
        <v>0</v>
      </c>
      <c r="AB51" s="218">
        <f t="shared" si="46"/>
        <v>0</v>
      </c>
      <c r="AC51" s="218">
        <f t="shared" si="47"/>
        <v>2000</v>
      </c>
      <c r="AD51" s="212">
        <f t="shared" si="48"/>
        <v>4000</v>
      </c>
      <c r="AE51" s="252"/>
      <c r="AF51" s="252"/>
      <c r="AH51" s="249">
        <f t="shared" si="49"/>
        <v>0</v>
      </c>
      <c r="AI51" s="238"/>
      <c r="AJ51" s="238"/>
      <c r="AK51" s="238"/>
      <c r="AL51" s="239"/>
      <c r="AM51" s="254"/>
      <c r="AN51" s="262"/>
      <c r="AO51" s="249">
        <f t="shared" si="50"/>
        <v>0</v>
      </c>
      <c r="AP51" s="238"/>
      <c r="AQ51" s="238"/>
      <c r="AR51" s="238"/>
      <c r="AS51" s="242"/>
      <c r="AT51" s="214">
        <f t="shared" si="51"/>
        <v>0</v>
      </c>
      <c r="AU51" s="238"/>
      <c r="AV51" s="238"/>
      <c r="AW51" s="238"/>
      <c r="AX51" s="239"/>
      <c r="AY51" s="249">
        <f t="shared" si="52"/>
        <v>6000</v>
      </c>
      <c r="AZ51" s="238"/>
      <c r="BA51" s="238"/>
      <c r="BB51" s="238">
        <v>2000</v>
      </c>
      <c r="BC51" s="246">
        <v>4000</v>
      </c>
      <c r="BD51" s="254"/>
      <c r="BE51" s="252"/>
      <c r="BF51" s="249">
        <f t="shared" si="57"/>
        <v>0</v>
      </c>
      <c r="BG51" s="238"/>
      <c r="BH51" s="238"/>
      <c r="BI51" s="238"/>
      <c r="BJ51" s="239"/>
      <c r="BK51" s="249">
        <f t="shared" si="53"/>
        <v>0</v>
      </c>
      <c r="BL51" s="238"/>
      <c r="BM51" s="238"/>
      <c r="BN51" s="238"/>
      <c r="BO51" s="246"/>
      <c r="BP51" s="223">
        <f t="shared" si="54"/>
        <v>0</v>
      </c>
      <c r="BQ51" s="238"/>
      <c r="BR51" s="238"/>
      <c r="BS51" s="238"/>
      <c r="BT51" s="246"/>
      <c r="BU51" s="249">
        <f t="shared" si="55"/>
        <v>0</v>
      </c>
      <c r="BV51" s="238"/>
      <c r="BW51" s="238"/>
      <c r="BX51" s="238"/>
      <c r="BY51" s="246"/>
      <c r="CA51" s="222">
        <v>39</v>
      </c>
      <c r="CB51" s="216"/>
      <c r="CC51" s="216"/>
      <c r="CD51" s="216"/>
      <c r="CE51" s="216"/>
      <c r="CF51" s="216">
        <f t="shared" si="14"/>
        <v>0</v>
      </c>
      <c r="CH51" s="263">
        <v>32</v>
      </c>
      <c r="CJ51" s="274">
        <v>82</v>
      </c>
    </row>
    <row r="52" spans="1:88" s="165" customFormat="1" ht="16.5" customHeight="1" x14ac:dyDescent="0.15">
      <c r="A52" s="213">
        <f t="shared" si="56"/>
        <v>38</v>
      </c>
      <c r="B52" s="208" t="s">
        <v>26</v>
      </c>
      <c r="C52" s="977" t="s">
        <v>1357</v>
      </c>
      <c r="D52" s="978" t="s">
        <v>10</v>
      </c>
      <c r="E52" s="188" t="s">
        <v>379</v>
      </c>
      <c r="F52" s="559" t="s">
        <v>1358</v>
      </c>
      <c r="G52" s="151" t="s">
        <v>1359</v>
      </c>
      <c r="H52" s="560">
        <v>3</v>
      </c>
      <c r="I52" s="153">
        <v>44286</v>
      </c>
      <c r="J52" s="154">
        <v>44651</v>
      </c>
      <c r="K52" s="155">
        <v>10</v>
      </c>
      <c r="L52" s="155">
        <v>3</v>
      </c>
      <c r="M52" s="155">
        <v>5</v>
      </c>
      <c r="N52" s="155">
        <v>2</v>
      </c>
      <c r="O52" s="155">
        <v>1</v>
      </c>
      <c r="P52" s="155">
        <v>1</v>
      </c>
      <c r="Q52" s="156">
        <v>1</v>
      </c>
      <c r="R52" s="177"/>
      <c r="S52" s="177"/>
      <c r="T52" s="166">
        <v>201423</v>
      </c>
      <c r="U52" s="159">
        <f t="shared" si="39"/>
        <v>0</v>
      </c>
      <c r="V52" s="160">
        <f t="shared" si="40"/>
        <v>0</v>
      </c>
      <c r="W52" s="160">
        <f t="shared" si="41"/>
        <v>0</v>
      </c>
      <c r="X52" s="160">
        <f t="shared" si="42"/>
        <v>0</v>
      </c>
      <c r="Y52" s="161">
        <f t="shared" si="43"/>
        <v>0</v>
      </c>
      <c r="Z52" s="159">
        <f t="shared" si="44"/>
        <v>201423</v>
      </c>
      <c r="AA52" s="160">
        <f t="shared" si="45"/>
        <v>0</v>
      </c>
      <c r="AB52" s="160">
        <f t="shared" si="46"/>
        <v>0</v>
      </c>
      <c r="AC52" s="160">
        <f t="shared" si="47"/>
        <v>1822</v>
      </c>
      <c r="AD52" s="161">
        <f t="shared" si="48"/>
        <v>199601</v>
      </c>
      <c r="AE52" s="252"/>
      <c r="AF52" s="252"/>
      <c r="AH52" s="166">
        <f t="shared" si="49"/>
        <v>0</v>
      </c>
      <c r="AI52" s="167"/>
      <c r="AJ52" s="167"/>
      <c r="AK52" s="167"/>
      <c r="AL52" s="168"/>
      <c r="AM52" s="169"/>
      <c r="AN52" s="262"/>
      <c r="AO52" s="166">
        <f t="shared" si="50"/>
        <v>0</v>
      </c>
      <c r="AP52" s="167"/>
      <c r="AQ52" s="167"/>
      <c r="AR52" s="167"/>
      <c r="AS52" s="170"/>
      <c r="AT52" s="159">
        <f t="shared" si="51"/>
        <v>0</v>
      </c>
      <c r="AU52" s="167"/>
      <c r="AV52" s="167"/>
      <c r="AW52" s="167"/>
      <c r="AX52" s="168"/>
      <c r="AY52" s="166">
        <f t="shared" si="52"/>
        <v>201423</v>
      </c>
      <c r="AZ52" s="167"/>
      <c r="BA52" s="167"/>
      <c r="BB52" s="167">
        <v>1822</v>
      </c>
      <c r="BC52" s="171">
        <v>199601</v>
      </c>
      <c r="BD52" s="169"/>
      <c r="BE52" s="252"/>
      <c r="BF52" s="166">
        <f t="shared" si="57"/>
        <v>0</v>
      </c>
      <c r="BG52" s="167"/>
      <c r="BH52" s="167"/>
      <c r="BI52" s="167"/>
      <c r="BJ52" s="168"/>
      <c r="BK52" s="166">
        <f t="shared" si="53"/>
        <v>0</v>
      </c>
      <c r="BL52" s="167"/>
      <c r="BM52" s="167"/>
      <c r="BN52" s="167"/>
      <c r="BO52" s="171"/>
      <c r="BP52" s="172">
        <f t="shared" si="54"/>
        <v>0</v>
      </c>
      <c r="BQ52" s="167"/>
      <c r="BR52" s="167"/>
      <c r="BS52" s="167"/>
      <c r="BT52" s="171"/>
      <c r="BU52" s="166">
        <f t="shared" si="55"/>
        <v>0</v>
      </c>
      <c r="BV52" s="167"/>
      <c r="BW52" s="167"/>
      <c r="BX52" s="167"/>
      <c r="BY52" s="171"/>
      <c r="CA52" s="191">
        <v>40</v>
      </c>
      <c r="CB52" s="184"/>
      <c r="CC52" s="184"/>
      <c r="CD52" s="184"/>
      <c r="CE52" s="184"/>
      <c r="CF52" s="216">
        <f t="shared" si="14"/>
        <v>0</v>
      </c>
      <c r="CH52" s="162">
        <v>32</v>
      </c>
      <c r="CJ52" s="165">
        <v>85</v>
      </c>
    </row>
    <row r="53" spans="1:88" s="211" customFormat="1" ht="16.5" customHeight="1" x14ac:dyDescent="0.15">
      <c r="A53" s="213">
        <f t="shared" si="56"/>
        <v>39</v>
      </c>
      <c r="B53" s="551" t="s">
        <v>26</v>
      </c>
      <c r="C53" s="485" t="s">
        <v>10</v>
      </c>
      <c r="D53" s="304" t="s">
        <v>10</v>
      </c>
      <c r="E53" s="267" t="s">
        <v>1583</v>
      </c>
      <c r="F53" s="292" t="s">
        <v>1584</v>
      </c>
      <c r="G53" s="285" t="s">
        <v>1585</v>
      </c>
      <c r="H53" s="561">
        <v>3</v>
      </c>
      <c r="I53" s="275">
        <v>44256</v>
      </c>
      <c r="J53" s="320">
        <v>44651</v>
      </c>
      <c r="K53" s="234">
        <v>10</v>
      </c>
      <c r="L53" s="234">
        <v>4</v>
      </c>
      <c r="M53" s="234">
        <v>2</v>
      </c>
      <c r="N53" s="234">
        <v>1</v>
      </c>
      <c r="O53" s="234">
        <v>1</v>
      </c>
      <c r="P53" s="234">
        <v>2</v>
      </c>
      <c r="Q53" s="235">
        <v>1</v>
      </c>
      <c r="R53" s="257"/>
      <c r="S53" s="257"/>
      <c r="T53" s="333">
        <v>25950</v>
      </c>
      <c r="U53" s="219">
        <f t="shared" si="39"/>
        <v>0</v>
      </c>
      <c r="V53" s="220">
        <f t="shared" si="40"/>
        <v>0</v>
      </c>
      <c r="W53" s="220">
        <f t="shared" si="41"/>
        <v>0</v>
      </c>
      <c r="X53" s="220">
        <f t="shared" si="42"/>
        <v>0</v>
      </c>
      <c r="Y53" s="221">
        <f t="shared" si="43"/>
        <v>0</v>
      </c>
      <c r="Z53" s="299">
        <f t="shared" si="44"/>
        <v>25950</v>
      </c>
      <c r="AA53" s="220">
        <f t="shared" si="45"/>
        <v>0</v>
      </c>
      <c r="AB53" s="220">
        <f t="shared" si="46"/>
        <v>0</v>
      </c>
      <c r="AC53" s="220">
        <f t="shared" si="47"/>
        <v>0</v>
      </c>
      <c r="AD53" s="221">
        <f t="shared" si="48"/>
        <v>25950</v>
      </c>
      <c r="AE53" s="252"/>
      <c r="AF53" s="252"/>
      <c r="AH53" s="251">
        <f t="shared" si="49"/>
        <v>0</v>
      </c>
      <c r="AI53" s="240"/>
      <c r="AJ53" s="240"/>
      <c r="AK53" s="240"/>
      <c r="AL53" s="241"/>
      <c r="AM53" s="254"/>
      <c r="AN53" s="262"/>
      <c r="AO53" s="249">
        <f t="shared" si="50"/>
        <v>0</v>
      </c>
      <c r="AP53" s="240"/>
      <c r="AQ53" s="240"/>
      <c r="AR53" s="240"/>
      <c r="AS53" s="243"/>
      <c r="AT53" s="214">
        <f t="shared" si="51"/>
        <v>0</v>
      </c>
      <c r="AU53" s="240"/>
      <c r="AV53" s="240"/>
      <c r="AW53" s="240"/>
      <c r="AX53" s="241"/>
      <c r="AY53" s="250">
        <f t="shared" si="52"/>
        <v>25950</v>
      </c>
      <c r="AZ53" s="240"/>
      <c r="BA53" s="240"/>
      <c r="BB53" s="240"/>
      <c r="BC53" s="297">
        <v>25950</v>
      </c>
      <c r="BD53" s="254"/>
      <c r="BE53" s="252"/>
      <c r="BF53" s="249">
        <f t="shared" si="57"/>
        <v>0</v>
      </c>
      <c r="BG53" s="240"/>
      <c r="BH53" s="240"/>
      <c r="BI53" s="240"/>
      <c r="BJ53" s="241"/>
      <c r="BK53" s="249">
        <f t="shared" si="53"/>
        <v>0</v>
      </c>
      <c r="BL53" s="240"/>
      <c r="BM53" s="240"/>
      <c r="BN53" s="240"/>
      <c r="BO53" s="247"/>
      <c r="BP53" s="223">
        <f t="shared" si="54"/>
        <v>0</v>
      </c>
      <c r="BQ53" s="240"/>
      <c r="BR53" s="240"/>
      <c r="BS53" s="240"/>
      <c r="BT53" s="247"/>
      <c r="BU53" s="249">
        <f t="shared" si="55"/>
        <v>0</v>
      </c>
      <c r="BV53" s="240"/>
      <c r="BW53" s="240"/>
      <c r="BX53" s="240"/>
      <c r="BY53" s="247"/>
      <c r="CA53" s="222">
        <v>41</v>
      </c>
      <c r="CB53" s="216"/>
      <c r="CC53" s="216"/>
      <c r="CD53" s="216"/>
      <c r="CE53" s="216"/>
      <c r="CF53" s="216">
        <f t="shared" si="14"/>
        <v>0</v>
      </c>
      <c r="CH53" s="263">
        <v>32</v>
      </c>
      <c r="CJ53" s="274">
        <v>111</v>
      </c>
    </row>
    <row r="54" spans="1:88" s="211" customFormat="1" ht="16.5" customHeight="1" x14ac:dyDescent="0.15">
      <c r="A54" s="213">
        <f t="shared" si="56"/>
        <v>40</v>
      </c>
      <c r="B54" s="195" t="s">
        <v>26</v>
      </c>
      <c r="C54" s="265" t="s">
        <v>805</v>
      </c>
      <c r="D54" s="266" t="s">
        <v>10</v>
      </c>
      <c r="E54" s="267" t="s">
        <v>660</v>
      </c>
      <c r="F54" s="272" t="s">
        <v>806</v>
      </c>
      <c r="G54" s="224" t="s">
        <v>807</v>
      </c>
      <c r="H54" s="537">
        <v>3</v>
      </c>
      <c r="I54" s="230">
        <v>44265</v>
      </c>
      <c r="J54" s="231">
        <v>44651</v>
      </c>
      <c r="K54" s="232">
        <v>10</v>
      </c>
      <c r="L54" s="232">
        <v>6</v>
      </c>
      <c r="M54" s="232">
        <v>2</v>
      </c>
      <c r="N54" s="232">
        <v>1</v>
      </c>
      <c r="O54" s="232">
        <v>1</v>
      </c>
      <c r="P54" s="232">
        <v>4</v>
      </c>
      <c r="Q54" s="233">
        <v>1</v>
      </c>
      <c r="R54" s="257"/>
      <c r="S54" s="257"/>
      <c r="T54" s="536">
        <v>1800</v>
      </c>
      <c r="U54" s="214">
        <f t="shared" si="39"/>
        <v>0</v>
      </c>
      <c r="V54" s="218">
        <f t="shared" si="40"/>
        <v>0</v>
      </c>
      <c r="W54" s="218">
        <f t="shared" si="41"/>
        <v>0</v>
      </c>
      <c r="X54" s="218">
        <f t="shared" si="42"/>
        <v>0</v>
      </c>
      <c r="Y54" s="212">
        <f t="shared" si="43"/>
        <v>0</v>
      </c>
      <c r="Z54" s="214">
        <f t="shared" si="44"/>
        <v>1800</v>
      </c>
      <c r="AA54" s="218">
        <f t="shared" si="45"/>
        <v>0</v>
      </c>
      <c r="AB54" s="218">
        <f t="shared" si="46"/>
        <v>0</v>
      </c>
      <c r="AC54" s="218">
        <f t="shared" si="47"/>
        <v>0</v>
      </c>
      <c r="AD54" s="212">
        <f t="shared" si="48"/>
        <v>1800</v>
      </c>
      <c r="AE54" s="252"/>
      <c r="AF54" s="252"/>
      <c r="AH54" s="249">
        <f t="shared" si="49"/>
        <v>0</v>
      </c>
      <c r="AI54" s="238"/>
      <c r="AJ54" s="238"/>
      <c r="AK54" s="238"/>
      <c r="AL54" s="239"/>
      <c r="AM54" s="254"/>
      <c r="AN54" s="262"/>
      <c r="AO54" s="249">
        <f t="shared" si="50"/>
        <v>0</v>
      </c>
      <c r="AP54" s="238"/>
      <c r="AQ54" s="238"/>
      <c r="AR54" s="238"/>
      <c r="AS54" s="242"/>
      <c r="AT54" s="214">
        <f t="shared" si="51"/>
        <v>0</v>
      </c>
      <c r="AU54" s="238"/>
      <c r="AV54" s="238"/>
      <c r="AW54" s="238"/>
      <c r="AX54" s="239"/>
      <c r="AY54" s="249">
        <f t="shared" si="52"/>
        <v>1800</v>
      </c>
      <c r="AZ54" s="238"/>
      <c r="BA54" s="238"/>
      <c r="BB54" s="238"/>
      <c r="BC54" s="246">
        <v>1800</v>
      </c>
      <c r="BD54" s="254"/>
      <c r="BE54" s="252"/>
      <c r="BF54" s="249">
        <f t="shared" si="57"/>
        <v>0</v>
      </c>
      <c r="BG54" s="238"/>
      <c r="BH54" s="238"/>
      <c r="BI54" s="238"/>
      <c r="BJ54" s="239"/>
      <c r="BK54" s="249">
        <f t="shared" si="53"/>
        <v>0</v>
      </c>
      <c r="BL54" s="238"/>
      <c r="BM54" s="238"/>
      <c r="BN54" s="238"/>
      <c r="BO54" s="246"/>
      <c r="BP54" s="223">
        <f t="shared" si="54"/>
        <v>0</v>
      </c>
      <c r="BQ54" s="238"/>
      <c r="BR54" s="238"/>
      <c r="BS54" s="238"/>
      <c r="BT54" s="246"/>
      <c r="BU54" s="249">
        <f t="shared" si="55"/>
        <v>0</v>
      </c>
      <c r="BV54" s="238"/>
      <c r="BW54" s="238"/>
      <c r="BX54" s="238"/>
      <c r="BY54" s="246"/>
      <c r="CA54" s="222">
        <v>44</v>
      </c>
      <c r="CB54" s="216"/>
      <c r="CC54" s="216"/>
      <c r="CD54" s="216"/>
      <c r="CE54" s="216"/>
      <c r="CF54" s="216">
        <f t="shared" si="14"/>
        <v>0</v>
      </c>
      <c r="CH54" s="263">
        <v>32</v>
      </c>
      <c r="CJ54" s="274">
        <v>104</v>
      </c>
    </row>
    <row r="55" spans="1:88" s="211" customFormat="1" ht="16.5" customHeight="1" x14ac:dyDescent="0.15">
      <c r="A55" s="213">
        <f t="shared" si="56"/>
        <v>41</v>
      </c>
      <c r="B55" s="551" t="s">
        <v>26</v>
      </c>
      <c r="C55" s="418" t="s">
        <v>10</v>
      </c>
      <c r="D55" s="304" t="s">
        <v>10</v>
      </c>
      <c r="E55" s="267" t="s">
        <v>1758</v>
      </c>
      <c r="F55" s="292" t="s">
        <v>1759</v>
      </c>
      <c r="G55" s="227" t="s">
        <v>1760</v>
      </c>
      <c r="H55" s="561">
        <v>3</v>
      </c>
      <c r="I55" s="488" t="s">
        <v>1761</v>
      </c>
      <c r="J55" s="320">
        <v>44651</v>
      </c>
      <c r="K55" s="234">
        <v>10</v>
      </c>
      <c r="L55" s="234">
        <v>7</v>
      </c>
      <c r="M55" s="234" t="s">
        <v>1762</v>
      </c>
      <c r="N55" s="234"/>
      <c r="O55" s="234"/>
      <c r="P55" s="234"/>
      <c r="Q55" s="235"/>
      <c r="R55" s="257"/>
      <c r="S55" s="257"/>
      <c r="T55" s="333">
        <v>55000</v>
      </c>
      <c r="U55" s="219">
        <f t="shared" si="39"/>
        <v>0</v>
      </c>
      <c r="V55" s="220">
        <f t="shared" si="40"/>
        <v>0</v>
      </c>
      <c r="W55" s="220">
        <f t="shared" si="41"/>
        <v>0</v>
      </c>
      <c r="X55" s="220">
        <f t="shared" si="42"/>
        <v>0</v>
      </c>
      <c r="Y55" s="221">
        <f t="shared" si="43"/>
        <v>0</v>
      </c>
      <c r="Z55" s="300">
        <f t="shared" si="44"/>
        <v>55000</v>
      </c>
      <c r="AA55" s="220">
        <f t="shared" si="45"/>
        <v>0</v>
      </c>
      <c r="AB55" s="220">
        <f t="shared" si="46"/>
        <v>0</v>
      </c>
      <c r="AC55" s="220">
        <f t="shared" si="47"/>
        <v>0</v>
      </c>
      <c r="AD55" s="330">
        <f t="shared" si="48"/>
        <v>55000</v>
      </c>
      <c r="AE55" s="252"/>
      <c r="AF55" s="252"/>
      <c r="AH55" s="251">
        <f t="shared" si="49"/>
        <v>0</v>
      </c>
      <c r="AI55" s="240"/>
      <c r="AJ55" s="240"/>
      <c r="AK55" s="240"/>
      <c r="AL55" s="241"/>
      <c r="AM55" s="254"/>
      <c r="AN55" s="262"/>
      <c r="AO55" s="249">
        <f t="shared" si="50"/>
        <v>0</v>
      </c>
      <c r="AP55" s="240"/>
      <c r="AQ55" s="240"/>
      <c r="AR55" s="240"/>
      <c r="AS55" s="243"/>
      <c r="AT55" s="214">
        <f t="shared" si="51"/>
        <v>0</v>
      </c>
      <c r="AU55" s="240"/>
      <c r="AV55" s="240"/>
      <c r="AW55" s="240"/>
      <c r="AX55" s="241"/>
      <c r="AY55" s="336">
        <f t="shared" si="52"/>
        <v>55000</v>
      </c>
      <c r="AZ55" s="240"/>
      <c r="BA55" s="240"/>
      <c r="BB55" s="240"/>
      <c r="BC55" s="297">
        <v>55000</v>
      </c>
      <c r="BD55" s="254"/>
      <c r="BE55" s="252"/>
      <c r="BF55" s="249">
        <f t="shared" si="57"/>
        <v>0</v>
      </c>
      <c r="BG55" s="240"/>
      <c r="BH55" s="240"/>
      <c r="BI55" s="240"/>
      <c r="BJ55" s="241"/>
      <c r="BK55" s="249">
        <f t="shared" si="53"/>
        <v>0</v>
      </c>
      <c r="BL55" s="240"/>
      <c r="BM55" s="240"/>
      <c r="BN55" s="240"/>
      <c r="BO55" s="247"/>
      <c r="BP55" s="223">
        <f t="shared" si="54"/>
        <v>0</v>
      </c>
      <c r="BQ55" s="240"/>
      <c r="BR55" s="240"/>
      <c r="BS55" s="240"/>
      <c r="BT55" s="247"/>
      <c r="BU55" s="249">
        <f t="shared" si="55"/>
        <v>0</v>
      </c>
      <c r="BV55" s="240"/>
      <c r="BW55" s="240"/>
      <c r="BX55" s="240"/>
      <c r="BY55" s="247"/>
      <c r="CA55" s="222">
        <v>45</v>
      </c>
      <c r="CB55" s="216"/>
      <c r="CC55" s="216"/>
      <c r="CD55" s="216"/>
      <c r="CE55" s="216"/>
      <c r="CF55" s="216">
        <f t="shared" si="14"/>
        <v>0</v>
      </c>
      <c r="CH55" s="263">
        <v>32</v>
      </c>
      <c r="CJ55" s="274">
        <v>121</v>
      </c>
    </row>
    <row r="56" spans="1:88" s="211" customFormat="1" ht="16.5" customHeight="1" x14ac:dyDescent="0.15">
      <c r="A56" s="213">
        <f t="shared" si="56"/>
        <v>42</v>
      </c>
      <c r="B56" s="195" t="s">
        <v>26</v>
      </c>
      <c r="C56" s="265" t="s">
        <v>874</v>
      </c>
      <c r="D56" s="266" t="s">
        <v>10</v>
      </c>
      <c r="E56" s="267" t="s">
        <v>855</v>
      </c>
      <c r="F56" s="272" t="s">
        <v>875</v>
      </c>
      <c r="G56" s="224" t="s">
        <v>876</v>
      </c>
      <c r="H56" s="537">
        <v>3</v>
      </c>
      <c r="I56" s="230">
        <v>44256</v>
      </c>
      <c r="J56" s="231">
        <v>44651</v>
      </c>
      <c r="K56" s="232">
        <v>10</v>
      </c>
      <c r="L56" s="232">
        <v>7</v>
      </c>
      <c r="M56" s="232">
        <v>4</v>
      </c>
      <c r="N56" s="232">
        <v>2</v>
      </c>
      <c r="O56" s="232">
        <v>8</v>
      </c>
      <c r="P56" s="232">
        <v>1</v>
      </c>
      <c r="Q56" s="233">
        <v>3</v>
      </c>
      <c r="R56" s="257"/>
      <c r="S56" s="257"/>
      <c r="T56" s="249">
        <v>11000</v>
      </c>
      <c r="U56" s="214">
        <f t="shared" si="39"/>
        <v>0</v>
      </c>
      <c r="V56" s="218">
        <f t="shared" si="40"/>
        <v>0</v>
      </c>
      <c r="W56" s="218">
        <f t="shared" si="41"/>
        <v>0</v>
      </c>
      <c r="X56" s="218">
        <f t="shared" si="42"/>
        <v>0</v>
      </c>
      <c r="Y56" s="212">
        <f t="shared" si="43"/>
        <v>0</v>
      </c>
      <c r="Z56" s="214">
        <f t="shared" si="44"/>
        <v>11000</v>
      </c>
      <c r="AA56" s="218">
        <f t="shared" si="45"/>
        <v>0</v>
      </c>
      <c r="AB56" s="218">
        <f t="shared" si="46"/>
        <v>0</v>
      </c>
      <c r="AC56" s="218">
        <f t="shared" si="47"/>
        <v>0</v>
      </c>
      <c r="AD56" s="212">
        <f t="shared" si="48"/>
        <v>11000</v>
      </c>
      <c r="AE56" s="252"/>
      <c r="AF56" s="252"/>
      <c r="AH56" s="249">
        <f t="shared" si="49"/>
        <v>0</v>
      </c>
      <c r="AI56" s="238"/>
      <c r="AJ56" s="238"/>
      <c r="AK56" s="238"/>
      <c r="AL56" s="239"/>
      <c r="AM56" s="254"/>
      <c r="AN56" s="262"/>
      <c r="AO56" s="249">
        <f t="shared" si="50"/>
        <v>0</v>
      </c>
      <c r="AP56" s="238"/>
      <c r="AQ56" s="238"/>
      <c r="AR56" s="238"/>
      <c r="AS56" s="242"/>
      <c r="AT56" s="214">
        <f t="shared" si="51"/>
        <v>0</v>
      </c>
      <c r="AU56" s="238"/>
      <c r="AV56" s="238"/>
      <c r="AW56" s="238"/>
      <c r="AX56" s="239"/>
      <c r="AY56" s="249">
        <f t="shared" si="52"/>
        <v>11000</v>
      </c>
      <c r="AZ56" s="238"/>
      <c r="BA56" s="238"/>
      <c r="BB56" s="238"/>
      <c r="BC56" s="246">
        <v>11000</v>
      </c>
      <c r="BD56" s="254"/>
      <c r="BE56" s="252"/>
      <c r="BF56" s="249">
        <f t="shared" si="57"/>
        <v>0</v>
      </c>
      <c r="BG56" s="238"/>
      <c r="BH56" s="238"/>
      <c r="BI56" s="238"/>
      <c r="BJ56" s="239"/>
      <c r="BK56" s="249">
        <f t="shared" si="53"/>
        <v>0</v>
      </c>
      <c r="BL56" s="238"/>
      <c r="BM56" s="238"/>
      <c r="BN56" s="238"/>
      <c r="BO56" s="246"/>
      <c r="BP56" s="223">
        <f t="shared" si="54"/>
        <v>0</v>
      </c>
      <c r="BQ56" s="238"/>
      <c r="BR56" s="238"/>
      <c r="BS56" s="238"/>
      <c r="BT56" s="246"/>
      <c r="BU56" s="249">
        <f t="shared" si="55"/>
        <v>0</v>
      </c>
      <c r="BV56" s="238"/>
      <c r="BW56" s="238"/>
      <c r="BX56" s="238"/>
      <c r="BY56" s="246"/>
      <c r="CA56" s="222">
        <v>46</v>
      </c>
      <c r="CB56" s="216"/>
      <c r="CC56" s="216"/>
      <c r="CD56" s="216"/>
      <c r="CE56" s="216"/>
      <c r="CF56" s="216">
        <f t="shared" si="14"/>
        <v>0</v>
      </c>
      <c r="CH56" s="263">
        <v>32</v>
      </c>
      <c r="CJ56" s="274">
        <v>43</v>
      </c>
    </row>
    <row r="57" spans="1:88" s="211" customFormat="1" ht="16.5" customHeight="1" x14ac:dyDescent="0.15">
      <c r="A57" s="213">
        <f t="shared" si="56"/>
        <v>43</v>
      </c>
      <c r="B57" s="195" t="s">
        <v>26</v>
      </c>
      <c r="C57" s="265" t="s">
        <v>877</v>
      </c>
      <c r="D57" s="266" t="s">
        <v>10</v>
      </c>
      <c r="E57" s="267" t="s">
        <v>855</v>
      </c>
      <c r="F57" s="272" t="s">
        <v>875</v>
      </c>
      <c r="G57" s="224" t="s">
        <v>878</v>
      </c>
      <c r="H57" s="537">
        <v>3</v>
      </c>
      <c r="I57" s="230">
        <v>44256</v>
      </c>
      <c r="J57" s="231">
        <v>44651</v>
      </c>
      <c r="K57" s="232">
        <v>10</v>
      </c>
      <c r="L57" s="232">
        <v>7</v>
      </c>
      <c r="M57" s="232">
        <v>4</v>
      </c>
      <c r="N57" s="232">
        <v>2</v>
      </c>
      <c r="O57" s="232">
        <v>8</v>
      </c>
      <c r="P57" s="232">
        <v>3</v>
      </c>
      <c r="Q57" s="233">
        <v>8</v>
      </c>
      <c r="R57" s="257"/>
      <c r="S57" s="257"/>
      <c r="T57" s="249">
        <v>39000</v>
      </c>
      <c r="U57" s="214">
        <f t="shared" si="39"/>
        <v>0</v>
      </c>
      <c r="V57" s="218">
        <f t="shared" si="40"/>
        <v>0</v>
      </c>
      <c r="W57" s="218">
        <f t="shared" si="41"/>
        <v>0</v>
      </c>
      <c r="X57" s="218">
        <f t="shared" si="42"/>
        <v>0</v>
      </c>
      <c r="Y57" s="212">
        <f t="shared" si="43"/>
        <v>0</v>
      </c>
      <c r="Z57" s="214">
        <f t="shared" si="44"/>
        <v>39000</v>
      </c>
      <c r="AA57" s="218">
        <f t="shared" si="45"/>
        <v>0</v>
      </c>
      <c r="AB57" s="218">
        <f t="shared" si="46"/>
        <v>0</v>
      </c>
      <c r="AC57" s="218">
        <f t="shared" si="47"/>
        <v>0</v>
      </c>
      <c r="AD57" s="212">
        <f t="shared" si="48"/>
        <v>39000</v>
      </c>
      <c r="AE57" s="252"/>
      <c r="AF57" s="252"/>
      <c r="AH57" s="249">
        <f t="shared" si="49"/>
        <v>0</v>
      </c>
      <c r="AI57" s="238"/>
      <c r="AJ57" s="238"/>
      <c r="AK57" s="238"/>
      <c r="AL57" s="239"/>
      <c r="AM57" s="254"/>
      <c r="AN57" s="262"/>
      <c r="AO57" s="249">
        <f t="shared" si="50"/>
        <v>0</v>
      </c>
      <c r="AP57" s="238"/>
      <c r="AQ57" s="238"/>
      <c r="AR57" s="238"/>
      <c r="AS57" s="242"/>
      <c r="AT57" s="214">
        <f t="shared" si="51"/>
        <v>0</v>
      </c>
      <c r="AU57" s="238"/>
      <c r="AV57" s="238"/>
      <c r="AW57" s="238"/>
      <c r="AX57" s="239"/>
      <c r="AY57" s="249">
        <f t="shared" si="52"/>
        <v>39000</v>
      </c>
      <c r="AZ57" s="238"/>
      <c r="BA57" s="238"/>
      <c r="BB57" s="238"/>
      <c r="BC57" s="246">
        <v>39000</v>
      </c>
      <c r="BD57" s="254"/>
      <c r="BE57" s="252"/>
      <c r="BF57" s="249">
        <f t="shared" si="57"/>
        <v>0</v>
      </c>
      <c r="BG57" s="238"/>
      <c r="BH57" s="238"/>
      <c r="BI57" s="238"/>
      <c r="BJ57" s="239"/>
      <c r="BK57" s="249">
        <f t="shared" si="53"/>
        <v>0</v>
      </c>
      <c r="BL57" s="238"/>
      <c r="BM57" s="238"/>
      <c r="BN57" s="238"/>
      <c r="BO57" s="246"/>
      <c r="BP57" s="223">
        <f t="shared" si="54"/>
        <v>0</v>
      </c>
      <c r="BQ57" s="238"/>
      <c r="BR57" s="238"/>
      <c r="BS57" s="238"/>
      <c r="BT57" s="246"/>
      <c r="BU57" s="249">
        <f t="shared" si="55"/>
        <v>0</v>
      </c>
      <c r="BV57" s="238"/>
      <c r="BW57" s="238"/>
      <c r="BX57" s="238"/>
      <c r="BY57" s="246"/>
      <c r="CA57" s="222">
        <v>47</v>
      </c>
      <c r="CB57" s="216"/>
      <c r="CC57" s="216"/>
      <c r="CD57" s="216"/>
      <c r="CE57" s="216"/>
      <c r="CF57" s="216">
        <f t="shared" si="14"/>
        <v>0</v>
      </c>
      <c r="CH57" s="263">
        <v>32</v>
      </c>
      <c r="CJ57" s="274">
        <v>43</v>
      </c>
    </row>
    <row r="58" spans="1:88" s="211" customFormat="1" ht="16.5" customHeight="1" x14ac:dyDescent="0.15">
      <c r="A58" s="213">
        <f t="shared" si="56"/>
        <v>44</v>
      </c>
      <c r="B58" s="195" t="s">
        <v>26</v>
      </c>
      <c r="C58" s="265" t="s">
        <v>879</v>
      </c>
      <c r="D58" s="266" t="s">
        <v>10</v>
      </c>
      <c r="E58" s="267" t="s">
        <v>855</v>
      </c>
      <c r="F58" s="272" t="s">
        <v>875</v>
      </c>
      <c r="G58" s="224" t="s">
        <v>880</v>
      </c>
      <c r="H58" s="537">
        <v>3</v>
      </c>
      <c r="I58" s="230">
        <v>44256</v>
      </c>
      <c r="J58" s="231">
        <v>44651</v>
      </c>
      <c r="K58" s="232">
        <v>10</v>
      </c>
      <c r="L58" s="232">
        <v>7</v>
      </c>
      <c r="M58" s="232">
        <v>4</v>
      </c>
      <c r="N58" s="232">
        <v>2</v>
      </c>
      <c r="O58" s="232">
        <v>8</v>
      </c>
      <c r="P58" s="232">
        <v>5</v>
      </c>
      <c r="Q58" s="233">
        <v>1</v>
      </c>
      <c r="R58" s="257"/>
      <c r="S58" s="257"/>
      <c r="T58" s="249">
        <v>4200</v>
      </c>
      <c r="U58" s="214">
        <f t="shared" si="39"/>
        <v>0</v>
      </c>
      <c r="V58" s="218">
        <f t="shared" si="40"/>
        <v>0</v>
      </c>
      <c r="W58" s="218">
        <f t="shared" si="41"/>
        <v>0</v>
      </c>
      <c r="X58" s="218">
        <f t="shared" si="42"/>
        <v>0</v>
      </c>
      <c r="Y58" s="212">
        <f t="shared" si="43"/>
        <v>0</v>
      </c>
      <c r="Z58" s="214">
        <f t="shared" si="44"/>
        <v>4200</v>
      </c>
      <c r="AA58" s="218">
        <f t="shared" si="45"/>
        <v>0</v>
      </c>
      <c r="AB58" s="218">
        <f t="shared" si="46"/>
        <v>0</v>
      </c>
      <c r="AC58" s="218">
        <f t="shared" si="47"/>
        <v>0</v>
      </c>
      <c r="AD58" s="212">
        <f t="shared" si="48"/>
        <v>4200</v>
      </c>
      <c r="AE58" s="252"/>
      <c r="AF58" s="252"/>
      <c r="AH58" s="249">
        <f t="shared" si="49"/>
        <v>0</v>
      </c>
      <c r="AI58" s="238"/>
      <c r="AJ58" s="238"/>
      <c r="AK58" s="238"/>
      <c r="AL58" s="239"/>
      <c r="AM58" s="254"/>
      <c r="AN58" s="262"/>
      <c r="AO58" s="249">
        <f t="shared" si="50"/>
        <v>0</v>
      </c>
      <c r="AP58" s="238"/>
      <c r="AQ58" s="238"/>
      <c r="AR58" s="238"/>
      <c r="AS58" s="242"/>
      <c r="AT58" s="214">
        <f t="shared" si="51"/>
        <v>0</v>
      </c>
      <c r="AU58" s="238"/>
      <c r="AV58" s="238"/>
      <c r="AW58" s="238"/>
      <c r="AX58" s="239"/>
      <c r="AY58" s="249">
        <f t="shared" si="52"/>
        <v>4200</v>
      </c>
      <c r="AZ58" s="238"/>
      <c r="BA58" s="238"/>
      <c r="BB58" s="238"/>
      <c r="BC58" s="246">
        <v>4200</v>
      </c>
      <c r="BD58" s="254"/>
      <c r="BE58" s="252"/>
      <c r="BF58" s="249">
        <f t="shared" si="57"/>
        <v>0</v>
      </c>
      <c r="BG58" s="238"/>
      <c r="BH58" s="238"/>
      <c r="BI58" s="238"/>
      <c r="BJ58" s="239"/>
      <c r="BK58" s="249">
        <f t="shared" si="53"/>
        <v>0</v>
      </c>
      <c r="BL58" s="238"/>
      <c r="BM58" s="238"/>
      <c r="BN58" s="238"/>
      <c r="BO58" s="246"/>
      <c r="BP58" s="223">
        <f t="shared" si="54"/>
        <v>0</v>
      </c>
      <c r="BQ58" s="238"/>
      <c r="BR58" s="238"/>
      <c r="BS58" s="238"/>
      <c r="BT58" s="246"/>
      <c r="BU58" s="249">
        <f t="shared" si="55"/>
        <v>0</v>
      </c>
      <c r="BV58" s="238"/>
      <c r="BW58" s="238"/>
      <c r="BX58" s="238"/>
      <c r="BY58" s="246"/>
      <c r="CA58" s="222">
        <v>48</v>
      </c>
      <c r="CB58" s="216"/>
      <c r="CC58" s="216"/>
      <c r="CD58" s="216"/>
      <c r="CE58" s="216"/>
      <c r="CF58" s="216">
        <f t="shared" si="14"/>
        <v>0</v>
      </c>
      <c r="CH58" s="263">
        <v>32</v>
      </c>
      <c r="CJ58" s="274">
        <v>43</v>
      </c>
    </row>
    <row r="59" spans="1:88" s="211" customFormat="1" ht="16.5" customHeight="1" x14ac:dyDescent="0.15">
      <c r="A59" s="213">
        <f t="shared" si="56"/>
        <v>45</v>
      </c>
      <c r="B59" s="551" t="s">
        <v>26</v>
      </c>
      <c r="C59" s="303" t="s">
        <v>1521</v>
      </c>
      <c r="D59" s="304" t="s">
        <v>1522</v>
      </c>
      <c r="E59" s="269" t="s">
        <v>1088</v>
      </c>
      <c r="F59" s="546" t="s">
        <v>1089</v>
      </c>
      <c r="G59" s="285" t="s">
        <v>1090</v>
      </c>
      <c r="H59" s="537">
        <v>3</v>
      </c>
      <c r="I59" s="230" t="s">
        <v>1091</v>
      </c>
      <c r="J59" s="231">
        <v>44651</v>
      </c>
      <c r="K59" s="234">
        <v>10</v>
      </c>
      <c r="L59" s="234">
        <v>8</v>
      </c>
      <c r="M59" s="234">
        <v>1</v>
      </c>
      <c r="N59" s="234">
        <v>1</v>
      </c>
      <c r="O59" s="234">
        <v>1</v>
      </c>
      <c r="P59" s="234">
        <v>2</v>
      </c>
      <c r="Q59" s="235">
        <v>1</v>
      </c>
      <c r="R59" s="257"/>
      <c r="S59" s="257"/>
      <c r="T59" s="550">
        <v>3700</v>
      </c>
      <c r="U59" s="219">
        <f t="shared" si="39"/>
        <v>0</v>
      </c>
      <c r="V59" s="220">
        <f t="shared" si="40"/>
        <v>0</v>
      </c>
      <c r="W59" s="220">
        <f t="shared" si="41"/>
        <v>0</v>
      </c>
      <c r="X59" s="220">
        <f t="shared" si="42"/>
        <v>0</v>
      </c>
      <c r="Y59" s="221">
        <f t="shared" si="43"/>
        <v>0</v>
      </c>
      <c r="Z59" s="219">
        <f t="shared" si="44"/>
        <v>3700</v>
      </c>
      <c r="AA59" s="220">
        <f t="shared" si="45"/>
        <v>0</v>
      </c>
      <c r="AB59" s="220">
        <f t="shared" si="46"/>
        <v>0</v>
      </c>
      <c r="AC59" s="220">
        <f t="shared" si="47"/>
        <v>0</v>
      </c>
      <c r="AD59" s="221">
        <f t="shared" si="48"/>
        <v>3700</v>
      </c>
      <c r="AE59" s="252"/>
      <c r="AF59" s="252"/>
      <c r="AH59" s="251">
        <f t="shared" si="49"/>
        <v>0</v>
      </c>
      <c r="AI59" s="240"/>
      <c r="AJ59" s="240"/>
      <c r="AK59" s="240"/>
      <c r="AL59" s="241"/>
      <c r="AM59" s="254"/>
      <c r="AN59" s="262"/>
      <c r="AO59" s="249">
        <f t="shared" si="50"/>
        <v>0</v>
      </c>
      <c r="AP59" s="240"/>
      <c r="AQ59" s="240"/>
      <c r="AR59" s="240"/>
      <c r="AS59" s="243"/>
      <c r="AT59" s="214">
        <f t="shared" si="51"/>
        <v>0</v>
      </c>
      <c r="AU59" s="240"/>
      <c r="AV59" s="240"/>
      <c r="AW59" s="240"/>
      <c r="AX59" s="241"/>
      <c r="AY59" s="249">
        <f t="shared" si="52"/>
        <v>3700</v>
      </c>
      <c r="AZ59" s="240"/>
      <c r="BA59" s="240"/>
      <c r="BB59" s="240"/>
      <c r="BC59" s="247">
        <v>3700</v>
      </c>
      <c r="BD59" s="254"/>
      <c r="BE59" s="252"/>
      <c r="BF59" s="249">
        <f t="shared" si="57"/>
        <v>0</v>
      </c>
      <c r="BG59" s="240"/>
      <c r="BH59" s="240"/>
      <c r="BI59" s="240"/>
      <c r="BJ59" s="241"/>
      <c r="BK59" s="249">
        <f t="shared" si="53"/>
        <v>0</v>
      </c>
      <c r="BL59" s="240"/>
      <c r="BM59" s="240"/>
      <c r="BN59" s="240"/>
      <c r="BO59" s="247"/>
      <c r="BP59" s="223">
        <f t="shared" si="54"/>
        <v>0</v>
      </c>
      <c r="BQ59" s="240"/>
      <c r="BR59" s="240"/>
      <c r="BS59" s="240"/>
      <c r="BT59" s="247"/>
      <c r="BU59" s="249">
        <f t="shared" si="55"/>
        <v>0</v>
      </c>
      <c r="BV59" s="240"/>
      <c r="BW59" s="240"/>
      <c r="BX59" s="240"/>
      <c r="BY59" s="247"/>
      <c r="CA59" s="222">
        <v>49</v>
      </c>
      <c r="CB59" s="216"/>
      <c r="CC59" s="216"/>
      <c r="CD59" s="216"/>
      <c r="CE59" s="216"/>
      <c r="CF59" s="216">
        <f t="shared" si="14"/>
        <v>0</v>
      </c>
      <c r="CH59" s="263">
        <v>32</v>
      </c>
      <c r="CJ59" s="274">
        <v>151</v>
      </c>
    </row>
    <row r="60" spans="1:88" s="211" customFormat="1" ht="16.5" customHeight="1" x14ac:dyDescent="0.15">
      <c r="A60" s="213">
        <f t="shared" si="56"/>
        <v>46</v>
      </c>
      <c r="B60" s="195" t="s">
        <v>27</v>
      </c>
      <c r="C60" s="268" t="s">
        <v>1110</v>
      </c>
      <c r="D60" s="266" t="s">
        <v>1535</v>
      </c>
      <c r="E60" s="269" t="s">
        <v>1088</v>
      </c>
      <c r="F60" s="325" t="s">
        <v>1089</v>
      </c>
      <c r="G60" s="225" t="s">
        <v>1090</v>
      </c>
      <c r="H60" s="537">
        <v>3</v>
      </c>
      <c r="I60" s="230" t="s">
        <v>1104</v>
      </c>
      <c r="J60" s="231">
        <v>44651</v>
      </c>
      <c r="K60" s="232">
        <v>10</v>
      </c>
      <c r="L60" s="232">
        <v>8</v>
      </c>
      <c r="M60" s="232">
        <v>1</v>
      </c>
      <c r="N60" s="232">
        <v>1</v>
      </c>
      <c r="O60" s="232">
        <v>1</v>
      </c>
      <c r="P60" s="232">
        <v>2</v>
      </c>
      <c r="Q60" s="233">
        <v>1</v>
      </c>
      <c r="R60" s="255"/>
      <c r="S60" s="255"/>
      <c r="T60" s="536">
        <v>3000</v>
      </c>
      <c r="U60" s="214">
        <f t="shared" si="39"/>
        <v>0</v>
      </c>
      <c r="V60" s="218">
        <f t="shared" si="40"/>
        <v>0</v>
      </c>
      <c r="W60" s="218">
        <f t="shared" si="41"/>
        <v>0</v>
      </c>
      <c r="X60" s="218">
        <f t="shared" si="42"/>
        <v>0</v>
      </c>
      <c r="Y60" s="212">
        <f t="shared" si="43"/>
        <v>0</v>
      </c>
      <c r="Z60" s="214">
        <f t="shared" si="44"/>
        <v>3000</v>
      </c>
      <c r="AA60" s="218">
        <f t="shared" si="45"/>
        <v>0</v>
      </c>
      <c r="AB60" s="218">
        <f t="shared" si="46"/>
        <v>0</v>
      </c>
      <c r="AC60" s="218">
        <f t="shared" si="47"/>
        <v>0</v>
      </c>
      <c r="AD60" s="212">
        <f t="shared" si="48"/>
        <v>3000</v>
      </c>
      <c r="AE60" s="252"/>
      <c r="AF60" s="252"/>
      <c r="AG60" s="376"/>
      <c r="AH60" s="249">
        <f t="shared" si="49"/>
        <v>0</v>
      </c>
      <c r="AI60" s="238"/>
      <c r="AJ60" s="238"/>
      <c r="AK60" s="238"/>
      <c r="AL60" s="239"/>
      <c r="AM60" s="254"/>
      <c r="AN60" s="262"/>
      <c r="AO60" s="249">
        <f t="shared" si="50"/>
        <v>0</v>
      </c>
      <c r="AP60" s="238"/>
      <c r="AQ60" s="238"/>
      <c r="AR60" s="238"/>
      <c r="AS60" s="242"/>
      <c r="AT60" s="214">
        <f t="shared" si="51"/>
        <v>0</v>
      </c>
      <c r="AU60" s="238"/>
      <c r="AV60" s="238"/>
      <c r="AW60" s="238"/>
      <c r="AX60" s="239"/>
      <c r="AY60" s="249">
        <f t="shared" si="52"/>
        <v>3000</v>
      </c>
      <c r="AZ60" s="238"/>
      <c r="BA60" s="238"/>
      <c r="BB60" s="238"/>
      <c r="BC60" s="246">
        <v>3000</v>
      </c>
      <c r="BD60" s="254"/>
      <c r="BE60" s="252"/>
      <c r="BF60" s="249">
        <f t="shared" si="57"/>
        <v>0</v>
      </c>
      <c r="BG60" s="238"/>
      <c r="BH60" s="238"/>
      <c r="BI60" s="238"/>
      <c r="BJ60" s="239"/>
      <c r="BK60" s="249">
        <f t="shared" si="53"/>
        <v>0</v>
      </c>
      <c r="BL60" s="238"/>
      <c r="BM60" s="238"/>
      <c r="BN60" s="238"/>
      <c r="BO60" s="246"/>
      <c r="BP60" s="223">
        <f t="shared" si="54"/>
        <v>0</v>
      </c>
      <c r="BQ60" s="238"/>
      <c r="BR60" s="238"/>
      <c r="BS60" s="238"/>
      <c r="BT60" s="246"/>
      <c r="BU60" s="249">
        <f t="shared" si="55"/>
        <v>0</v>
      </c>
      <c r="BV60" s="238"/>
      <c r="BW60" s="238"/>
      <c r="BX60" s="238"/>
      <c r="BY60" s="246"/>
      <c r="CA60" s="222"/>
      <c r="CB60" s="216"/>
      <c r="CC60" s="216"/>
      <c r="CD60" s="216"/>
      <c r="CE60" s="216"/>
      <c r="CF60" s="216">
        <f t="shared" si="14"/>
        <v>0</v>
      </c>
      <c r="CH60" s="376"/>
    </row>
    <row r="61" spans="1:88" s="211" customFormat="1" ht="16.5" customHeight="1" x14ac:dyDescent="0.15">
      <c r="A61" s="213">
        <f t="shared" si="56"/>
        <v>47</v>
      </c>
      <c r="B61" s="551" t="s">
        <v>26</v>
      </c>
      <c r="C61" s="418" t="s">
        <v>885</v>
      </c>
      <c r="D61" s="304" t="s">
        <v>10</v>
      </c>
      <c r="E61" s="267" t="s">
        <v>886</v>
      </c>
      <c r="F61" s="292" t="s">
        <v>887</v>
      </c>
      <c r="G61" s="562" t="s">
        <v>888</v>
      </c>
      <c r="H61" s="537">
        <v>3</v>
      </c>
      <c r="I61" s="230">
        <v>44256</v>
      </c>
      <c r="J61" s="231">
        <v>44651</v>
      </c>
      <c r="K61" s="234">
        <v>10</v>
      </c>
      <c r="L61" s="234">
        <v>9</v>
      </c>
      <c r="M61" s="234">
        <v>2</v>
      </c>
      <c r="N61" s="234">
        <v>1</v>
      </c>
      <c r="O61" s="234">
        <v>1</v>
      </c>
      <c r="P61" s="234">
        <v>1</v>
      </c>
      <c r="Q61" s="235">
        <v>1</v>
      </c>
      <c r="R61" s="257"/>
      <c r="S61" s="257"/>
      <c r="T61" s="550">
        <v>211546</v>
      </c>
      <c r="U61" s="219">
        <f t="shared" si="39"/>
        <v>0</v>
      </c>
      <c r="V61" s="220">
        <f t="shared" si="40"/>
        <v>0</v>
      </c>
      <c r="W61" s="220">
        <f t="shared" si="41"/>
        <v>0</v>
      </c>
      <c r="X61" s="220">
        <f t="shared" si="42"/>
        <v>0</v>
      </c>
      <c r="Y61" s="221">
        <f t="shared" si="43"/>
        <v>0</v>
      </c>
      <c r="Z61" s="219">
        <f t="shared" si="44"/>
        <v>211546</v>
      </c>
      <c r="AA61" s="220">
        <f t="shared" si="45"/>
        <v>0</v>
      </c>
      <c r="AB61" s="220">
        <f t="shared" si="46"/>
        <v>0</v>
      </c>
      <c r="AC61" s="220">
        <f t="shared" si="47"/>
        <v>0</v>
      </c>
      <c r="AD61" s="221">
        <f t="shared" si="48"/>
        <v>211546</v>
      </c>
      <c r="AE61" s="252"/>
      <c r="AF61" s="252"/>
      <c r="AH61" s="251">
        <f t="shared" si="49"/>
        <v>0</v>
      </c>
      <c r="AI61" s="240"/>
      <c r="AJ61" s="240"/>
      <c r="AK61" s="240"/>
      <c r="AL61" s="241"/>
      <c r="AM61" s="254"/>
      <c r="AN61" s="262"/>
      <c r="AO61" s="249">
        <f t="shared" si="50"/>
        <v>0</v>
      </c>
      <c r="AP61" s="240"/>
      <c r="AQ61" s="240"/>
      <c r="AR61" s="240"/>
      <c r="AS61" s="243"/>
      <c r="AT61" s="214">
        <f t="shared" si="51"/>
        <v>0</v>
      </c>
      <c r="AU61" s="240"/>
      <c r="AV61" s="240"/>
      <c r="AW61" s="240"/>
      <c r="AX61" s="241"/>
      <c r="AY61" s="249">
        <f t="shared" si="52"/>
        <v>211546</v>
      </c>
      <c r="AZ61" s="240"/>
      <c r="BA61" s="240"/>
      <c r="BB61" s="240"/>
      <c r="BC61" s="247">
        <v>211546</v>
      </c>
      <c r="BD61" s="254"/>
      <c r="BE61" s="252"/>
      <c r="BF61" s="249">
        <f t="shared" si="57"/>
        <v>0</v>
      </c>
      <c r="BG61" s="240"/>
      <c r="BH61" s="240"/>
      <c r="BI61" s="240"/>
      <c r="BJ61" s="241"/>
      <c r="BK61" s="249">
        <f t="shared" si="53"/>
        <v>0</v>
      </c>
      <c r="BL61" s="240"/>
      <c r="BM61" s="240"/>
      <c r="BN61" s="240"/>
      <c r="BO61" s="247"/>
      <c r="BP61" s="223">
        <f t="shared" si="54"/>
        <v>0</v>
      </c>
      <c r="BQ61" s="240"/>
      <c r="BR61" s="240"/>
      <c r="BS61" s="240"/>
      <c r="BT61" s="247"/>
      <c r="BU61" s="249">
        <f t="shared" si="55"/>
        <v>0</v>
      </c>
      <c r="BV61" s="240"/>
      <c r="BW61" s="240"/>
      <c r="BX61" s="240"/>
      <c r="BY61" s="247"/>
      <c r="CA61" s="222">
        <v>50</v>
      </c>
      <c r="CB61" s="216"/>
      <c r="CC61" s="216"/>
      <c r="CD61" s="216"/>
      <c r="CE61" s="216"/>
      <c r="CF61" s="216">
        <f t="shared" si="14"/>
        <v>0</v>
      </c>
      <c r="CH61" s="263">
        <v>32</v>
      </c>
      <c r="CJ61" s="274">
        <v>161</v>
      </c>
    </row>
    <row r="62" spans="1:88" s="211" customFormat="1" ht="16.5" customHeight="1" x14ac:dyDescent="0.15">
      <c r="A62" s="213">
        <f t="shared" si="56"/>
        <v>48</v>
      </c>
      <c r="B62" s="551" t="s">
        <v>26</v>
      </c>
      <c r="C62" s="418" t="s">
        <v>889</v>
      </c>
      <c r="D62" s="304" t="s">
        <v>10</v>
      </c>
      <c r="E62" s="269" t="s">
        <v>886</v>
      </c>
      <c r="F62" s="292" t="s">
        <v>887</v>
      </c>
      <c r="G62" s="562" t="s">
        <v>890</v>
      </c>
      <c r="H62" s="547">
        <v>3</v>
      </c>
      <c r="I62" s="230">
        <v>44256</v>
      </c>
      <c r="J62" s="231">
        <v>44651</v>
      </c>
      <c r="K62" s="234">
        <v>10</v>
      </c>
      <c r="L62" s="234">
        <v>9</v>
      </c>
      <c r="M62" s="234">
        <v>2</v>
      </c>
      <c r="N62" s="234">
        <v>1</v>
      </c>
      <c r="O62" s="234">
        <v>1</v>
      </c>
      <c r="P62" s="234">
        <v>1</v>
      </c>
      <c r="Q62" s="235">
        <v>1</v>
      </c>
      <c r="R62" s="256"/>
      <c r="S62" s="256"/>
      <c r="T62" s="942">
        <v>3676</v>
      </c>
      <c r="U62" s="219">
        <f t="shared" si="39"/>
        <v>0</v>
      </c>
      <c r="V62" s="220">
        <f t="shared" si="40"/>
        <v>0</v>
      </c>
      <c r="W62" s="220">
        <f t="shared" si="41"/>
        <v>0</v>
      </c>
      <c r="X62" s="220">
        <f t="shared" si="42"/>
        <v>0</v>
      </c>
      <c r="Y62" s="221">
        <f t="shared" si="43"/>
        <v>0</v>
      </c>
      <c r="Z62" s="299">
        <f t="shared" si="44"/>
        <v>3676</v>
      </c>
      <c r="AA62" s="220">
        <f t="shared" si="45"/>
        <v>0</v>
      </c>
      <c r="AB62" s="220">
        <f t="shared" si="46"/>
        <v>0</v>
      </c>
      <c r="AC62" s="220">
        <f t="shared" si="47"/>
        <v>0</v>
      </c>
      <c r="AD62" s="221">
        <f t="shared" si="48"/>
        <v>3676</v>
      </c>
      <c r="AE62" s="252"/>
      <c r="AF62" s="252"/>
      <c r="AH62" s="251">
        <f t="shared" si="49"/>
        <v>0</v>
      </c>
      <c r="AI62" s="240"/>
      <c r="AJ62" s="240"/>
      <c r="AK62" s="240"/>
      <c r="AL62" s="241"/>
      <c r="AM62" s="254"/>
      <c r="AN62" s="262"/>
      <c r="AO62" s="249">
        <f t="shared" si="50"/>
        <v>0</v>
      </c>
      <c r="AP62" s="240"/>
      <c r="AQ62" s="240"/>
      <c r="AR62" s="240"/>
      <c r="AS62" s="243"/>
      <c r="AT62" s="214">
        <f t="shared" si="51"/>
        <v>0</v>
      </c>
      <c r="AU62" s="240"/>
      <c r="AV62" s="240"/>
      <c r="AW62" s="240"/>
      <c r="AX62" s="241"/>
      <c r="AY62" s="250">
        <f t="shared" si="52"/>
        <v>3676</v>
      </c>
      <c r="AZ62" s="240"/>
      <c r="BA62" s="240"/>
      <c r="BB62" s="240"/>
      <c r="BC62" s="247">
        <v>3676</v>
      </c>
      <c r="BD62" s="254"/>
      <c r="BE62" s="252"/>
      <c r="BF62" s="249">
        <f t="shared" si="57"/>
        <v>0</v>
      </c>
      <c r="BG62" s="240"/>
      <c r="BH62" s="240"/>
      <c r="BI62" s="240"/>
      <c r="BJ62" s="241"/>
      <c r="BK62" s="249">
        <f t="shared" si="53"/>
        <v>0</v>
      </c>
      <c r="BL62" s="240"/>
      <c r="BM62" s="240"/>
      <c r="BN62" s="240"/>
      <c r="BO62" s="247"/>
      <c r="BP62" s="223">
        <f t="shared" si="54"/>
        <v>0</v>
      </c>
      <c r="BQ62" s="240"/>
      <c r="BR62" s="240"/>
      <c r="BS62" s="240"/>
      <c r="BT62" s="247"/>
      <c r="BU62" s="249">
        <f t="shared" si="55"/>
        <v>0</v>
      </c>
      <c r="BV62" s="240"/>
      <c r="BW62" s="240"/>
      <c r="BX62" s="240"/>
      <c r="BY62" s="247"/>
      <c r="CA62" s="222">
        <v>51</v>
      </c>
      <c r="CB62" s="216"/>
      <c r="CC62" s="216"/>
      <c r="CD62" s="216"/>
      <c r="CE62" s="216"/>
      <c r="CF62" s="216">
        <f t="shared" si="14"/>
        <v>0</v>
      </c>
      <c r="CH62" s="264">
        <v>32</v>
      </c>
      <c r="CJ62" s="274">
        <v>161</v>
      </c>
    </row>
    <row r="63" spans="1:88" s="211" customFormat="1" ht="16.5" customHeight="1" x14ac:dyDescent="0.15">
      <c r="A63" s="213">
        <f t="shared" si="56"/>
        <v>49</v>
      </c>
      <c r="B63" s="551" t="s">
        <v>26</v>
      </c>
      <c r="C63" s="418" t="s">
        <v>891</v>
      </c>
      <c r="D63" s="304" t="s">
        <v>10</v>
      </c>
      <c r="E63" s="267" t="s">
        <v>886</v>
      </c>
      <c r="F63" s="292" t="s">
        <v>887</v>
      </c>
      <c r="G63" s="562" t="s">
        <v>892</v>
      </c>
      <c r="H63" s="537">
        <v>3</v>
      </c>
      <c r="I63" s="230">
        <v>44256</v>
      </c>
      <c r="J63" s="231">
        <v>44651</v>
      </c>
      <c r="K63" s="234">
        <v>10</v>
      </c>
      <c r="L63" s="234">
        <v>9</v>
      </c>
      <c r="M63" s="234">
        <v>2</v>
      </c>
      <c r="N63" s="234">
        <v>1</v>
      </c>
      <c r="O63" s="234">
        <v>1</v>
      </c>
      <c r="P63" s="234">
        <v>1</v>
      </c>
      <c r="Q63" s="235">
        <v>1</v>
      </c>
      <c r="R63" s="255"/>
      <c r="S63" s="255"/>
      <c r="T63" s="942">
        <v>84000</v>
      </c>
      <c r="U63" s="219">
        <f t="shared" si="39"/>
        <v>0</v>
      </c>
      <c r="V63" s="220">
        <f t="shared" si="40"/>
        <v>0</v>
      </c>
      <c r="W63" s="220">
        <f t="shared" si="41"/>
        <v>0</v>
      </c>
      <c r="X63" s="220">
        <f t="shared" si="42"/>
        <v>0</v>
      </c>
      <c r="Y63" s="221">
        <f t="shared" si="43"/>
        <v>0</v>
      </c>
      <c r="Z63" s="379">
        <f t="shared" si="44"/>
        <v>84000</v>
      </c>
      <c r="AA63" s="220">
        <f t="shared" si="45"/>
        <v>0</v>
      </c>
      <c r="AB63" s="220">
        <f t="shared" si="46"/>
        <v>0</v>
      </c>
      <c r="AC63" s="220">
        <f t="shared" si="47"/>
        <v>0</v>
      </c>
      <c r="AD63" s="221">
        <f t="shared" si="48"/>
        <v>84000</v>
      </c>
      <c r="AE63" s="252"/>
      <c r="AF63" s="252"/>
      <c r="AH63" s="251">
        <f t="shared" si="49"/>
        <v>0</v>
      </c>
      <c r="AI63" s="240"/>
      <c r="AJ63" s="240"/>
      <c r="AK63" s="240"/>
      <c r="AL63" s="241"/>
      <c r="AM63" s="254"/>
      <c r="AN63" s="262"/>
      <c r="AO63" s="249">
        <f t="shared" si="50"/>
        <v>0</v>
      </c>
      <c r="AP63" s="240"/>
      <c r="AQ63" s="240"/>
      <c r="AR63" s="240"/>
      <c r="AS63" s="243"/>
      <c r="AT63" s="214">
        <f t="shared" si="51"/>
        <v>0</v>
      </c>
      <c r="AU63" s="240"/>
      <c r="AV63" s="240"/>
      <c r="AW63" s="240"/>
      <c r="AX63" s="241"/>
      <c r="AY63" s="213">
        <f t="shared" si="52"/>
        <v>84000</v>
      </c>
      <c r="AZ63" s="240"/>
      <c r="BA63" s="240"/>
      <c r="BB63" s="240"/>
      <c r="BC63" s="247">
        <v>84000</v>
      </c>
      <c r="BD63" s="254"/>
      <c r="BE63" s="252"/>
      <c r="BF63" s="249">
        <f t="shared" si="57"/>
        <v>0</v>
      </c>
      <c r="BG63" s="240"/>
      <c r="BH63" s="240"/>
      <c r="BI63" s="240"/>
      <c r="BJ63" s="241"/>
      <c r="BK63" s="249">
        <f t="shared" si="53"/>
        <v>0</v>
      </c>
      <c r="BL63" s="240"/>
      <c r="BM63" s="240"/>
      <c r="BN63" s="240"/>
      <c r="BO63" s="247"/>
      <c r="BP63" s="223">
        <f t="shared" si="54"/>
        <v>0</v>
      </c>
      <c r="BQ63" s="240"/>
      <c r="BR63" s="240"/>
      <c r="BS63" s="240"/>
      <c r="BT63" s="247"/>
      <c r="BU63" s="249">
        <f t="shared" si="55"/>
        <v>0</v>
      </c>
      <c r="BV63" s="240"/>
      <c r="BW63" s="240"/>
      <c r="BX63" s="240"/>
      <c r="BY63" s="247"/>
      <c r="CA63" s="222">
        <v>52</v>
      </c>
      <c r="CB63" s="216"/>
      <c r="CC63" s="216"/>
      <c r="CD63" s="216"/>
      <c r="CE63" s="216"/>
      <c r="CF63" s="216">
        <f t="shared" si="14"/>
        <v>0</v>
      </c>
      <c r="CH63" s="263">
        <v>32</v>
      </c>
      <c r="CJ63" s="274">
        <v>161</v>
      </c>
    </row>
    <row r="64" spans="1:88" s="211" customFormat="1" ht="16.5" customHeight="1" x14ac:dyDescent="0.15">
      <c r="A64" s="213">
        <f t="shared" si="56"/>
        <v>50</v>
      </c>
      <c r="B64" s="551" t="s">
        <v>27</v>
      </c>
      <c r="C64" s="563" t="s">
        <v>2049</v>
      </c>
      <c r="D64" s="304" t="s">
        <v>10</v>
      </c>
      <c r="E64" s="267" t="s">
        <v>886</v>
      </c>
      <c r="F64" s="324" t="s">
        <v>887</v>
      </c>
      <c r="G64" s="562" t="s">
        <v>893</v>
      </c>
      <c r="H64" s="537">
        <v>3</v>
      </c>
      <c r="I64" s="230">
        <v>44044</v>
      </c>
      <c r="J64" s="231">
        <v>44469</v>
      </c>
      <c r="K64" s="232">
        <v>10</v>
      </c>
      <c r="L64" s="232">
        <v>9</v>
      </c>
      <c r="M64" s="232">
        <v>2</v>
      </c>
      <c r="N64" s="232">
        <v>1</v>
      </c>
      <c r="O64" s="232">
        <v>1</v>
      </c>
      <c r="P64" s="232">
        <v>1</v>
      </c>
      <c r="Q64" s="233">
        <v>1</v>
      </c>
      <c r="R64" s="255"/>
      <c r="S64" s="255"/>
      <c r="T64" s="550">
        <v>7717</v>
      </c>
      <c r="U64" s="219">
        <f t="shared" si="39"/>
        <v>0</v>
      </c>
      <c r="V64" s="220">
        <f t="shared" si="40"/>
        <v>0</v>
      </c>
      <c r="W64" s="220">
        <f t="shared" si="41"/>
        <v>0</v>
      </c>
      <c r="X64" s="220">
        <f t="shared" si="42"/>
        <v>0</v>
      </c>
      <c r="Y64" s="221">
        <f t="shared" si="43"/>
        <v>0</v>
      </c>
      <c r="Z64" s="219">
        <f t="shared" si="44"/>
        <v>7717</v>
      </c>
      <c r="AA64" s="220">
        <f t="shared" si="45"/>
        <v>0</v>
      </c>
      <c r="AB64" s="220">
        <f t="shared" si="46"/>
        <v>0</v>
      </c>
      <c r="AC64" s="220">
        <f t="shared" si="47"/>
        <v>0</v>
      </c>
      <c r="AD64" s="221">
        <f t="shared" si="48"/>
        <v>7717</v>
      </c>
      <c r="AE64" s="252"/>
      <c r="AF64" s="252"/>
      <c r="AH64" s="251">
        <f t="shared" si="49"/>
        <v>0</v>
      </c>
      <c r="AI64" s="240"/>
      <c r="AJ64" s="240"/>
      <c r="AK64" s="240"/>
      <c r="AL64" s="241"/>
      <c r="AM64" s="254"/>
      <c r="AN64" s="262"/>
      <c r="AO64" s="249">
        <f t="shared" si="50"/>
        <v>0</v>
      </c>
      <c r="AP64" s="240"/>
      <c r="AQ64" s="240"/>
      <c r="AR64" s="240"/>
      <c r="AS64" s="243"/>
      <c r="AT64" s="214">
        <f t="shared" si="51"/>
        <v>0</v>
      </c>
      <c r="AU64" s="240"/>
      <c r="AV64" s="240"/>
      <c r="AW64" s="240"/>
      <c r="AX64" s="241"/>
      <c r="AY64" s="249">
        <f t="shared" si="52"/>
        <v>7717</v>
      </c>
      <c r="AZ64" s="240"/>
      <c r="BA64" s="240"/>
      <c r="BB64" s="240"/>
      <c r="BC64" s="247">
        <v>7717</v>
      </c>
      <c r="BD64" s="254"/>
      <c r="BE64" s="252"/>
      <c r="BF64" s="249">
        <f t="shared" si="57"/>
        <v>0</v>
      </c>
      <c r="BG64" s="240"/>
      <c r="BH64" s="240"/>
      <c r="BI64" s="240"/>
      <c r="BJ64" s="241"/>
      <c r="BK64" s="249">
        <f t="shared" si="53"/>
        <v>0</v>
      </c>
      <c r="BL64" s="240"/>
      <c r="BM64" s="240"/>
      <c r="BN64" s="240"/>
      <c r="BO64" s="247"/>
      <c r="BP64" s="223">
        <f t="shared" si="54"/>
        <v>0</v>
      </c>
      <c r="BQ64" s="240"/>
      <c r="BR64" s="240"/>
      <c r="BS64" s="240"/>
      <c r="BT64" s="247"/>
      <c r="BU64" s="249">
        <f t="shared" si="55"/>
        <v>0</v>
      </c>
      <c r="BV64" s="240"/>
      <c r="BW64" s="240"/>
      <c r="BX64" s="240"/>
      <c r="BY64" s="247"/>
      <c r="CA64" s="222">
        <v>1013</v>
      </c>
      <c r="CB64" s="216"/>
      <c r="CC64" s="216"/>
      <c r="CD64" s="216"/>
      <c r="CE64" s="216"/>
      <c r="CF64" s="216">
        <f t="shared" si="14"/>
        <v>0</v>
      </c>
      <c r="CH64" s="376"/>
    </row>
    <row r="65" spans="1:88" s="211" customFormat="1" ht="16.5" customHeight="1" x14ac:dyDescent="0.15">
      <c r="A65" s="213">
        <f t="shared" si="56"/>
        <v>51</v>
      </c>
      <c r="B65" s="551" t="s">
        <v>26</v>
      </c>
      <c r="C65" s="418" t="s">
        <v>894</v>
      </c>
      <c r="D65" s="304" t="s">
        <v>10</v>
      </c>
      <c r="E65" s="267" t="s">
        <v>886</v>
      </c>
      <c r="F65" s="292" t="s">
        <v>887</v>
      </c>
      <c r="G65" s="562" t="s">
        <v>895</v>
      </c>
      <c r="H65" s="547">
        <v>3</v>
      </c>
      <c r="I65" s="230">
        <v>44256</v>
      </c>
      <c r="J65" s="231">
        <v>44651</v>
      </c>
      <c r="K65" s="234">
        <v>10</v>
      </c>
      <c r="L65" s="234">
        <v>9</v>
      </c>
      <c r="M65" s="234">
        <v>3</v>
      </c>
      <c r="N65" s="234">
        <v>1</v>
      </c>
      <c r="O65" s="234">
        <v>1</v>
      </c>
      <c r="P65" s="234">
        <v>1</v>
      </c>
      <c r="Q65" s="235">
        <v>1</v>
      </c>
      <c r="R65" s="255"/>
      <c r="S65" s="255"/>
      <c r="T65" s="550">
        <v>58514</v>
      </c>
      <c r="U65" s="219">
        <f t="shared" si="39"/>
        <v>0</v>
      </c>
      <c r="V65" s="220">
        <f t="shared" si="40"/>
        <v>0</v>
      </c>
      <c r="W65" s="220">
        <f t="shared" si="41"/>
        <v>0</v>
      </c>
      <c r="X65" s="220">
        <f t="shared" si="42"/>
        <v>0</v>
      </c>
      <c r="Y65" s="221">
        <f t="shared" si="43"/>
        <v>0</v>
      </c>
      <c r="Z65" s="219">
        <f t="shared" si="44"/>
        <v>58514</v>
      </c>
      <c r="AA65" s="220">
        <f t="shared" si="45"/>
        <v>0</v>
      </c>
      <c r="AB65" s="220">
        <f t="shared" si="46"/>
        <v>0</v>
      </c>
      <c r="AC65" s="220">
        <f t="shared" si="47"/>
        <v>0</v>
      </c>
      <c r="AD65" s="221">
        <f t="shared" si="48"/>
        <v>58514</v>
      </c>
      <c r="AE65" s="252"/>
      <c r="AF65" s="252"/>
      <c r="AH65" s="251">
        <f t="shared" si="49"/>
        <v>0</v>
      </c>
      <c r="AI65" s="240"/>
      <c r="AJ65" s="240"/>
      <c r="AK65" s="240"/>
      <c r="AL65" s="241"/>
      <c r="AM65" s="254"/>
      <c r="AN65" s="262"/>
      <c r="AO65" s="249">
        <f t="shared" si="50"/>
        <v>0</v>
      </c>
      <c r="AP65" s="240"/>
      <c r="AQ65" s="240"/>
      <c r="AR65" s="240"/>
      <c r="AS65" s="243"/>
      <c r="AT65" s="214">
        <f t="shared" si="51"/>
        <v>0</v>
      </c>
      <c r="AU65" s="240"/>
      <c r="AV65" s="240"/>
      <c r="AW65" s="240"/>
      <c r="AX65" s="241"/>
      <c r="AY65" s="249">
        <f t="shared" si="52"/>
        <v>58514</v>
      </c>
      <c r="AZ65" s="240"/>
      <c r="BA65" s="240"/>
      <c r="BB65" s="240"/>
      <c r="BC65" s="247">
        <v>58514</v>
      </c>
      <c r="BD65" s="254"/>
      <c r="BE65" s="252"/>
      <c r="BF65" s="249">
        <f t="shared" si="57"/>
        <v>0</v>
      </c>
      <c r="BG65" s="240"/>
      <c r="BH65" s="240"/>
      <c r="BI65" s="240"/>
      <c r="BJ65" s="241"/>
      <c r="BK65" s="249">
        <f t="shared" si="53"/>
        <v>0</v>
      </c>
      <c r="BL65" s="240"/>
      <c r="BM65" s="240"/>
      <c r="BN65" s="240"/>
      <c r="BO65" s="247"/>
      <c r="BP65" s="223">
        <f t="shared" si="54"/>
        <v>0</v>
      </c>
      <c r="BQ65" s="240"/>
      <c r="BR65" s="240"/>
      <c r="BS65" s="240"/>
      <c r="BT65" s="247"/>
      <c r="BU65" s="249">
        <f t="shared" si="55"/>
        <v>0</v>
      </c>
      <c r="BV65" s="240"/>
      <c r="BW65" s="240"/>
      <c r="BX65" s="240"/>
      <c r="BY65" s="247"/>
      <c r="CA65" s="222">
        <v>53</v>
      </c>
      <c r="CB65" s="216"/>
      <c r="CC65" s="216"/>
      <c r="CD65" s="216"/>
      <c r="CE65" s="216"/>
      <c r="CF65" s="216">
        <f t="shared" si="14"/>
        <v>0</v>
      </c>
      <c r="CH65" s="263">
        <v>32</v>
      </c>
      <c r="CJ65" s="274">
        <v>161</v>
      </c>
    </row>
    <row r="66" spans="1:88" s="211" customFormat="1" ht="16.5" customHeight="1" x14ac:dyDescent="0.15">
      <c r="A66" s="213">
        <f t="shared" si="56"/>
        <v>52</v>
      </c>
      <c r="B66" s="551" t="s">
        <v>26</v>
      </c>
      <c r="C66" s="418" t="s">
        <v>896</v>
      </c>
      <c r="D66" s="304" t="s">
        <v>10</v>
      </c>
      <c r="E66" s="267" t="s">
        <v>886</v>
      </c>
      <c r="F66" s="292" t="s">
        <v>887</v>
      </c>
      <c r="G66" s="562" t="s">
        <v>897</v>
      </c>
      <c r="H66" s="547">
        <v>3</v>
      </c>
      <c r="I66" s="230">
        <v>44256</v>
      </c>
      <c r="J66" s="231">
        <v>44651</v>
      </c>
      <c r="K66" s="234">
        <v>10</v>
      </c>
      <c r="L66" s="234">
        <v>9</v>
      </c>
      <c r="M66" s="234">
        <v>3</v>
      </c>
      <c r="N66" s="234">
        <v>1</v>
      </c>
      <c r="O66" s="234">
        <v>1</v>
      </c>
      <c r="P66" s="234">
        <v>1</v>
      </c>
      <c r="Q66" s="235">
        <v>1</v>
      </c>
      <c r="R66" s="255"/>
      <c r="S66" s="255"/>
      <c r="T66" s="550">
        <v>4566</v>
      </c>
      <c r="U66" s="219">
        <f t="shared" si="39"/>
        <v>0</v>
      </c>
      <c r="V66" s="220">
        <f t="shared" si="40"/>
        <v>0</v>
      </c>
      <c r="W66" s="220">
        <f t="shared" si="41"/>
        <v>0</v>
      </c>
      <c r="X66" s="220">
        <f t="shared" si="42"/>
        <v>0</v>
      </c>
      <c r="Y66" s="221">
        <f t="shared" si="43"/>
        <v>0</v>
      </c>
      <c r="Z66" s="219">
        <f t="shared" si="44"/>
        <v>4566</v>
      </c>
      <c r="AA66" s="220">
        <f t="shared" si="45"/>
        <v>0</v>
      </c>
      <c r="AB66" s="220">
        <f t="shared" si="46"/>
        <v>0</v>
      </c>
      <c r="AC66" s="220">
        <f t="shared" si="47"/>
        <v>0</v>
      </c>
      <c r="AD66" s="221">
        <f t="shared" si="48"/>
        <v>4566</v>
      </c>
      <c r="AE66" s="252"/>
      <c r="AF66" s="252"/>
      <c r="AH66" s="251">
        <f t="shared" si="49"/>
        <v>0</v>
      </c>
      <c r="AI66" s="240"/>
      <c r="AJ66" s="240"/>
      <c r="AK66" s="240"/>
      <c r="AL66" s="241"/>
      <c r="AM66" s="254"/>
      <c r="AN66" s="262"/>
      <c r="AO66" s="249">
        <f t="shared" si="50"/>
        <v>0</v>
      </c>
      <c r="AP66" s="240"/>
      <c r="AQ66" s="240"/>
      <c r="AR66" s="240"/>
      <c r="AS66" s="243"/>
      <c r="AT66" s="214">
        <f t="shared" si="51"/>
        <v>0</v>
      </c>
      <c r="AU66" s="240"/>
      <c r="AV66" s="240"/>
      <c r="AW66" s="240"/>
      <c r="AX66" s="241"/>
      <c r="AY66" s="249">
        <f t="shared" si="52"/>
        <v>4566</v>
      </c>
      <c r="AZ66" s="240"/>
      <c r="BA66" s="240"/>
      <c r="BB66" s="240"/>
      <c r="BC66" s="247">
        <v>4566</v>
      </c>
      <c r="BD66" s="254"/>
      <c r="BE66" s="252"/>
      <c r="BF66" s="249">
        <f t="shared" si="57"/>
        <v>0</v>
      </c>
      <c r="BG66" s="240"/>
      <c r="BH66" s="240"/>
      <c r="BI66" s="240"/>
      <c r="BJ66" s="241"/>
      <c r="BK66" s="249">
        <f t="shared" si="53"/>
        <v>0</v>
      </c>
      <c r="BL66" s="240"/>
      <c r="BM66" s="240"/>
      <c r="BN66" s="240"/>
      <c r="BO66" s="247"/>
      <c r="BP66" s="223">
        <f t="shared" si="54"/>
        <v>0</v>
      </c>
      <c r="BQ66" s="240"/>
      <c r="BR66" s="240"/>
      <c r="BS66" s="240"/>
      <c r="BT66" s="247"/>
      <c r="BU66" s="249">
        <f t="shared" si="55"/>
        <v>0</v>
      </c>
      <c r="BV66" s="240"/>
      <c r="BW66" s="240"/>
      <c r="BX66" s="240"/>
      <c r="BY66" s="247"/>
      <c r="CA66" s="222">
        <v>54</v>
      </c>
      <c r="CB66" s="216"/>
      <c r="CC66" s="216"/>
      <c r="CD66" s="216"/>
      <c r="CE66" s="216"/>
      <c r="CF66" s="216">
        <f t="shared" si="14"/>
        <v>0</v>
      </c>
      <c r="CH66" s="263">
        <v>32</v>
      </c>
      <c r="CJ66" s="274">
        <v>161</v>
      </c>
    </row>
    <row r="67" spans="1:88" s="211" customFormat="1" ht="16.5" customHeight="1" x14ac:dyDescent="0.15">
      <c r="A67" s="213">
        <f t="shared" si="56"/>
        <v>53</v>
      </c>
      <c r="B67" s="551" t="s">
        <v>26</v>
      </c>
      <c r="C67" s="418" t="s">
        <v>898</v>
      </c>
      <c r="D67" s="304" t="s">
        <v>10</v>
      </c>
      <c r="E67" s="267" t="s">
        <v>886</v>
      </c>
      <c r="F67" s="292" t="s">
        <v>887</v>
      </c>
      <c r="G67" s="562" t="s">
        <v>899</v>
      </c>
      <c r="H67" s="547">
        <v>3</v>
      </c>
      <c r="I67" s="230">
        <v>44256</v>
      </c>
      <c r="J67" s="231">
        <v>44651</v>
      </c>
      <c r="K67" s="234">
        <v>10</v>
      </c>
      <c r="L67" s="234">
        <v>9</v>
      </c>
      <c r="M67" s="234">
        <v>3</v>
      </c>
      <c r="N67" s="234">
        <v>1</v>
      </c>
      <c r="O67" s="234">
        <v>1</v>
      </c>
      <c r="P67" s="234">
        <v>1</v>
      </c>
      <c r="Q67" s="235">
        <v>1</v>
      </c>
      <c r="R67" s="255"/>
      <c r="S67" s="255"/>
      <c r="T67" s="550">
        <v>69664</v>
      </c>
      <c r="U67" s="219">
        <f t="shared" si="39"/>
        <v>0</v>
      </c>
      <c r="V67" s="220">
        <f t="shared" si="40"/>
        <v>0</v>
      </c>
      <c r="W67" s="220">
        <f t="shared" si="41"/>
        <v>0</v>
      </c>
      <c r="X67" s="220">
        <f t="shared" si="42"/>
        <v>0</v>
      </c>
      <c r="Y67" s="221">
        <f t="shared" si="43"/>
        <v>0</v>
      </c>
      <c r="Z67" s="219">
        <f t="shared" si="44"/>
        <v>69664</v>
      </c>
      <c r="AA67" s="220">
        <f t="shared" si="45"/>
        <v>0</v>
      </c>
      <c r="AB67" s="220">
        <f t="shared" si="46"/>
        <v>0</v>
      </c>
      <c r="AC67" s="220">
        <f t="shared" si="47"/>
        <v>0</v>
      </c>
      <c r="AD67" s="221">
        <f t="shared" si="48"/>
        <v>69664</v>
      </c>
      <c r="AE67" s="252"/>
      <c r="AF67" s="252"/>
      <c r="AH67" s="251">
        <f t="shared" si="49"/>
        <v>0</v>
      </c>
      <c r="AI67" s="240"/>
      <c r="AJ67" s="240"/>
      <c r="AK67" s="240"/>
      <c r="AL67" s="241"/>
      <c r="AM67" s="254"/>
      <c r="AN67" s="262"/>
      <c r="AO67" s="249">
        <f t="shared" si="50"/>
        <v>0</v>
      </c>
      <c r="AP67" s="240"/>
      <c r="AQ67" s="240"/>
      <c r="AR67" s="240"/>
      <c r="AS67" s="243"/>
      <c r="AT67" s="214">
        <f t="shared" si="51"/>
        <v>0</v>
      </c>
      <c r="AU67" s="240"/>
      <c r="AV67" s="240"/>
      <c r="AW67" s="240"/>
      <c r="AX67" s="241"/>
      <c r="AY67" s="249">
        <f t="shared" si="52"/>
        <v>69664</v>
      </c>
      <c r="AZ67" s="240"/>
      <c r="BA67" s="240"/>
      <c r="BB67" s="240"/>
      <c r="BC67" s="247">
        <v>69664</v>
      </c>
      <c r="BD67" s="254"/>
      <c r="BE67" s="252"/>
      <c r="BF67" s="249">
        <f t="shared" si="57"/>
        <v>0</v>
      </c>
      <c r="BG67" s="240"/>
      <c r="BH67" s="240"/>
      <c r="BI67" s="240"/>
      <c r="BJ67" s="241"/>
      <c r="BK67" s="249">
        <f t="shared" si="53"/>
        <v>0</v>
      </c>
      <c r="BL67" s="240"/>
      <c r="BM67" s="240"/>
      <c r="BN67" s="240"/>
      <c r="BO67" s="247"/>
      <c r="BP67" s="223">
        <f t="shared" si="54"/>
        <v>0</v>
      </c>
      <c r="BQ67" s="240"/>
      <c r="BR67" s="240"/>
      <c r="BS67" s="240"/>
      <c r="BT67" s="247"/>
      <c r="BU67" s="249">
        <f t="shared" si="55"/>
        <v>0</v>
      </c>
      <c r="BV67" s="240"/>
      <c r="BW67" s="240"/>
      <c r="BX67" s="240"/>
      <c r="BY67" s="247"/>
      <c r="CA67" s="222">
        <v>55</v>
      </c>
      <c r="CB67" s="216"/>
      <c r="CC67" s="216"/>
      <c r="CD67" s="216"/>
      <c r="CE67" s="216"/>
      <c r="CF67" s="216">
        <f t="shared" si="14"/>
        <v>0</v>
      </c>
      <c r="CH67" s="263">
        <v>32</v>
      </c>
      <c r="CJ67" s="274">
        <v>161</v>
      </c>
    </row>
    <row r="68" spans="1:88" s="211" customFormat="1" ht="16.5" customHeight="1" x14ac:dyDescent="0.15">
      <c r="A68" s="213">
        <f t="shared" si="56"/>
        <v>54</v>
      </c>
      <c r="B68" s="551" t="s">
        <v>26</v>
      </c>
      <c r="C68" s="418" t="s">
        <v>900</v>
      </c>
      <c r="D68" s="304" t="s">
        <v>10</v>
      </c>
      <c r="E68" s="267" t="s">
        <v>886</v>
      </c>
      <c r="F68" s="292" t="s">
        <v>887</v>
      </c>
      <c r="G68" s="562" t="s">
        <v>901</v>
      </c>
      <c r="H68" s="547">
        <v>3</v>
      </c>
      <c r="I68" s="230">
        <v>44256</v>
      </c>
      <c r="J68" s="231">
        <v>44651</v>
      </c>
      <c r="K68" s="234">
        <v>10</v>
      </c>
      <c r="L68" s="234">
        <v>9</v>
      </c>
      <c r="M68" s="234">
        <v>5</v>
      </c>
      <c r="N68" s="234">
        <v>1</v>
      </c>
      <c r="O68" s="234">
        <v>1</v>
      </c>
      <c r="P68" s="234">
        <v>1</v>
      </c>
      <c r="Q68" s="235">
        <v>1</v>
      </c>
      <c r="R68" s="255"/>
      <c r="S68" s="255"/>
      <c r="T68" s="550">
        <v>55923</v>
      </c>
      <c r="U68" s="219">
        <f t="shared" si="39"/>
        <v>0</v>
      </c>
      <c r="V68" s="220">
        <f t="shared" si="40"/>
        <v>0</v>
      </c>
      <c r="W68" s="220">
        <f t="shared" si="41"/>
        <v>0</v>
      </c>
      <c r="X68" s="220">
        <f t="shared" si="42"/>
        <v>0</v>
      </c>
      <c r="Y68" s="221">
        <f t="shared" si="43"/>
        <v>0</v>
      </c>
      <c r="Z68" s="219">
        <f t="shared" si="44"/>
        <v>55923</v>
      </c>
      <c r="AA68" s="220">
        <f t="shared" si="45"/>
        <v>0</v>
      </c>
      <c r="AB68" s="220">
        <f t="shared" si="46"/>
        <v>0</v>
      </c>
      <c r="AC68" s="220">
        <f t="shared" si="47"/>
        <v>0</v>
      </c>
      <c r="AD68" s="221">
        <f t="shared" si="48"/>
        <v>55923</v>
      </c>
      <c r="AE68" s="252"/>
      <c r="AF68" s="252"/>
      <c r="AH68" s="251">
        <f t="shared" si="49"/>
        <v>0</v>
      </c>
      <c r="AI68" s="240"/>
      <c r="AJ68" s="240"/>
      <c r="AK68" s="240"/>
      <c r="AL68" s="241"/>
      <c r="AM68" s="254"/>
      <c r="AN68" s="262"/>
      <c r="AO68" s="249">
        <f t="shared" si="50"/>
        <v>0</v>
      </c>
      <c r="AP68" s="240"/>
      <c r="AQ68" s="240"/>
      <c r="AR68" s="240"/>
      <c r="AS68" s="243"/>
      <c r="AT68" s="214">
        <f t="shared" si="51"/>
        <v>0</v>
      </c>
      <c r="AU68" s="240"/>
      <c r="AV68" s="240"/>
      <c r="AW68" s="240"/>
      <c r="AX68" s="241"/>
      <c r="AY68" s="249">
        <f t="shared" si="52"/>
        <v>55923</v>
      </c>
      <c r="AZ68" s="240"/>
      <c r="BA68" s="240"/>
      <c r="BB68" s="240"/>
      <c r="BC68" s="247">
        <v>55923</v>
      </c>
      <c r="BD68" s="254"/>
      <c r="BE68" s="252"/>
      <c r="BF68" s="249">
        <f t="shared" si="57"/>
        <v>0</v>
      </c>
      <c r="BG68" s="240"/>
      <c r="BH68" s="240"/>
      <c r="BI68" s="240"/>
      <c r="BJ68" s="241"/>
      <c r="BK68" s="249">
        <f t="shared" si="53"/>
        <v>0</v>
      </c>
      <c r="BL68" s="240"/>
      <c r="BM68" s="240"/>
      <c r="BN68" s="240"/>
      <c r="BO68" s="247"/>
      <c r="BP68" s="223">
        <f t="shared" si="54"/>
        <v>0</v>
      </c>
      <c r="BQ68" s="240"/>
      <c r="BR68" s="240"/>
      <c r="BS68" s="240"/>
      <c r="BT68" s="247"/>
      <c r="BU68" s="249">
        <f t="shared" si="55"/>
        <v>0</v>
      </c>
      <c r="BV68" s="240"/>
      <c r="BW68" s="240"/>
      <c r="BX68" s="240"/>
      <c r="BY68" s="247"/>
      <c r="CA68" s="222">
        <v>56</v>
      </c>
      <c r="CB68" s="216"/>
      <c r="CC68" s="216"/>
      <c r="CD68" s="216"/>
      <c r="CE68" s="216"/>
      <c r="CF68" s="216">
        <f t="shared" si="14"/>
        <v>0</v>
      </c>
      <c r="CH68" s="263">
        <v>32</v>
      </c>
      <c r="CJ68" s="274">
        <v>161</v>
      </c>
    </row>
    <row r="69" spans="1:88" s="211" customFormat="1" ht="16.5" customHeight="1" x14ac:dyDescent="0.15">
      <c r="A69" s="213">
        <f t="shared" si="56"/>
        <v>55</v>
      </c>
      <c r="B69" s="551" t="s">
        <v>26</v>
      </c>
      <c r="C69" s="418" t="s">
        <v>902</v>
      </c>
      <c r="D69" s="304" t="s">
        <v>10</v>
      </c>
      <c r="E69" s="267" t="s">
        <v>886</v>
      </c>
      <c r="F69" s="292" t="s">
        <v>887</v>
      </c>
      <c r="G69" s="562" t="s">
        <v>903</v>
      </c>
      <c r="H69" s="547">
        <v>3</v>
      </c>
      <c r="I69" s="230">
        <v>44256</v>
      </c>
      <c r="J69" s="231">
        <v>44651</v>
      </c>
      <c r="K69" s="234">
        <v>10</v>
      </c>
      <c r="L69" s="234">
        <v>9</v>
      </c>
      <c r="M69" s="234">
        <v>5</v>
      </c>
      <c r="N69" s="234">
        <v>1</v>
      </c>
      <c r="O69" s="234">
        <v>1</v>
      </c>
      <c r="P69" s="234">
        <v>1</v>
      </c>
      <c r="Q69" s="235">
        <v>1</v>
      </c>
      <c r="R69" s="255"/>
      <c r="S69" s="255"/>
      <c r="T69" s="550">
        <v>665</v>
      </c>
      <c r="U69" s="219">
        <f t="shared" si="39"/>
        <v>0</v>
      </c>
      <c r="V69" s="220">
        <f t="shared" si="40"/>
        <v>0</v>
      </c>
      <c r="W69" s="220">
        <f t="shared" si="41"/>
        <v>0</v>
      </c>
      <c r="X69" s="220">
        <f t="shared" si="42"/>
        <v>0</v>
      </c>
      <c r="Y69" s="221">
        <f t="shared" si="43"/>
        <v>0</v>
      </c>
      <c r="Z69" s="219">
        <f t="shared" si="44"/>
        <v>665</v>
      </c>
      <c r="AA69" s="220">
        <f t="shared" si="45"/>
        <v>0</v>
      </c>
      <c r="AB69" s="220">
        <f t="shared" si="46"/>
        <v>0</v>
      </c>
      <c r="AC69" s="220">
        <f t="shared" si="47"/>
        <v>0</v>
      </c>
      <c r="AD69" s="221">
        <f t="shared" si="48"/>
        <v>665</v>
      </c>
      <c r="AE69" s="252"/>
      <c r="AF69" s="252"/>
      <c r="AH69" s="251">
        <f t="shared" si="49"/>
        <v>0</v>
      </c>
      <c r="AI69" s="240"/>
      <c r="AJ69" s="240"/>
      <c r="AK69" s="240"/>
      <c r="AL69" s="241"/>
      <c r="AM69" s="254"/>
      <c r="AN69" s="262"/>
      <c r="AO69" s="249">
        <f t="shared" si="50"/>
        <v>0</v>
      </c>
      <c r="AP69" s="240"/>
      <c r="AQ69" s="240"/>
      <c r="AR69" s="240"/>
      <c r="AS69" s="243"/>
      <c r="AT69" s="214">
        <f t="shared" si="51"/>
        <v>0</v>
      </c>
      <c r="AU69" s="240"/>
      <c r="AV69" s="240"/>
      <c r="AW69" s="240"/>
      <c r="AX69" s="241"/>
      <c r="AY69" s="249">
        <f t="shared" si="52"/>
        <v>665</v>
      </c>
      <c r="AZ69" s="240"/>
      <c r="BA69" s="240"/>
      <c r="BB69" s="240"/>
      <c r="BC69" s="247">
        <v>665</v>
      </c>
      <c r="BD69" s="254"/>
      <c r="BE69" s="252"/>
      <c r="BF69" s="249">
        <f t="shared" si="57"/>
        <v>0</v>
      </c>
      <c r="BG69" s="240"/>
      <c r="BH69" s="240"/>
      <c r="BI69" s="240"/>
      <c r="BJ69" s="241"/>
      <c r="BK69" s="249">
        <f t="shared" si="53"/>
        <v>0</v>
      </c>
      <c r="BL69" s="240"/>
      <c r="BM69" s="240"/>
      <c r="BN69" s="240"/>
      <c r="BO69" s="247"/>
      <c r="BP69" s="223">
        <f t="shared" si="54"/>
        <v>0</v>
      </c>
      <c r="BQ69" s="240"/>
      <c r="BR69" s="240"/>
      <c r="BS69" s="240"/>
      <c r="BT69" s="247"/>
      <c r="BU69" s="249">
        <f t="shared" si="55"/>
        <v>0</v>
      </c>
      <c r="BV69" s="240"/>
      <c r="BW69" s="240"/>
      <c r="BX69" s="240"/>
      <c r="BY69" s="247"/>
      <c r="CA69" s="222">
        <v>57</v>
      </c>
      <c r="CB69" s="216"/>
      <c r="CC69" s="216"/>
      <c r="CD69" s="216"/>
      <c r="CE69" s="216"/>
      <c r="CF69" s="216">
        <f t="shared" si="14"/>
        <v>0</v>
      </c>
      <c r="CH69" s="263">
        <v>32</v>
      </c>
      <c r="CJ69" s="274">
        <v>161</v>
      </c>
    </row>
    <row r="70" spans="1:88" s="211" customFormat="1" ht="16.5" customHeight="1" x14ac:dyDescent="0.15">
      <c r="A70" s="213">
        <f t="shared" si="56"/>
        <v>56</v>
      </c>
      <c r="B70" s="551" t="s">
        <v>26</v>
      </c>
      <c r="C70" s="418" t="s">
        <v>904</v>
      </c>
      <c r="D70" s="304" t="s">
        <v>10</v>
      </c>
      <c r="E70" s="267" t="s">
        <v>886</v>
      </c>
      <c r="F70" s="292" t="s">
        <v>887</v>
      </c>
      <c r="G70" s="562" t="s">
        <v>905</v>
      </c>
      <c r="H70" s="547">
        <v>3</v>
      </c>
      <c r="I70" s="230">
        <v>44256</v>
      </c>
      <c r="J70" s="231">
        <v>44651</v>
      </c>
      <c r="K70" s="234">
        <v>10</v>
      </c>
      <c r="L70" s="234">
        <v>9</v>
      </c>
      <c r="M70" s="234">
        <v>6</v>
      </c>
      <c r="N70" s="234">
        <v>1</v>
      </c>
      <c r="O70" s="234">
        <v>1</v>
      </c>
      <c r="P70" s="234">
        <v>1</v>
      </c>
      <c r="Q70" s="235">
        <v>1</v>
      </c>
      <c r="R70" s="255"/>
      <c r="S70" s="255"/>
      <c r="T70" s="550">
        <v>11938</v>
      </c>
      <c r="U70" s="219">
        <f t="shared" si="39"/>
        <v>0</v>
      </c>
      <c r="V70" s="220">
        <f t="shared" si="40"/>
        <v>0</v>
      </c>
      <c r="W70" s="220">
        <f t="shared" si="41"/>
        <v>0</v>
      </c>
      <c r="X70" s="220">
        <f t="shared" si="42"/>
        <v>0</v>
      </c>
      <c r="Y70" s="221">
        <f t="shared" si="43"/>
        <v>0</v>
      </c>
      <c r="Z70" s="219">
        <f t="shared" si="44"/>
        <v>11938</v>
      </c>
      <c r="AA70" s="220">
        <f t="shared" si="45"/>
        <v>0</v>
      </c>
      <c r="AB70" s="220">
        <f t="shared" si="46"/>
        <v>0</v>
      </c>
      <c r="AC70" s="220">
        <f t="shared" si="47"/>
        <v>0</v>
      </c>
      <c r="AD70" s="221">
        <f t="shared" si="48"/>
        <v>11938</v>
      </c>
      <c r="AE70" s="252"/>
      <c r="AF70" s="252"/>
      <c r="AH70" s="251">
        <f t="shared" si="49"/>
        <v>0</v>
      </c>
      <c r="AI70" s="240"/>
      <c r="AJ70" s="240"/>
      <c r="AK70" s="240"/>
      <c r="AL70" s="241"/>
      <c r="AM70" s="254"/>
      <c r="AN70" s="262"/>
      <c r="AO70" s="249">
        <f t="shared" si="50"/>
        <v>0</v>
      </c>
      <c r="AP70" s="240"/>
      <c r="AQ70" s="240"/>
      <c r="AR70" s="240"/>
      <c r="AS70" s="243"/>
      <c r="AT70" s="214">
        <f t="shared" si="51"/>
        <v>0</v>
      </c>
      <c r="AU70" s="240"/>
      <c r="AV70" s="240"/>
      <c r="AW70" s="240"/>
      <c r="AX70" s="241"/>
      <c r="AY70" s="249">
        <f t="shared" si="52"/>
        <v>11938</v>
      </c>
      <c r="AZ70" s="240"/>
      <c r="BA70" s="240"/>
      <c r="BB70" s="240"/>
      <c r="BC70" s="247">
        <v>11938</v>
      </c>
      <c r="BD70" s="254"/>
      <c r="BE70" s="252"/>
      <c r="BF70" s="249">
        <f t="shared" si="57"/>
        <v>0</v>
      </c>
      <c r="BG70" s="240"/>
      <c r="BH70" s="240"/>
      <c r="BI70" s="240"/>
      <c r="BJ70" s="241"/>
      <c r="BK70" s="249">
        <f t="shared" si="53"/>
        <v>0</v>
      </c>
      <c r="BL70" s="240"/>
      <c r="BM70" s="240"/>
      <c r="BN70" s="240"/>
      <c r="BO70" s="247"/>
      <c r="BP70" s="223">
        <f t="shared" si="54"/>
        <v>0</v>
      </c>
      <c r="BQ70" s="240"/>
      <c r="BR70" s="240"/>
      <c r="BS70" s="240"/>
      <c r="BT70" s="247"/>
      <c r="BU70" s="249">
        <f t="shared" si="55"/>
        <v>0</v>
      </c>
      <c r="BV70" s="240"/>
      <c r="BW70" s="240"/>
      <c r="BX70" s="240"/>
      <c r="BY70" s="247"/>
      <c r="CA70" s="222">
        <v>58</v>
      </c>
      <c r="CB70" s="216"/>
      <c r="CC70" s="216"/>
      <c r="CD70" s="216"/>
      <c r="CE70" s="216"/>
      <c r="CF70" s="216">
        <f t="shared" si="14"/>
        <v>0</v>
      </c>
      <c r="CH70" s="263">
        <v>32</v>
      </c>
      <c r="CJ70" s="274">
        <v>161</v>
      </c>
    </row>
    <row r="71" spans="1:88" s="211" customFormat="1" ht="16.5" customHeight="1" x14ac:dyDescent="0.15">
      <c r="A71" s="213">
        <f t="shared" si="56"/>
        <v>57</v>
      </c>
      <c r="B71" s="551" t="s">
        <v>26</v>
      </c>
      <c r="C71" s="418" t="s">
        <v>906</v>
      </c>
      <c r="D71" s="304" t="s">
        <v>10</v>
      </c>
      <c r="E71" s="267" t="s">
        <v>886</v>
      </c>
      <c r="F71" s="292" t="s">
        <v>887</v>
      </c>
      <c r="G71" s="562" t="s">
        <v>907</v>
      </c>
      <c r="H71" s="547">
        <v>3</v>
      </c>
      <c r="I71" s="230">
        <v>44256</v>
      </c>
      <c r="J71" s="231">
        <v>44651</v>
      </c>
      <c r="K71" s="234">
        <v>10</v>
      </c>
      <c r="L71" s="234">
        <v>9</v>
      </c>
      <c r="M71" s="234">
        <v>6</v>
      </c>
      <c r="N71" s="234">
        <v>1</v>
      </c>
      <c r="O71" s="234">
        <v>1</v>
      </c>
      <c r="P71" s="234">
        <v>1</v>
      </c>
      <c r="Q71" s="235">
        <v>1</v>
      </c>
      <c r="R71" s="255"/>
      <c r="S71" s="255"/>
      <c r="T71" s="550">
        <v>10634</v>
      </c>
      <c r="U71" s="219">
        <f t="shared" si="39"/>
        <v>0</v>
      </c>
      <c r="V71" s="220">
        <f t="shared" si="40"/>
        <v>0</v>
      </c>
      <c r="W71" s="220">
        <f t="shared" si="41"/>
        <v>0</v>
      </c>
      <c r="X71" s="220">
        <f t="shared" si="42"/>
        <v>0</v>
      </c>
      <c r="Y71" s="221">
        <f t="shared" si="43"/>
        <v>0</v>
      </c>
      <c r="Z71" s="219">
        <f t="shared" si="44"/>
        <v>10634</v>
      </c>
      <c r="AA71" s="220">
        <f t="shared" si="45"/>
        <v>0</v>
      </c>
      <c r="AB71" s="220">
        <f t="shared" si="46"/>
        <v>0</v>
      </c>
      <c r="AC71" s="220">
        <f t="shared" si="47"/>
        <v>0</v>
      </c>
      <c r="AD71" s="221">
        <f t="shared" si="48"/>
        <v>10634</v>
      </c>
      <c r="AE71" s="252"/>
      <c r="AF71" s="252"/>
      <c r="AH71" s="251">
        <f t="shared" si="49"/>
        <v>0</v>
      </c>
      <c r="AI71" s="240"/>
      <c r="AJ71" s="240"/>
      <c r="AK71" s="240"/>
      <c r="AL71" s="241"/>
      <c r="AM71" s="254"/>
      <c r="AN71" s="262"/>
      <c r="AO71" s="249">
        <f t="shared" si="50"/>
        <v>0</v>
      </c>
      <c r="AP71" s="240"/>
      <c r="AQ71" s="240"/>
      <c r="AR71" s="240"/>
      <c r="AS71" s="243"/>
      <c r="AT71" s="214">
        <f t="shared" si="51"/>
        <v>0</v>
      </c>
      <c r="AU71" s="240"/>
      <c r="AV71" s="240"/>
      <c r="AW71" s="240"/>
      <c r="AX71" s="241"/>
      <c r="AY71" s="249">
        <f t="shared" si="52"/>
        <v>10634</v>
      </c>
      <c r="AZ71" s="240"/>
      <c r="BA71" s="240"/>
      <c r="BB71" s="240"/>
      <c r="BC71" s="247">
        <v>10634</v>
      </c>
      <c r="BD71" s="254"/>
      <c r="BE71" s="252"/>
      <c r="BF71" s="249">
        <f t="shared" si="57"/>
        <v>0</v>
      </c>
      <c r="BG71" s="240"/>
      <c r="BH71" s="240"/>
      <c r="BI71" s="240"/>
      <c r="BJ71" s="241"/>
      <c r="BK71" s="249">
        <f t="shared" si="53"/>
        <v>0</v>
      </c>
      <c r="BL71" s="240"/>
      <c r="BM71" s="240"/>
      <c r="BN71" s="240"/>
      <c r="BO71" s="247"/>
      <c r="BP71" s="223">
        <f t="shared" si="54"/>
        <v>0</v>
      </c>
      <c r="BQ71" s="240"/>
      <c r="BR71" s="240"/>
      <c r="BS71" s="240"/>
      <c r="BT71" s="247"/>
      <c r="BU71" s="249">
        <f t="shared" si="55"/>
        <v>0</v>
      </c>
      <c r="BV71" s="240"/>
      <c r="BW71" s="240"/>
      <c r="BX71" s="240"/>
      <c r="BY71" s="247"/>
      <c r="CA71" s="222">
        <v>59</v>
      </c>
      <c r="CB71" s="216"/>
      <c r="CC71" s="216"/>
      <c r="CD71" s="216"/>
      <c r="CE71" s="216"/>
      <c r="CF71" s="216">
        <f t="shared" si="14"/>
        <v>0</v>
      </c>
      <c r="CH71" s="263">
        <v>32</v>
      </c>
      <c r="CJ71" s="274">
        <v>161</v>
      </c>
    </row>
    <row r="72" spans="1:88" s="211" customFormat="1" ht="16.5" customHeight="1" x14ac:dyDescent="0.15">
      <c r="A72" s="213">
        <f t="shared" si="56"/>
        <v>58</v>
      </c>
      <c r="B72" s="551" t="s">
        <v>26</v>
      </c>
      <c r="C72" s="303" t="s">
        <v>908</v>
      </c>
      <c r="D72" s="304" t="s">
        <v>10</v>
      </c>
      <c r="E72" s="269" t="s">
        <v>886</v>
      </c>
      <c r="F72" s="546" t="s">
        <v>887</v>
      </c>
      <c r="G72" s="562" t="s">
        <v>909</v>
      </c>
      <c r="H72" s="547">
        <v>3</v>
      </c>
      <c r="I72" s="230">
        <v>44256</v>
      </c>
      <c r="J72" s="231">
        <v>44651</v>
      </c>
      <c r="K72" s="234">
        <v>10</v>
      </c>
      <c r="L72" s="234">
        <v>9</v>
      </c>
      <c r="M72" s="234">
        <v>6</v>
      </c>
      <c r="N72" s="234">
        <v>1</v>
      </c>
      <c r="O72" s="234">
        <v>1</v>
      </c>
      <c r="P72" s="234">
        <v>1</v>
      </c>
      <c r="Q72" s="235">
        <v>1</v>
      </c>
      <c r="R72" s="256"/>
      <c r="S72" s="256"/>
      <c r="T72" s="251">
        <v>13714</v>
      </c>
      <c r="U72" s="219">
        <f t="shared" si="39"/>
        <v>0</v>
      </c>
      <c r="V72" s="220">
        <f t="shared" si="40"/>
        <v>0</v>
      </c>
      <c r="W72" s="220">
        <f t="shared" si="41"/>
        <v>0</v>
      </c>
      <c r="X72" s="220">
        <f t="shared" si="42"/>
        <v>0</v>
      </c>
      <c r="Y72" s="221">
        <f t="shared" si="43"/>
        <v>0</v>
      </c>
      <c r="Z72" s="219">
        <f t="shared" si="44"/>
        <v>13714</v>
      </c>
      <c r="AA72" s="220">
        <f t="shared" si="45"/>
        <v>0</v>
      </c>
      <c r="AB72" s="220">
        <f t="shared" si="46"/>
        <v>0</v>
      </c>
      <c r="AC72" s="220">
        <f t="shared" si="47"/>
        <v>0</v>
      </c>
      <c r="AD72" s="221">
        <f t="shared" si="48"/>
        <v>13714</v>
      </c>
      <c r="AE72" s="252"/>
      <c r="AF72" s="252"/>
      <c r="AH72" s="251">
        <f t="shared" si="49"/>
        <v>0</v>
      </c>
      <c r="AI72" s="240"/>
      <c r="AJ72" s="240"/>
      <c r="AK72" s="240"/>
      <c r="AL72" s="241"/>
      <c r="AM72" s="254"/>
      <c r="AN72" s="262"/>
      <c r="AO72" s="249">
        <f t="shared" si="50"/>
        <v>0</v>
      </c>
      <c r="AP72" s="240"/>
      <c r="AQ72" s="240"/>
      <c r="AR72" s="240"/>
      <c r="AS72" s="243"/>
      <c r="AT72" s="214">
        <f t="shared" si="51"/>
        <v>0</v>
      </c>
      <c r="AU72" s="240"/>
      <c r="AV72" s="240"/>
      <c r="AW72" s="240"/>
      <c r="AX72" s="241"/>
      <c r="AY72" s="249">
        <f t="shared" si="52"/>
        <v>13714</v>
      </c>
      <c r="AZ72" s="240"/>
      <c r="BA72" s="240"/>
      <c r="BB72" s="240"/>
      <c r="BC72" s="247">
        <v>13714</v>
      </c>
      <c r="BD72" s="254"/>
      <c r="BE72" s="252"/>
      <c r="BF72" s="249">
        <f t="shared" si="57"/>
        <v>0</v>
      </c>
      <c r="BG72" s="240"/>
      <c r="BH72" s="240"/>
      <c r="BI72" s="240"/>
      <c r="BJ72" s="241"/>
      <c r="BK72" s="249">
        <f t="shared" si="53"/>
        <v>0</v>
      </c>
      <c r="BL72" s="240"/>
      <c r="BM72" s="240"/>
      <c r="BN72" s="240"/>
      <c r="BO72" s="247"/>
      <c r="BP72" s="223">
        <f t="shared" si="54"/>
        <v>0</v>
      </c>
      <c r="BQ72" s="240"/>
      <c r="BR72" s="240"/>
      <c r="BS72" s="240"/>
      <c r="BT72" s="247"/>
      <c r="BU72" s="249">
        <f t="shared" si="55"/>
        <v>0</v>
      </c>
      <c r="BV72" s="240"/>
      <c r="BW72" s="240"/>
      <c r="BX72" s="240"/>
      <c r="BY72" s="247"/>
      <c r="CA72" s="222">
        <v>60</v>
      </c>
      <c r="CB72" s="216"/>
      <c r="CC72" s="216"/>
      <c r="CD72" s="216"/>
      <c r="CE72" s="216"/>
      <c r="CF72" s="216">
        <f t="shared" si="14"/>
        <v>0</v>
      </c>
      <c r="CH72" s="264">
        <v>32</v>
      </c>
      <c r="CJ72" s="274">
        <v>161</v>
      </c>
    </row>
    <row r="73" spans="1:88" s="211" customFormat="1" ht="16.5" customHeight="1" x14ac:dyDescent="0.15">
      <c r="A73" s="213">
        <f t="shared" si="56"/>
        <v>59</v>
      </c>
      <c r="B73" s="551" t="s">
        <v>26</v>
      </c>
      <c r="C73" s="418" t="s">
        <v>10</v>
      </c>
      <c r="D73" s="304" t="s">
        <v>10</v>
      </c>
      <c r="E73" s="267" t="s">
        <v>886</v>
      </c>
      <c r="F73" s="292" t="s">
        <v>910</v>
      </c>
      <c r="G73" s="562" t="s">
        <v>911</v>
      </c>
      <c r="H73" s="537">
        <v>3</v>
      </c>
      <c r="I73" s="230">
        <v>44270</v>
      </c>
      <c r="J73" s="231">
        <v>44651</v>
      </c>
      <c r="K73" s="234">
        <v>10</v>
      </c>
      <c r="L73" s="234">
        <v>9</v>
      </c>
      <c r="M73" s="234">
        <v>4</v>
      </c>
      <c r="N73" s="234">
        <v>2</v>
      </c>
      <c r="O73" s="234">
        <v>1</v>
      </c>
      <c r="P73" s="234">
        <v>1</v>
      </c>
      <c r="Q73" s="235">
        <v>1</v>
      </c>
      <c r="R73" s="255"/>
      <c r="S73" s="255"/>
      <c r="T73" s="550">
        <v>80000</v>
      </c>
      <c r="U73" s="219">
        <f t="shared" si="39"/>
        <v>0</v>
      </c>
      <c r="V73" s="220">
        <f t="shared" si="40"/>
        <v>0</v>
      </c>
      <c r="W73" s="220">
        <f t="shared" si="41"/>
        <v>0</v>
      </c>
      <c r="X73" s="220">
        <f t="shared" si="42"/>
        <v>0</v>
      </c>
      <c r="Y73" s="221">
        <f t="shared" si="43"/>
        <v>0</v>
      </c>
      <c r="Z73" s="219">
        <f t="shared" si="44"/>
        <v>80000</v>
      </c>
      <c r="AA73" s="220">
        <f t="shared" si="45"/>
        <v>0</v>
      </c>
      <c r="AB73" s="220">
        <f t="shared" si="46"/>
        <v>0</v>
      </c>
      <c r="AC73" s="220">
        <f t="shared" si="47"/>
        <v>0</v>
      </c>
      <c r="AD73" s="221">
        <f t="shared" si="48"/>
        <v>80000</v>
      </c>
      <c r="AE73" s="252"/>
      <c r="AF73" s="252"/>
      <c r="AH73" s="251">
        <f t="shared" si="49"/>
        <v>0</v>
      </c>
      <c r="AI73" s="240"/>
      <c r="AJ73" s="240"/>
      <c r="AK73" s="240"/>
      <c r="AL73" s="241"/>
      <c r="AM73" s="254"/>
      <c r="AN73" s="262"/>
      <c r="AO73" s="249">
        <f t="shared" si="50"/>
        <v>0</v>
      </c>
      <c r="AP73" s="240"/>
      <c r="AQ73" s="240"/>
      <c r="AR73" s="240"/>
      <c r="AS73" s="243"/>
      <c r="AT73" s="214">
        <f t="shared" si="51"/>
        <v>0</v>
      </c>
      <c r="AU73" s="240"/>
      <c r="AV73" s="240"/>
      <c r="AW73" s="240"/>
      <c r="AX73" s="241"/>
      <c r="AY73" s="249">
        <f t="shared" si="52"/>
        <v>80000</v>
      </c>
      <c r="AZ73" s="240"/>
      <c r="BA73" s="240"/>
      <c r="BB73" s="240"/>
      <c r="BC73" s="247">
        <v>80000</v>
      </c>
      <c r="BD73" s="254"/>
      <c r="BE73" s="252"/>
      <c r="BF73" s="249">
        <f t="shared" si="57"/>
        <v>0</v>
      </c>
      <c r="BG73" s="240"/>
      <c r="BH73" s="240"/>
      <c r="BI73" s="240"/>
      <c r="BJ73" s="241"/>
      <c r="BK73" s="249">
        <f t="shared" si="53"/>
        <v>0</v>
      </c>
      <c r="BL73" s="240"/>
      <c r="BM73" s="240"/>
      <c r="BN73" s="240"/>
      <c r="BO73" s="247"/>
      <c r="BP73" s="223">
        <f t="shared" si="54"/>
        <v>0</v>
      </c>
      <c r="BQ73" s="240"/>
      <c r="BR73" s="240"/>
      <c r="BS73" s="240"/>
      <c r="BT73" s="247"/>
      <c r="BU73" s="249">
        <f t="shared" si="55"/>
        <v>0</v>
      </c>
      <c r="BV73" s="240"/>
      <c r="BW73" s="240"/>
      <c r="BX73" s="240"/>
      <c r="BY73" s="247"/>
      <c r="CA73" s="222">
        <v>62</v>
      </c>
      <c r="CB73" s="216"/>
      <c r="CC73" s="216"/>
      <c r="CD73" s="216"/>
      <c r="CE73" s="216"/>
      <c r="CF73" s="216">
        <f t="shared" si="14"/>
        <v>0</v>
      </c>
      <c r="CH73" s="263">
        <v>32</v>
      </c>
      <c r="CJ73" s="274">
        <v>162</v>
      </c>
    </row>
    <row r="74" spans="1:88" s="211" customFormat="1" ht="16.5" customHeight="1" x14ac:dyDescent="0.15">
      <c r="A74" s="213">
        <f t="shared" si="56"/>
        <v>60</v>
      </c>
      <c r="B74" s="195" t="s">
        <v>26</v>
      </c>
      <c r="C74" s="265" t="s">
        <v>10</v>
      </c>
      <c r="D74" s="266" t="s">
        <v>10</v>
      </c>
      <c r="E74" s="267" t="s">
        <v>886</v>
      </c>
      <c r="F74" s="272" t="s">
        <v>910</v>
      </c>
      <c r="G74" s="557" t="s">
        <v>911</v>
      </c>
      <c r="H74" s="537">
        <v>3</v>
      </c>
      <c r="I74" s="230">
        <v>44270</v>
      </c>
      <c r="J74" s="231">
        <v>44651</v>
      </c>
      <c r="K74" s="232">
        <v>10</v>
      </c>
      <c r="L74" s="232">
        <v>9</v>
      </c>
      <c r="M74" s="232">
        <v>5</v>
      </c>
      <c r="N74" s="232">
        <v>2</v>
      </c>
      <c r="O74" s="232">
        <v>1</v>
      </c>
      <c r="P74" s="232">
        <v>1</v>
      </c>
      <c r="Q74" s="233">
        <v>1</v>
      </c>
      <c r="R74" s="255"/>
      <c r="S74" s="255"/>
      <c r="T74" s="536">
        <v>6700</v>
      </c>
      <c r="U74" s="214">
        <f t="shared" si="39"/>
        <v>0</v>
      </c>
      <c r="V74" s="218">
        <f t="shared" si="40"/>
        <v>0</v>
      </c>
      <c r="W74" s="218">
        <f t="shared" si="41"/>
        <v>0</v>
      </c>
      <c r="X74" s="218">
        <f t="shared" si="42"/>
        <v>0</v>
      </c>
      <c r="Y74" s="212">
        <f t="shared" si="43"/>
        <v>0</v>
      </c>
      <c r="Z74" s="214">
        <f t="shared" si="44"/>
        <v>6700</v>
      </c>
      <c r="AA74" s="218">
        <f t="shared" si="45"/>
        <v>0</v>
      </c>
      <c r="AB74" s="218">
        <f t="shared" si="46"/>
        <v>0</v>
      </c>
      <c r="AC74" s="218">
        <f t="shared" si="47"/>
        <v>0</v>
      </c>
      <c r="AD74" s="212">
        <f t="shared" si="48"/>
        <v>6700</v>
      </c>
      <c r="AE74" s="252"/>
      <c r="AF74" s="252"/>
      <c r="AH74" s="249">
        <f t="shared" si="49"/>
        <v>0</v>
      </c>
      <c r="AI74" s="238"/>
      <c r="AJ74" s="238"/>
      <c r="AK74" s="238"/>
      <c r="AL74" s="239"/>
      <c r="AM74" s="254"/>
      <c r="AN74" s="262"/>
      <c r="AO74" s="249">
        <f t="shared" si="50"/>
        <v>0</v>
      </c>
      <c r="AP74" s="238"/>
      <c r="AQ74" s="238"/>
      <c r="AR74" s="238"/>
      <c r="AS74" s="242"/>
      <c r="AT74" s="214">
        <f t="shared" si="51"/>
        <v>0</v>
      </c>
      <c r="AU74" s="238"/>
      <c r="AV74" s="238"/>
      <c r="AW74" s="238"/>
      <c r="AX74" s="239"/>
      <c r="AY74" s="249">
        <f t="shared" si="52"/>
        <v>6700</v>
      </c>
      <c r="AZ74" s="238"/>
      <c r="BA74" s="238"/>
      <c r="BB74" s="238"/>
      <c r="BC74" s="246">
        <v>6700</v>
      </c>
      <c r="BD74" s="254"/>
      <c r="BE74" s="252"/>
      <c r="BF74" s="249">
        <f t="shared" si="57"/>
        <v>0</v>
      </c>
      <c r="BG74" s="238"/>
      <c r="BH74" s="238"/>
      <c r="BI74" s="238"/>
      <c r="BJ74" s="239"/>
      <c r="BK74" s="249">
        <f t="shared" si="53"/>
        <v>0</v>
      </c>
      <c r="BL74" s="238"/>
      <c r="BM74" s="238"/>
      <c r="BN74" s="238"/>
      <c r="BO74" s="246"/>
      <c r="BP74" s="223">
        <f t="shared" si="54"/>
        <v>0</v>
      </c>
      <c r="BQ74" s="238"/>
      <c r="BR74" s="238"/>
      <c r="BS74" s="238"/>
      <c r="BT74" s="246"/>
      <c r="BU74" s="249">
        <f t="shared" si="55"/>
        <v>0</v>
      </c>
      <c r="BV74" s="238"/>
      <c r="BW74" s="238"/>
      <c r="BX74" s="238"/>
      <c r="BY74" s="246"/>
      <c r="CA74" s="222">
        <v>63</v>
      </c>
      <c r="CB74" s="216"/>
      <c r="CC74" s="216"/>
      <c r="CD74" s="216"/>
      <c r="CE74" s="216"/>
      <c r="CF74" s="216">
        <f t="shared" si="14"/>
        <v>0</v>
      </c>
      <c r="CH74" s="263">
        <v>32</v>
      </c>
      <c r="CJ74" s="274">
        <v>162</v>
      </c>
    </row>
    <row r="75" spans="1:88" s="211" customFormat="1" ht="16.5" customHeight="1" x14ac:dyDescent="0.15">
      <c r="A75" s="213">
        <f t="shared" si="56"/>
        <v>61</v>
      </c>
      <c r="B75" s="551" t="s">
        <v>26</v>
      </c>
      <c r="C75" s="418" t="s">
        <v>10</v>
      </c>
      <c r="D75" s="545" t="s">
        <v>10</v>
      </c>
      <c r="E75" s="267" t="s">
        <v>886</v>
      </c>
      <c r="F75" s="292" t="s">
        <v>910</v>
      </c>
      <c r="G75" s="564" t="s">
        <v>911</v>
      </c>
      <c r="H75" s="537">
        <v>3</v>
      </c>
      <c r="I75" s="230">
        <v>44270</v>
      </c>
      <c r="J75" s="231">
        <v>44651</v>
      </c>
      <c r="K75" s="234">
        <v>10</v>
      </c>
      <c r="L75" s="234">
        <v>9</v>
      </c>
      <c r="M75" s="234">
        <v>6</v>
      </c>
      <c r="N75" s="234">
        <v>2</v>
      </c>
      <c r="O75" s="234">
        <v>1</v>
      </c>
      <c r="P75" s="234">
        <v>1</v>
      </c>
      <c r="Q75" s="235">
        <v>1</v>
      </c>
      <c r="R75" s="255"/>
      <c r="S75" s="255"/>
      <c r="T75" s="550">
        <v>4800</v>
      </c>
      <c r="U75" s="219">
        <f t="shared" si="39"/>
        <v>0</v>
      </c>
      <c r="V75" s="220">
        <f t="shared" si="40"/>
        <v>0</v>
      </c>
      <c r="W75" s="220">
        <f t="shared" si="41"/>
        <v>0</v>
      </c>
      <c r="X75" s="220">
        <f t="shared" si="42"/>
        <v>0</v>
      </c>
      <c r="Y75" s="221">
        <f t="shared" si="43"/>
        <v>0</v>
      </c>
      <c r="Z75" s="219">
        <f t="shared" si="44"/>
        <v>4800</v>
      </c>
      <c r="AA75" s="220">
        <f t="shared" si="45"/>
        <v>0</v>
      </c>
      <c r="AB75" s="220">
        <f t="shared" si="46"/>
        <v>0</v>
      </c>
      <c r="AC75" s="220">
        <f t="shared" si="47"/>
        <v>0</v>
      </c>
      <c r="AD75" s="221">
        <f t="shared" si="48"/>
        <v>4800</v>
      </c>
      <c r="AE75" s="252"/>
      <c r="AF75" s="252"/>
      <c r="AH75" s="251">
        <f t="shared" si="49"/>
        <v>0</v>
      </c>
      <c r="AI75" s="240"/>
      <c r="AJ75" s="240"/>
      <c r="AK75" s="240"/>
      <c r="AL75" s="241"/>
      <c r="AM75" s="254"/>
      <c r="AN75" s="262"/>
      <c r="AO75" s="249">
        <f t="shared" si="50"/>
        <v>0</v>
      </c>
      <c r="AP75" s="240"/>
      <c r="AQ75" s="240"/>
      <c r="AR75" s="240"/>
      <c r="AS75" s="243"/>
      <c r="AT75" s="214">
        <f t="shared" si="51"/>
        <v>0</v>
      </c>
      <c r="AU75" s="240"/>
      <c r="AV75" s="240"/>
      <c r="AW75" s="240"/>
      <c r="AX75" s="241"/>
      <c r="AY75" s="249">
        <f t="shared" si="52"/>
        <v>4800</v>
      </c>
      <c r="AZ75" s="240"/>
      <c r="BA75" s="240"/>
      <c r="BB75" s="240"/>
      <c r="BC75" s="247">
        <v>4800</v>
      </c>
      <c r="BD75" s="254"/>
      <c r="BE75" s="252"/>
      <c r="BF75" s="249">
        <f t="shared" si="57"/>
        <v>0</v>
      </c>
      <c r="BG75" s="240"/>
      <c r="BH75" s="240"/>
      <c r="BI75" s="240"/>
      <c r="BJ75" s="241"/>
      <c r="BK75" s="249">
        <f t="shared" si="53"/>
        <v>0</v>
      </c>
      <c r="BL75" s="240"/>
      <c r="BM75" s="240"/>
      <c r="BN75" s="240"/>
      <c r="BO75" s="247"/>
      <c r="BP75" s="223">
        <f t="shared" si="54"/>
        <v>0</v>
      </c>
      <c r="BQ75" s="240"/>
      <c r="BR75" s="240"/>
      <c r="BS75" s="240"/>
      <c r="BT75" s="247"/>
      <c r="BU75" s="249">
        <f t="shared" si="55"/>
        <v>0</v>
      </c>
      <c r="BV75" s="240"/>
      <c r="BW75" s="240"/>
      <c r="BX75" s="240"/>
      <c r="BY75" s="247"/>
      <c r="CA75" s="222">
        <v>64</v>
      </c>
      <c r="CB75" s="216"/>
      <c r="CC75" s="216"/>
      <c r="CD75" s="216"/>
      <c r="CE75" s="216"/>
      <c r="CF75" s="216">
        <f t="shared" si="14"/>
        <v>0</v>
      </c>
      <c r="CH75" s="263">
        <v>32</v>
      </c>
      <c r="CJ75" s="274">
        <v>162</v>
      </c>
    </row>
    <row r="76" spans="1:88" s="211" customFormat="1" ht="16.5" customHeight="1" x14ac:dyDescent="0.15">
      <c r="A76" s="213">
        <f t="shared" si="56"/>
        <v>62</v>
      </c>
      <c r="B76" s="551" t="s">
        <v>26</v>
      </c>
      <c r="C76" s="418" t="s">
        <v>912</v>
      </c>
      <c r="D76" s="545" t="s">
        <v>10</v>
      </c>
      <c r="E76" s="267" t="s">
        <v>886</v>
      </c>
      <c r="F76" s="292" t="s">
        <v>913</v>
      </c>
      <c r="G76" s="564" t="s">
        <v>914</v>
      </c>
      <c r="H76" s="537">
        <v>3</v>
      </c>
      <c r="I76" s="230" t="s">
        <v>915</v>
      </c>
      <c r="J76" s="231">
        <v>44651</v>
      </c>
      <c r="K76" s="234">
        <v>10</v>
      </c>
      <c r="L76" s="234">
        <v>9</v>
      </c>
      <c r="M76" s="234">
        <v>8</v>
      </c>
      <c r="N76" s="234">
        <v>3</v>
      </c>
      <c r="O76" s="234">
        <v>1</v>
      </c>
      <c r="P76" s="234">
        <v>1</v>
      </c>
      <c r="Q76" s="235">
        <v>1</v>
      </c>
      <c r="R76" s="255"/>
      <c r="S76" s="255"/>
      <c r="T76" s="550">
        <v>192421</v>
      </c>
      <c r="U76" s="219">
        <f t="shared" si="39"/>
        <v>0</v>
      </c>
      <c r="V76" s="220">
        <f t="shared" si="40"/>
        <v>0</v>
      </c>
      <c r="W76" s="220">
        <f t="shared" si="41"/>
        <v>0</v>
      </c>
      <c r="X76" s="220">
        <f t="shared" si="42"/>
        <v>0</v>
      </c>
      <c r="Y76" s="221">
        <f t="shared" si="43"/>
        <v>0</v>
      </c>
      <c r="Z76" s="219">
        <f t="shared" si="44"/>
        <v>192421</v>
      </c>
      <c r="AA76" s="220">
        <f t="shared" si="45"/>
        <v>0</v>
      </c>
      <c r="AB76" s="220">
        <f t="shared" si="46"/>
        <v>0</v>
      </c>
      <c r="AC76" s="220">
        <f t="shared" si="47"/>
        <v>0</v>
      </c>
      <c r="AD76" s="221">
        <f t="shared" si="48"/>
        <v>192421</v>
      </c>
      <c r="AE76" s="252"/>
      <c r="AF76" s="252"/>
      <c r="AH76" s="251">
        <f t="shared" si="49"/>
        <v>0</v>
      </c>
      <c r="AI76" s="240"/>
      <c r="AJ76" s="240"/>
      <c r="AK76" s="240"/>
      <c r="AL76" s="241"/>
      <c r="AM76" s="254"/>
      <c r="AN76" s="262"/>
      <c r="AO76" s="249">
        <f t="shared" si="50"/>
        <v>0</v>
      </c>
      <c r="AP76" s="240"/>
      <c r="AQ76" s="240"/>
      <c r="AR76" s="240"/>
      <c r="AS76" s="243"/>
      <c r="AT76" s="214">
        <f t="shared" si="51"/>
        <v>0</v>
      </c>
      <c r="AU76" s="240"/>
      <c r="AV76" s="240"/>
      <c r="AW76" s="240"/>
      <c r="AX76" s="241"/>
      <c r="AY76" s="249">
        <f t="shared" si="52"/>
        <v>192421</v>
      </c>
      <c r="AZ76" s="240"/>
      <c r="BA76" s="240"/>
      <c r="BB76" s="240"/>
      <c r="BC76" s="247">
        <v>192421</v>
      </c>
      <c r="BD76" s="254"/>
      <c r="BE76" s="252"/>
      <c r="BF76" s="249">
        <f t="shared" si="57"/>
        <v>0</v>
      </c>
      <c r="BG76" s="240"/>
      <c r="BH76" s="240"/>
      <c r="BI76" s="240"/>
      <c r="BJ76" s="241"/>
      <c r="BK76" s="249">
        <f t="shared" si="53"/>
        <v>0</v>
      </c>
      <c r="BL76" s="240"/>
      <c r="BM76" s="240"/>
      <c r="BN76" s="240"/>
      <c r="BO76" s="247"/>
      <c r="BP76" s="223">
        <f t="shared" si="54"/>
        <v>0</v>
      </c>
      <c r="BQ76" s="240"/>
      <c r="BR76" s="240"/>
      <c r="BS76" s="240"/>
      <c r="BT76" s="247"/>
      <c r="BU76" s="249">
        <f t="shared" si="55"/>
        <v>0</v>
      </c>
      <c r="BV76" s="240"/>
      <c r="BW76" s="240"/>
      <c r="BX76" s="240"/>
      <c r="BY76" s="247"/>
      <c r="CA76" s="222">
        <v>65</v>
      </c>
      <c r="CB76" s="216"/>
      <c r="CC76" s="216"/>
      <c r="CD76" s="216"/>
      <c r="CE76" s="216"/>
      <c r="CF76" s="216">
        <f t="shared" si="14"/>
        <v>0</v>
      </c>
      <c r="CH76" s="263">
        <v>32</v>
      </c>
      <c r="CJ76" s="274">
        <v>163</v>
      </c>
    </row>
    <row r="77" spans="1:88" s="211" customFormat="1" ht="16.5" customHeight="1" x14ac:dyDescent="0.15">
      <c r="A77" s="213">
        <f t="shared" si="56"/>
        <v>63</v>
      </c>
      <c r="B77" s="551" t="s">
        <v>26</v>
      </c>
      <c r="C77" s="418" t="s">
        <v>916</v>
      </c>
      <c r="D77" s="545" t="s">
        <v>10</v>
      </c>
      <c r="E77" s="267" t="s">
        <v>886</v>
      </c>
      <c r="F77" s="292" t="s">
        <v>913</v>
      </c>
      <c r="G77" s="565" t="s">
        <v>917</v>
      </c>
      <c r="H77" s="537">
        <v>3</v>
      </c>
      <c r="I77" s="230" t="s">
        <v>918</v>
      </c>
      <c r="J77" s="231">
        <v>44469</v>
      </c>
      <c r="K77" s="234">
        <v>10</v>
      </c>
      <c r="L77" s="234">
        <v>9</v>
      </c>
      <c r="M77" s="234">
        <v>8</v>
      </c>
      <c r="N77" s="234">
        <v>3</v>
      </c>
      <c r="O77" s="234">
        <v>1</v>
      </c>
      <c r="P77" s="234">
        <v>2</v>
      </c>
      <c r="Q77" s="235">
        <v>2</v>
      </c>
      <c r="R77" s="255"/>
      <c r="S77" s="255"/>
      <c r="T77" s="550">
        <v>39</v>
      </c>
      <c r="U77" s="219">
        <f t="shared" si="39"/>
        <v>0</v>
      </c>
      <c r="V77" s="220">
        <f t="shared" si="40"/>
        <v>0</v>
      </c>
      <c r="W77" s="220">
        <f t="shared" si="41"/>
        <v>0</v>
      </c>
      <c r="X77" s="220">
        <f t="shared" si="42"/>
        <v>0</v>
      </c>
      <c r="Y77" s="221">
        <f t="shared" si="43"/>
        <v>0</v>
      </c>
      <c r="Z77" s="219">
        <f t="shared" si="44"/>
        <v>39</v>
      </c>
      <c r="AA77" s="220">
        <f t="shared" si="45"/>
        <v>0</v>
      </c>
      <c r="AB77" s="220">
        <f t="shared" si="46"/>
        <v>0</v>
      </c>
      <c r="AC77" s="220">
        <f t="shared" si="47"/>
        <v>0</v>
      </c>
      <c r="AD77" s="221">
        <f t="shared" si="48"/>
        <v>39</v>
      </c>
      <c r="AE77" s="252"/>
      <c r="AF77" s="252"/>
      <c r="AH77" s="251">
        <f t="shared" si="49"/>
        <v>0</v>
      </c>
      <c r="AI77" s="240"/>
      <c r="AJ77" s="240"/>
      <c r="AK77" s="240"/>
      <c r="AL77" s="241"/>
      <c r="AM77" s="254"/>
      <c r="AN77" s="262"/>
      <c r="AO77" s="249">
        <f t="shared" si="50"/>
        <v>0</v>
      </c>
      <c r="AP77" s="240"/>
      <c r="AQ77" s="240"/>
      <c r="AR77" s="240"/>
      <c r="AS77" s="243"/>
      <c r="AT77" s="214">
        <f t="shared" si="51"/>
        <v>0</v>
      </c>
      <c r="AU77" s="240"/>
      <c r="AV77" s="240"/>
      <c r="AW77" s="240"/>
      <c r="AX77" s="241"/>
      <c r="AY77" s="249">
        <f t="shared" si="52"/>
        <v>39</v>
      </c>
      <c r="AZ77" s="240"/>
      <c r="BA77" s="240"/>
      <c r="BB77" s="240"/>
      <c r="BC77" s="247">
        <v>39</v>
      </c>
      <c r="BD77" s="254"/>
      <c r="BE77" s="252"/>
      <c r="BF77" s="249">
        <f t="shared" si="57"/>
        <v>0</v>
      </c>
      <c r="BG77" s="240"/>
      <c r="BH77" s="240"/>
      <c r="BI77" s="240"/>
      <c r="BJ77" s="241"/>
      <c r="BK77" s="249">
        <f t="shared" si="53"/>
        <v>0</v>
      </c>
      <c r="BL77" s="240"/>
      <c r="BM77" s="240"/>
      <c r="BN77" s="240"/>
      <c r="BO77" s="247"/>
      <c r="BP77" s="223">
        <f t="shared" si="54"/>
        <v>0</v>
      </c>
      <c r="BQ77" s="240"/>
      <c r="BR77" s="240"/>
      <c r="BS77" s="240"/>
      <c r="BT77" s="247"/>
      <c r="BU77" s="249">
        <f t="shared" si="55"/>
        <v>0</v>
      </c>
      <c r="BV77" s="240"/>
      <c r="BW77" s="240"/>
      <c r="BX77" s="240"/>
      <c r="BY77" s="247"/>
      <c r="CA77" s="222">
        <v>66</v>
      </c>
      <c r="CB77" s="216"/>
      <c r="CC77" s="216"/>
      <c r="CD77" s="216"/>
      <c r="CE77" s="216"/>
      <c r="CF77" s="216">
        <f t="shared" si="14"/>
        <v>0</v>
      </c>
      <c r="CH77" s="263">
        <v>32</v>
      </c>
      <c r="CJ77" s="274">
        <v>163</v>
      </c>
    </row>
    <row r="78" spans="1:88" s="211" customFormat="1" ht="16.5" customHeight="1" x14ac:dyDescent="0.15">
      <c r="A78" s="213">
        <f t="shared" si="56"/>
        <v>64</v>
      </c>
      <c r="B78" s="551" t="s">
        <v>26</v>
      </c>
      <c r="C78" s="418" t="s">
        <v>919</v>
      </c>
      <c r="D78" s="545" t="s">
        <v>10</v>
      </c>
      <c r="E78" s="267" t="s">
        <v>886</v>
      </c>
      <c r="F78" s="292" t="s">
        <v>913</v>
      </c>
      <c r="G78" s="565" t="s">
        <v>920</v>
      </c>
      <c r="H78" s="537">
        <v>3</v>
      </c>
      <c r="I78" s="230" t="s">
        <v>921</v>
      </c>
      <c r="J78" s="231">
        <v>44651</v>
      </c>
      <c r="K78" s="234">
        <v>10</v>
      </c>
      <c r="L78" s="234">
        <v>9</v>
      </c>
      <c r="M78" s="234">
        <v>8</v>
      </c>
      <c r="N78" s="234">
        <v>3</v>
      </c>
      <c r="O78" s="234">
        <v>1</v>
      </c>
      <c r="P78" s="234">
        <v>2</v>
      </c>
      <c r="Q78" s="235">
        <v>2</v>
      </c>
      <c r="R78" s="255"/>
      <c r="S78" s="255"/>
      <c r="T78" s="550">
        <v>122</v>
      </c>
      <c r="U78" s="219">
        <f t="shared" si="39"/>
        <v>0</v>
      </c>
      <c r="V78" s="220">
        <f t="shared" si="40"/>
        <v>0</v>
      </c>
      <c r="W78" s="220">
        <f t="shared" si="41"/>
        <v>0</v>
      </c>
      <c r="X78" s="220">
        <f t="shared" si="42"/>
        <v>0</v>
      </c>
      <c r="Y78" s="221">
        <f t="shared" si="43"/>
        <v>0</v>
      </c>
      <c r="Z78" s="219">
        <f t="shared" si="44"/>
        <v>122</v>
      </c>
      <c r="AA78" s="220">
        <f t="shared" si="45"/>
        <v>0</v>
      </c>
      <c r="AB78" s="220">
        <f t="shared" si="46"/>
        <v>0</v>
      </c>
      <c r="AC78" s="220">
        <f t="shared" si="47"/>
        <v>0</v>
      </c>
      <c r="AD78" s="221">
        <f t="shared" si="48"/>
        <v>122</v>
      </c>
      <c r="AE78" s="252"/>
      <c r="AF78" s="252"/>
      <c r="AH78" s="251">
        <f t="shared" si="49"/>
        <v>0</v>
      </c>
      <c r="AI78" s="240"/>
      <c r="AJ78" s="240"/>
      <c r="AK78" s="240"/>
      <c r="AL78" s="241"/>
      <c r="AM78" s="254"/>
      <c r="AN78" s="262"/>
      <c r="AO78" s="249">
        <f t="shared" si="50"/>
        <v>0</v>
      </c>
      <c r="AP78" s="240"/>
      <c r="AQ78" s="240"/>
      <c r="AR78" s="240"/>
      <c r="AS78" s="243"/>
      <c r="AT78" s="214">
        <f t="shared" si="51"/>
        <v>0</v>
      </c>
      <c r="AU78" s="240"/>
      <c r="AV78" s="240"/>
      <c r="AW78" s="240"/>
      <c r="AX78" s="241"/>
      <c r="AY78" s="249">
        <f t="shared" si="52"/>
        <v>122</v>
      </c>
      <c r="AZ78" s="240"/>
      <c r="BA78" s="240"/>
      <c r="BB78" s="240"/>
      <c r="BC78" s="247">
        <v>122</v>
      </c>
      <c r="BD78" s="254"/>
      <c r="BE78" s="252"/>
      <c r="BF78" s="249">
        <f t="shared" si="57"/>
        <v>0</v>
      </c>
      <c r="BG78" s="240"/>
      <c r="BH78" s="240"/>
      <c r="BI78" s="240"/>
      <c r="BJ78" s="241"/>
      <c r="BK78" s="249">
        <f t="shared" si="53"/>
        <v>0</v>
      </c>
      <c r="BL78" s="240"/>
      <c r="BM78" s="240"/>
      <c r="BN78" s="240"/>
      <c r="BO78" s="247"/>
      <c r="BP78" s="223">
        <f t="shared" si="54"/>
        <v>0</v>
      </c>
      <c r="BQ78" s="240"/>
      <c r="BR78" s="240"/>
      <c r="BS78" s="240"/>
      <c r="BT78" s="247"/>
      <c r="BU78" s="249">
        <f t="shared" si="55"/>
        <v>0</v>
      </c>
      <c r="BV78" s="240"/>
      <c r="BW78" s="240"/>
      <c r="BX78" s="240"/>
      <c r="BY78" s="247"/>
      <c r="CA78" s="222">
        <v>67</v>
      </c>
      <c r="CB78" s="216"/>
      <c r="CC78" s="216"/>
      <c r="CD78" s="216"/>
      <c r="CE78" s="216"/>
      <c r="CF78" s="216">
        <f t="shared" si="14"/>
        <v>0</v>
      </c>
      <c r="CH78" s="263">
        <v>32</v>
      </c>
      <c r="CJ78" s="274">
        <v>163</v>
      </c>
    </row>
    <row r="79" spans="1:88" s="211" customFormat="1" ht="16.5" customHeight="1" x14ac:dyDescent="0.15">
      <c r="A79" s="213">
        <f t="shared" si="56"/>
        <v>65</v>
      </c>
      <c r="B79" s="551"/>
      <c r="C79" s="696" t="s">
        <v>2047</v>
      </c>
      <c r="D79" s="679" t="s">
        <v>10</v>
      </c>
      <c r="E79" s="267"/>
      <c r="F79" s="324"/>
      <c r="G79" s="672"/>
      <c r="H79" s="537"/>
      <c r="I79" s="534"/>
      <c r="J79" s="535"/>
      <c r="K79" s="548"/>
      <c r="L79" s="548"/>
      <c r="M79" s="548"/>
      <c r="N79" s="548"/>
      <c r="O79" s="548"/>
      <c r="P79" s="548"/>
      <c r="Q79" s="549"/>
      <c r="R79" s="255"/>
      <c r="S79" s="255"/>
      <c r="T79" s="550">
        <v>8829</v>
      </c>
      <c r="U79" s="219"/>
      <c r="V79" s="220"/>
      <c r="W79" s="220"/>
      <c r="X79" s="220"/>
      <c r="Y79" s="221"/>
      <c r="Z79" s="219">
        <v>8829</v>
      </c>
      <c r="AA79" s="220"/>
      <c r="AB79" s="220"/>
      <c r="AC79" s="220"/>
      <c r="AD79" s="221">
        <v>8829</v>
      </c>
      <c r="AE79" s="252"/>
      <c r="AF79" s="252"/>
      <c r="AH79" s="251"/>
      <c r="AI79" s="240"/>
      <c r="AJ79" s="240"/>
      <c r="AK79" s="240"/>
      <c r="AL79" s="241"/>
      <c r="AM79" s="254"/>
      <c r="AN79" s="262"/>
      <c r="AO79" s="249"/>
      <c r="AP79" s="240"/>
      <c r="AQ79" s="240"/>
      <c r="AR79" s="240"/>
      <c r="AS79" s="243"/>
      <c r="AT79" s="214"/>
      <c r="AU79" s="240"/>
      <c r="AV79" s="240"/>
      <c r="AW79" s="240"/>
      <c r="AX79" s="241"/>
      <c r="AY79" s="249"/>
      <c r="AZ79" s="240"/>
      <c r="BA79" s="240"/>
      <c r="BB79" s="240"/>
      <c r="BC79" s="247"/>
      <c r="BD79" s="254"/>
      <c r="BE79" s="252"/>
      <c r="BF79" s="249"/>
      <c r="BG79" s="240"/>
      <c r="BH79" s="240"/>
      <c r="BI79" s="240"/>
      <c r="BJ79" s="241"/>
      <c r="BK79" s="249"/>
      <c r="BL79" s="240"/>
      <c r="BM79" s="240"/>
      <c r="BN79" s="240"/>
      <c r="BO79" s="247"/>
      <c r="BP79" s="223"/>
      <c r="BQ79" s="240"/>
      <c r="BR79" s="240"/>
      <c r="BS79" s="240"/>
      <c r="BT79" s="247"/>
      <c r="BU79" s="249"/>
      <c r="BV79" s="240"/>
      <c r="BW79" s="240"/>
      <c r="BX79" s="240"/>
      <c r="BY79" s="247"/>
      <c r="CA79" s="222"/>
      <c r="CB79" s="216"/>
      <c r="CC79" s="216"/>
      <c r="CD79" s="216"/>
      <c r="CE79" s="216"/>
      <c r="CF79" s="216">
        <f t="shared" si="14"/>
        <v>0</v>
      </c>
      <c r="CH79" s="425"/>
      <c r="CJ79" s="274"/>
    </row>
    <row r="80" spans="1:88" s="211" customFormat="1" ht="16.5" customHeight="1" x14ac:dyDescent="0.15">
      <c r="A80" s="213">
        <f t="shared" si="56"/>
        <v>66</v>
      </c>
      <c r="B80" s="551"/>
      <c r="C80" s="1188"/>
      <c r="D80" s="1189" t="s">
        <v>10</v>
      </c>
      <c r="E80" s="1190"/>
      <c r="F80" s="1191"/>
      <c r="G80" s="672"/>
      <c r="H80" s="1175">
        <v>3</v>
      </c>
      <c r="I80" s="534"/>
      <c r="J80" s="535"/>
      <c r="K80" s="548"/>
      <c r="L80" s="548"/>
      <c r="M80" s="548"/>
      <c r="N80" s="548"/>
      <c r="O80" s="548"/>
      <c r="P80" s="548"/>
      <c r="Q80" s="549"/>
      <c r="R80" s="255"/>
      <c r="S80" s="255"/>
      <c r="T80" s="1194">
        <f>+SUBTOTAL(9,T31:T79)</f>
        <v>2060000</v>
      </c>
      <c r="U80" s="1138">
        <f t="shared" ref="U80:AD80" si="58">+SUBTOTAL(9,U31:U79)</f>
        <v>0</v>
      </c>
      <c r="V80" s="220">
        <f t="shared" si="58"/>
        <v>0</v>
      </c>
      <c r="W80" s="220">
        <f t="shared" si="58"/>
        <v>0</v>
      </c>
      <c r="X80" s="220">
        <f t="shared" si="58"/>
        <v>0</v>
      </c>
      <c r="Y80" s="221">
        <f t="shared" si="58"/>
        <v>0</v>
      </c>
      <c r="Z80" s="937">
        <f t="shared" si="58"/>
        <v>2060000</v>
      </c>
      <c r="AA80" s="220">
        <f t="shared" si="58"/>
        <v>0</v>
      </c>
      <c r="AB80" s="220">
        <f t="shared" si="58"/>
        <v>0</v>
      </c>
      <c r="AC80" s="1148">
        <f t="shared" si="58"/>
        <v>3822</v>
      </c>
      <c r="AD80" s="1104">
        <f t="shared" si="58"/>
        <v>2056178</v>
      </c>
      <c r="AE80" s="252"/>
      <c r="AF80" s="252"/>
      <c r="AH80" s="251"/>
      <c r="AI80" s="240"/>
      <c r="AJ80" s="240"/>
      <c r="AK80" s="240"/>
      <c r="AL80" s="241"/>
      <c r="AM80" s="254"/>
      <c r="AN80" s="262"/>
      <c r="AO80" s="249"/>
      <c r="AP80" s="240"/>
      <c r="AQ80" s="240"/>
      <c r="AR80" s="240"/>
      <c r="AS80" s="243"/>
      <c r="AT80" s="214"/>
      <c r="AU80" s="240"/>
      <c r="AV80" s="240"/>
      <c r="AW80" s="240"/>
      <c r="AX80" s="241"/>
      <c r="AY80" s="249"/>
      <c r="AZ80" s="240"/>
      <c r="BA80" s="240"/>
      <c r="BB80" s="240"/>
      <c r="BC80" s="247"/>
      <c r="BD80" s="254"/>
      <c r="BE80" s="252"/>
      <c r="BF80" s="249"/>
      <c r="BG80" s="240"/>
      <c r="BH80" s="240"/>
      <c r="BI80" s="240"/>
      <c r="BJ80" s="241"/>
      <c r="BK80" s="249"/>
      <c r="BL80" s="240"/>
      <c r="BM80" s="240"/>
      <c r="BN80" s="240"/>
      <c r="BO80" s="247"/>
      <c r="BP80" s="223"/>
      <c r="BQ80" s="240"/>
      <c r="BR80" s="240"/>
      <c r="BS80" s="240"/>
      <c r="BT80" s="247"/>
      <c r="BU80" s="249"/>
      <c r="BV80" s="240"/>
      <c r="BW80" s="240"/>
      <c r="BX80" s="240"/>
      <c r="BY80" s="247"/>
      <c r="CA80" s="222"/>
      <c r="CB80" s="216"/>
      <c r="CC80" s="216"/>
      <c r="CD80" s="216"/>
      <c r="CE80" s="216"/>
      <c r="CF80" s="216">
        <f t="shared" ref="CF80:CF143" si="59">+T80-Z80-U80</f>
        <v>0</v>
      </c>
      <c r="CH80" s="425"/>
      <c r="CJ80" s="274"/>
    </row>
    <row r="81" spans="1:88" s="211" customFormat="1" ht="41.25" customHeight="1" x14ac:dyDescent="0.15">
      <c r="A81" s="213">
        <f t="shared" si="56"/>
        <v>67</v>
      </c>
      <c r="B81" s="551" t="s">
        <v>26</v>
      </c>
      <c r="C81" s="303" t="s">
        <v>1255</v>
      </c>
      <c r="D81" s="266" t="s">
        <v>1950</v>
      </c>
      <c r="E81" s="267" t="s">
        <v>1214</v>
      </c>
      <c r="F81" s="324" t="s">
        <v>1237</v>
      </c>
      <c r="G81" s="285" t="s">
        <v>1256</v>
      </c>
      <c r="H81" s="263" t="s">
        <v>1986</v>
      </c>
      <c r="I81" s="181">
        <v>44255</v>
      </c>
      <c r="J81" s="383">
        <v>44834</v>
      </c>
      <c r="K81" s="234">
        <v>10</v>
      </c>
      <c r="L81" s="234">
        <v>2</v>
      </c>
      <c r="M81" s="234">
        <v>2</v>
      </c>
      <c r="N81" s="234">
        <v>4</v>
      </c>
      <c r="O81" s="234">
        <v>2</v>
      </c>
      <c r="P81" s="234">
        <v>1</v>
      </c>
      <c r="Q81" s="235">
        <v>6</v>
      </c>
      <c r="R81" s="255"/>
      <c r="S81" s="255"/>
      <c r="T81" s="406">
        <v>4000</v>
      </c>
      <c r="U81" s="219">
        <f>AH81+AO81</f>
        <v>0</v>
      </c>
      <c r="V81" s="220">
        <f>AI81+AP81</f>
        <v>0</v>
      </c>
      <c r="W81" s="220">
        <f>AJ81+AQ81</f>
        <v>0</v>
      </c>
      <c r="X81" s="220">
        <f>AK81+AR81</f>
        <v>0</v>
      </c>
      <c r="Y81" s="221">
        <f>AL81+AS81</f>
        <v>0</v>
      </c>
      <c r="Z81" s="219">
        <f>AT81+AY81+BF81+BK81+BP81+BU81</f>
        <v>4000</v>
      </c>
      <c r="AA81" s="220">
        <f>AU81+AZ81+BG81+BL81+BQ81+BV81</f>
        <v>0</v>
      </c>
      <c r="AB81" s="220">
        <f>AV81+BA81+BH81+BM81+BR81+BW81</f>
        <v>0</v>
      </c>
      <c r="AC81" s="220">
        <f>AW81+BB81+BI81+BN81+BS81+BX81</f>
        <v>0</v>
      </c>
      <c r="AD81" s="221">
        <f>AX81+BC81+BJ81+BO81+BT81+BY81</f>
        <v>4000</v>
      </c>
      <c r="AE81" s="252"/>
      <c r="AF81" s="252"/>
      <c r="AH81" s="249">
        <f>SUM(AI81:AL81)</f>
        <v>0</v>
      </c>
      <c r="AI81" s="240"/>
      <c r="AJ81" s="240"/>
      <c r="AK81" s="240"/>
      <c r="AL81" s="241"/>
      <c r="AM81" s="254"/>
      <c r="AN81" s="262"/>
      <c r="AO81" s="249">
        <f>SUM(AP81:AS81)</f>
        <v>0</v>
      </c>
      <c r="AP81" s="240"/>
      <c r="AQ81" s="240"/>
      <c r="AR81" s="240"/>
      <c r="AS81" s="243"/>
      <c r="AT81" s="214">
        <f>SUM(AU81:AX81)</f>
        <v>0</v>
      </c>
      <c r="AU81" s="240"/>
      <c r="AV81" s="240"/>
      <c r="AW81" s="240"/>
      <c r="AX81" s="241"/>
      <c r="AY81" s="249">
        <f>SUM(AZ81:BC81)</f>
        <v>2500</v>
      </c>
      <c r="AZ81" s="240"/>
      <c r="BA81" s="240"/>
      <c r="BB81" s="240"/>
      <c r="BC81" s="466">
        <v>2500</v>
      </c>
      <c r="BD81" s="254"/>
      <c r="BE81" s="252"/>
      <c r="BF81" s="249">
        <f>SUM(BG81:BJ81)</f>
        <v>1500</v>
      </c>
      <c r="BG81" s="240"/>
      <c r="BH81" s="240"/>
      <c r="BI81" s="240"/>
      <c r="BJ81" s="467">
        <v>1500</v>
      </c>
      <c r="BK81" s="249">
        <f>SUM(BL81:BO81)</f>
        <v>0</v>
      </c>
      <c r="BL81" s="240"/>
      <c r="BM81" s="240"/>
      <c r="BN81" s="240"/>
      <c r="BO81" s="247"/>
      <c r="BP81" s="223">
        <f>SUM(BQ81:BT81)</f>
        <v>0</v>
      </c>
      <c r="BQ81" s="240"/>
      <c r="BR81" s="240"/>
      <c r="BS81" s="240"/>
      <c r="BT81" s="247"/>
      <c r="BU81" s="249">
        <f>SUM(BV81:BY81)</f>
        <v>0</v>
      </c>
      <c r="BV81" s="240"/>
      <c r="BW81" s="240"/>
      <c r="BX81" s="240"/>
      <c r="BY81" s="247"/>
      <c r="CA81" s="222">
        <v>7</v>
      </c>
      <c r="CB81" s="216"/>
      <c r="CC81" s="216"/>
      <c r="CD81" s="216"/>
      <c r="CE81" s="216"/>
      <c r="CF81" s="216">
        <f t="shared" si="59"/>
        <v>0</v>
      </c>
      <c r="CH81" s="376"/>
    </row>
    <row r="82" spans="1:88" s="211" customFormat="1" ht="16.5" customHeight="1" x14ac:dyDescent="0.15">
      <c r="A82" s="213"/>
      <c r="B82" s="551"/>
      <c r="C82" s="303"/>
      <c r="D82" s="697" t="s">
        <v>1950</v>
      </c>
      <c r="E82" s="267"/>
      <c r="F82" s="324"/>
      <c r="G82" s="227"/>
      <c r="H82" s="1175" t="s">
        <v>1986</v>
      </c>
      <c r="I82" s="552"/>
      <c r="J82" s="553"/>
      <c r="K82" s="548"/>
      <c r="L82" s="548"/>
      <c r="M82" s="548"/>
      <c r="N82" s="548"/>
      <c r="O82" s="548"/>
      <c r="P82" s="548"/>
      <c r="Q82" s="549"/>
      <c r="R82" s="255"/>
      <c r="S82" s="255"/>
      <c r="T82" s="936">
        <f>SUBTOTAL(9,T81)</f>
        <v>4000</v>
      </c>
      <c r="U82" s="1138">
        <f t="shared" ref="U82:AD82" si="60">SUBTOTAL(9,U81)</f>
        <v>0</v>
      </c>
      <c r="V82" s="220">
        <f t="shared" si="60"/>
        <v>0</v>
      </c>
      <c r="W82" s="220">
        <f t="shared" si="60"/>
        <v>0</v>
      </c>
      <c r="X82" s="220">
        <f t="shared" si="60"/>
        <v>0</v>
      </c>
      <c r="Y82" s="221">
        <f t="shared" si="60"/>
        <v>0</v>
      </c>
      <c r="Z82" s="1138">
        <f t="shared" si="60"/>
        <v>4000</v>
      </c>
      <c r="AA82" s="220">
        <f t="shared" si="60"/>
        <v>0</v>
      </c>
      <c r="AB82" s="220">
        <f t="shared" si="60"/>
        <v>0</v>
      </c>
      <c r="AC82" s="220">
        <f t="shared" si="60"/>
        <v>0</v>
      </c>
      <c r="AD82" s="1138">
        <f t="shared" si="60"/>
        <v>4000</v>
      </c>
      <c r="AE82" s="252"/>
      <c r="AF82" s="252"/>
      <c r="AH82" s="249"/>
      <c r="AI82" s="240"/>
      <c r="AJ82" s="240"/>
      <c r="AK82" s="240"/>
      <c r="AL82" s="241"/>
      <c r="AM82" s="254"/>
      <c r="AN82" s="262"/>
      <c r="AO82" s="249"/>
      <c r="AP82" s="240"/>
      <c r="AQ82" s="240"/>
      <c r="AR82" s="240"/>
      <c r="AS82" s="243"/>
      <c r="AT82" s="214"/>
      <c r="AU82" s="240"/>
      <c r="AV82" s="240"/>
      <c r="AW82" s="240"/>
      <c r="AX82" s="241"/>
      <c r="AY82" s="249"/>
      <c r="AZ82" s="240"/>
      <c r="BA82" s="240"/>
      <c r="BB82" s="240"/>
      <c r="BC82" s="466"/>
      <c r="BD82" s="254"/>
      <c r="BE82" s="252"/>
      <c r="BF82" s="249"/>
      <c r="BG82" s="240"/>
      <c r="BH82" s="240"/>
      <c r="BI82" s="240"/>
      <c r="BJ82" s="467"/>
      <c r="BK82" s="249"/>
      <c r="BL82" s="240"/>
      <c r="BM82" s="240"/>
      <c r="BN82" s="240"/>
      <c r="BO82" s="247"/>
      <c r="BP82" s="223"/>
      <c r="BQ82" s="240"/>
      <c r="BR82" s="240"/>
      <c r="BS82" s="240"/>
      <c r="BT82" s="247"/>
      <c r="BU82" s="249"/>
      <c r="BV82" s="240"/>
      <c r="BW82" s="240"/>
      <c r="BX82" s="240"/>
      <c r="BY82" s="247"/>
      <c r="CA82" s="222"/>
      <c r="CB82" s="216"/>
      <c r="CC82" s="216"/>
      <c r="CD82" s="216"/>
      <c r="CE82" s="216"/>
      <c r="CF82" s="216">
        <f t="shared" si="59"/>
        <v>0</v>
      </c>
      <c r="CH82" s="376"/>
    </row>
    <row r="83" spans="1:88" s="211" customFormat="1" ht="16.5" customHeight="1" x14ac:dyDescent="0.15">
      <c r="A83" s="213">
        <f t="shared" ref="A83:A147" si="61">+ROW()-14</f>
        <v>69</v>
      </c>
      <c r="B83" s="195" t="s">
        <v>26</v>
      </c>
      <c r="C83" s="265" t="s">
        <v>1217</v>
      </c>
      <c r="D83" s="266" t="s">
        <v>1910</v>
      </c>
      <c r="E83" s="267" t="s">
        <v>1214</v>
      </c>
      <c r="F83" s="325" t="s">
        <v>1215</v>
      </c>
      <c r="G83" s="557" t="s">
        <v>1218</v>
      </c>
      <c r="H83" s="537" t="s">
        <v>1219</v>
      </c>
      <c r="I83" s="534">
        <v>44287</v>
      </c>
      <c r="J83" s="535">
        <v>45747</v>
      </c>
      <c r="K83" s="232">
        <v>10</v>
      </c>
      <c r="L83" s="232">
        <v>2</v>
      </c>
      <c r="M83" s="232">
        <v>2</v>
      </c>
      <c r="N83" s="232">
        <v>2</v>
      </c>
      <c r="O83" s="232">
        <v>2</v>
      </c>
      <c r="P83" s="232">
        <v>2</v>
      </c>
      <c r="Q83" s="233">
        <v>2</v>
      </c>
      <c r="R83" s="255"/>
      <c r="S83" s="255"/>
      <c r="T83" s="536">
        <v>225248</v>
      </c>
      <c r="U83" s="214">
        <f t="shared" ref="U83:Y84" si="62">AH83+AO83</f>
        <v>0</v>
      </c>
      <c r="V83" s="218">
        <f t="shared" si="62"/>
        <v>0</v>
      </c>
      <c r="W83" s="218">
        <f t="shared" si="62"/>
        <v>0</v>
      </c>
      <c r="X83" s="218">
        <f t="shared" si="62"/>
        <v>0</v>
      </c>
      <c r="Y83" s="212">
        <f t="shared" si="62"/>
        <v>0</v>
      </c>
      <c r="Z83" s="214">
        <f t="shared" ref="Z83:AD84" si="63">AT83+AY83+BF83+BK83+BP83+BU83</f>
        <v>225248</v>
      </c>
      <c r="AA83" s="218">
        <f t="shared" si="63"/>
        <v>0</v>
      </c>
      <c r="AB83" s="218">
        <f t="shared" si="63"/>
        <v>0</v>
      </c>
      <c r="AC83" s="218">
        <f t="shared" si="63"/>
        <v>0</v>
      </c>
      <c r="AD83" s="212">
        <f t="shared" si="63"/>
        <v>225248</v>
      </c>
      <c r="AE83" s="252"/>
      <c r="AF83" s="252"/>
      <c r="AH83" s="249">
        <f>SUM(AI83:AL83)</f>
        <v>0</v>
      </c>
      <c r="AI83" s="238"/>
      <c r="AJ83" s="238"/>
      <c r="AK83" s="238"/>
      <c r="AL83" s="239"/>
      <c r="AM83" s="254"/>
      <c r="AN83" s="262"/>
      <c r="AO83" s="249">
        <f>SUM(AP83:AS83)</f>
        <v>0</v>
      </c>
      <c r="AP83" s="238"/>
      <c r="AQ83" s="238"/>
      <c r="AR83" s="238"/>
      <c r="AS83" s="242"/>
      <c r="AT83" s="214">
        <f>SUM(AU83:AX83)</f>
        <v>0</v>
      </c>
      <c r="AU83" s="238"/>
      <c r="AV83" s="238"/>
      <c r="AW83" s="238"/>
      <c r="AX83" s="239"/>
      <c r="AY83" s="249">
        <f>SUM(AZ83:BC83)</f>
        <v>56312</v>
      </c>
      <c r="AZ83" s="238"/>
      <c r="BA83" s="238"/>
      <c r="BB83" s="238"/>
      <c r="BC83" s="246">
        <v>56312</v>
      </c>
      <c r="BD83" s="254"/>
      <c r="BE83" s="252"/>
      <c r="BF83" s="249">
        <f>SUM(BG83:BJ83)</f>
        <v>56312</v>
      </c>
      <c r="BG83" s="238"/>
      <c r="BH83" s="238"/>
      <c r="BI83" s="238"/>
      <c r="BJ83" s="246">
        <v>56312</v>
      </c>
      <c r="BK83" s="249">
        <f>SUM(BL83:BO83)</f>
        <v>56312</v>
      </c>
      <c r="BL83" s="238"/>
      <c r="BM83" s="238"/>
      <c r="BN83" s="238"/>
      <c r="BO83" s="246">
        <v>56312</v>
      </c>
      <c r="BP83" s="223">
        <f>SUM(BQ83:BT83)</f>
        <v>56312</v>
      </c>
      <c r="BQ83" s="238"/>
      <c r="BR83" s="238"/>
      <c r="BS83" s="238"/>
      <c r="BT83" s="246">
        <v>56312</v>
      </c>
      <c r="BU83" s="249">
        <f>SUM(BV83:BY83)</f>
        <v>0</v>
      </c>
      <c r="BV83" s="238"/>
      <c r="BW83" s="238"/>
      <c r="BX83" s="238"/>
      <c r="BY83" s="246"/>
      <c r="CA83" s="222">
        <v>2</v>
      </c>
      <c r="CB83" s="216"/>
      <c r="CC83" s="216"/>
      <c r="CD83" s="216"/>
      <c r="CE83" s="216"/>
      <c r="CF83" s="216">
        <f t="shared" si="59"/>
        <v>0</v>
      </c>
      <c r="CH83" s="376"/>
    </row>
    <row r="84" spans="1:88" s="211" customFormat="1" ht="16.5" customHeight="1" x14ac:dyDescent="0.15">
      <c r="A84" s="213">
        <f t="shared" si="61"/>
        <v>70</v>
      </c>
      <c r="B84" s="195" t="s">
        <v>26</v>
      </c>
      <c r="C84" s="265" t="s">
        <v>1220</v>
      </c>
      <c r="D84" s="266" t="s">
        <v>1910</v>
      </c>
      <c r="E84" s="267" t="s">
        <v>1214</v>
      </c>
      <c r="F84" s="325" t="s">
        <v>1215</v>
      </c>
      <c r="G84" s="557" t="s">
        <v>1221</v>
      </c>
      <c r="H84" s="537" t="s">
        <v>73</v>
      </c>
      <c r="I84" s="534">
        <v>44287</v>
      </c>
      <c r="J84" s="535">
        <v>45747</v>
      </c>
      <c r="K84" s="232">
        <v>10</v>
      </c>
      <c r="L84" s="232">
        <v>2</v>
      </c>
      <c r="M84" s="232">
        <v>2</v>
      </c>
      <c r="N84" s="232">
        <v>2</v>
      </c>
      <c r="O84" s="232">
        <v>2</v>
      </c>
      <c r="P84" s="232">
        <v>2</v>
      </c>
      <c r="Q84" s="233">
        <v>2</v>
      </c>
      <c r="R84" s="255"/>
      <c r="S84" s="255"/>
      <c r="T84" s="536">
        <v>218488</v>
      </c>
      <c r="U84" s="214">
        <f t="shared" si="62"/>
        <v>0</v>
      </c>
      <c r="V84" s="218">
        <f t="shared" si="62"/>
        <v>0</v>
      </c>
      <c r="W84" s="218">
        <f t="shared" si="62"/>
        <v>0</v>
      </c>
      <c r="X84" s="218">
        <f t="shared" si="62"/>
        <v>0</v>
      </c>
      <c r="Y84" s="212">
        <f t="shared" si="62"/>
        <v>0</v>
      </c>
      <c r="Z84" s="214">
        <f t="shared" si="63"/>
        <v>218488</v>
      </c>
      <c r="AA84" s="218">
        <f t="shared" si="63"/>
        <v>0</v>
      </c>
      <c r="AB84" s="218">
        <f t="shared" si="63"/>
        <v>0</v>
      </c>
      <c r="AC84" s="218">
        <f t="shared" si="63"/>
        <v>0</v>
      </c>
      <c r="AD84" s="212">
        <f t="shared" si="63"/>
        <v>218488</v>
      </c>
      <c r="AE84" s="252"/>
      <c r="AF84" s="252"/>
      <c r="AH84" s="249">
        <f>SUM(AI84:AL84)</f>
        <v>0</v>
      </c>
      <c r="AI84" s="238"/>
      <c r="AJ84" s="238"/>
      <c r="AK84" s="238"/>
      <c r="AL84" s="239"/>
      <c r="AM84" s="254"/>
      <c r="AN84" s="262"/>
      <c r="AO84" s="249">
        <f>SUM(AP84:AS84)</f>
        <v>0</v>
      </c>
      <c r="AP84" s="238"/>
      <c r="AQ84" s="238"/>
      <c r="AR84" s="238"/>
      <c r="AS84" s="242"/>
      <c r="AT84" s="214">
        <f>SUM(AU84:AX84)</f>
        <v>0</v>
      </c>
      <c r="AU84" s="238"/>
      <c r="AV84" s="238"/>
      <c r="AW84" s="238"/>
      <c r="AX84" s="239"/>
      <c r="AY84" s="249">
        <f>SUM(AZ84:BC84)</f>
        <v>54622</v>
      </c>
      <c r="AZ84" s="238"/>
      <c r="BA84" s="238"/>
      <c r="BB84" s="238"/>
      <c r="BC84" s="246">
        <v>54622</v>
      </c>
      <c r="BD84" s="254"/>
      <c r="BE84" s="252"/>
      <c r="BF84" s="249">
        <f>SUM(BG84:BJ84)</f>
        <v>54622</v>
      </c>
      <c r="BG84" s="238"/>
      <c r="BH84" s="238"/>
      <c r="BI84" s="238"/>
      <c r="BJ84" s="246">
        <v>54622</v>
      </c>
      <c r="BK84" s="249">
        <f>SUM(BL84:BO84)</f>
        <v>54622</v>
      </c>
      <c r="BL84" s="238"/>
      <c r="BM84" s="238"/>
      <c r="BN84" s="238"/>
      <c r="BO84" s="246">
        <v>54622</v>
      </c>
      <c r="BP84" s="223">
        <f>SUM(BQ84:BT84)</f>
        <v>54622</v>
      </c>
      <c r="BQ84" s="238"/>
      <c r="BR84" s="238"/>
      <c r="BS84" s="238"/>
      <c r="BT84" s="246">
        <v>54622</v>
      </c>
      <c r="BU84" s="249">
        <f>SUM(BV84:BY84)</f>
        <v>0</v>
      </c>
      <c r="BV84" s="238"/>
      <c r="BW84" s="238"/>
      <c r="BX84" s="238"/>
      <c r="BY84" s="246"/>
      <c r="CA84" s="222">
        <v>2</v>
      </c>
      <c r="CB84" s="216"/>
      <c r="CC84" s="216"/>
      <c r="CD84" s="216"/>
      <c r="CE84" s="216"/>
      <c r="CF84" s="216">
        <f t="shared" si="59"/>
        <v>0</v>
      </c>
      <c r="CH84" s="376"/>
    </row>
    <row r="85" spans="1:88" s="211" customFormat="1" ht="16.5" customHeight="1" x14ac:dyDescent="0.15">
      <c r="A85" s="213"/>
      <c r="B85" s="551"/>
      <c r="C85" s="696" t="s">
        <v>2047</v>
      </c>
      <c r="D85" s="697" t="s">
        <v>1910</v>
      </c>
      <c r="E85" s="267"/>
      <c r="F85" s="324"/>
      <c r="G85" s="562"/>
      <c r="H85" s="537"/>
      <c r="I85" s="534"/>
      <c r="J85" s="535"/>
      <c r="K85" s="234"/>
      <c r="L85" s="234"/>
      <c r="M85" s="234"/>
      <c r="N85" s="234"/>
      <c r="O85" s="234"/>
      <c r="P85" s="234"/>
      <c r="Q85" s="235"/>
      <c r="R85" s="255"/>
      <c r="S85" s="255"/>
      <c r="T85" s="550">
        <v>264</v>
      </c>
      <c r="U85" s="219"/>
      <c r="V85" s="220"/>
      <c r="W85" s="220"/>
      <c r="X85" s="220"/>
      <c r="Y85" s="221"/>
      <c r="Z85" s="219">
        <v>264</v>
      </c>
      <c r="AA85" s="220"/>
      <c r="AB85" s="220"/>
      <c r="AC85" s="220"/>
      <c r="AD85" s="221">
        <v>264</v>
      </c>
      <c r="AE85" s="252"/>
      <c r="AF85" s="252"/>
      <c r="AH85" s="251"/>
      <c r="AI85" s="240"/>
      <c r="AJ85" s="240"/>
      <c r="AK85" s="240"/>
      <c r="AL85" s="241"/>
      <c r="AM85" s="254"/>
      <c r="AN85" s="262"/>
      <c r="AO85" s="249"/>
      <c r="AP85" s="240"/>
      <c r="AQ85" s="240"/>
      <c r="AR85" s="240"/>
      <c r="AS85" s="243"/>
      <c r="AT85" s="214"/>
      <c r="AU85" s="240"/>
      <c r="AV85" s="240"/>
      <c r="AW85" s="240"/>
      <c r="AX85" s="241"/>
      <c r="AY85" s="249"/>
      <c r="AZ85" s="240"/>
      <c r="BA85" s="240"/>
      <c r="BB85" s="240"/>
      <c r="BC85" s="247"/>
      <c r="BD85" s="254"/>
      <c r="BE85" s="252"/>
      <c r="BF85" s="249"/>
      <c r="BG85" s="240"/>
      <c r="BH85" s="240"/>
      <c r="BI85" s="240"/>
      <c r="BJ85" s="241"/>
      <c r="BK85" s="249"/>
      <c r="BL85" s="240"/>
      <c r="BM85" s="240"/>
      <c r="BN85" s="240"/>
      <c r="BO85" s="247"/>
      <c r="BP85" s="223"/>
      <c r="BQ85" s="240"/>
      <c r="BR85" s="240"/>
      <c r="BS85" s="240"/>
      <c r="BT85" s="247"/>
      <c r="BU85" s="249"/>
      <c r="BV85" s="240"/>
      <c r="BW85" s="240"/>
      <c r="BX85" s="240"/>
      <c r="BY85" s="247"/>
      <c r="CA85" s="222"/>
      <c r="CB85" s="216"/>
      <c r="CC85" s="216"/>
      <c r="CD85" s="216"/>
      <c r="CE85" s="216"/>
      <c r="CF85" s="216">
        <f t="shared" si="59"/>
        <v>0</v>
      </c>
      <c r="CH85" s="376"/>
    </row>
    <row r="86" spans="1:88" s="211" customFormat="1" ht="16.5" customHeight="1" x14ac:dyDescent="0.15">
      <c r="A86" s="213">
        <f t="shared" si="61"/>
        <v>72</v>
      </c>
      <c r="B86" s="551"/>
      <c r="C86" s="418"/>
      <c r="D86" s="697" t="s">
        <v>1910</v>
      </c>
      <c r="E86" s="267"/>
      <c r="F86" s="324"/>
      <c r="G86" s="562"/>
      <c r="H86" s="1175" t="s">
        <v>73</v>
      </c>
      <c r="I86" s="534"/>
      <c r="J86" s="535"/>
      <c r="K86" s="548"/>
      <c r="L86" s="548"/>
      <c r="M86" s="548"/>
      <c r="N86" s="548"/>
      <c r="O86" s="548"/>
      <c r="P86" s="548"/>
      <c r="Q86" s="549"/>
      <c r="R86" s="255"/>
      <c r="S86" s="255"/>
      <c r="T86" s="937">
        <f>+SUBTOTAL(9,T83:T85)</f>
        <v>444000</v>
      </c>
      <c r="U86" s="1138">
        <f t="shared" ref="U86:AD86" si="64">+SUBTOTAL(9,U83:U85)</f>
        <v>0</v>
      </c>
      <c r="V86" s="220">
        <f t="shared" si="64"/>
        <v>0</v>
      </c>
      <c r="W86" s="220">
        <f t="shared" si="64"/>
        <v>0</v>
      </c>
      <c r="X86" s="220">
        <f t="shared" si="64"/>
        <v>0</v>
      </c>
      <c r="Y86" s="221">
        <f t="shared" si="64"/>
        <v>0</v>
      </c>
      <c r="Z86" s="937">
        <f t="shared" si="64"/>
        <v>444000</v>
      </c>
      <c r="AA86" s="220">
        <f t="shared" si="64"/>
        <v>0</v>
      </c>
      <c r="AB86" s="220">
        <f t="shared" si="64"/>
        <v>0</v>
      </c>
      <c r="AC86" s="220">
        <f t="shared" si="64"/>
        <v>0</v>
      </c>
      <c r="AD86" s="937">
        <f t="shared" si="64"/>
        <v>444000</v>
      </c>
      <c r="AE86" s="252"/>
      <c r="AF86" s="252"/>
      <c r="AH86" s="251"/>
      <c r="AI86" s="240"/>
      <c r="AJ86" s="240"/>
      <c r="AK86" s="240"/>
      <c r="AL86" s="241"/>
      <c r="AM86" s="254"/>
      <c r="AN86" s="262"/>
      <c r="AO86" s="249"/>
      <c r="AP86" s="240"/>
      <c r="AQ86" s="240"/>
      <c r="AR86" s="240"/>
      <c r="AS86" s="243"/>
      <c r="AT86" s="214"/>
      <c r="AU86" s="240"/>
      <c r="AV86" s="240"/>
      <c r="AW86" s="240"/>
      <c r="AX86" s="241"/>
      <c r="AY86" s="249"/>
      <c r="AZ86" s="240"/>
      <c r="BA86" s="240"/>
      <c r="BB86" s="240"/>
      <c r="BC86" s="247"/>
      <c r="BD86" s="254"/>
      <c r="BE86" s="252"/>
      <c r="BF86" s="249"/>
      <c r="BG86" s="240"/>
      <c r="BH86" s="240"/>
      <c r="BI86" s="240"/>
      <c r="BJ86" s="241"/>
      <c r="BK86" s="249"/>
      <c r="BL86" s="240"/>
      <c r="BM86" s="240"/>
      <c r="BN86" s="240"/>
      <c r="BO86" s="247"/>
      <c r="BP86" s="223"/>
      <c r="BQ86" s="240"/>
      <c r="BR86" s="240"/>
      <c r="BS86" s="240"/>
      <c r="BT86" s="247"/>
      <c r="BU86" s="249"/>
      <c r="BV86" s="240"/>
      <c r="BW86" s="240"/>
      <c r="BX86" s="240"/>
      <c r="BY86" s="247"/>
      <c r="CA86" s="222"/>
      <c r="CB86" s="216"/>
      <c r="CC86" s="216"/>
      <c r="CD86" s="216"/>
      <c r="CE86" s="216"/>
      <c r="CF86" s="216">
        <f t="shared" si="59"/>
        <v>0</v>
      </c>
      <c r="CH86" s="376"/>
    </row>
    <row r="87" spans="1:88" s="211" customFormat="1" ht="16.5" customHeight="1" x14ac:dyDescent="0.15">
      <c r="A87" s="213">
        <f t="shared" si="61"/>
        <v>73</v>
      </c>
      <c r="B87" s="551" t="s">
        <v>74</v>
      </c>
      <c r="C87" s="303" t="s">
        <v>1092</v>
      </c>
      <c r="D87" s="304" t="s">
        <v>1093</v>
      </c>
      <c r="E87" s="267" t="s">
        <v>1088</v>
      </c>
      <c r="F87" s="292" t="s">
        <v>1089</v>
      </c>
      <c r="G87" s="285" t="s">
        <v>1094</v>
      </c>
      <c r="H87" s="537" t="s">
        <v>252</v>
      </c>
      <c r="I87" s="534">
        <v>42906</v>
      </c>
      <c r="J87" s="535">
        <v>44895</v>
      </c>
      <c r="K87" s="548">
        <v>10</v>
      </c>
      <c r="L87" s="548">
        <v>8</v>
      </c>
      <c r="M87" s="548">
        <v>1</v>
      </c>
      <c r="N87" s="548">
        <v>1</v>
      </c>
      <c r="O87" s="548">
        <v>1</v>
      </c>
      <c r="P87" s="548">
        <v>2</v>
      </c>
      <c r="Q87" s="549">
        <v>1</v>
      </c>
      <c r="R87" s="255"/>
      <c r="S87" s="255"/>
      <c r="T87" s="623">
        <v>148792</v>
      </c>
      <c r="U87" s="219">
        <f>AH87+AO87</f>
        <v>29100</v>
      </c>
      <c r="V87" s="220">
        <f>AI87+AP87</f>
        <v>0</v>
      </c>
      <c r="W87" s="220">
        <f>AJ87+AQ87</f>
        <v>0</v>
      </c>
      <c r="X87" s="220">
        <f>AK87+AR87</f>
        <v>0</v>
      </c>
      <c r="Y87" s="221">
        <f>AL87+AS87</f>
        <v>29100</v>
      </c>
      <c r="Z87" s="219">
        <f>AT87+AY87+BF87+BK87+BP87+BU87</f>
        <v>39336</v>
      </c>
      <c r="AA87" s="220">
        <f>AU87+AZ87+BG87+BL87+BQ87+BV87</f>
        <v>0</v>
      </c>
      <c r="AB87" s="220">
        <f>AV87+BA87+BH87+BM87+BR87+BW87</f>
        <v>0</v>
      </c>
      <c r="AC87" s="220">
        <f>AW87+BB87+BI87+BN87+BS87+BX87</f>
        <v>0</v>
      </c>
      <c r="AD87" s="221">
        <f>AX87+BC87+BJ87+BO87+BT87+BY87</f>
        <v>39336</v>
      </c>
      <c r="AE87" s="252"/>
      <c r="AF87" s="252"/>
      <c r="AH87" s="251">
        <f>SUM(AI87:AL87)</f>
        <v>14483</v>
      </c>
      <c r="AI87" s="240"/>
      <c r="AJ87" s="240"/>
      <c r="AK87" s="240"/>
      <c r="AL87" s="241">
        <v>14483</v>
      </c>
      <c r="AM87" s="254"/>
      <c r="AN87" s="262"/>
      <c r="AO87" s="249">
        <f>SUM(AP87:AS87)</f>
        <v>14617</v>
      </c>
      <c r="AP87" s="240"/>
      <c r="AQ87" s="240"/>
      <c r="AR87" s="240"/>
      <c r="AS87" s="243">
        <v>14617</v>
      </c>
      <c r="AT87" s="214">
        <f>SUM(AU87:AX87)</f>
        <v>14751</v>
      </c>
      <c r="AU87" s="240"/>
      <c r="AV87" s="240"/>
      <c r="AW87" s="240"/>
      <c r="AX87" s="241">
        <v>14751</v>
      </c>
      <c r="AY87" s="249">
        <f>SUM(AZ87:BC87)</f>
        <v>14751</v>
      </c>
      <c r="AZ87" s="240"/>
      <c r="BA87" s="240"/>
      <c r="BB87" s="240"/>
      <c r="BC87" s="247">
        <v>14751</v>
      </c>
      <c r="BD87" s="254"/>
      <c r="BE87" s="252"/>
      <c r="BF87" s="249">
        <f>SUM(BG87:BJ87)</f>
        <v>9834</v>
      </c>
      <c r="BG87" s="240"/>
      <c r="BH87" s="240"/>
      <c r="BI87" s="240"/>
      <c r="BJ87" s="241">
        <v>9834</v>
      </c>
      <c r="BK87" s="249">
        <f>SUM(BL87:BO87)</f>
        <v>0</v>
      </c>
      <c r="BL87" s="240"/>
      <c r="BM87" s="240"/>
      <c r="BN87" s="240"/>
      <c r="BO87" s="247"/>
      <c r="BP87" s="223">
        <f>SUM(BQ87:BT87)</f>
        <v>0</v>
      </c>
      <c r="BQ87" s="240"/>
      <c r="BR87" s="240"/>
      <c r="BS87" s="240"/>
      <c r="BT87" s="247"/>
      <c r="BU87" s="249">
        <f>SUM(BV87:BY87)</f>
        <v>0</v>
      </c>
      <c r="BV87" s="240"/>
      <c r="BW87" s="240"/>
      <c r="BX87" s="240"/>
      <c r="BY87" s="247"/>
      <c r="CA87" s="222">
        <v>70</v>
      </c>
      <c r="CB87" s="216"/>
      <c r="CC87" s="216"/>
      <c r="CD87" s="216"/>
      <c r="CE87" s="216"/>
      <c r="CF87" s="216">
        <f t="shared" si="59"/>
        <v>80356</v>
      </c>
      <c r="CH87" s="263" t="s">
        <v>75</v>
      </c>
      <c r="CJ87" s="274">
        <v>151</v>
      </c>
    </row>
    <row r="88" spans="1:88" s="211" customFormat="1" ht="16.5" customHeight="1" x14ac:dyDescent="0.15">
      <c r="A88" s="213">
        <f t="shared" si="61"/>
        <v>74</v>
      </c>
      <c r="B88" s="551"/>
      <c r="C88" s="303"/>
      <c r="D88" s="680" t="s">
        <v>1093</v>
      </c>
      <c r="E88" s="267"/>
      <c r="F88" s="292"/>
      <c r="G88" s="285"/>
      <c r="H88" s="1175" t="s">
        <v>252</v>
      </c>
      <c r="I88" s="534"/>
      <c r="J88" s="535"/>
      <c r="K88" s="548"/>
      <c r="L88" s="548"/>
      <c r="M88" s="548"/>
      <c r="N88" s="548"/>
      <c r="O88" s="548"/>
      <c r="P88" s="548"/>
      <c r="Q88" s="549"/>
      <c r="R88" s="255"/>
      <c r="S88" s="255"/>
      <c r="T88" s="938">
        <f>SUBTOTAL(9,T87)</f>
        <v>148792</v>
      </c>
      <c r="U88" s="1138">
        <f t="shared" ref="U88:AD88" si="65">SUBTOTAL(9,U87)</f>
        <v>29100</v>
      </c>
      <c r="V88" s="220">
        <f t="shared" si="65"/>
        <v>0</v>
      </c>
      <c r="W88" s="220">
        <f t="shared" si="65"/>
        <v>0</v>
      </c>
      <c r="X88" s="220">
        <f t="shared" si="65"/>
        <v>0</v>
      </c>
      <c r="Y88" s="221">
        <f t="shared" si="65"/>
        <v>29100</v>
      </c>
      <c r="Z88" s="1138">
        <f t="shared" si="65"/>
        <v>39336</v>
      </c>
      <c r="AA88" s="220">
        <f t="shared" si="65"/>
        <v>0</v>
      </c>
      <c r="AB88" s="220">
        <f t="shared" si="65"/>
        <v>0</v>
      </c>
      <c r="AC88" s="220">
        <f t="shared" si="65"/>
        <v>0</v>
      </c>
      <c r="AD88" s="1138">
        <f t="shared" si="65"/>
        <v>39336</v>
      </c>
      <c r="AE88" s="252"/>
      <c r="AF88" s="252"/>
      <c r="AH88" s="251"/>
      <c r="AI88" s="240"/>
      <c r="AJ88" s="240"/>
      <c r="AK88" s="240"/>
      <c r="AL88" s="241"/>
      <c r="AM88" s="254"/>
      <c r="AN88" s="262"/>
      <c r="AO88" s="249"/>
      <c r="AP88" s="240"/>
      <c r="AQ88" s="240"/>
      <c r="AR88" s="240"/>
      <c r="AS88" s="243"/>
      <c r="AT88" s="214"/>
      <c r="AU88" s="240"/>
      <c r="AV88" s="240"/>
      <c r="AW88" s="240"/>
      <c r="AX88" s="241"/>
      <c r="AY88" s="249"/>
      <c r="AZ88" s="240"/>
      <c r="BA88" s="240"/>
      <c r="BB88" s="240"/>
      <c r="BC88" s="247"/>
      <c r="BD88" s="254"/>
      <c r="BE88" s="252"/>
      <c r="BF88" s="249"/>
      <c r="BG88" s="240"/>
      <c r="BH88" s="240"/>
      <c r="BI88" s="240"/>
      <c r="BJ88" s="241"/>
      <c r="BK88" s="249"/>
      <c r="BL88" s="240"/>
      <c r="BM88" s="240"/>
      <c r="BN88" s="240"/>
      <c r="BO88" s="247"/>
      <c r="BP88" s="223"/>
      <c r="BQ88" s="240"/>
      <c r="BR88" s="240"/>
      <c r="BS88" s="240"/>
      <c r="BT88" s="247"/>
      <c r="BU88" s="249"/>
      <c r="BV88" s="240"/>
      <c r="BW88" s="240"/>
      <c r="BX88" s="240"/>
      <c r="BY88" s="247"/>
      <c r="CA88" s="222"/>
      <c r="CB88" s="216"/>
      <c r="CC88" s="216"/>
      <c r="CD88" s="216"/>
      <c r="CE88" s="216"/>
      <c r="CF88" s="216">
        <f t="shared" si="59"/>
        <v>80356</v>
      </c>
      <c r="CH88" s="263"/>
      <c r="CJ88" s="274"/>
    </row>
    <row r="89" spans="1:88" s="211" customFormat="1" ht="16.5" customHeight="1" x14ac:dyDescent="0.15">
      <c r="A89" s="213">
        <f t="shared" si="61"/>
        <v>75</v>
      </c>
      <c r="B89" s="551" t="s">
        <v>26</v>
      </c>
      <c r="C89" s="418" t="s">
        <v>1559</v>
      </c>
      <c r="D89" s="304" t="s">
        <v>81</v>
      </c>
      <c r="E89" s="267" t="s">
        <v>1547</v>
      </c>
      <c r="F89" s="292" t="s">
        <v>1547</v>
      </c>
      <c r="G89" s="562" t="s">
        <v>1560</v>
      </c>
      <c r="H89" s="537">
        <v>3</v>
      </c>
      <c r="I89" s="230">
        <v>44256</v>
      </c>
      <c r="J89" s="231">
        <v>44651</v>
      </c>
      <c r="K89" s="234">
        <v>10</v>
      </c>
      <c r="L89" s="234">
        <v>1</v>
      </c>
      <c r="M89" s="234">
        <v>1</v>
      </c>
      <c r="N89" s="234">
        <v>1</v>
      </c>
      <c r="O89" s="234">
        <v>1</v>
      </c>
      <c r="P89" s="234">
        <v>4</v>
      </c>
      <c r="Q89" s="235">
        <v>1</v>
      </c>
      <c r="R89" s="255"/>
      <c r="S89" s="255"/>
      <c r="T89" s="550">
        <v>6000</v>
      </c>
      <c r="U89" s="219">
        <f t="shared" ref="U89:U111" si="66">AH89+AO89</f>
        <v>0</v>
      </c>
      <c r="V89" s="220">
        <f t="shared" ref="V89:V111" si="67">AI89+AP89</f>
        <v>0</v>
      </c>
      <c r="W89" s="220">
        <f t="shared" ref="W89:W111" si="68">AJ89+AQ89</f>
        <v>0</v>
      </c>
      <c r="X89" s="220">
        <f t="shared" ref="X89:X111" si="69">AK89+AR89</f>
        <v>0</v>
      </c>
      <c r="Y89" s="221">
        <f t="shared" ref="Y89:Y111" si="70">AL89+AS89</f>
        <v>0</v>
      </c>
      <c r="Z89" s="219">
        <f t="shared" ref="Z89:Z111" si="71">AT89+AY89+BF89+BK89+BP89+BU89</f>
        <v>6000</v>
      </c>
      <c r="AA89" s="220">
        <f t="shared" ref="AA89:AA111" si="72">AU89+AZ89+BG89+BL89+BQ89+BV89</f>
        <v>0</v>
      </c>
      <c r="AB89" s="220">
        <f t="shared" ref="AB89:AB111" si="73">AV89+BA89+BH89+BM89+BR89+BW89</f>
        <v>0</v>
      </c>
      <c r="AC89" s="220">
        <f t="shared" ref="AC89:AC111" si="74">AW89+BB89+BI89+BN89+BS89+BX89</f>
        <v>0</v>
      </c>
      <c r="AD89" s="221">
        <f t="shared" ref="AD89:AD111" si="75">AX89+BC89+BJ89+BO89+BT89+BY89</f>
        <v>6000</v>
      </c>
      <c r="AE89" s="252"/>
      <c r="AF89" s="252"/>
      <c r="AH89" s="251">
        <f t="shared" ref="AH89:AH111" si="76">SUM(AI89:AL89)</f>
        <v>0</v>
      </c>
      <c r="AI89" s="240"/>
      <c r="AJ89" s="240"/>
      <c r="AK89" s="240"/>
      <c r="AL89" s="241"/>
      <c r="AM89" s="254"/>
      <c r="AN89" s="262"/>
      <c r="AO89" s="249">
        <f t="shared" ref="AO89:AO111" si="77">SUM(AP89:AS89)</f>
        <v>0</v>
      </c>
      <c r="AP89" s="240"/>
      <c r="AQ89" s="240"/>
      <c r="AR89" s="240"/>
      <c r="AS89" s="243"/>
      <c r="AT89" s="214">
        <f t="shared" ref="AT89:AT111" si="78">SUM(AU89:AX89)</f>
        <v>0</v>
      </c>
      <c r="AU89" s="240"/>
      <c r="AV89" s="240"/>
      <c r="AW89" s="240"/>
      <c r="AX89" s="241"/>
      <c r="AY89" s="249">
        <f t="shared" ref="AY89:AY111" si="79">SUM(AZ89:BC89)</f>
        <v>6000</v>
      </c>
      <c r="AZ89" s="240"/>
      <c r="BA89" s="240"/>
      <c r="BB89" s="240"/>
      <c r="BC89" s="247">
        <v>6000</v>
      </c>
      <c r="BD89" s="254"/>
      <c r="BE89" s="252"/>
      <c r="BF89" s="249">
        <f t="shared" ref="BF89:BF120" si="80">SUM(BG89:BJ89)</f>
        <v>0</v>
      </c>
      <c r="BG89" s="240"/>
      <c r="BH89" s="240"/>
      <c r="BI89" s="240"/>
      <c r="BJ89" s="241"/>
      <c r="BK89" s="249">
        <f t="shared" ref="BK89:BK124" si="81">SUM(BL89:BO89)</f>
        <v>0</v>
      </c>
      <c r="BL89" s="240"/>
      <c r="BM89" s="240"/>
      <c r="BN89" s="240"/>
      <c r="BO89" s="247"/>
      <c r="BP89" s="223">
        <f t="shared" ref="BP89:BP124" si="82">SUM(BQ89:BT89)</f>
        <v>0</v>
      </c>
      <c r="BQ89" s="240"/>
      <c r="BR89" s="240"/>
      <c r="BS89" s="240"/>
      <c r="BT89" s="247"/>
      <c r="BU89" s="249">
        <f t="shared" ref="BU89:BU124" si="83">SUM(BV89:BY89)</f>
        <v>0</v>
      </c>
      <c r="BV89" s="240"/>
      <c r="BW89" s="240"/>
      <c r="BX89" s="240"/>
      <c r="BY89" s="247"/>
      <c r="CA89" s="222">
        <v>72</v>
      </c>
      <c r="CB89" s="216"/>
      <c r="CC89" s="216"/>
      <c r="CD89" s="216"/>
      <c r="CE89" s="216"/>
      <c r="CF89" s="216">
        <f t="shared" si="59"/>
        <v>0</v>
      </c>
      <c r="CH89" s="263">
        <v>32</v>
      </c>
      <c r="CJ89" s="274">
        <v>201</v>
      </c>
    </row>
    <row r="90" spans="1:88" s="211" customFormat="1" ht="16.5" customHeight="1" x14ac:dyDescent="0.15">
      <c r="A90" s="213">
        <f t="shared" si="61"/>
        <v>76</v>
      </c>
      <c r="B90" s="195" t="s">
        <v>26</v>
      </c>
      <c r="C90" s="265" t="s">
        <v>97</v>
      </c>
      <c r="D90" s="266" t="s">
        <v>81</v>
      </c>
      <c r="E90" s="267" t="s">
        <v>84</v>
      </c>
      <c r="F90" s="272" t="s">
        <v>88</v>
      </c>
      <c r="G90" s="557" t="s">
        <v>89</v>
      </c>
      <c r="H90" s="537">
        <v>3</v>
      </c>
      <c r="I90" s="230">
        <v>44256</v>
      </c>
      <c r="J90" s="231">
        <v>44651</v>
      </c>
      <c r="K90" s="232">
        <v>10</v>
      </c>
      <c r="L90" s="232">
        <v>2</v>
      </c>
      <c r="M90" s="232">
        <v>1</v>
      </c>
      <c r="N90" s="232">
        <v>1</v>
      </c>
      <c r="O90" s="232">
        <v>1</v>
      </c>
      <c r="P90" s="232">
        <v>1</v>
      </c>
      <c r="Q90" s="233">
        <v>1</v>
      </c>
      <c r="R90" s="255"/>
      <c r="S90" s="255"/>
      <c r="T90" s="536">
        <f>1138+140</f>
        <v>1278</v>
      </c>
      <c r="U90" s="214">
        <f t="shared" si="66"/>
        <v>0</v>
      </c>
      <c r="V90" s="218">
        <f t="shared" si="67"/>
        <v>0</v>
      </c>
      <c r="W90" s="218">
        <f t="shared" si="68"/>
        <v>0</v>
      </c>
      <c r="X90" s="218">
        <f t="shared" si="69"/>
        <v>0</v>
      </c>
      <c r="Y90" s="212">
        <f t="shared" si="70"/>
        <v>0</v>
      </c>
      <c r="Z90" s="214">
        <f t="shared" si="71"/>
        <v>1278</v>
      </c>
      <c r="AA90" s="218">
        <f t="shared" si="72"/>
        <v>0</v>
      </c>
      <c r="AB90" s="218">
        <f t="shared" si="73"/>
        <v>0</v>
      </c>
      <c r="AC90" s="218">
        <f t="shared" si="74"/>
        <v>0</v>
      </c>
      <c r="AD90" s="212">
        <f t="shared" si="75"/>
        <v>1278</v>
      </c>
      <c r="AE90" s="252"/>
      <c r="AF90" s="252"/>
      <c r="AH90" s="249">
        <f t="shared" si="76"/>
        <v>0</v>
      </c>
      <c r="AI90" s="238"/>
      <c r="AJ90" s="238"/>
      <c r="AK90" s="238"/>
      <c r="AL90" s="239"/>
      <c r="AM90" s="254"/>
      <c r="AN90" s="262"/>
      <c r="AO90" s="249">
        <f t="shared" si="77"/>
        <v>0</v>
      </c>
      <c r="AP90" s="238"/>
      <c r="AQ90" s="238"/>
      <c r="AR90" s="238"/>
      <c r="AS90" s="242"/>
      <c r="AT90" s="214">
        <f t="shared" si="78"/>
        <v>0</v>
      </c>
      <c r="AU90" s="238"/>
      <c r="AV90" s="238"/>
      <c r="AW90" s="238"/>
      <c r="AX90" s="239"/>
      <c r="AY90" s="249">
        <f t="shared" si="79"/>
        <v>1278</v>
      </c>
      <c r="AZ90" s="238"/>
      <c r="BA90" s="238"/>
      <c r="BB90" s="238"/>
      <c r="BC90" s="246">
        <f>1138+140</f>
        <v>1278</v>
      </c>
      <c r="BD90" s="254"/>
      <c r="BE90" s="252"/>
      <c r="BF90" s="249">
        <f t="shared" si="80"/>
        <v>0</v>
      </c>
      <c r="BG90" s="238"/>
      <c r="BH90" s="238"/>
      <c r="BI90" s="238"/>
      <c r="BJ90" s="239"/>
      <c r="BK90" s="249">
        <f t="shared" si="81"/>
        <v>0</v>
      </c>
      <c r="BL90" s="238"/>
      <c r="BM90" s="238"/>
      <c r="BN90" s="238"/>
      <c r="BO90" s="246"/>
      <c r="BP90" s="223">
        <f t="shared" si="82"/>
        <v>0</v>
      </c>
      <c r="BQ90" s="238"/>
      <c r="BR90" s="238"/>
      <c r="BS90" s="238"/>
      <c r="BT90" s="246"/>
      <c r="BU90" s="249">
        <f t="shared" si="83"/>
        <v>0</v>
      </c>
      <c r="BV90" s="238"/>
      <c r="BW90" s="238"/>
      <c r="BX90" s="238"/>
      <c r="BY90" s="246"/>
      <c r="CA90" s="222">
        <v>73</v>
      </c>
      <c r="CB90" s="216"/>
      <c r="CC90" s="216"/>
      <c r="CD90" s="216"/>
      <c r="CE90" s="216"/>
      <c r="CF90" s="216">
        <f t="shared" si="59"/>
        <v>0</v>
      </c>
      <c r="CH90" s="263">
        <v>32</v>
      </c>
      <c r="CJ90" s="274">
        <v>31</v>
      </c>
    </row>
    <row r="91" spans="1:88" s="211" customFormat="1" ht="16.5" customHeight="1" x14ac:dyDescent="0.15">
      <c r="A91" s="213">
        <f t="shared" si="61"/>
        <v>77</v>
      </c>
      <c r="B91" s="195" t="s">
        <v>26</v>
      </c>
      <c r="C91" s="265" t="s">
        <v>98</v>
      </c>
      <c r="D91" s="266" t="s">
        <v>81</v>
      </c>
      <c r="E91" s="267" t="s">
        <v>84</v>
      </c>
      <c r="F91" s="272" t="s">
        <v>88</v>
      </c>
      <c r="G91" s="557" t="s">
        <v>89</v>
      </c>
      <c r="H91" s="537">
        <v>3</v>
      </c>
      <c r="I91" s="230">
        <v>44256</v>
      </c>
      <c r="J91" s="231">
        <v>44651</v>
      </c>
      <c r="K91" s="232">
        <v>10</v>
      </c>
      <c r="L91" s="232">
        <v>2</v>
      </c>
      <c r="M91" s="232">
        <v>1</v>
      </c>
      <c r="N91" s="232">
        <v>1</v>
      </c>
      <c r="O91" s="232">
        <v>1</v>
      </c>
      <c r="P91" s="232">
        <v>1</v>
      </c>
      <c r="Q91" s="233">
        <v>1</v>
      </c>
      <c r="R91" s="255"/>
      <c r="S91" s="255"/>
      <c r="T91" s="536">
        <v>128</v>
      </c>
      <c r="U91" s="214">
        <f t="shared" si="66"/>
        <v>0</v>
      </c>
      <c r="V91" s="218">
        <f t="shared" si="67"/>
        <v>0</v>
      </c>
      <c r="W91" s="218">
        <f t="shared" si="68"/>
        <v>0</v>
      </c>
      <c r="X91" s="218">
        <f t="shared" si="69"/>
        <v>0</v>
      </c>
      <c r="Y91" s="212">
        <f t="shared" si="70"/>
        <v>0</v>
      </c>
      <c r="Z91" s="214">
        <f t="shared" si="71"/>
        <v>128</v>
      </c>
      <c r="AA91" s="218">
        <f t="shared" si="72"/>
        <v>0</v>
      </c>
      <c r="AB91" s="218">
        <f t="shared" si="73"/>
        <v>0</v>
      </c>
      <c r="AC91" s="218">
        <f t="shared" si="74"/>
        <v>0</v>
      </c>
      <c r="AD91" s="212">
        <f t="shared" si="75"/>
        <v>128</v>
      </c>
      <c r="AE91" s="252"/>
      <c r="AF91" s="252"/>
      <c r="AH91" s="249">
        <f t="shared" si="76"/>
        <v>0</v>
      </c>
      <c r="AI91" s="238"/>
      <c r="AJ91" s="238"/>
      <c r="AK91" s="238"/>
      <c r="AL91" s="239"/>
      <c r="AM91" s="254"/>
      <c r="AN91" s="262"/>
      <c r="AO91" s="249">
        <f t="shared" si="77"/>
        <v>0</v>
      </c>
      <c r="AP91" s="238"/>
      <c r="AQ91" s="238"/>
      <c r="AR91" s="238"/>
      <c r="AS91" s="242"/>
      <c r="AT91" s="214">
        <f t="shared" si="78"/>
        <v>0</v>
      </c>
      <c r="AU91" s="238"/>
      <c r="AV91" s="238"/>
      <c r="AW91" s="238"/>
      <c r="AX91" s="239"/>
      <c r="AY91" s="249">
        <f t="shared" si="79"/>
        <v>128</v>
      </c>
      <c r="AZ91" s="238"/>
      <c r="BA91" s="238"/>
      <c r="BB91" s="238"/>
      <c r="BC91" s="246">
        <v>128</v>
      </c>
      <c r="BD91" s="254"/>
      <c r="BE91" s="252"/>
      <c r="BF91" s="249">
        <f t="shared" si="80"/>
        <v>0</v>
      </c>
      <c r="BG91" s="238"/>
      <c r="BH91" s="238"/>
      <c r="BI91" s="238"/>
      <c r="BJ91" s="239"/>
      <c r="BK91" s="249">
        <f t="shared" si="81"/>
        <v>0</v>
      </c>
      <c r="BL91" s="238"/>
      <c r="BM91" s="238"/>
      <c r="BN91" s="238"/>
      <c r="BO91" s="246"/>
      <c r="BP91" s="223">
        <f t="shared" si="82"/>
        <v>0</v>
      </c>
      <c r="BQ91" s="238"/>
      <c r="BR91" s="238"/>
      <c r="BS91" s="238"/>
      <c r="BT91" s="246"/>
      <c r="BU91" s="249">
        <f t="shared" si="83"/>
        <v>0</v>
      </c>
      <c r="BV91" s="238"/>
      <c r="BW91" s="238"/>
      <c r="BX91" s="238"/>
      <c r="BY91" s="246"/>
      <c r="CA91" s="222">
        <v>74</v>
      </c>
      <c r="CB91" s="216"/>
      <c r="CC91" s="216"/>
      <c r="CD91" s="216"/>
      <c r="CE91" s="216"/>
      <c r="CF91" s="216">
        <f t="shared" si="59"/>
        <v>0</v>
      </c>
      <c r="CH91" s="263">
        <v>32</v>
      </c>
      <c r="CJ91" s="274">
        <v>31</v>
      </c>
    </row>
    <row r="92" spans="1:88" s="211" customFormat="1" ht="16.5" customHeight="1" x14ac:dyDescent="0.15">
      <c r="A92" s="213">
        <f t="shared" si="61"/>
        <v>78</v>
      </c>
      <c r="B92" s="195" t="s">
        <v>26</v>
      </c>
      <c r="C92" s="265" t="s">
        <v>99</v>
      </c>
      <c r="D92" s="266" t="s">
        <v>81</v>
      </c>
      <c r="E92" s="267" t="s">
        <v>84</v>
      </c>
      <c r="F92" s="272" t="s">
        <v>88</v>
      </c>
      <c r="G92" s="557" t="s">
        <v>100</v>
      </c>
      <c r="H92" s="537">
        <v>3</v>
      </c>
      <c r="I92" s="230">
        <v>44256</v>
      </c>
      <c r="J92" s="231">
        <v>44651</v>
      </c>
      <c r="K92" s="232">
        <v>10</v>
      </c>
      <c r="L92" s="232">
        <v>2</v>
      </c>
      <c r="M92" s="232">
        <v>1</v>
      </c>
      <c r="N92" s="232">
        <v>1</v>
      </c>
      <c r="O92" s="232">
        <v>1</v>
      </c>
      <c r="P92" s="232">
        <v>1</v>
      </c>
      <c r="Q92" s="233">
        <v>2</v>
      </c>
      <c r="R92" s="255"/>
      <c r="S92" s="255"/>
      <c r="T92" s="536">
        <v>382</v>
      </c>
      <c r="U92" s="214">
        <f t="shared" si="66"/>
        <v>0</v>
      </c>
      <c r="V92" s="218">
        <f t="shared" si="67"/>
        <v>0</v>
      </c>
      <c r="W92" s="218">
        <f t="shared" si="68"/>
        <v>0</v>
      </c>
      <c r="X92" s="218">
        <f t="shared" si="69"/>
        <v>0</v>
      </c>
      <c r="Y92" s="212">
        <f t="shared" si="70"/>
        <v>0</v>
      </c>
      <c r="Z92" s="214">
        <f t="shared" si="71"/>
        <v>382</v>
      </c>
      <c r="AA92" s="218">
        <f t="shared" si="72"/>
        <v>0</v>
      </c>
      <c r="AB92" s="218">
        <f t="shared" si="73"/>
        <v>0</v>
      </c>
      <c r="AC92" s="218">
        <f t="shared" si="74"/>
        <v>0</v>
      </c>
      <c r="AD92" s="212">
        <f t="shared" si="75"/>
        <v>382</v>
      </c>
      <c r="AE92" s="252"/>
      <c r="AF92" s="252"/>
      <c r="AH92" s="249">
        <f t="shared" si="76"/>
        <v>0</v>
      </c>
      <c r="AI92" s="238"/>
      <c r="AJ92" s="238"/>
      <c r="AK92" s="238"/>
      <c r="AL92" s="239"/>
      <c r="AM92" s="254"/>
      <c r="AN92" s="262"/>
      <c r="AO92" s="249">
        <f t="shared" si="77"/>
        <v>0</v>
      </c>
      <c r="AP92" s="238"/>
      <c r="AQ92" s="238"/>
      <c r="AR92" s="238"/>
      <c r="AS92" s="242"/>
      <c r="AT92" s="214">
        <f t="shared" si="78"/>
        <v>0</v>
      </c>
      <c r="AU92" s="238"/>
      <c r="AV92" s="238"/>
      <c r="AW92" s="238"/>
      <c r="AX92" s="239"/>
      <c r="AY92" s="249">
        <f t="shared" si="79"/>
        <v>382</v>
      </c>
      <c r="AZ92" s="238"/>
      <c r="BA92" s="238"/>
      <c r="BB92" s="238"/>
      <c r="BC92" s="246">
        <v>382</v>
      </c>
      <c r="BD92" s="254"/>
      <c r="BE92" s="252"/>
      <c r="BF92" s="249">
        <f t="shared" si="80"/>
        <v>0</v>
      </c>
      <c r="BG92" s="238"/>
      <c r="BH92" s="238"/>
      <c r="BI92" s="238"/>
      <c r="BJ92" s="239"/>
      <c r="BK92" s="249">
        <f t="shared" si="81"/>
        <v>0</v>
      </c>
      <c r="BL92" s="238"/>
      <c r="BM92" s="238"/>
      <c r="BN92" s="238"/>
      <c r="BO92" s="246"/>
      <c r="BP92" s="223">
        <f t="shared" si="82"/>
        <v>0</v>
      </c>
      <c r="BQ92" s="238"/>
      <c r="BR92" s="238"/>
      <c r="BS92" s="238"/>
      <c r="BT92" s="246"/>
      <c r="BU92" s="249">
        <f t="shared" si="83"/>
        <v>0</v>
      </c>
      <c r="BV92" s="238"/>
      <c r="BW92" s="238"/>
      <c r="BX92" s="238"/>
      <c r="BY92" s="246"/>
      <c r="CA92" s="222">
        <v>75</v>
      </c>
      <c r="CB92" s="216"/>
      <c r="CC92" s="216"/>
      <c r="CD92" s="216"/>
      <c r="CE92" s="216"/>
      <c r="CF92" s="216">
        <f t="shared" si="59"/>
        <v>0</v>
      </c>
      <c r="CH92" s="263">
        <v>32</v>
      </c>
      <c r="CJ92" s="274">
        <v>31</v>
      </c>
    </row>
    <row r="93" spans="1:88" s="211" customFormat="1" ht="16.5" customHeight="1" x14ac:dyDescent="0.15">
      <c r="A93" s="213">
        <f t="shared" si="61"/>
        <v>79</v>
      </c>
      <c r="B93" s="195" t="s">
        <v>26</v>
      </c>
      <c r="C93" s="265" t="s">
        <v>101</v>
      </c>
      <c r="D93" s="266" t="s">
        <v>81</v>
      </c>
      <c r="E93" s="267" t="s">
        <v>84</v>
      </c>
      <c r="F93" s="272" t="s">
        <v>88</v>
      </c>
      <c r="G93" s="557" t="s">
        <v>102</v>
      </c>
      <c r="H93" s="537">
        <v>3</v>
      </c>
      <c r="I93" s="230">
        <v>44256</v>
      </c>
      <c r="J93" s="231">
        <v>44651</v>
      </c>
      <c r="K93" s="232">
        <v>10</v>
      </c>
      <c r="L93" s="232">
        <v>2</v>
      </c>
      <c r="M93" s="232">
        <v>1</v>
      </c>
      <c r="N93" s="232">
        <v>1</v>
      </c>
      <c r="O93" s="232">
        <v>1</v>
      </c>
      <c r="P93" s="232">
        <v>1</v>
      </c>
      <c r="Q93" s="233">
        <v>4</v>
      </c>
      <c r="R93" s="255"/>
      <c r="S93" s="255"/>
      <c r="T93" s="536">
        <v>409</v>
      </c>
      <c r="U93" s="214">
        <f t="shared" si="66"/>
        <v>0</v>
      </c>
      <c r="V93" s="218">
        <f t="shared" si="67"/>
        <v>0</v>
      </c>
      <c r="W93" s="218">
        <f t="shared" si="68"/>
        <v>0</v>
      </c>
      <c r="X93" s="218">
        <f t="shared" si="69"/>
        <v>0</v>
      </c>
      <c r="Y93" s="212">
        <f t="shared" si="70"/>
        <v>0</v>
      </c>
      <c r="Z93" s="214">
        <f t="shared" si="71"/>
        <v>409</v>
      </c>
      <c r="AA93" s="218">
        <f t="shared" si="72"/>
        <v>0</v>
      </c>
      <c r="AB93" s="218">
        <f t="shared" si="73"/>
        <v>0</v>
      </c>
      <c r="AC93" s="218">
        <f t="shared" si="74"/>
        <v>0</v>
      </c>
      <c r="AD93" s="212">
        <f t="shared" si="75"/>
        <v>409</v>
      </c>
      <c r="AE93" s="252"/>
      <c r="AF93" s="252"/>
      <c r="AH93" s="249">
        <f t="shared" si="76"/>
        <v>0</v>
      </c>
      <c r="AI93" s="238"/>
      <c r="AJ93" s="238"/>
      <c r="AK93" s="238"/>
      <c r="AL93" s="239"/>
      <c r="AM93" s="254"/>
      <c r="AN93" s="262"/>
      <c r="AO93" s="249">
        <f t="shared" si="77"/>
        <v>0</v>
      </c>
      <c r="AP93" s="238"/>
      <c r="AQ93" s="238"/>
      <c r="AR93" s="238"/>
      <c r="AS93" s="242"/>
      <c r="AT93" s="214">
        <f t="shared" si="78"/>
        <v>0</v>
      </c>
      <c r="AU93" s="238"/>
      <c r="AV93" s="238"/>
      <c r="AW93" s="238"/>
      <c r="AX93" s="239"/>
      <c r="AY93" s="249">
        <f t="shared" si="79"/>
        <v>409</v>
      </c>
      <c r="AZ93" s="238"/>
      <c r="BA93" s="238"/>
      <c r="BB93" s="238"/>
      <c r="BC93" s="246">
        <v>409</v>
      </c>
      <c r="BD93" s="254"/>
      <c r="BE93" s="252"/>
      <c r="BF93" s="249">
        <f t="shared" si="80"/>
        <v>0</v>
      </c>
      <c r="BG93" s="238"/>
      <c r="BH93" s="238"/>
      <c r="BI93" s="238"/>
      <c r="BJ93" s="239"/>
      <c r="BK93" s="249">
        <f t="shared" si="81"/>
        <v>0</v>
      </c>
      <c r="BL93" s="238"/>
      <c r="BM93" s="238"/>
      <c r="BN93" s="238"/>
      <c r="BO93" s="246"/>
      <c r="BP93" s="223">
        <f t="shared" si="82"/>
        <v>0</v>
      </c>
      <c r="BQ93" s="238"/>
      <c r="BR93" s="238"/>
      <c r="BS93" s="238"/>
      <c r="BT93" s="246"/>
      <c r="BU93" s="249">
        <f t="shared" si="83"/>
        <v>0</v>
      </c>
      <c r="BV93" s="238"/>
      <c r="BW93" s="238"/>
      <c r="BX93" s="238"/>
      <c r="BY93" s="246"/>
      <c r="CA93" s="222">
        <v>77</v>
      </c>
      <c r="CB93" s="217"/>
      <c r="CC93" s="217"/>
      <c r="CD93" s="217"/>
      <c r="CE93" s="217"/>
      <c r="CF93" s="216">
        <f t="shared" si="59"/>
        <v>0</v>
      </c>
      <c r="CH93" s="263">
        <v>32</v>
      </c>
      <c r="CJ93" s="274">
        <v>31</v>
      </c>
    </row>
    <row r="94" spans="1:88" s="211" customFormat="1" ht="16.5" customHeight="1" x14ac:dyDescent="0.15">
      <c r="A94" s="213">
        <f t="shared" si="61"/>
        <v>80</v>
      </c>
      <c r="B94" s="208" t="s">
        <v>26</v>
      </c>
      <c r="C94" s="268" t="s">
        <v>103</v>
      </c>
      <c r="D94" s="266" t="s">
        <v>81</v>
      </c>
      <c r="E94" s="269" t="s">
        <v>84</v>
      </c>
      <c r="F94" s="273" t="s">
        <v>88</v>
      </c>
      <c r="G94" s="582" t="s">
        <v>104</v>
      </c>
      <c r="H94" s="583">
        <v>3</v>
      </c>
      <c r="I94" s="153">
        <v>44256</v>
      </c>
      <c r="J94" s="154">
        <v>44651</v>
      </c>
      <c r="K94" s="155">
        <v>10</v>
      </c>
      <c r="L94" s="155">
        <v>2</v>
      </c>
      <c r="M94" s="155">
        <v>1</v>
      </c>
      <c r="N94" s="155">
        <v>1</v>
      </c>
      <c r="O94" s="155">
        <v>1</v>
      </c>
      <c r="P94" s="155">
        <v>4</v>
      </c>
      <c r="Q94" s="156">
        <v>1</v>
      </c>
      <c r="R94" s="157"/>
      <c r="S94" s="157"/>
      <c r="T94" s="166">
        <v>340</v>
      </c>
      <c r="U94" s="214">
        <f t="shared" si="66"/>
        <v>0</v>
      </c>
      <c r="V94" s="218">
        <f t="shared" si="67"/>
        <v>0</v>
      </c>
      <c r="W94" s="218">
        <f t="shared" si="68"/>
        <v>0</v>
      </c>
      <c r="X94" s="218">
        <f t="shared" si="69"/>
        <v>0</v>
      </c>
      <c r="Y94" s="212">
        <f t="shared" si="70"/>
        <v>0</v>
      </c>
      <c r="Z94" s="214">
        <f t="shared" si="71"/>
        <v>340</v>
      </c>
      <c r="AA94" s="218">
        <f t="shared" si="72"/>
        <v>0</v>
      </c>
      <c r="AB94" s="218">
        <f t="shared" si="73"/>
        <v>0</v>
      </c>
      <c r="AC94" s="218">
        <f t="shared" si="74"/>
        <v>0</v>
      </c>
      <c r="AD94" s="212">
        <f t="shared" si="75"/>
        <v>340</v>
      </c>
      <c r="AE94" s="252"/>
      <c r="AF94" s="252"/>
      <c r="AH94" s="249">
        <f t="shared" si="76"/>
        <v>0</v>
      </c>
      <c r="AI94" s="238"/>
      <c r="AJ94" s="238"/>
      <c r="AK94" s="238"/>
      <c r="AL94" s="239"/>
      <c r="AM94" s="254"/>
      <c r="AN94" s="262"/>
      <c r="AO94" s="249">
        <f t="shared" si="77"/>
        <v>0</v>
      </c>
      <c r="AP94" s="238"/>
      <c r="AQ94" s="238"/>
      <c r="AR94" s="238"/>
      <c r="AS94" s="242"/>
      <c r="AT94" s="214">
        <f t="shared" si="78"/>
        <v>0</v>
      </c>
      <c r="AU94" s="238"/>
      <c r="AV94" s="238"/>
      <c r="AW94" s="238"/>
      <c r="AX94" s="239"/>
      <c r="AY94" s="249">
        <f t="shared" si="79"/>
        <v>340</v>
      </c>
      <c r="AZ94" s="238"/>
      <c r="BA94" s="238"/>
      <c r="BB94" s="238"/>
      <c r="BC94" s="171">
        <v>340</v>
      </c>
      <c r="BD94" s="254"/>
      <c r="BE94" s="252"/>
      <c r="BF94" s="249">
        <f t="shared" si="80"/>
        <v>0</v>
      </c>
      <c r="BG94" s="238"/>
      <c r="BH94" s="238"/>
      <c r="BI94" s="238"/>
      <c r="BJ94" s="239"/>
      <c r="BK94" s="249">
        <f t="shared" si="81"/>
        <v>0</v>
      </c>
      <c r="BL94" s="238"/>
      <c r="BM94" s="238"/>
      <c r="BN94" s="238"/>
      <c r="BO94" s="246"/>
      <c r="BP94" s="223">
        <f t="shared" si="82"/>
        <v>0</v>
      </c>
      <c r="BQ94" s="238"/>
      <c r="BR94" s="238"/>
      <c r="BS94" s="238"/>
      <c r="BT94" s="246"/>
      <c r="BU94" s="249">
        <f t="shared" si="83"/>
        <v>0</v>
      </c>
      <c r="BV94" s="238"/>
      <c r="BW94" s="238"/>
      <c r="BX94" s="238"/>
      <c r="BY94" s="246"/>
      <c r="CA94" s="222">
        <v>78</v>
      </c>
      <c r="CB94" s="216"/>
      <c r="CC94" s="216"/>
      <c r="CD94" s="216"/>
      <c r="CE94" s="216"/>
      <c r="CF94" s="216">
        <f t="shared" si="59"/>
        <v>0</v>
      </c>
      <c r="CH94" s="264">
        <v>32</v>
      </c>
      <c r="CJ94" s="274">
        <v>31</v>
      </c>
    </row>
    <row r="95" spans="1:88" s="211" customFormat="1" ht="16.5" customHeight="1" x14ac:dyDescent="0.15">
      <c r="A95" s="213">
        <f t="shared" si="61"/>
        <v>81</v>
      </c>
      <c r="B95" s="208" t="s">
        <v>26</v>
      </c>
      <c r="C95" s="265" t="s">
        <v>105</v>
      </c>
      <c r="D95" s="266" t="s">
        <v>81</v>
      </c>
      <c r="E95" s="267" t="s">
        <v>84</v>
      </c>
      <c r="F95" s="272" t="s">
        <v>88</v>
      </c>
      <c r="G95" s="582" t="s">
        <v>106</v>
      </c>
      <c r="H95" s="560">
        <v>3</v>
      </c>
      <c r="I95" s="153">
        <v>44256</v>
      </c>
      <c r="J95" s="154">
        <v>44651</v>
      </c>
      <c r="K95" s="155">
        <v>10</v>
      </c>
      <c r="L95" s="155">
        <v>2</v>
      </c>
      <c r="M95" s="155">
        <v>1</v>
      </c>
      <c r="N95" s="155">
        <v>1</v>
      </c>
      <c r="O95" s="155">
        <v>1</v>
      </c>
      <c r="P95" s="155">
        <v>4</v>
      </c>
      <c r="Q95" s="156">
        <v>1</v>
      </c>
      <c r="R95" s="163"/>
      <c r="S95" s="163"/>
      <c r="T95" s="603">
        <v>285</v>
      </c>
      <c r="U95" s="214">
        <f t="shared" si="66"/>
        <v>0</v>
      </c>
      <c r="V95" s="218">
        <f t="shared" si="67"/>
        <v>0</v>
      </c>
      <c r="W95" s="218">
        <f t="shared" si="68"/>
        <v>0</v>
      </c>
      <c r="X95" s="218">
        <f t="shared" si="69"/>
        <v>0</v>
      </c>
      <c r="Y95" s="212">
        <f t="shared" si="70"/>
        <v>0</v>
      </c>
      <c r="Z95" s="214">
        <f t="shared" si="71"/>
        <v>285</v>
      </c>
      <c r="AA95" s="218">
        <f t="shared" si="72"/>
        <v>0</v>
      </c>
      <c r="AB95" s="218">
        <f t="shared" si="73"/>
        <v>0</v>
      </c>
      <c r="AC95" s="218">
        <f t="shared" si="74"/>
        <v>0</v>
      </c>
      <c r="AD95" s="212">
        <f t="shared" si="75"/>
        <v>285</v>
      </c>
      <c r="AE95" s="252"/>
      <c r="AF95" s="252"/>
      <c r="AH95" s="249">
        <f t="shared" si="76"/>
        <v>0</v>
      </c>
      <c r="AI95" s="238"/>
      <c r="AJ95" s="238"/>
      <c r="AK95" s="238"/>
      <c r="AL95" s="239"/>
      <c r="AM95" s="254"/>
      <c r="AN95" s="262"/>
      <c r="AO95" s="249">
        <f t="shared" si="77"/>
        <v>0</v>
      </c>
      <c r="AP95" s="238"/>
      <c r="AQ95" s="238"/>
      <c r="AR95" s="238"/>
      <c r="AS95" s="242"/>
      <c r="AT95" s="214">
        <f t="shared" si="78"/>
        <v>0</v>
      </c>
      <c r="AU95" s="238"/>
      <c r="AV95" s="238"/>
      <c r="AW95" s="238"/>
      <c r="AX95" s="239"/>
      <c r="AY95" s="249">
        <f t="shared" si="79"/>
        <v>285</v>
      </c>
      <c r="AZ95" s="238"/>
      <c r="BA95" s="238"/>
      <c r="BB95" s="238"/>
      <c r="BC95" s="171">
        <v>285</v>
      </c>
      <c r="BD95" s="254"/>
      <c r="BE95" s="252"/>
      <c r="BF95" s="249">
        <f t="shared" si="80"/>
        <v>0</v>
      </c>
      <c r="BG95" s="238"/>
      <c r="BH95" s="238"/>
      <c r="BI95" s="238"/>
      <c r="BJ95" s="239"/>
      <c r="BK95" s="249">
        <f t="shared" si="81"/>
        <v>0</v>
      </c>
      <c r="BL95" s="238"/>
      <c r="BM95" s="238"/>
      <c r="BN95" s="238"/>
      <c r="BO95" s="246"/>
      <c r="BP95" s="223">
        <f t="shared" si="82"/>
        <v>0</v>
      </c>
      <c r="BQ95" s="238"/>
      <c r="BR95" s="238"/>
      <c r="BS95" s="238"/>
      <c r="BT95" s="246"/>
      <c r="BU95" s="249">
        <f t="shared" si="83"/>
        <v>0</v>
      </c>
      <c r="BV95" s="238"/>
      <c r="BW95" s="238"/>
      <c r="BX95" s="238"/>
      <c r="BY95" s="246"/>
      <c r="CA95" s="222">
        <v>79</v>
      </c>
      <c r="CB95" s="216"/>
      <c r="CC95" s="216"/>
      <c r="CD95" s="216"/>
      <c r="CE95" s="216"/>
      <c r="CF95" s="216">
        <f t="shared" si="59"/>
        <v>0</v>
      </c>
      <c r="CH95" s="263">
        <v>32</v>
      </c>
      <c r="CJ95" s="274">
        <v>31</v>
      </c>
    </row>
    <row r="96" spans="1:88" s="211" customFormat="1" ht="16.5" customHeight="1" x14ac:dyDescent="0.15">
      <c r="A96" s="213">
        <f t="shared" si="61"/>
        <v>82</v>
      </c>
      <c r="B96" s="208" t="s">
        <v>26</v>
      </c>
      <c r="C96" s="265" t="s">
        <v>107</v>
      </c>
      <c r="D96" s="266" t="s">
        <v>81</v>
      </c>
      <c r="E96" s="267" t="s">
        <v>84</v>
      </c>
      <c r="F96" s="272" t="s">
        <v>88</v>
      </c>
      <c r="G96" s="582" t="s">
        <v>108</v>
      </c>
      <c r="H96" s="560">
        <v>3</v>
      </c>
      <c r="I96" s="153">
        <v>44256</v>
      </c>
      <c r="J96" s="154">
        <v>44651</v>
      </c>
      <c r="K96" s="155">
        <v>10</v>
      </c>
      <c r="L96" s="155">
        <v>2</v>
      </c>
      <c r="M96" s="155">
        <v>1</v>
      </c>
      <c r="N96" s="155">
        <v>1</v>
      </c>
      <c r="O96" s="155">
        <v>1</v>
      </c>
      <c r="P96" s="155">
        <v>4</v>
      </c>
      <c r="Q96" s="156">
        <v>1</v>
      </c>
      <c r="R96" s="163"/>
      <c r="S96" s="163"/>
      <c r="T96" s="603">
        <v>99</v>
      </c>
      <c r="U96" s="214">
        <f t="shared" si="66"/>
        <v>0</v>
      </c>
      <c r="V96" s="218">
        <f t="shared" si="67"/>
        <v>0</v>
      </c>
      <c r="W96" s="218">
        <f t="shared" si="68"/>
        <v>0</v>
      </c>
      <c r="X96" s="218">
        <f t="shared" si="69"/>
        <v>0</v>
      </c>
      <c r="Y96" s="212">
        <f t="shared" si="70"/>
        <v>0</v>
      </c>
      <c r="Z96" s="214">
        <f t="shared" si="71"/>
        <v>99</v>
      </c>
      <c r="AA96" s="218">
        <f t="shared" si="72"/>
        <v>0</v>
      </c>
      <c r="AB96" s="218">
        <f t="shared" si="73"/>
        <v>0</v>
      </c>
      <c r="AC96" s="218">
        <f t="shared" si="74"/>
        <v>0</v>
      </c>
      <c r="AD96" s="212">
        <f t="shared" si="75"/>
        <v>99</v>
      </c>
      <c r="AE96" s="252"/>
      <c r="AF96" s="252"/>
      <c r="AH96" s="249">
        <f t="shared" si="76"/>
        <v>0</v>
      </c>
      <c r="AI96" s="238"/>
      <c r="AJ96" s="238"/>
      <c r="AK96" s="238"/>
      <c r="AL96" s="239"/>
      <c r="AM96" s="254"/>
      <c r="AN96" s="262"/>
      <c r="AO96" s="249">
        <f t="shared" si="77"/>
        <v>0</v>
      </c>
      <c r="AP96" s="238"/>
      <c r="AQ96" s="238"/>
      <c r="AR96" s="238"/>
      <c r="AS96" s="242"/>
      <c r="AT96" s="214">
        <f t="shared" si="78"/>
        <v>0</v>
      </c>
      <c r="AU96" s="238"/>
      <c r="AV96" s="238"/>
      <c r="AW96" s="238"/>
      <c r="AX96" s="239"/>
      <c r="AY96" s="249">
        <f t="shared" si="79"/>
        <v>99</v>
      </c>
      <c r="AZ96" s="238"/>
      <c r="BA96" s="238"/>
      <c r="BB96" s="238"/>
      <c r="BC96" s="171">
        <v>99</v>
      </c>
      <c r="BD96" s="254"/>
      <c r="BE96" s="252"/>
      <c r="BF96" s="249">
        <f t="shared" si="80"/>
        <v>0</v>
      </c>
      <c r="BG96" s="238"/>
      <c r="BH96" s="238"/>
      <c r="BI96" s="238"/>
      <c r="BJ96" s="239"/>
      <c r="BK96" s="249">
        <f t="shared" si="81"/>
        <v>0</v>
      </c>
      <c r="BL96" s="238"/>
      <c r="BM96" s="238"/>
      <c r="BN96" s="238"/>
      <c r="BO96" s="246"/>
      <c r="BP96" s="223">
        <f t="shared" si="82"/>
        <v>0</v>
      </c>
      <c r="BQ96" s="238"/>
      <c r="BR96" s="238"/>
      <c r="BS96" s="238"/>
      <c r="BT96" s="246"/>
      <c r="BU96" s="249">
        <f t="shared" si="83"/>
        <v>0</v>
      </c>
      <c r="BV96" s="238"/>
      <c r="BW96" s="238"/>
      <c r="BX96" s="238"/>
      <c r="BY96" s="246"/>
      <c r="CA96" s="222">
        <v>80</v>
      </c>
      <c r="CB96" s="216"/>
      <c r="CC96" s="216"/>
      <c r="CD96" s="216"/>
      <c r="CE96" s="216"/>
      <c r="CF96" s="216">
        <f t="shared" si="59"/>
        <v>0</v>
      </c>
      <c r="CH96" s="263">
        <v>32</v>
      </c>
      <c r="CJ96" s="274">
        <v>31</v>
      </c>
    </row>
    <row r="97" spans="1:88" s="211" customFormat="1" ht="16.5" customHeight="1" x14ac:dyDescent="0.15">
      <c r="A97" s="213">
        <f t="shared" si="61"/>
        <v>83</v>
      </c>
      <c r="B97" s="195" t="s">
        <v>26</v>
      </c>
      <c r="C97" s="1192" t="s">
        <v>1142</v>
      </c>
      <c r="D97" s="1187" t="s">
        <v>81</v>
      </c>
      <c r="E97" s="1190" t="s">
        <v>320</v>
      </c>
      <c r="F97" s="1193" t="s">
        <v>94</v>
      </c>
      <c r="G97" s="557" t="s">
        <v>322</v>
      </c>
      <c r="H97" s="537">
        <v>3</v>
      </c>
      <c r="I97" s="230">
        <v>44256</v>
      </c>
      <c r="J97" s="231">
        <v>44651</v>
      </c>
      <c r="K97" s="232">
        <v>10</v>
      </c>
      <c r="L97" s="232">
        <v>2</v>
      </c>
      <c r="M97" s="232">
        <v>1</v>
      </c>
      <c r="N97" s="232">
        <v>2</v>
      </c>
      <c r="O97" s="232">
        <v>1</v>
      </c>
      <c r="P97" s="232">
        <v>1</v>
      </c>
      <c r="Q97" s="233">
        <v>1</v>
      </c>
      <c r="R97" s="255"/>
      <c r="S97" s="255"/>
      <c r="T97" s="536">
        <v>650</v>
      </c>
      <c r="U97" s="214">
        <f t="shared" si="66"/>
        <v>0</v>
      </c>
      <c r="V97" s="218">
        <f t="shared" si="67"/>
        <v>0</v>
      </c>
      <c r="W97" s="218">
        <f t="shared" si="68"/>
        <v>0</v>
      </c>
      <c r="X97" s="218">
        <f t="shared" si="69"/>
        <v>0</v>
      </c>
      <c r="Y97" s="212">
        <f t="shared" si="70"/>
        <v>0</v>
      </c>
      <c r="Z97" s="214">
        <f t="shared" si="71"/>
        <v>650</v>
      </c>
      <c r="AA97" s="218">
        <f t="shared" si="72"/>
        <v>0</v>
      </c>
      <c r="AB97" s="218">
        <f t="shared" si="73"/>
        <v>0</v>
      </c>
      <c r="AC97" s="218">
        <f t="shared" si="74"/>
        <v>0</v>
      </c>
      <c r="AD97" s="212">
        <f t="shared" si="75"/>
        <v>650</v>
      </c>
      <c r="AE97" s="252"/>
      <c r="AF97" s="252"/>
      <c r="AH97" s="249">
        <f t="shared" si="76"/>
        <v>0</v>
      </c>
      <c r="AI97" s="238"/>
      <c r="AJ97" s="238"/>
      <c r="AK97" s="238"/>
      <c r="AL97" s="239"/>
      <c r="AM97" s="254"/>
      <c r="AN97" s="262"/>
      <c r="AO97" s="249">
        <f t="shared" si="77"/>
        <v>0</v>
      </c>
      <c r="AP97" s="238"/>
      <c r="AQ97" s="238"/>
      <c r="AR97" s="238"/>
      <c r="AS97" s="242"/>
      <c r="AT97" s="214">
        <f t="shared" si="78"/>
        <v>0</v>
      </c>
      <c r="AU97" s="238"/>
      <c r="AV97" s="238"/>
      <c r="AW97" s="238"/>
      <c r="AX97" s="239"/>
      <c r="AY97" s="249">
        <f t="shared" si="79"/>
        <v>650</v>
      </c>
      <c r="AZ97" s="238"/>
      <c r="BA97" s="238"/>
      <c r="BB97" s="238"/>
      <c r="BC97" s="246">
        <v>650</v>
      </c>
      <c r="BD97" s="254"/>
      <c r="BE97" s="252"/>
      <c r="BF97" s="249">
        <f t="shared" si="80"/>
        <v>0</v>
      </c>
      <c r="BG97" s="238"/>
      <c r="BH97" s="238"/>
      <c r="BI97" s="238"/>
      <c r="BJ97" s="239"/>
      <c r="BK97" s="249">
        <f t="shared" si="81"/>
        <v>0</v>
      </c>
      <c r="BL97" s="238"/>
      <c r="BM97" s="238"/>
      <c r="BN97" s="238"/>
      <c r="BO97" s="246"/>
      <c r="BP97" s="223">
        <f t="shared" si="82"/>
        <v>0</v>
      </c>
      <c r="BQ97" s="238"/>
      <c r="BR97" s="238"/>
      <c r="BS97" s="238"/>
      <c r="BT97" s="246"/>
      <c r="BU97" s="249">
        <f t="shared" si="83"/>
        <v>0</v>
      </c>
      <c r="BV97" s="238"/>
      <c r="BW97" s="238"/>
      <c r="BX97" s="238"/>
      <c r="BY97" s="246"/>
      <c r="CA97" s="222">
        <v>2</v>
      </c>
      <c r="CB97" s="216"/>
      <c r="CC97" s="216"/>
      <c r="CD97" s="216"/>
      <c r="CE97" s="216"/>
      <c r="CF97" s="216">
        <f t="shared" si="59"/>
        <v>0</v>
      </c>
      <c r="CH97" s="376"/>
    </row>
    <row r="98" spans="1:88" s="211" customFormat="1" ht="16.5" customHeight="1" x14ac:dyDescent="0.15">
      <c r="A98" s="213">
        <f t="shared" si="61"/>
        <v>84</v>
      </c>
      <c r="B98" s="195" t="s">
        <v>26</v>
      </c>
      <c r="C98" s="265" t="s">
        <v>109</v>
      </c>
      <c r="D98" s="266" t="s">
        <v>81</v>
      </c>
      <c r="E98" s="267" t="s">
        <v>84</v>
      </c>
      <c r="F98" s="272" t="s">
        <v>110</v>
      </c>
      <c r="G98" s="557" t="s">
        <v>111</v>
      </c>
      <c r="H98" s="537">
        <v>3</v>
      </c>
      <c r="I98" s="230">
        <v>44256</v>
      </c>
      <c r="J98" s="231">
        <v>44651</v>
      </c>
      <c r="K98" s="232">
        <v>10</v>
      </c>
      <c r="L98" s="232">
        <v>2</v>
      </c>
      <c r="M98" s="232">
        <v>1</v>
      </c>
      <c r="N98" s="232">
        <v>3</v>
      </c>
      <c r="O98" s="232">
        <v>1</v>
      </c>
      <c r="P98" s="232">
        <v>3</v>
      </c>
      <c r="Q98" s="233">
        <v>1</v>
      </c>
      <c r="R98" s="255"/>
      <c r="S98" s="255"/>
      <c r="T98" s="536">
        <v>1222</v>
      </c>
      <c r="U98" s="214">
        <f t="shared" si="66"/>
        <v>0</v>
      </c>
      <c r="V98" s="218">
        <f t="shared" si="67"/>
        <v>0</v>
      </c>
      <c r="W98" s="218">
        <f t="shared" si="68"/>
        <v>0</v>
      </c>
      <c r="X98" s="218">
        <f t="shared" si="69"/>
        <v>0</v>
      </c>
      <c r="Y98" s="212">
        <f t="shared" si="70"/>
        <v>0</v>
      </c>
      <c r="Z98" s="214">
        <f t="shared" si="71"/>
        <v>1222</v>
      </c>
      <c r="AA98" s="218">
        <f t="shared" si="72"/>
        <v>0</v>
      </c>
      <c r="AB98" s="218">
        <f t="shared" si="73"/>
        <v>0</v>
      </c>
      <c r="AC98" s="218">
        <f t="shared" si="74"/>
        <v>0</v>
      </c>
      <c r="AD98" s="212">
        <f t="shared" si="75"/>
        <v>1222</v>
      </c>
      <c r="AE98" s="252"/>
      <c r="AF98" s="252"/>
      <c r="AH98" s="249">
        <f t="shared" si="76"/>
        <v>0</v>
      </c>
      <c r="AI98" s="238"/>
      <c r="AJ98" s="238"/>
      <c r="AK98" s="238"/>
      <c r="AL98" s="239"/>
      <c r="AM98" s="254"/>
      <c r="AN98" s="262"/>
      <c r="AO98" s="249">
        <f t="shared" si="77"/>
        <v>0</v>
      </c>
      <c r="AP98" s="238"/>
      <c r="AQ98" s="238"/>
      <c r="AR98" s="238"/>
      <c r="AS98" s="242"/>
      <c r="AT98" s="214">
        <f t="shared" si="78"/>
        <v>0</v>
      </c>
      <c r="AU98" s="238"/>
      <c r="AV98" s="238"/>
      <c r="AW98" s="238"/>
      <c r="AX98" s="239"/>
      <c r="AY98" s="249">
        <f t="shared" si="79"/>
        <v>1222</v>
      </c>
      <c r="AZ98" s="238"/>
      <c r="BA98" s="238"/>
      <c r="BB98" s="238"/>
      <c r="BC98" s="246">
        <v>1222</v>
      </c>
      <c r="BD98" s="254"/>
      <c r="BE98" s="252"/>
      <c r="BF98" s="249">
        <f t="shared" si="80"/>
        <v>0</v>
      </c>
      <c r="BG98" s="238"/>
      <c r="BH98" s="238"/>
      <c r="BI98" s="238"/>
      <c r="BJ98" s="239"/>
      <c r="BK98" s="249">
        <f t="shared" si="81"/>
        <v>0</v>
      </c>
      <c r="BL98" s="238"/>
      <c r="BM98" s="238"/>
      <c r="BN98" s="238"/>
      <c r="BO98" s="246"/>
      <c r="BP98" s="223">
        <f t="shared" si="82"/>
        <v>0</v>
      </c>
      <c r="BQ98" s="238"/>
      <c r="BR98" s="238"/>
      <c r="BS98" s="238"/>
      <c r="BT98" s="246"/>
      <c r="BU98" s="249">
        <f t="shared" si="83"/>
        <v>0</v>
      </c>
      <c r="BV98" s="238"/>
      <c r="BW98" s="238"/>
      <c r="BX98" s="238"/>
      <c r="BY98" s="246"/>
      <c r="CA98" s="222">
        <v>82</v>
      </c>
      <c r="CB98" s="216"/>
      <c r="CC98" s="216"/>
      <c r="CD98" s="216"/>
      <c r="CE98" s="216"/>
      <c r="CF98" s="216">
        <f t="shared" si="59"/>
        <v>0</v>
      </c>
      <c r="CH98" s="263">
        <v>32</v>
      </c>
      <c r="CJ98" s="274">
        <v>35</v>
      </c>
    </row>
    <row r="99" spans="1:88" s="211" customFormat="1" ht="16.5" customHeight="1" x14ac:dyDescent="0.15">
      <c r="A99" s="213">
        <f t="shared" si="61"/>
        <v>85</v>
      </c>
      <c r="B99" s="195" t="s">
        <v>26</v>
      </c>
      <c r="C99" s="265" t="s">
        <v>112</v>
      </c>
      <c r="D99" s="266" t="s">
        <v>81</v>
      </c>
      <c r="E99" s="267" t="s">
        <v>84</v>
      </c>
      <c r="F99" s="272" t="s">
        <v>110</v>
      </c>
      <c r="G99" s="557" t="s">
        <v>113</v>
      </c>
      <c r="H99" s="537">
        <v>3</v>
      </c>
      <c r="I99" s="230">
        <v>44286</v>
      </c>
      <c r="J99" s="231">
        <v>44651</v>
      </c>
      <c r="K99" s="232">
        <v>10</v>
      </c>
      <c r="L99" s="232">
        <v>2</v>
      </c>
      <c r="M99" s="232">
        <v>1</v>
      </c>
      <c r="N99" s="232">
        <v>3</v>
      </c>
      <c r="O99" s="232">
        <v>2</v>
      </c>
      <c r="P99" s="232">
        <v>1</v>
      </c>
      <c r="Q99" s="233">
        <v>1</v>
      </c>
      <c r="R99" s="255"/>
      <c r="S99" s="255"/>
      <c r="T99" s="536">
        <v>696</v>
      </c>
      <c r="U99" s="214">
        <f t="shared" si="66"/>
        <v>0</v>
      </c>
      <c r="V99" s="218">
        <f t="shared" si="67"/>
        <v>0</v>
      </c>
      <c r="W99" s="218">
        <f t="shared" si="68"/>
        <v>0</v>
      </c>
      <c r="X99" s="218">
        <f t="shared" si="69"/>
        <v>0</v>
      </c>
      <c r="Y99" s="212">
        <f t="shared" si="70"/>
        <v>0</v>
      </c>
      <c r="Z99" s="214">
        <f t="shared" si="71"/>
        <v>696</v>
      </c>
      <c r="AA99" s="218">
        <f t="shared" si="72"/>
        <v>0</v>
      </c>
      <c r="AB99" s="218">
        <f t="shared" si="73"/>
        <v>0</v>
      </c>
      <c r="AC99" s="218">
        <f t="shared" si="74"/>
        <v>0</v>
      </c>
      <c r="AD99" s="212">
        <f t="shared" si="75"/>
        <v>696</v>
      </c>
      <c r="AE99" s="252"/>
      <c r="AF99" s="252"/>
      <c r="AH99" s="249">
        <f t="shared" si="76"/>
        <v>0</v>
      </c>
      <c r="AI99" s="238"/>
      <c r="AJ99" s="238"/>
      <c r="AK99" s="238"/>
      <c r="AL99" s="239"/>
      <c r="AM99" s="254"/>
      <c r="AN99" s="262"/>
      <c r="AO99" s="249">
        <f t="shared" si="77"/>
        <v>0</v>
      </c>
      <c r="AP99" s="238"/>
      <c r="AQ99" s="238"/>
      <c r="AR99" s="238"/>
      <c r="AS99" s="242"/>
      <c r="AT99" s="214">
        <f t="shared" si="78"/>
        <v>0</v>
      </c>
      <c r="AU99" s="238"/>
      <c r="AV99" s="238"/>
      <c r="AW99" s="238"/>
      <c r="AX99" s="239"/>
      <c r="AY99" s="249">
        <f t="shared" si="79"/>
        <v>696</v>
      </c>
      <c r="AZ99" s="238"/>
      <c r="BA99" s="238"/>
      <c r="BB99" s="238"/>
      <c r="BC99" s="246">
        <v>696</v>
      </c>
      <c r="BD99" s="254"/>
      <c r="BE99" s="252"/>
      <c r="BF99" s="249">
        <f t="shared" si="80"/>
        <v>0</v>
      </c>
      <c r="BG99" s="238"/>
      <c r="BH99" s="238"/>
      <c r="BI99" s="238"/>
      <c r="BJ99" s="239"/>
      <c r="BK99" s="249">
        <f t="shared" si="81"/>
        <v>0</v>
      </c>
      <c r="BL99" s="238"/>
      <c r="BM99" s="238"/>
      <c r="BN99" s="238"/>
      <c r="BO99" s="246"/>
      <c r="BP99" s="223">
        <f t="shared" si="82"/>
        <v>0</v>
      </c>
      <c r="BQ99" s="238"/>
      <c r="BR99" s="238"/>
      <c r="BS99" s="238"/>
      <c r="BT99" s="246"/>
      <c r="BU99" s="249">
        <f t="shared" si="83"/>
        <v>0</v>
      </c>
      <c r="BV99" s="238"/>
      <c r="BW99" s="238"/>
      <c r="BX99" s="238"/>
      <c r="BY99" s="246"/>
      <c r="CA99" s="222">
        <v>83</v>
      </c>
      <c r="CB99" s="216"/>
      <c r="CC99" s="216"/>
      <c r="CD99" s="216"/>
      <c r="CE99" s="216"/>
      <c r="CF99" s="216">
        <f t="shared" si="59"/>
        <v>0</v>
      </c>
      <c r="CH99" s="263">
        <v>32</v>
      </c>
      <c r="CJ99" s="274">
        <v>35</v>
      </c>
    </row>
    <row r="100" spans="1:88" s="211" customFormat="1" ht="16.5" customHeight="1" x14ac:dyDescent="0.15">
      <c r="A100" s="213">
        <f t="shared" si="61"/>
        <v>86</v>
      </c>
      <c r="B100" s="195" t="s">
        <v>26</v>
      </c>
      <c r="C100" s="265" t="s">
        <v>114</v>
      </c>
      <c r="D100" s="266" t="s">
        <v>81</v>
      </c>
      <c r="E100" s="267" t="s">
        <v>84</v>
      </c>
      <c r="F100" s="272" t="s">
        <v>110</v>
      </c>
      <c r="G100" s="557" t="s">
        <v>115</v>
      </c>
      <c r="H100" s="537">
        <v>3</v>
      </c>
      <c r="I100" s="230">
        <v>44286</v>
      </c>
      <c r="J100" s="231">
        <v>44651</v>
      </c>
      <c r="K100" s="232">
        <v>10</v>
      </c>
      <c r="L100" s="232">
        <v>2</v>
      </c>
      <c r="M100" s="232">
        <v>1</v>
      </c>
      <c r="N100" s="232">
        <v>3</v>
      </c>
      <c r="O100" s="232">
        <v>2</v>
      </c>
      <c r="P100" s="232">
        <v>1</v>
      </c>
      <c r="Q100" s="233">
        <v>1</v>
      </c>
      <c r="R100" s="255"/>
      <c r="S100" s="255"/>
      <c r="T100" s="536">
        <v>480</v>
      </c>
      <c r="U100" s="214">
        <f t="shared" si="66"/>
        <v>0</v>
      </c>
      <c r="V100" s="218">
        <f t="shared" si="67"/>
        <v>0</v>
      </c>
      <c r="W100" s="218">
        <f t="shared" si="68"/>
        <v>0</v>
      </c>
      <c r="X100" s="218">
        <f t="shared" si="69"/>
        <v>0</v>
      </c>
      <c r="Y100" s="212">
        <f t="shared" si="70"/>
        <v>0</v>
      </c>
      <c r="Z100" s="214">
        <f t="shared" si="71"/>
        <v>480</v>
      </c>
      <c r="AA100" s="218">
        <f t="shared" si="72"/>
        <v>0</v>
      </c>
      <c r="AB100" s="218">
        <f t="shared" si="73"/>
        <v>0</v>
      </c>
      <c r="AC100" s="218">
        <f t="shared" si="74"/>
        <v>0</v>
      </c>
      <c r="AD100" s="212">
        <f t="shared" si="75"/>
        <v>480</v>
      </c>
      <c r="AE100" s="252"/>
      <c r="AF100" s="252"/>
      <c r="AH100" s="249">
        <f t="shared" si="76"/>
        <v>0</v>
      </c>
      <c r="AI100" s="238"/>
      <c r="AJ100" s="238"/>
      <c r="AK100" s="238"/>
      <c r="AL100" s="239"/>
      <c r="AM100" s="254"/>
      <c r="AN100" s="262"/>
      <c r="AO100" s="249">
        <f t="shared" si="77"/>
        <v>0</v>
      </c>
      <c r="AP100" s="238"/>
      <c r="AQ100" s="238"/>
      <c r="AR100" s="238"/>
      <c r="AS100" s="242"/>
      <c r="AT100" s="214">
        <f t="shared" si="78"/>
        <v>0</v>
      </c>
      <c r="AU100" s="238"/>
      <c r="AV100" s="238"/>
      <c r="AW100" s="238"/>
      <c r="AX100" s="239"/>
      <c r="AY100" s="249">
        <f t="shared" si="79"/>
        <v>480</v>
      </c>
      <c r="AZ100" s="238"/>
      <c r="BA100" s="238"/>
      <c r="BB100" s="238"/>
      <c r="BC100" s="246">
        <v>480</v>
      </c>
      <c r="BD100" s="254"/>
      <c r="BE100" s="252"/>
      <c r="BF100" s="249">
        <f t="shared" si="80"/>
        <v>0</v>
      </c>
      <c r="BG100" s="238"/>
      <c r="BH100" s="238"/>
      <c r="BI100" s="238"/>
      <c r="BJ100" s="239"/>
      <c r="BK100" s="249">
        <f t="shared" si="81"/>
        <v>0</v>
      </c>
      <c r="BL100" s="238"/>
      <c r="BM100" s="238"/>
      <c r="BN100" s="238"/>
      <c r="BO100" s="246"/>
      <c r="BP100" s="223">
        <f t="shared" si="82"/>
        <v>0</v>
      </c>
      <c r="BQ100" s="238"/>
      <c r="BR100" s="238"/>
      <c r="BS100" s="238"/>
      <c r="BT100" s="246"/>
      <c r="BU100" s="249">
        <f t="shared" si="83"/>
        <v>0</v>
      </c>
      <c r="BV100" s="238"/>
      <c r="BW100" s="238"/>
      <c r="BX100" s="238"/>
      <c r="BY100" s="246"/>
      <c r="CA100" s="222">
        <v>84</v>
      </c>
      <c r="CB100" s="216"/>
      <c r="CC100" s="216"/>
      <c r="CD100" s="216"/>
      <c r="CE100" s="216"/>
      <c r="CF100" s="216">
        <f t="shared" si="59"/>
        <v>0</v>
      </c>
      <c r="CH100" s="263">
        <v>32</v>
      </c>
      <c r="CJ100" s="274">
        <v>35</v>
      </c>
    </row>
    <row r="101" spans="1:88" s="211" customFormat="1" ht="16.5" customHeight="1" x14ac:dyDescent="0.15">
      <c r="A101" s="213">
        <f t="shared" si="61"/>
        <v>87</v>
      </c>
      <c r="B101" s="195" t="s">
        <v>26</v>
      </c>
      <c r="C101" s="265" t="s">
        <v>116</v>
      </c>
      <c r="D101" s="266" t="s">
        <v>81</v>
      </c>
      <c r="E101" s="267" t="s">
        <v>84</v>
      </c>
      <c r="F101" s="273" t="s">
        <v>117</v>
      </c>
      <c r="G101" s="557" t="s">
        <v>118</v>
      </c>
      <c r="H101" s="537">
        <v>3</v>
      </c>
      <c r="I101" s="230">
        <v>44287</v>
      </c>
      <c r="J101" s="231">
        <v>44651</v>
      </c>
      <c r="K101" s="232">
        <v>10</v>
      </c>
      <c r="L101" s="232">
        <v>2</v>
      </c>
      <c r="M101" s="232">
        <v>1</v>
      </c>
      <c r="N101" s="232">
        <v>4</v>
      </c>
      <c r="O101" s="232">
        <v>1</v>
      </c>
      <c r="P101" s="232">
        <v>1</v>
      </c>
      <c r="Q101" s="233">
        <v>1</v>
      </c>
      <c r="R101" s="255"/>
      <c r="S101" s="255"/>
      <c r="T101" s="536">
        <v>1859</v>
      </c>
      <c r="U101" s="214">
        <f t="shared" si="66"/>
        <v>0</v>
      </c>
      <c r="V101" s="218">
        <f t="shared" si="67"/>
        <v>0</v>
      </c>
      <c r="W101" s="218">
        <f t="shared" si="68"/>
        <v>0</v>
      </c>
      <c r="X101" s="218">
        <f t="shared" si="69"/>
        <v>0</v>
      </c>
      <c r="Y101" s="212">
        <f t="shared" si="70"/>
        <v>0</v>
      </c>
      <c r="Z101" s="214">
        <f t="shared" si="71"/>
        <v>1859</v>
      </c>
      <c r="AA101" s="218">
        <f t="shared" si="72"/>
        <v>0</v>
      </c>
      <c r="AB101" s="218">
        <f t="shared" si="73"/>
        <v>0</v>
      </c>
      <c r="AC101" s="218">
        <f t="shared" si="74"/>
        <v>0</v>
      </c>
      <c r="AD101" s="212">
        <f t="shared" si="75"/>
        <v>1859</v>
      </c>
      <c r="AE101" s="252"/>
      <c r="AF101" s="252"/>
      <c r="AH101" s="249">
        <f t="shared" si="76"/>
        <v>0</v>
      </c>
      <c r="AI101" s="238"/>
      <c r="AJ101" s="238"/>
      <c r="AK101" s="238"/>
      <c r="AL101" s="239"/>
      <c r="AM101" s="254"/>
      <c r="AN101" s="262"/>
      <c r="AO101" s="249">
        <f t="shared" si="77"/>
        <v>0</v>
      </c>
      <c r="AP101" s="238"/>
      <c r="AQ101" s="238"/>
      <c r="AR101" s="238"/>
      <c r="AS101" s="242"/>
      <c r="AT101" s="214">
        <f t="shared" si="78"/>
        <v>0</v>
      </c>
      <c r="AU101" s="238"/>
      <c r="AV101" s="238"/>
      <c r="AW101" s="238"/>
      <c r="AX101" s="239"/>
      <c r="AY101" s="249">
        <f t="shared" si="79"/>
        <v>1859</v>
      </c>
      <c r="AZ101" s="238"/>
      <c r="BA101" s="238"/>
      <c r="BB101" s="238"/>
      <c r="BC101" s="246">
        <v>1859</v>
      </c>
      <c r="BD101" s="254"/>
      <c r="BE101" s="252"/>
      <c r="BF101" s="249">
        <f t="shared" si="80"/>
        <v>0</v>
      </c>
      <c r="BG101" s="238"/>
      <c r="BH101" s="238"/>
      <c r="BI101" s="238"/>
      <c r="BJ101" s="239"/>
      <c r="BK101" s="249">
        <f t="shared" si="81"/>
        <v>0</v>
      </c>
      <c r="BL101" s="238"/>
      <c r="BM101" s="238"/>
      <c r="BN101" s="238"/>
      <c r="BO101" s="246"/>
      <c r="BP101" s="223">
        <f t="shared" si="82"/>
        <v>0</v>
      </c>
      <c r="BQ101" s="238"/>
      <c r="BR101" s="238"/>
      <c r="BS101" s="238"/>
      <c r="BT101" s="246"/>
      <c r="BU101" s="249">
        <f t="shared" si="83"/>
        <v>0</v>
      </c>
      <c r="BV101" s="238"/>
      <c r="BW101" s="238"/>
      <c r="BX101" s="238"/>
      <c r="BY101" s="246"/>
      <c r="CA101" s="222">
        <v>85</v>
      </c>
      <c r="CB101" s="216"/>
      <c r="CC101" s="216"/>
      <c r="CD101" s="216"/>
      <c r="CE101" s="216"/>
      <c r="CF101" s="216">
        <f t="shared" si="59"/>
        <v>0</v>
      </c>
      <c r="CH101" s="263">
        <v>32</v>
      </c>
      <c r="CJ101" s="274">
        <v>32</v>
      </c>
    </row>
    <row r="102" spans="1:88" s="202" customFormat="1" ht="16.5" customHeight="1" x14ac:dyDescent="0.15">
      <c r="A102" s="213">
        <f t="shared" si="61"/>
        <v>88</v>
      </c>
      <c r="B102" s="195" t="s">
        <v>26</v>
      </c>
      <c r="C102" s="265" t="s">
        <v>119</v>
      </c>
      <c r="D102" s="266" t="s">
        <v>81</v>
      </c>
      <c r="E102" s="267" t="s">
        <v>84</v>
      </c>
      <c r="F102" s="325" t="s">
        <v>85</v>
      </c>
      <c r="G102" s="584" t="s">
        <v>120</v>
      </c>
      <c r="H102" s="537">
        <v>3</v>
      </c>
      <c r="I102" s="230">
        <v>44270</v>
      </c>
      <c r="J102" s="231">
        <v>44651</v>
      </c>
      <c r="K102" s="232">
        <v>10</v>
      </c>
      <c r="L102" s="232">
        <v>2</v>
      </c>
      <c r="M102" s="232">
        <v>1</v>
      </c>
      <c r="N102" s="232">
        <v>4</v>
      </c>
      <c r="O102" s="232">
        <v>2</v>
      </c>
      <c r="P102" s="232">
        <v>1</v>
      </c>
      <c r="Q102" s="233">
        <v>7</v>
      </c>
      <c r="R102" s="255"/>
      <c r="S102" s="255">
        <v>167</v>
      </c>
      <c r="T102" s="536">
        <v>167</v>
      </c>
      <c r="U102" s="214">
        <f t="shared" si="66"/>
        <v>0</v>
      </c>
      <c r="V102" s="218">
        <f t="shared" si="67"/>
        <v>0</v>
      </c>
      <c r="W102" s="218">
        <f t="shared" si="68"/>
        <v>0</v>
      </c>
      <c r="X102" s="218">
        <f t="shared" si="69"/>
        <v>0</v>
      </c>
      <c r="Y102" s="212">
        <f t="shared" si="70"/>
        <v>0</v>
      </c>
      <c r="Z102" s="214">
        <f t="shared" si="71"/>
        <v>167</v>
      </c>
      <c r="AA102" s="218">
        <f t="shared" si="72"/>
        <v>0</v>
      </c>
      <c r="AB102" s="218">
        <f t="shared" si="73"/>
        <v>0</v>
      </c>
      <c r="AC102" s="218">
        <f t="shared" si="74"/>
        <v>0</v>
      </c>
      <c r="AD102" s="212">
        <f t="shared" si="75"/>
        <v>167</v>
      </c>
      <c r="AE102" s="252"/>
      <c r="AF102" s="252"/>
      <c r="AH102" s="249">
        <f t="shared" si="76"/>
        <v>0</v>
      </c>
      <c r="AI102" s="238"/>
      <c r="AJ102" s="238"/>
      <c r="AK102" s="238"/>
      <c r="AL102" s="239"/>
      <c r="AM102" s="254"/>
      <c r="AN102" s="262"/>
      <c r="AO102" s="249">
        <f t="shared" si="77"/>
        <v>0</v>
      </c>
      <c r="AP102" s="238"/>
      <c r="AQ102" s="238"/>
      <c r="AR102" s="238"/>
      <c r="AS102" s="242"/>
      <c r="AT102" s="214">
        <f t="shared" si="78"/>
        <v>0</v>
      </c>
      <c r="AU102" s="238"/>
      <c r="AV102" s="238"/>
      <c r="AW102" s="238"/>
      <c r="AX102" s="239"/>
      <c r="AY102" s="249">
        <f t="shared" si="79"/>
        <v>167</v>
      </c>
      <c r="AZ102" s="238"/>
      <c r="BA102" s="238"/>
      <c r="BB102" s="238"/>
      <c r="BC102" s="246">
        <v>167</v>
      </c>
      <c r="BD102" s="254"/>
      <c r="BE102" s="252"/>
      <c r="BF102" s="249">
        <f t="shared" si="80"/>
        <v>0</v>
      </c>
      <c r="BG102" s="238"/>
      <c r="BH102" s="238"/>
      <c r="BI102" s="238"/>
      <c r="BJ102" s="239"/>
      <c r="BK102" s="249">
        <f t="shared" si="81"/>
        <v>0</v>
      </c>
      <c r="BL102" s="238"/>
      <c r="BM102" s="238"/>
      <c r="BN102" s="238"/>
      <c r="BO102" s="246"/>
      <c r="BP102" s="223">
        <f t="shared" si="82"/>
        <v>0</v>
      </c>
      <c r="BQ102" s="238"/>
      <c r="BR102" s="238"/>
      <c r="BS102" s="238"/>
      <c r="BT102" s="246"/>
      <c r="BU102" s="249">
        <f t="shared" si="83"/>
        <v>0</v>
      </c>
      <c r="BV102" s="238"/>
      <c r="BW102" s="238"/>
      <c r="BX102" s="238"/>
      <c r="BY102" s="246"/>
      <c r="CA102" s="222">
        <v>28</v>
      </c>
      <c r="CB102" s="216"/>
      <c r="CC102" s="216"/>
      <c r="CD102" s="216"/>
      <c r="CE102" s="216"/>
      <c r="CF102" s="216">
        <f t="shared" si="59"/>
        <v>0</v>
      </c>
      <c r="CH102" s="661"/>
    </row>
    <row r="103" spans="1:88" s="202" customFormat="1" ht="16.5" customHeight="1" x14ac:dyDescent="0.15">
      <c r="A103" s="213">
        <f t="shared" si="61"/>
        <v>89</v>
      </c>
      <c r="B103" s="195" t="s">
        <v>26</v>
      </c>
      <c r="C103" s="268" t="s">
        <v>300</v>
      </c>
      <c r="D103" s="266" t="s">
        <v>1926</v>
      </c>
      <c r="E103" s="267" t="s">
        <v>84</v>
      </c>
      <c r="F103" s="325" t="s">
        <v>85</v>
      </c>
      <c r="G103" s="584" t="s">
        <v>301</v>
      </c>
      <c r="H103" s="547">
        <v>3</v>
      </c>
      <c r="I103" s="230">
        <v>44256</v>
      </c>
      <c r="J103" s="231">
        <v>44651</v>
      </c>
      <c r="K103" s="232">
        <v>10</v>
      </c>
      <c r="L103" s="232">
        <v>2</v>
      </c>
      <c r="M103" s="232">
        <v>1</v>
      </c>
      <c r="N103" s="232">
        <v>4</v>
      </c>
      <c r="O103" s="232">
        <v>2</v>
      </c>
      <c r="P103" s="232">
        <v>1</v>
      </c>
      <c r="Q103" s="233">
        <v>7</v>
      </c>
      <c r="R103" s="256"/>
      <c r="S103" s="256">
        <v>500000</v>
      </c>
      <c r="T103" s="249">
        <v>500</v>
      </c>
      <c r="U103" s="214">
        <f t="shared" si="66"/>
        <v>0</v>
      </c>
      <c r="V103" s="218">
        <f t="shared" si="67"/>
        <v>0</v>
      </c>
      <c r="W103" s="218">
        <f t="shared" si="68"/>
        <v>0</v>
      </c>
      <c r="X103" s="218">
        <f t="shared" si="69"/>
        <v>0</v>
      </c>
      <c r="Y103" s="212">
        <f t="shared" si="70"/>
        <v>0</v>
      </c>
      <c r="Z103" s="214">
        <f t="shared" si="71"/>
        <v>500</v>
      </c>
      <c r="AA103" s="218">
        <f t="shared" si="72"/>
        <v>0</v>
      </c>
      <c r="AB103" s="218">
        <f t="shared" si="73"/>
        <v>0</v>
      </c>
      <c r="AC103" s="218">
        <f t="shared" si="74"/>
        <v>0</v>
      </c>
      <c r="AD103" s="212">
        <f t="shared" si="75"/>
        <v>500</v>
      </c>
      <c r="AE103" s="252"/>
      <c r="AF103" s="252"/>
      <c r="AH103" s="249">
        <f t="shared" si="76"/>
        <v>0</v>
      </c>
      <c r="AI103" s="238"/>
      <c r="AJ103" s="238"/>
      <c r="AK103" s="238"/>
      <c r="AL103" s="239"/>
      <c r="AM103" s="254"/>
      <c r="AN103" s="262"/>
      <c r="AO103" s="249">
        <f t="shared" si="77"/>
        <v>0</v>
      </c>
      <c r="AP103" s="238"/>
      <c r="AQ103" s="238"/>
      <c r="AR103" s="238"/>
      <c r="AS103" s="242"/>
      <c r="AT103" s="214">
        <f t="shared" si="78"/>
        <v>0</v>
      </c>
      <c r="AU103" s="238"/>
      <c r="AV103" s="238"/>
      <c r="AW103" s="238"/>
      <c r="AX103" s="239"/>
      <c r="AY103" s="249">
        <f t="shared" si="79"/>
        <v>500</v>
      </c>
      <c r="AZ103" s="238"/>
      <c r="BA103" s="238"/>
      <c r="BB103" s="238"/>
      <c r="BC103" s="246">
        <v>500</v>
      </c>
      <c r="BD103" s="254"/>
      <c r="BE103" s="252"/>
      <c r="BF103" s="249">
        <f t="shared" si="80"/>
        <v>0</v>
      </c>
      <c r="BG103" s="238"/>
      <c r="BH103" s="238"/>
      <c r="BI103" s="238"/>
      <c r="BJ103" s="239"/>
      <c r="BK103" s="249">
        <f t="shared" si="81"/>
        <v>0</v>
      </c>
      <c r="BL103" s="238"/>
      <c r="BM103" s="238"/>
      <c r="BN103" s="238"/>
      <c r="BO103" s="246"/>
      <c r="BP103" s="223">
        <f t="shared" si="82"/>
        <v>0</v>
      </c>
      <c r="BQ103" s="238"/>
      <c r="BR103" s="238"/>
      <c r="BS103" s="238"/>
      <c r="BT103" s="246"/>
      <c r="BU103" s="249">
        <f t="shared" si="83"/>
        <v>0</v>
      </c>
      <c r="BV103" s="238"/>
      <c r="BW103" s="238"/>
      <c r="BX103" s="238"/>
      <c r="BY103" s="246"/>
      <c r="CA103" s="222">
        <v>30</v>
      </c>
      <c r="CB103" s="216"/>
      <c r="CC103" s="216"/>
      <c r="CD103" s="216"/>
      <c r="CE103" s="216"/>
      <c r="CF103" s="216">
        <f t="shared" si="59"/>
        <v>0</v>
      </c>
      <c r="CH103" s="661"/>
    </row>
    <row r="104" spans="1:88" s="202" customFormat="1" ht="38.25" customHeight="1" x14ac:dyDescent="0.15">
      <c r="A104" s="213">
        <f t="shared" si="61"/>
        <v>90</v>
      </c>
      <c r="B104" s="195" t="s">
        <v>26</v>
      </c>
      <c r="C104" s="268" t="s">
        <v>121</v>
      </c>
      <c r="D104" s="266" t="s">
        <v>81</v>
      </c>
      <c r="E104" s="267" t="s">
        <v>84</v>
      </c>
      <c r="F104" s="325" t="s">
        <v>85</v>
      </c>
      <c r="G104" s="584" t="s">
        <v>122</v>
      </c>
      <c r="H104" s="547">
        <v>3</v>
      </c>
      <c r="I104" s="230">
        <v>44270</v>
      </c>
      <c r="J104" s="231">
        <v>44651</v>
      </c>
      <c r="K104" s="232">
        <v>10</v>
      </c>
      <c r="L104" s="232">
        <v>2</v>
      </c>
      <c r="M104" s="232">
        <v>1</v>
      </c>
      <c r="N104" s="232">
        <v>4</v>
      </c>
      <c r="O104" s="232">
        <v>2</v>
      </c>
      <c r="P104" s="232">
        <v>1</v>
      </c>
      <c r="Q104" s="233">
        <v>7</v>
      </c>
      <c r="R104" s="255"/>
      <c r="S104" s="255"/>
      <c r="T104" s="536">
        <v>100</v>
      </c>
      <c r="U104" s="214">
        <f t="shared" si="66"/>
        <v>0</v>
      </c>
      <c r="V104" s="218">
        <f t="shared" si="67"/>
        <v>0</v>
      </c>
      <c r="W104" s="218">
        <f t="shared" si="68"/>
        <v>0</v>
      </c>
      <c r="X104" s="218">
        <f t="shared" si="69"/>
        <v>0</v>
      </c>
      <c r="Y104" s="212">
        <f t="shared" si="70"/>
        <v>0</v>
      </c>
      <c r="Z104" s="214">
        <f t="shared" si="71"/>
        <v>100</v>
      </c>
      <c r="AA104" s="218">
        <f t="shared" si="72"/>
        <v>0</v>
      </c>
      <c r="AB104" s="218">
        <f t="shared" si="73"/>
        <v>0</v>
      </c>
      <c r="AC104" s="218">
        <f t="shared" si="74"/>
        <v>0</v>
      </c>
      <c r="AD104" s="212">
        <f t="shared" si="75"/>
        <v>100</v>
      </c>
      <c r="AE104" s="252"/>
      <c r="AF104" s="252"/>
      <c r="AH104" s="249">
        <f t="shared" si="76"/>
        <v>0</v>
      </c>
      <c r="AI104" s="238"/>
      <c r="AJ104" s="238"/>
      <c r="AK104" s="238"/>
      <c r="AL104" s="239"/>
      <c r="AM104" s="254"/>
      <c r="AN104" s="262"/>
      <c r="AO104" s="249">
        <f t="shared" si="77"/>
        <v>0</v>
      </c>
      <c r="AP104" s="238"/>
      <c r="AQ104" s="238"/>
      <c r="AR104" s="238"/>
      <c r="AS104" s="242"/>
      <c r="AT104" s="214">
        <f t="shared" si="78"/>
        <v>0</v>
      </c>
      <c r="AU104" s="238"/>
      <c r="AV104" s="238"/>
      <c r="AW104" s="238"/>
      <c r="AX104" s="239"/>
      <c r="AY104" s="249">
        <f t="shared" si="79"/>
        <v>100</v>
      </c>
      <c r="AZ104" s="238"/>
      <c r="BA104" s="238"/>
      <c r="BB104" s="238"/>
      <c r="BC104" s="246">
        <v>100</v>
      </c>
      <c r="BD104" s="254"/>
      <c r="BE104" s="252"/>
      <c r="BF104" s="249">
        <f t="shared" si="80"/>
        <v>0</v>
      </c>
      <c r="BG104" s="238"/>
      <c r="BH104" s="238"/>
      <c r="BI104" s="238"/>
      <c r="BJ104" s="239"/>
      <c r="BK104" s="249">
        <f t="shared" si="81"/>
        <v>0</v>
      </c>
      <c r="BL104" s="238"/>
      <c r="BM104" s="238"/>
      <c r="BN104" s="238"/>
      <c r="BO104" s="246"/>
      <c r="BP104" s="223">
        <f t="shared" si="82"/>
        <v>0</v>
      </c>
      <c r="BQ104" s="238"/>
      <c r="BR104" s="238"/>
      <c r="BS104" s="238"/>
      <c r="BT104" s="246"/>
      <c r="BU104" s="249">
        <f t="shared" si="83"/>
        <v>0</v>
      </c>
      <c r="BV104" s="238"/>
      <c r="BW104" s="238"/>
      <c r="BX104" s="238"/>
      <c r="BY104" s="246"/>
      <c r="CA104" s="222">
        <v>33</v>
      </c>
      <c r="CB104" s="216"/>
      <c r="CC104" s="216"/>
      <c r="CD104" s="216"/>
      <c r="CE104" s="216"/>
      <c r="CF104" s="216">
        <f t="shared" si="59"/>
        <v>0</v>
      </c>
      <c r="CH104" s="661"/>
    </row>
    <row r="105" spans="1:88" s="202" customFormat="1" ht="42.75" customHeight="1" x14ac:dyDescent="0.15">
      <c r="A105" s="213">
        <f t="shared" si="61"/>
        <v>91</v>
      </c>
      <c r="B105" s="195" t="s">
        <v>26</v>
      </c>
      <c r="C105" s="265" t="s">
        <v>302</v>
      </c>
      <c r="D105" s="266" t="s">
        <v>81</v>
      </c>
      <c r="E105" s="267" t="s">
        <v>84</v>
      </c>
      <c r="F105" s="325" t="s">
        <v>85</v>
      </c>
      <c r="G105" s="584" t="s">
        <v>303</v>
      </c>
      <c r="H105" s="537">
        <v>3</v>
      </c>
      <c r="I105" s="230">
        <v>44270</v>
      </c>
      <c r="J105" s="231">
        <v>44651</v>
      </c>
      <c r="K105" s="232">
        <v>10</v>
      </c>
      <c r="L105" s="232">
        <v>2</v>
      </c>
      <c r="M105" s="232">
        <v>1</v>
      </c>
      <c r="N105" s="232">
        <v>4</v>
      </c>
      <c r="O105" s="232">
        <v>2</v>
      </c>
      <c r="P105" s="232">
        <v>1</v>
      </c>
      <c r="Q105" s="233">
        <v>7</v>
      </c>
      <c r="R105" s="256"/>
      <c r="S105" s="256"/>
      <c r="T105" s="249">
        <v>400</v>
      </c>
      <c r="U105" s="214">
        <f t="shared" si="66"/>
        <v>0</v>
      </c>
      <c r="V105" s="218">
        <f t="shared" si="67"/>
        <v>0</v>
      </c>
      <c r="W105" s="218">
        <f t="shared" si="68"/>
        <v>0</v>
      </c>
      <c r="X105" s="218">
        <f t="shared" si="69"/>
        <v>0</v>
      </c>
      <c r="Y105" s="212">
        <f t="shared" si="70"/>
        <v>0</v>
      </c>
      <c r="Z105" s="214">
        <f t="shared" si="71"/>
        <v>400</v>
      </c>
      <c r="AA105" s="218">
        <f t="shared" si="72"/>
        <v>0</v>
      </c>
      <c r="AB105" s="218">
        <f t="shared" si="73"/>
        <v>0</v>
      </c>
      <c r="AC105" s="218">
        <f t="shared" si="74"/>
        <v>0</v>
      </c>
      <c r="AD105" s="212">
        <f t="shared" si="75"/>
        <v>400</v>
      </c>
      <c r="AE105" s="252"/>
      <c r="AF105" s="252"/>
      <c r="AH105" s="249">
        <f t="shared" si="76"/>
        <v>0</v>
      </c>
      <c r="AI105" s="238"/>
      <c r="AJ105" s="238"/>
      <c r="AK105" s="238"/>
      <c r="AL105" s="239"/>
      <c r="AM105" s="254"/>
      <c r="AN105" s="262"/>
      <c r="AO105" s="249">
        <f t="shared" si="77"/>
        <v>0</v>
      </c>
      <c r="AP105" s="238"/>
      <c r="AQ105" s="238"/>
      <c r="AR105" s="238"/>
      <c r="AS105" s="242"/>
      <c r="AT105" s="214">
        <f t="shared" si="78"/>
        <v>0</v>
      </c>
      <c r="AU105" s="238"/>
      <c r="AV105" s="238"/>
      <c r="AW105" s="238"/>
      <c r="AX105" s="239"/>
      <c r="AY105" s="249">
        <f t="shared" si="79"/>
        <v>400</v>
      </c>
      <c r="AZ105" s="238"/>
      <c r="BA105" s="238"/>
      <c r="BB105" s="238"/>
      <c r="BC105" s="246">
        <v>400</v>
      </c>
      <c r="BD105" s="254"/>
      <c r="BE105" s="252"/>
      <c r="BF105" s="249">
        <f t="shared" si="80"/>
        <v>0</v>
      </c>
      <c r="BG105" s="238"/>
      <c r="BH105" s="238"/>
      <c r="BI105" s="238"/>
      <c r="BJ105" s="239"/>
      <c r="BK105" s="249">
        <f t="shared" si="81"/>
        <v>0</v>
      </c>
      <c r="BL105" s="238"/>
      <c r="BM105" s="238"/>
      <c r="BN105" s="238"/>
      <c r="BO105" s="246"/>
      <c r="BP105" s="223">
        <f t="shared" si="82"/>
        <v>0</v>
      </c>
      <c r="BQ105" s="238"/>
      <c r="BR105" s="238"/>
      <c r="BS105" s="238"/>
      <c r="BT105" s="246"/>
      <c r="BU105" s="249">
        <f t="shared" si="83"/>
        <v>0</v>
      </c>
      <c r="BV105" s="238"/>
      <c r="BW105" s="238"/>
      <c r="BX105" s="238"/>
      <c r="BY105" s="246"/>
      <c r="CA105" s="222">
        <v>32</v>
      </c>
      <c r="CB105" s="216"/>
      <c r="CC105" s="216"/>
      <c r="CD105" s="216"/>
      <c r="CE105" s="216"/>
      <c r="CF105" s="216">
        <f t="shared" si="59"/>
        <v>0</v>
      </c>
      <c r="CH105" s="661"/>
    </row>
    <row r="106" spans="1:88" s="165" customFormat="1" ht="78" customHeight="1" x14ac:dyDescent="0.15">
      <c r="A106" s="213">
        <f t="shared" si="61"/>
        <v>92</v>
      </c>
      <c r="B106" s="208" t="s">
        <v>26</v>
      </c>
      <c r="C106" s="265" t="s">
        <v>1915</v>
      </c>
      <c r="D106" s="185" t="s">
        <v>1916</v>
      </c>
      <c r="E106" s="188" t="s">
        <v>84</v>
      </c>
      <c r="F106" s="199" t="s">
        <v>85</v>
      </c>
      <c r="G106" s="585" t="s">
        <v>271</v>
      </c>
      <c r="H106" s="560">
        <v>3</v>
      </c>
      <c r="I106" s="153">
        <v>44256</v>
      </c>
      <c r="J106" s="154">
        <v>44651</v>
      </c>
      <c r="K106" s="155">
        <v>10</v>
      </c>
      <c r="L106" s="155">
        <v>2</v>
      </c>
      <c r="M106" s="155">
        <v>1</v>
      </c>
      <c r="N106" s="155">
        <v>4</v>
      </c>
      <c r="O106" s="155">
        <v>2</v>
      </c>
      <c r="P106" s="155">
        <v>1</v>
      </c>
      <c r="Q106" s="156">
        <v>8</v>
      </c>
      <c r="R106" s="163"/>
      <c r="S106" s="163"/>
      <c r="T106" s="603">
        <v>750</v>
      </c>
      <c r="U106" s="159">
        <f t="shared" si="66"/>
        <v>0</v>
      </c>
      <c r="V106" s="160">
        <f t="shared" si="67"/>
        <v>0</v>
      </c>
      <c r="W106" s="160">
        <f t="shared" si="68"/>
        <v>0</v>
      </c>
      <c r="X106" s="160">
        <f t="shared" si="69"/>
        <v>0</v>
      </c>
      <c r="Y106" s="161">
        <f t="shared" si="70"/>
        <v>0</v>
      </c>
      <c r="Z106" s="159">
        <f t="shared" si="71"/>
        <v>750</v>
      </c>
      <c r="AA106" s="160">
        <f t="shared" si="72"/>
        <v>0</v>
      </c>
      <c r="AB106" s="160">
        <f t="shared" si="73"/>
        <v>0</v>
      </c>
      <c r="AC106" s="160">
        <f t="shared" si="74"/>
        <v>0</v>
      </c>
      <c r="AD106" s="161">
        <f t="shared" si="75"/>
        <v>750</v>
      </c>
      <c r="AE106" s="178"/>
      <c r="AF106" s="178"/>
      <c r="AH106" s="166">
        <f t="shared" si="76"/>
        <v>0</v>
      </c>
      <c r="AI106" s="167"/>
      <c r="AJ106" s="167"/>
      <c r="AK106" s="167"/>
      <c r="AL106" s="168"/>
      <c r="AM106" s="169"/>
      <c r="AN106" s="203"/>
      <c r="AO106" s="166">
        <f t="shared" si="77"/>
        <v>0</v>
      </c>
      <c r="AP106" s="167"/>
      <c r="AQ106" s="167"/>
      <c r="AR106" s="167"/>
      <c r="AS106" s="170"/>
      <c r="AT106" s="159">
        <f t="shared" si="78"/>
        <v>0</v>
      </c>
      <c r="AU106" s="167"/>
      <c r="AV106" s="167"/>
      <c r="AW106" s="167"/>
      <c r="AX106" s="168"/>
      <c r="AY106" s="166">
        <f t="shared" si="79"/>
        <v>750</v>
      </c>
      <c r="AZ106" s="167"/>
      <c r="BA106" s="167"/>
      <c r="BB106" s="167"/>
      <c r="BC106" s="171">
        <v>750</v>
      </c>
      <c r="BD106" s="169"/>
      <c r="BE106" s="178"/>
      <c r="BF106" s="166">
        <f t="shared" si="80"/>
        <v>0</v>
      </c>
      <c r="BG106" s="167"/>
      <c r="BH106" s="167"/>
      <c r="BI106" s="167"/>
      <c r="BJ106" s="168"/>
      <c r="BK106" s="166">
        <f t="shared" si="81"/>
        <v>0</v>
      </c>
      <c r="BL106" s="167"/>
      <c r="BM106" s="167"/>
      <c r="BN106" s="167"/>
      <c r="BO106" s="171"/>
      <c r="BP106" s="172">
        <f t="shared" si="82"/>
        <v>0</v>
      </c>
      <c r="BQ106" s="167"/>
      <c r="BR106" s="167"/>
      <c r="BS106" s="167"/>
      <c r="BT106" s="171"/>
      <c r="BU106" s="166">
        <f t="shared" si="83"/>
        <v>0</v>
      </c>
      <c r="BV106" s="167"/>
      <c r="BW106" s="167"/>
      <c r="BX106" s="167"/>
      <c r="BY106" s="171"/>
      <c r="CA106" s="191">
        <v>3</v>
      </c>
      <c r="CB106" s="184"/>
      <c r="CC106" s="184"/>
      <c r="CD106" s="184"/>
      <c r="CE106" s="184"/>
      <c r="CF106" s="216">
        <f t="shared" si="59"/>
        <v>0</v>
      </c>
      <c r="CH106" s="665"/>
    </row>
    <row r="107" spans="1:88" s="211" customFormat="1" ht="16.5" customHeight="1" x14ac:dyDescent="0.15">
      <c r="A107" s="213">
        <f t="shared" si="61"/>
        <v>93</v>
      </c>
      <c r="B107" s="195" t="s">
        <v>26</v>
      </c>
      <c r="C107" s="265" t="s">
        <v>123</v>
      </c>
      <c r="D107" s="266" t="s">
        <v>81</v>
      </c>
      <c r="E107" s="267" t="s">
        <v>84</v>
      </c>
      <c r="F107" s="272" t="s">
        <v>124</v>
      </c>
      <c r="G107" s="557" t="s">
        <v>265</v>
      </c>
      <c r="H107" s="537">
        <v>3</v>
      </c>
      <c r="I107" s="230">
        <v>44278</v>
      </c>
      <c r="J107" s="231">
        <v>44651</v>
      </c>
      <c r="K107" s="232">
        <v>10</v>
      </c>
      <c r="L107" s="232">
        <v>2</v>
      </c>
      <c r="M107" s="232">
        <v>1</v>
      </c>
      <c r="N107" s="232">
        <v>5</v>
      </c>
      <c r="O107" s="232">
        <v>1</v>
      </c>
      <c r="P107" s="232">
        <v>1</v>
      </c>
      <c r="Q107" s="233">
        <v>1</v>
      </c>
      <c r="R107" s="255"/>
      <c r="S107" s="255"/>
      <c r="T107" s="536">
        <v>1680</v>
      </c>
      <c r="U107" s="214">
        <f t="shared" si="66"/>
        <v>0</v>
      </c>
      <c r="V107" s="218">
        <f t="shared" si="67"/>
        <v>0</v>
      </c>
      <c r="W107" s="218">
        <f t="shared" si="68"/>
        <v>0</v>
      </c>
      <c r="X107" s="218">
        <f t="shared" si="69"/>
        <v>0</v>
      </c>
      <c r="Y107" s="212">
        <f t="shared" si="70"/>
        <v>0</v>
      </c>
      <c r="Z107" s="214">
        <f t="shared" si="71"/>
        <v>1680</v>
      </c>
      <c r="AA107" s="218">
        <f t="shared" si="72"/>
        <v>0</v>
      </c>
      <c r="AB107" s="218">
        <f t="shared" si="73"/>
        <v>0</v>
      </c>
      <c r="AC107" s="218">
        <f t="shared" si="74"/>
        <v>0</v>
      </c>
      <c r="AD107" s="212">
        <f t="shared" si="75"/>
        <v>1680</v>
      </c>
      <c r="AE107" s="252"/>
      <c r="AF107" s="252"/>
      <c r="AH107" s="249">
        <f t="shared" si="76"/>
        <v>0</v>
      </c>
      <c r="AI107" s="238"/>
      <c r="AJ107" s="238"/>
      <c r="AK107" s="238"/>
      <c r="AL107" s="239"/>
      <c r="AM107" s="254"/>
      <c r="AN107" s="262"/>
      <c r="AO107" s="249">
        <f t="shared" si="77"/>
        <v>0</v>
      </c>
      <c r="AP107" s="238"/>
      <c r="AQ107" s="238"/>
      <c r="AR107" s="238"/>
      <c r="AS107" s="242"/>
      <c r="AT107" s="214">
        <f t="shared" si="78"/>
        <v>0</v>
      </c>
      <c r="AU107" s="238"/>
      <c r="AV107" s="238"/>
      <c r="AW107" s="238"/>
      <c r="AX107" s="239"/>
      <c r="AY107" s="249">
        <f t="shared" si="79"/>
        <v>1680</v>
      </c>
      <c r="AZ107" s="238"/>
      <c r="BA107" s="238"/>
      <c r="BB107" s="238"/>
      <c r="BC107" s="246">
        <v>1680</v>
      </c>
      <c r="BD107" s="254"/>
      <c r="BE107" s="252"/>
      <c r="BF107" s="249">
        <f t="shared" si="80"/>
        <v>0</v>
      </c>
      <c r="BG107" s="238"/>
      <c r="BH107" s="238"/>
      <c r="BI107" s="238"/>
      <c r="BJ107" s="239"/>
      <c r="BK107" s="249">
        <f t="shared" si="81"/>
        <v>0</v>
      </c>
      <c r="BL107" s="238"/>
      <c r="BM107" s="238"/>
      <c r="BN107" s="238"/>
      <c r="BO107" s="246"/>
      <c r="BP107" s="223">
        <f t="shared" si="82"/>
        <v>0</v>
      </c>
      <c r="BQ107" s="238"/>
      <c r="BR107" s="238"/>
      <c r="BS107" s="238"/>
      <c r="BT107" s="246"/>
      <c r="BU107" s="249">
        <f t="shared" si="83"/>
        <v>0</v>
      </c>
      <c r="BV107" s="238"/>
      <c r="BW107" s="238"/>
      <c r="BX107" s="238"/>
      <c r="BY107" s="246"/>
      <c r="CA107" s="222">
        <v>91</v>
      </c>
      <c r="CB107" s="216"/>
      <c r="CC107" s="216"/>
      <c r="CD107" s="216"/>
      <c r="CE107" s="216"/>
      <c r="CF107" s="216">
        <f t="shared" si="59"/>
        <v>0</v>
      </c>
      <c r="CH107" s="263">
        <v>32</v>
      </c>
      <c r="CJ107" s="274">
        <v>33</v>
      </c>
    </row>
    <row r="108" spans="1:88" s="211" customFormat="1" ht="16.5" customHeight="1" x14ac:dyDescent="0.15">
      <c r="A108" s="213">
        <f t="shared" si="61"/>
        <v>94</v>
      </c>
      <c r="B108" s="195" t="s">
        <v>26</v>
      </c>
      <c r="C108" s="265" t="s">
        <v>854</v>
      </c>
      <c r="D108" s="266" t="s">
        <v>81</v>
      </c>
      <c r="E108" s="267" t="s">
        <v>855</v>
      </c>
      <c r="F108" s="272" t="s">
        <v>856</v>
      </c>
      <c r="G108" s="557" t="s">
        <v>1147</v>
      </c>
      <c r="H108" s="537">
        <v>3</v>
      </c>
      <c r="I108" s="230">
        <v>44284</v>
      </c>
      <c r="J108" s="231">
        <v>44651</v>
      </c>
      <c r="K108" s="232">
        <v>10</v>
      </c>
      <c r="L108" s="232">
        <v>2</v>
      </c>
      <c r="M108" s="232">
        <v>1</v>
      </c>
      <c r="N108" s="232">
        <v>6</v>
      </c>
      <c r="O108" s="232">
        <v>1</v>
      </c>
      <c r="P108" s="232">
        <v>1</v>
      </c>
      <c r="Q108" s="233">
        <v>1</v>
      </c>
      <c r="R108" s="255"/>
      <c r="S108" s="255"/>
      <c r="T108" s="536">
        <v>130</v>
      </c>
      <c r="U108" s="214">
        <f t="shared" si="66"/>
        <v>0</v>
      </c>
      <c r="V108" s="218">
        <f t="shared" si="67"/>
        <v>0</v>
      </c>
      <c r="W108" s="218">
        <f t="shared" si="68"/>
        <v>0</v>
      </c>
      <c r="X108" s="218">
        <f t="shared" si="69"/>
        <v>0</v>
      </c>
      <c r="Y108" s="212">
        <f t="shared" si="70"/>
        <v>0</v>
      </c>
      <c r="Z108" s="214">
        <f t="shared" si="71"/>
        <v>130</v>
      </c>
      <c r="AA108" s="218">
        <f t="shared" si="72"/>
        <v>0</v>
      </c>
      <c r="AB108" s="218">
        <f t="shared" si="73"/>
        <v>0</v>
      </c>
      <c r="AC108" s="218">
        <f t="shared" si="74"/>
        <v>0</v>
      </c>
      <c r="AD108" s="212">
        <f t="shared" si="75"/>
        <v>130</v>
      </c>
      <c r="AE108" s="252"/>
      <c r="AF108" s="252"/>
      <c r="AH108" s="249">
        <f t="shared" si="76"/>
        <v>0</v>
      </c>
      <c r="AI108" s="238"/>
      <c r="AJ108" s="238"/>
      <c r="AK108" s="238"/>
      <c r="AL108" s="239"/>
      <c r="AM108" s="254"/>
      <c r="AN108" s="262"/>
      <c r="AO108" s="249">
        <f t="shared" si="77"/>
        <v>0</v>
      </c>
      <c r="AP108" s="238"/>
      <c r="AQ108" s="238"/>
      <c r="AR108" s="238"/>
      <c r="AS108" s="242"/>
      <c r="AT108" s="214">
        <f t="shared" si="78"/>
        <v>0</v>
      </c>
      <c r="AU108" s="238"/>
      <c r="AV108" s="238"/>
      <c r="AW108" s="238"/>
      <c r="AX108" s="239"/>
      <c r="AY108" s="249">
        <f t="shared" si="79"/>
        <v>130</v>
      </c>
      <c r="AZ108" s="238"/>
      <c r="BA108" s="238"/>
      <c r="BB108" s="238"/>
      <c r="BC108" s="246">
        <v>130</v>
      </c>
      <c r="BD108" s="254"/>
      <c r="BE108" s="252"/>
      <c r="BF108" s="249">
        <f t="shared" si="80"/>
        <v>0</v>
      </c>
      <c r="BG108" s="238"/>
      <c r="BH108" s="238"/>
      <c r="BI108" s="238"/>
      <c r="BJ108" s="239"/>
      <c r="BK108" s="249">
        <f t="shared" si="81"/>
        <v>0</v>
      </c>
      <c r="BL108" s="238"/>
      <c r="BM108" s="238"/>
      <c r="BN108" s="238"/>
      <c r="BO108" s="246"/>
      <c r="BP108" s="223">
        <f t="shared" si="82"/>
        <v>0</v>
      </c>
      <c r="BQ108" s="238"/>
      <c r="BR108" s="238"/>
      <c r="BS108" s="238"/>
      <c r="BT108" s="246"/>
      <c r="BU108" s="249">
        <f t="shared" si="83"/>
        <v>0</v>
      </c>
      <c r="BV108" s="238"/>
      <c r="BW108" s="238"/>
      <c r="BX108" s="238"/>
      <c r="BY108" s="246"/>
      <c r="CA108" s="222">
        <v>93</v>
      </c>
      <c r="CB108" s="216"/>
      <c r="CC108" s="216"/>
      <c r="CD108" s="216"/>
      <c r="CE108" s="216"/>
      <c r="CF108" s="216">
        <f t="shared" si="59"/>
        <v>0</v>
      </c>
      <c r="CH108" s="263">
        <v>32</v>
      </c>
      <c r="CJ108" s="274">
        <v>41</v>
      </c>
    </row>
    <row r="109" spans="1:88" s="211" customFormat="1" ht="16.5" customHeight="1" x14ac:dyDescent="0.15">
      <c r="A109" s="213">
        <f t="shared" si="61"/>
        <v>95</v>
      </c>
      <c r="B109" s="195" t="s">
        <v>26</v>
      </c>
      <c r="C109" s="265" t="s">
        <v>575</v>
      </c>
      <c r="D109" s="266" t="s">
        <v>81</v>
      </c>
      <c r="E109" s="267" t="s">
        <v>576</v>
      </c>
      <c r="F109" s="272" t="s">
        <v>577</v>
      </c>
      <c r="G109" s="557" t="s">
        <v>578</v>
      </c>
      <c r="H109" s="537">
        <v>3</v>
      </c>
      <c r="I109" s="230">
        <v>44287</v>
      </c>
      <c r="J109" s="231">
        <v>44651</v>
      </c>
      <c r="K109" s="232">
        <v>10</v>
      </c>
      <c r="L109" s="232">
        <v>2</v>
      </c>
      <c r="M109" s="232">
        <v>1</v>
      </c>
      <c r="N109" s="232">
        <v>8</v>
      </c>
      <c r="O109" s="232">
        <v>1</v>
      </c>
      <c r="P109" s="232">
        <v>1</v>
      </c>
      <c r="Q109" s="233">
        <v>1</v>
      </c>
      <c r="R109" s="255"/>
      <c r="S109" s="255"/>
      <c r="T109" s="536">
        <v>250</v>
      </c>
      <c r="U109" s="214">
        <f t="shared" si="66"/>
        <v>0</v>
      </c>
      <c r="V109" s="218">
        <f t="shared" si="67"/>
        <v>0</v>
      </c>
      <c r="W109" s="218">
        <f t="shared" si="68"/>
        <v>0</v>
      </c>
      <c r="X109" s="218">
        <f t="shared" si="69"/>
        <v>0</v>
      </c>
      <c r="Y109" s="212">
        <f t="shared" si="70"/>
        <v>0</v>
      </c>
      <c r="Z109" s="214">
        <f t="shared" si="71"/>
        <v>250</v>
      </c>
      <c r="AA109" s="218">
        <f t="shared" si="72"/>
        <v>0</v>
      </c>
      <c r="AB109" s="218">
        <f t="shared" si="73"/>
        <v>0</v>
      </c>
      <c r="AC109" s="218">
        <f t="shared" si="74"/>
        <v>0</v>
      </c>
      <c r="AD109" s="212">
        <f t="shared" si="75"/>
        <v>250</v>
      </c>
      <c r="AE109" s="252"/>
      <c r="AF109" s="252"/>
      <c r="AH109" s="249">
        <f t="shared" si="76"/>
        <v>0</v>
      </c>
      <c r="AI109" s="238"/>
      <c r="AJ109" s="238"/>
      <c r="AK109" s="238"/>
      <c r="AL109" s="239"/>
      <c r="AM109" s="254"/>
      <c r="AN109" s="262"/>
      <c r="AO109" s="249">
        <f t="shared" si="77"/>
        <v>0</v>
      </c>
      <c r="AP109" s="238"/>
      <c r="AQ109" s="238"/>
      <c r="AR109" s="238"/>
      <c r="AS109" s="242"/>
      <c r="AT109" s="214">
        <f t="shared" si="78"/>
        <v>0</v>
      </c>
      <c r="AU109" s="238"/>
      <c r="AV109" s="238"/>
      <c r="AW109" s="238"/>
      <c r="AX109" s="239"/>
      <c r="AY109" s="249">
        <f t="shared" si="79"/>
        <v>250</v>
      </c>
      <c r="AZ109" s="238"/>
      <c r="BA109" s="238"/>
      <c r="BB109" s="238"/>
      <c r="BC109" s="246">
        <v>250</v>
      </c>
      <c r="BD109" s="254"/>
      <c r="BE109" s="252"/>
      <c r="BF109" s="249">
        <f t="shared" si="80"/>
        <v>0</v>
      </c>
      <c r="BG109" s="238"/>
      <c r="BH109" s="238"/>
      <c r="BI109" s="238"/>
      <c r="BJ109" s="239"/>
      <c r="BK109" s="249">
        <f t="shared" si="81"/>
        <v>0</v>
      </c>
      <c r="BL109" s="238"/>
      <c r="BM109" s="238"/>
      <c r="BN109" s="238"/>
      <c r="BO109" s="246"/>
      <c r="BP109" s="223">
        <f t="shared" si="82"/>
        <v>0</v>
      </c>
      <c r="BQ109" s="238"/>
      <c r="BR109" s="238"/>
      <c r="BS109" s="238"/>
      <c r="BT109" s="246"/>
      <c r="BU109" s="249">
        <f t="shared" si="83"/>
        <v>0</v>
      </c>
      <c r="BV109" s="238"/>
      <c r="BW109" s="238"/>
      <c r="BX109" s="238"/>
      <c r="BY109" s="246"/>
      <c r="CA109" s="222">
        <v>94</v>
      </c>
      <c r="CB109" s="216"/>
      <c r="CC109" s="216"/>
      <c r="CD109" s="216"/>
      <c r="CE109" s="216"/>
      <c r="CF109" s="216">
        <f t="shared" si="59"/>
        <v>0</v>
      </c>
      <c r="CH109" s="263">
        <v>32</v>
      </c>
      <c r="CJ109" s="274">
        <v>51</v>
      </c>
    </row>
    <row r="110" spans="1:88" s="211" customFormat="1" ht="16.5" customHeight="1" x14ac:dyDescent="0.15">
      <c r="A110" s="213">
        <f t="shared" si="61"/>
        <v>96</v>
      </c>
      <c r="B110" s="195" t="s">
        <v>26</v>
      </c>
      <c r="C110" s="265" t="s">
        <v>643</v>
      </c>
      <c r="D110" s="266" t="s">
        <v>1146</v>
      </c>
      <c r="E110" s="267" t="s">
        <v>576</v>
      </c>
      <c r="F110" s="325" t="s">
        <v>641</v>
      </c>
      <c r="G110" s="584" t="s">
        <v>644</v>
      </c>
      <c r="H110" s="537">
        <v>3</v>
      </c>
      <c r="I110" s="230">
        <v>44256</v>
      </c>
      <c r="J110" s="231">
        <v>44651</v>
      </c>
      <c r="K110" s="232">
        <v>10</v>
      </c>
      <c r="L110" s="232">
        <v>2</v>
      </c>
      <c r="M110" s="232">
        <v>1</v>
      </c>
      <c r="N110" s="232">
        <v>9</v>
      </c>
      <c r="O110" s="232">
        <v>1</v>
      </c>
      <c r="P110" s="232">
        <v>2</v>
      </c>
      <c r="Q110" s="233">
        <v>1</v>
      </c>
      <c r="R110" s="255"/>
      <c r="S110" s="255"/>
      <c r="T110" s="536">
        <v>600</v>
      </c>
      <c r="U110" s="214">
        <f t="shared" si="66"/>
        <v>0</v>
      </c>
      <c r="V110" s="218">
        <f t="shared" si="67"/>
        <v>0</v>
      </c>
      <c r="W110" s="218">
        <f t="shared" si="68"/>
        <v>0</v>
      </c>
      <c r="X110" s="218">
        <f t="shared" si="69"/>
        <v>0</v>
      </c>
      <c r="Y110" s="212">
        <f t="shared" si="70"/>
        <v>0</v>
      </c>
      <c r="Z110" s="214">
        <f t="shared" si="71"/>
        <v>600</v>
      </c>
      <c r="AA110" s="218">
        <f t="shared" si="72"/>
        <v>0</v>
      </c>
      <c r="AB110" s="218">
        <f t="shared" si="73"/>
        <v>0</v>
      </c>
      <c r="AC110" s="218">
        <f t="shared" si="74"/>
        <v>0</v>
      </c>
      <c r="AD110" s="212">
        <f t="shared" si="75"/>
        <v>600</v>
      </c>
      <c r="AE110" s="252"/>
      <c r="AF110" s="252"/>
      <c r="AH110" s="249">
        <f t="shared" si="76"/>
        <v>0</v>
      </c>
      <c r="AI110" s="238"/>
      <c r="AJ110" s="238"/>
      <c r="AK110" s="238"/>
      <c r="AL110" s="239"/>
      <c r="AM110" s="254"/>
      <c r="AN110" s="262"/>
      <c r="AO110" s="249">
        <f t="shared" si="77"/>
        <v>0</v>
      </c>
      <c r="AP110" s="238"/>
      <c r="AQ110" s="238"/>
      <c r="AR110" s="238"/>
      <c r="AS110" s="242"/>
      <c r="AT110" s="214">
        <f t="shared" si="78"/>
        <v>0</v>
      </c>
      <c r="AU110" s="238"/>
      <c r="AV110" s="238"/>
      <c r="AW110" s="238"/>
      <c r="AX110" s="239"/>
      <c r="AY110" s="249">
        <f t="shared" si="79"/>
        <v>600</v>
      </c>
      <c r="AZ110" s="238"/>
      <c r="BA110" s="238"/>
      <c r="BB110" s="238"/>
      <c r="BC110" s="246">
        <v>600</v>
      </c>
      <c r="BD110" s="254"/>
      <c r="BE110" s="252"/>
      <c r="BF110" s="249">
        <f t="shared" si="80"/>
        <v>0</v>
      </c>
      <c r="BG110" s="238"/>
      <c r="BH110" s="238"/>
      <c r="BI110" s="238"/>
      <c r="BJ110" s="239"/>
      <c r="BK110" s="249">
        <f t="shared" si="81"/>
        <v>0</v>
      </c>
      <c r="BL110" s="238"/>
      <c r="BM110" s="238"/>
      <c r="BN110" s="238"/>
      <c r="BO110" s="246"/>
      <c r="BP110" s="223">
        <f t="shared" si="82"/>
        <v>0</v>
      </c>
      <c r="BQ110" s="238"/>
      <c r="BR110" s="238"/>
      <c r="BS110" s="238"/>
      <c r="BT110" s="246"/>
      <c r="BU110" s="249">
        <f t="shared" si="83"/>
        <v>0</v>
      </c>
      <c r="BV110" s="238"/>
      <c r="BW110" s="238"/>
      <c r="BX110" s="238"/>
      <c r="BY110" s="246"/>
      <c r="CA110" s="222">
        <v>2</v>
      </c>
      <c r="CB110" s="216"/>
      <c r="CC110" s="216"/>
      <c r="CD110" s="216"/>
      <c r="CE110" s="216"/>
      <c r="CF110" s="216">
        <f t="shared" si="59"/>
        <v>0</v>
      </c>
      <c r="CH110" s="376"/>
    </row>
    <row r="111" spans="1:88" s="211" customFormat="1" ht="16.5" customHeight="1" x14ac:dyDescent="0.15">
      <c r="A111" s="213">
        <f t="shared" si="61"/>
        <v>97</v>
      </c>
      <c r="B111" s="195" t="s">
        <v>26</v>
      </c>
      <c r="C111" s="265" t="s">
        <v>645</v>
      </c>
      <c r="D111" s="266" t="s">
        <v>81</v>
      </c>
      <c r="E111" s="267" t="s">
        <v>576</v>
      </c>
      <c r="F111" s="325" t="s">
        <v>641</v>
      </c>
      <c r="G111" s="584" t="s">
        <v>644</v>
      </c>
      <c r="H111" s="537">
        <v>3</v>
      </c>
      <c r="I111" s="230">
        <v>44256</v>
      </c>
      <c r="J111" s="231">
        <v>44651</v>
      </c>
      <c r="K111" s="232">
        <v>10</v>
      </c>
      <c r="L111" s="232">
        <v>2</v>
      </c>
      <c r="M111" s="232">
        <v>1</v>
      </c>
      <c r="N111" s="232">
        <v>9</v>
      </c>
      <c r="O111" s="232">
        <v>1</v>
      </c>
      <c r="P111" s="232">
        <v>2</v>
      </c>
      <c r="Q111" s="233">
        <v>1</v>
      </c>
      <c r="R111" s="255"/>
      <c r="S111" s="255"/>
      <c r="T111" s="536">
        <v>100</v>
      </c>
      <c r="U111" s="214">
        <f t="shared" si="66"/>
        <v>0</v>
      </c>
      <c r="V111" s="218">
        <f t="shared" si="67"/>
        <v>0</v>
      </c>
      <c r="W111" s="218">
        <f t="shared" si="68"/>
        <v>0</v>
      </c>
      <c r="X111" s="218">
        <f t="shared" si="69"/>
        <v>0</v>
      </c>
      <c r="Y111" s="212">
        <f t="shared" si="70"/>
        <v>0</v>
      </c>
      <c r="Z111" s="214">
        <f t="shared" si="71"/>
        <v>100</v>
      </c>
      <c r="AA111" s="218">
        <f t="shared" si="72"/>
        <v>0</v>
      </c>
      <c r="AB111" s="218">
        <f t="shared" si="73"/>
        <v>0</v>
      </c>
      <c r="AC111" s="218">
        <f t="shared" si="74"/>
        <v>0</v>
      </c>
      <c r="AD111" s="212">
        <f t="shared" si="75"/>
        <v>100</v>
      </c>
      <c r="AE111" s="252"/>
      <c r="AF111" s="252"/>
      <c r="AH111" s="249">
        <f t="shared" si="76"/>
        <v>0</v>
      </c>
      <c r="AI111" s="238"/>
      <c r="AJ111" s="238"/>
      <c r="AK111" s="238"/>
      <c r="AL111" s="239"/>
      <c r="AM111" s="254"/>
      <c r="AN111" s="262"/>
      <c r="AO111" s="249">
        <f t="shared" si="77"/>
        <v>0</v>
      </c>
      <c r="AP111" s="238"/>
      <c r="AQ111" s="238"/>
      <c r="AR111" s="238"/>
      <c r="AS111" s="242"/>
      <c r="AT111" s="214">
        <f t="shared" si="78"/>
        <v>0</v>
      </c>
      <c r="AU111" s="238"/>
      <c r="AV111" s="238"/>
      <c r="AW111" s="238"/>
      <c r="AX111" s="239"/>
      <c r="AY111" s="249">
        <f t="shared" si="79"/>
        <v>100</v>
      </c>
      <c r="AZ111" s="238"/>
      <c r="BA111" s="238"/>
      <c r="BB111" s="238"/>
      <c r="BC111" s="246">
        <v>100</v>
      </c>
      <c r="BD111" s="254"/>
      <c r="BE111" s="252"/>
      <c r="BF111" s="249">
        <f t="shared" si="80"/>
        <v>0</v>
      </c>
      <c r="BG111" s="238"/>
      <c r="BH111" s="238"/>
      <c r="BI111" s="238"/>
      <c r="BJ111" s="239"/>
      <c r="BK111" s="249">
        <f t="shared" si="81"/>
        <v>0</v>
      </c>
      <c r="BL111" s="238"/>
      <c r="BM111" s="238"/>
      <c r="BN111" s="238"/>
      <c r="BO111" s="246"/>
      <c r="BP111" s="223">
        <f t="shared" si="82"/>
        <v>0</v>
      </c>
      <c r="BQ111" s="238"/>
      <c r="BR111" s="238"/>
      <c r="BS111" s="238"/>
      <c r="BT111" s="246"/>
      <c r="BU111" s="249">
        <f t="shared" si="83"/>
        <v>0</v>
      </c>
      <c r="BV111" s="238"/>
      <c r="BW111" s="238"/>
      <c r="BX111" s="238"/>
      <c r="BY111" s="246"/>
      <c r="CA111" s="222">
        <v>3</v>
      </c>
      <c r="CB111" s="216"/>
      <c r="CC111" s="216"/>
      <c r="CD111" s="216"/>
      <c r="CE111" s="216"/>
      <c r="CF111" s="216">
        <f t="shared" si="59"/>
        <v>0</v>
      </c>
      <c r="CH111" s="376"/>
    </row>
    <row r="112" spans="1:88" s="211" customFormat="1" ht="16.5" customHeight="1" x14ac:dyDescent="0.15">
      <c r="A112" s="213">
        <f t="shared" si="61"/>
        <v>98</v>
      </c>
      <c r="B112" s="195" t="s">
        <v>26</v>
      </c>
      <c r="C112" s="265" t="s">
        <v>650</v>
      </c>
      <c r="D112" s="266" t="s">
        <v>651</v>
      </c>
      <c r="E112" s="267" t="s">
        <v>652</v>
      </c>
      <c r="F112" s="325" t="s">
        <v>653</v>
      </c>
      <c r="G112" s="584" t="s">
        <v>654</v>
      </c>
      <c r="H112" s="537">
        <v>3</v>
      </c>
      <c r="I112" s="230">
        <v>44287</v>
      </c>
      <c r="J112" s="231">
        <v>44651</v>
      </c>
      <c r="K112" s="232">
        <v>10</v>
      </c>
      <c r="L112" s="232">
        <v>2</v>
      </c>
      <c r="M112" s="232">
        <v>1</v>
      </c>
      <c r="N112" s="232">
        <v>9</v>
      </c>
      <c r="O112" s="232">
        <v>1</v>
      </c>
      <c r="P112" s="232">
        <v>2</v>
      </c>
      <c r="Q112" s="233">
        <v>3</v>
      </c>
      <c r="R112" s="257"/>
      <c r="S112" s="257"/>
      <c r="T112" s="249">
        <v>586</v>
      </c>
      <c r="U112" s="214">
        <v>0</v>
      </c>
      <c r="V112" s="218">
        <v>0</v>
      </c>
      <c r="W112" s="218">
        <v>0</v>
      </c>
      <c r="X112" s="218">
        <v>0</v>
      </c>
      <c r="Y112" s="212">
        <v>0</v>
      </c>
      <c r="Z112" s="214">
        <v>586</v>
      </c>
      <c r="AA112" s="218">
        <v>0</v>
      </c>
      <c r="AB112" s="218">
        <v>0</v>
      </c>
      <c r="AC112" s="218">
        <v>0</v>
      </c>
      <c r="AD112" s="212">
        <v>586</v>
      </c>
      <c r="AE112" s="252"/>
      <c r="AF112" s="252"/>
      <c r="AH112" s="249">
        <v>0</v>
      </c>
      <c r="AI112" s="238"/>
      <c r="AJ112" s="238"/>
      <c r="AK112" s="238"/>
      <c r="AL112" s="239"/>
      <c r="AM112" s="254"/>
      <c r="AN112" s="262"/>
      <c r="AO112" s="249">
        <v>0</v>
      </c>
      <c r="AP112" s="238"/>
      <c r="AQ112" s="238"/>
      <c r="AR112" s="238"/>
      <c r="AS112" s="242"/>
      <c r="AT112" s="214">
        <v>0</v>
      </c>
      <c r="AU112" s="238"/>
      <c r="AV112" s="238"/>
      <c r="AW112" s="238"/>
      <c r="AX112" s="239"/>
      <c r="AY112" s="249">
        <v>586</v>
      </c>
      <c r="AZ112" s="238"/>
      <c r="BA112" s="238"/>
      <c r="BB112" s="238"/>
      <c r="BC112" s="246">
        <v>586</v>
      </c>
      <c r="BD112" s="254"/>
      <c r="BE112" s="252"/>
      <c r="BF112" s="249">
        <f t="shared" si="80"/>
        <v>0</v>
      </c>
      <c r="BG112" s="238"/>
      <c r="BH112" s="238"/>
      <c r="BI112" s="238"/>
      <c r="BJ112" s="239"/>
      <c r="BK112" s="249">
        <f t="shared" si="81"/>
        <v>0</v>
      </c>
      <c r="BL112" s="238"/>
      <c r="BM112" s="238"/>
      <c r="BN112" s="238"/>
      <c r="BO112" s="246"/>
      <c r="BP112" s="223">
        <f t="shared" si="82"/>
        <v>0</v>
      </c>
      <c r="BQ112" s="238"/>
      <c r="BR112" s="238"/>
      <c r="BS112" s="238"/>
      <c r="BT112" s="246"/>
      <c r="BU112" s="249">
        <f t="shared" si="83"/>
        <v>0</v>
      </c>
      <c r="BV112" s="238"/>
      <c r="BW112" s="238"/>
      <c r="BX112" s="238"/>
      <c r="BY112" s="246"/>
      <c r="CA112" s="222">
        <v>6</v>
      </c>
      <c r="CB112" s="216"/>
      <c r="CC112" s="216"/>
      <c r="CD112" s="216"/>
      <c r="CE112" s="216"/>
      <c r="CF112" s="216">
        <f t="shared" si="59"/>
        <v>0</v>
      </c>
      <c r="CH112" s="376"/>
    </row>
    <row r="113" spans="1:88" s="211" customFormat="1" ht="16.5" customHeight="1" x14ac:dyDescent="0.15">
      <c r="A113" s="213">
        <f t="shared" si="61"/>
        <v>99</v>
      </c>
      <c r="B113" s="195" t="s">
        <v>26</v>
      </c>
      <c r="C113" s="265" t="s">
        <v>125</v>
      </c>
      <c r="D113" s="266" t="s">
        <v>81</v>
      </c>
      <c r="E113" s="267" t="s">
        <v>84</v>
      </c>
      <c r="F113" s="272" t="s">
        <v>126</v>
      </c>
      <c r="G113" s="557" t="s">
        <v>127</v>
      </c>
      <c r="H113" s="537">
        <v>3</v>
      </c>
      <c r="I113" s="230">
        <v>44270</v>
      </c>
      <c r="J113" s="231">
        <v>44651</v>
      </c>
      <c r="K113" s="232">
        <v>10</v>
      </c>
      <c r="L113" s="232">
        <v>2</v>
      </c>
      <c r="M113" s="232">
        <v>1</v>
      </c>
      <c r="N113" s="232">
        <v>11</v>
      </c>
      <c r="O113" s="232">
        <v>1</v>
      </c>
      <c r="P113" s="232">
        <v>1</v>
      </c>
      <c r="Q113" s="233">
        <v>2</v>
      </c>
      <c r="R113" s="255"/>
      <c r="S113" s="255"/>
      <c r="T113" s="536">
        <v>470</v>
      </c>
      <c r="U113" s="214">
        <f t="shared" ref="U113:U124" si="84">AH113+AO113</f>
        <v>0</v>
      </c>
      <c r="V113" s="218">
        <f t="shared" ref="V113:V124" si="85">AI113+AP113</f>
        <v>0</v>
      </c>
      <c r="W113" s="218">
        <f t="shared" ref="W113:W124" si="86">AJ113+AQ113</f>
        <v>0</v>
      </c>
      <c r="X113" s="218">
        <f t="shared" ref="X113:X124" si="87">AK113+AR113</f>
        <v>0</v>
      </c>
      <c r="Y113" s="212">
        <f t="shared" ref="Y113:Y124" si="88">AL113+AS113</f>
        <v>0</v>
      </c>
      <c r="Z113" s="214">
        <f t="shared" ref="Z113:AD119" si="89">AT113+AY113+BF113+BK113+BP113+BU113</f>
        <v>470</v>
      </c>
      <c r="AA113" s="218">
        <f t="shared" si="89"/>
        <v>0</v>
      </c>
      <c r="AB113" s="218">
        <f t="shared" si="89"/>
        <v>0</v>
      </c>
      <c r="AC113" s="218">
        <f t="shared" si="89"/>
        <v>0</v>
      </c>
      <c r="AD113" s="212">
        <f t="shared" si="89"/>
        <v>470</v>
      </c>
      <c r="AE113" s="252"/>
      <c r="AF113" s="252"/>
      <c r="AH113" s="249">
        <f t="shared" ref="AH113:AH124" si="90">SUM(AI113:AL113)</f>
        <v>0</v>
      </c>
      <c r="AI113" s="238"/>
      <c r="AJ113" s="238"/>
      <c r="AK113" s="238"/>
      <c r="AL113" s="239"/>
      <c r="AM113" s="254"/>
      <c r="AN113" s="262"/>
      <c r="AO113" s="249">
        <f t="shared" ref="AO113:AO124" si="91">SUM(AP113:AS113)</f>
        <v>0</v>
      </c>
      <c r="AP113" s="238"/>
      <c r="AQ113" s="238"/>
      <c r="AR113" s="238"/>
      <c r="AS113" s="242"/>
      <c r="AT113" s="214">
        <f t="shared" ref="AT113:AT124" si="92">SUM(AU113:AX113)</f>
        <v>0</v>
      </c>
      <c r="AU113" s="238"/>
      <c r="AV113" s="238"/>
      <c r="AW113" s="238"/>
      <c r="AX113" s="239"/>
      <c r="AY113" s="249">
        <v>470</v>
      </c>
      <c r="AZ113" s="238"/>
      <c r="BA113" s="238"/>
      <c r="BB113" s="238"/>
      <c r="BC113" s="246">
        <v>470</v>
      </c>
      <c r="BD113" s="254"/>
      <c r="BE113" s="252"/>
      <c r="BF113" s="249">
        <f t="shared" si="80"/>
        <v>0</v>
      </c>
      <c r="BG113" s="238"/>
      <c r="BH113" s="238"/>
      <c r="BI113" s="238"/>
      <c r="BJ113" s="239"/>
      <c r="BK113" s="249">
        <f t="shared" si="81"/>
        <v>0</v>
      </c>
      <c r="BL113" s="238"/>
      <c r="BM113" s="238"/>
      <c r="BN113" s="238"/>
      <c r="BO113" s="246"/>
      <c r="BP113" s="223">
        <f t="shared" si="82"/>
        <v>0</v>
      </c>
      <c r="BQ113" s="238"/>
      <c r="BR113" s="238"/>
      <c r="BS113" s="238"/>
      <c r="BT113" s="246"/>
      <c r="BU113" s="249">
        <f t="shared" si="83"/>
        <v>0</v>
      </c>
      <c r="BV113" s="238"/>
      <c r="BW113" s="238"/>
      <c r="BX113" s="238"/>
      <c r="BY113" s="246"/>
      <c r="CA113" s="222">
        <v>98</v>
      </c>
      <c r="CB113" s="216"/>
      <c r="CC113" s="216"/>
      <c r="CD113" s="216"/>
      <c r="CE113" s="216"/>
      <c r="CF113" s="216">
        <f t="shared" si="59"/>
        <v>0</v>
      </c>
      <c r="CH113" s="263">
        <v>32</v>
      </c>
      <c r="CJ113" s="274">
        <v>38</v>
      </c>
    </row>
    <row r="114" spans="1:88" s="211" customFormat="1" ht="16.5" customHeight="1" x14ac:dyDescent="0.15">
      <c r="A114" s="213">
        <f t="shared" si="61"/>
        <v>100</v>
      </c>
      <c r="B114" s="195" t="s">
        <v>26</v>
      </c>
      <c r="C114" s="265" t="s">
        <v>822</v>
      </c>
      <c r="D114" s="266" t="s">
        <v>81</v>
      </c>
      <c r="E114" s="267" t="s">
        <v>823</v>
      </c>
      <c r="F114" s="272" t="s">
        <v>824</v>
      </c>
      <c r="G114" s="557" t="s">
        <v>825</v>
      </c>
      <c r="H114" s="537">
        <v>3</v>
      </c>
      <c r="I114" s="534">
        <v>44256</v>
      </c>
      <c r="J114" s="535">
        <v>44651</v>
      </c>
      <c r="K114" s="232">
        <v>10</v>
      </c>
      <c r="L114" s="232">
        <v>2</v>
      </c>
      <c r="M114" s="232">
        <v>1</v>
      </c>
      <c r="N114" s="232">
        <v>12</v>
      </c>
      <c r="O114" s="232">
        <v>1</v>
      </c>
      <c r="P114" s="232">
        <v>1</v>
      </c>
      <c r="Q114" s="233">
        <v>1</v>
      </c>
      <c r="R114" s="255"/>
      <c r="S114" s="255"/>
      <c r="T114" s="536">
        <v>2000</v>
      </c>
      <c r="U114" s="214">
        <f t="shared" si="84"/>
        <v>0</v>
      </c>
      <c r="V114" s="218">
        <f t="shared" si="85"/>
        <v>0</v>
      </c>
      <c r="W114" s="218">
        <f t="shared" si="86"/>
        <v>0</v>
      </c>
      <c r="X114" s="218">
        <f t="shared" si="87"/>
        <v>0</v>
      </c>
      <c r="Y114" s="212">
        <f t="shared" si="88"/>
        <v>0</v>
      </c>
      <c r="Z114" s="214">
        <f t="shared" si="89"/>
        <v>2000</v>
      </c>
      <c r="AA114" s="218">
        <f t="shared" si="89"/>
        <v>0</v>
      </c>
      <c r="AB114" s="218">
        <f t="shared" si="89"/>
        <v>0</v>
      </c>
      <c r="AC114" s="218">
        <f t="shared" si="89"/>
        <v>0</v>
      </c>
      <c r="AD114" s="212">
        <f t="shared" si="89"/>
        <v>2000</v>
      </c>
      <c r="AE114" s="252"/>
      <c r="AF114" s="252"/>
      <c r="AH114" s="249">
        <f t="shared" si="90"/>
        <v>0</v>
      </c>
      <c r="AI114" s="238"/>
      <c r="AJ114" s="238"/>
      <c r="AK114" s="238"/>
      <c r="AL114" s="239"/>
      <c r="AM114" s="254"/>
      <c r="AN114" s="262"/>
      <c r="AO114" s="249">
        <f t="shared" si="91"/>
        <v>0</v>
      </c>
      <c r="AP114" s="238"/>
      <c r="AQ114" s="238"/>
      <c r="AR114" s="238"/>
      <c r="AS114" s="242"/>
      <c r="AT114" s="214">
        <f t="shared" si="92"/>
        <v>0</v>
      </c>
      <c r="AU114" s="238"/>
      <c r="AV114" s="238"/>
      <c r="AW114" s="238"/>
      <c r="AX114" s="239"/>
      <c r="AY114" s="249">
        <f t="shared" ref="AY114:AY119" si="93">SUM(AZ114:BC114)</f>
        <v>2000</v>
      </c>
      <c r="AZ114" s="238"/>
      <c r="BA114" s="238"/>
      <c r="BB114" s="238"/>
      <c r="BC114" s="246">
        <f>1900+100</f>
        <v>2000</v>
      </c>
      <c r="BD114" s="254"/>
      <c r="BE114" s="252"/>
      <c r="BF114" s="249">
        <f t="shared" si="80"/>
        <v>0</v>
      </c>
      <c r="BG114" s="238"/>
      <c r="BH114" s="238"/>
      <c r="BI114" s="238"/>
      <c r="BJ114" s="239"/>
      <c r="BK114" s="249">
        <f t="shared" si="81"/>
        <v>0</v>
      </c>
      <c r="BL114" s="238"/>
      <c r="BM114" s="238"/>
      <c r="BN114" s="238"/>
      <c r="BO114" s="246"/>
      <c r="BP114" s="223">
        <f t="shared" si="82"/>
        <v>0</v>
      </c>
      <c r="BQ114" s="238"/>
      <c r="BR114" s="238"/>
      <c r="BS114" s="238"/>
      <c r="BT114" s="246"/>
      <c r="BU114" s="249">
        <f t="shared" si="83"/>
        <v>0</v>
      </c>
      <c r="BV114" s="238"/>
      <c r="BW114" s="238"/>
      <c r="BX114" s="238"/>
      <c r="BY114" s="246"/>
      <c r="CA114" s="222">
        <v>99</v>
      </c>
      <c r="CB114" s="216"/>
      <c r="CC114" s="216"/>
      <c r="CD114" s="216"/>
      <c r="CE114" s="216"/>
      <c r="CF114" s="216">
        <f t="shared" si="59"/>
        <v>0</v>
      </c>
      <c r="CH114" s="263">
        <v>32</v>
      </c>
      <c r="CJ114" s="274">
        <v>21</v>
      </c>
    </row>
    <row r="115" spans="1:88" s="211" customFormat="1" ht="16.5" customHeight="1" x14ac:dyDescent="0.15">
      <c r="A115" s="213">
        <f t="shared" si="61"/>
        <v>101</v>
      </c>
      <c r="B115" s="195" t="s">
        <v>26</v>
      </c>
      <c r="C115" s="265" t="s">
        <v>571</v>
      </c>
      <c r="D115" s="266" t="s">
        <v>81</v>
      </c>
      <c r="E115" s="267" t="s">
        <v>823</v>
      </c>
      <c r="F115" s="272" t="s">
        <v>824</v>
      </c>
      <c r="G115" s="557" t="s">
        <v>826</v>
      </c>
      <c r="H115" s="537">
        <v>3</v>
      </c>
      <c r="I115" s="534">
        <v>44256</v>
      </c>
      <c r="J115" s="535">
        <v>44651</v>
      </c>
      <c r="K115" s="232">
        <v>10</v>
      </c>
      <c r="L115" s="232">
        <v>2</v>
      </c>
      <c r="M115" s="232">
        <v>1</v>
      </c>
      <c r="N115" s="232">
        <v>12</v>
      </c>
      <c r="O115" s="232">
        <v>1</v>
      </c>
      <c r="P115" s="232">
        <v>1</v>
      </c>
      <c r="Q115" s="233">
        <v>1</v>
      </c>
      <c r="R115" s="255"/>
      <c r="S115" s="255"/>
      <c r="T115" s="536">
        <v>63</v>
      </c>
      <c r="U115" s="214">
        <f t="shared" si="84"/>
        <v>0</v>
      </c>
      <c r="V115" s="218">
        <f t="shared" si="85"/>
        <v>0</v>
      </c>
      <c r="W115" s="218">
        <f t="shared" si="86"/>
        <v>0</v>
      </c>
      <c r="X115" s="218">
        <f t="shared" si="87"/>
        <v>0</v>
      </c>
      <c r="Y115" s="212">
        <f t="shared" si="88"/>
        <v>0</v>
      </c>
      <c r="Z115" s="214">
        <f t="shared" si="89"/>
        <v>63</v>
      </c>
      <c r="AA115" s="218">
        <f t="shared" si="89"/>
        <v>0</v>
      </c>
      <c r="AB115" s="218">
        <f t="shared" si="89"/>
        <v>0</v>
      </c>
      <c r="AC115" s="218">
        <f t="shared" si="89"/>
        <v>0</v>
      </c>
      <c r="AD115" s="212">
        <f t="shared" si="89"/>
        <v>63</v>
      </c>
      <c r="AE115" s="252"/>
      <c r="AF115" s="252"/>
      <c r="AH115" s="249">
        <f t="shared" si="90"/>
        <v>0</v>
      </c>
      <c r="AI115" s="238"/>
      <c r="AJ115" s="238"/>
      <c r="AK115" s="238"/>
      <c r="AL115" s="239"/>
      <c r="AM115" s="254"/>
      <c r="AN115" s="262"/>
      <c r="AO115" s="249">
        <f t="shared" si="91"/>
        <v>0</v>
      </c>
      <c r="AP115" s="238"/>
      <c r="AQ115" s="238"/>
      <c r="AR115" s="238"/>
      <c r="AS115" s="242"/>
      <c r="AT115" s="214">
        <f t="shared" si="92"/>
        <v>0</v>
      </c>
      <c r="AU115" s="238"/>
      <c r="AV115" s="238"/>
      <c r="AW115" s="238"/>
      <c r="AX115" s="239"/>
      <c r="AY115" s="249">
        <f t="shared" si="93"/>
        <v>63</v>
      </c>
      <c r="AZ115" s="238"/>
      <c r="BA115" s="238"/>
      <c r="BB115" s="238"/>
      <c r="BC115" s="246">
        <f>45+18</f>
        <v>63</v>
      </c>
      <c r="BD115" s="254"/>
      <c r="BE115" s="252"/>
      <c r="BF115" s="249">
        <f t="shared" si="80"/>
        <v>0</v>
      </c>
      <c r="BG115" s="238"/>
      <c r="BH115" s="238"/>
      <c r="BI115" s="238"/>
      <c r="BJ115" s="239"/>
      <c r="BK115" s="249">
        <f t="shared" si="81"/>
        <v>0</v>
      </c>
      <c r="BL115" s="238"/>
      <c r="BM115" s="238"/>
      <c r="BN115" s="238"/>
      <c r="BO115" s="246"/>
      <c r="BP115" s="223">
        <f t="shared" si="82"/>
        <v>0</v>
      </c>
      <c r="BQ115" s="238"/>
      <c r="BR115" s="238"/>
      <c r="BS115" s="238"/>
      <c r="BT115" s="246"/>
      <c r="BU115" s="249">
        <f t="shared" si="83"/>
        <v>0</v>
      </c>
      <c r="BV115" s="238"/>
      <c r="BW115" s="238"/>
      <c r="BX115" s="238"/>
      <c r="BY115" s="246"/>
      <c r="CA115" s="222">
        <v>100</v>
      </c>
      <c r="CB115" s="216"/>
      <c r="CC115" s="216"/>
      <c r="CD115" s="216"/>
      <c r="CE115" s="216"/>
      <c r="CF115" s="216">
        <f t="shared" si="59"/>
        <v>0</v>
      </c>
      <c r="CH115" s="263">
        <v>32</v>
      </c>
      <c r="CJ115" s="274">
        <v>21</v>
      </c>
    </row>
    <row r="116" spans="1:88" s="211" customFormat="1" ht="16.5" customHeight="1" x14ac:dyDescent="0.15">
      <c r="A116" s="213">
        <f t="shared" si="61"/>
        <v>102</v>
      </c>
      <c r="B116" s="195" t="s">
        <v>26</v>
      </c>
      <c r="C116" s="265" t="s">
        <v>81</v>
      </c>
      <c r="D116" s="266" t="s">
        <v>81</v>
      </c>
      <c r="E116" s="267" t="s">
        <v>1153</v>
      </c>
      <c r="F116" s="272" t="s">
        <v>1154</v>
      </c>
      <c r="G116" s="557" t="s">
        <v>1159</v>
      </c>
      <c r="H116" s="537">
        <v>3</v>
      </c>
      <c r="I116" s="181">
        <v>44256</v>
      </c>
      <c r="J116" s="383">
        <v>44651</v>
      </c>
      <c r="K116" s="232">
        <v>10</v>
      </c>
      <c r="L116" s="232">
        <v>2</v>
      </c>
      <c r="M116" s="232">
        <v>2</v>
      </c>
      <c r="N116" s="232">
        <v>2</v>
      </c>
      <c r="O116" s="232">
        <v>1</v>
      </c>
      <c r="P116" s="232">
        <v>1</v>
      </c>
      <c r="Q116" s="233">
        <v>1</v>
      </c>
      <c r="R116" s="255"/>
      <c r="S116" s="255"/>
      <c r="T116" s="536">
        <v>40000</v>
      </c>
      <c r="U116" s="214">
        <f t="shared" si="84"/>
        <v>0</v>
      </c>
      <c r="V116" s="218">
        <f t="shared" si="85"/>
        <v>0</v>
      </c>
      <c r="W116" s="218">
        <f t="shared" si="86"/>
        <v>0</v>
      </c>
      <c r="X116" s="218">
        <f t="shared" si="87"/>
        <v>0</v>
      </c>
      <c r="Y116" s="212">
        <f t="shared" si="88"/>
        <v>0</v>
      </c>
      <c r="Z116" s="312">
        <f t="shared" si="89"/>
        <v>40000</v>
      </c>
      <c r="AA116" s="218">
        <f t="shared" si="89"/>
        <v>0</v>
      </c>
      <c r="AB116" s="218">
        <f t="shared" si="89"/>
        <v>0</v>
      </c>
      <c r="AC116" s="218">
        <f t="shared" si="89"/>
        <v>0</v>
      </c>
      <c r="AD116" s="212">
        <f t="shared" si="89"/>
        <v>40000</v>
      </c>
      <c r="AE116" s="252"/>
      <c r="AF116" s="252"/>
      <c r="AH116" s="249">
        <f t="shared" si="90"/>
        <v>0</v>
      </c>
      <c r="AI116" s="238"/>
      <c r="AJ116" s="238"/>
      <c r="AK116" s="238"/>
      <c r="AL116" s="239"/>
      <c r="AM116" s="254"/>
      <c r="AN116" s="262"/>
      <c r="AO116" s="249">
        <f t="shared" si="91"/>
        <v>0</v>
      </c>
      <c r="AP116" s="238"/>
      <c r="AQ116" s="238"/>
      <c r="AR116" s="238"/>
      <c r="AS116" s="242"/>
      <c r="AT116" s="214">
        <f t="shared" si="92"/>
        <v>0</v>
      </c>
      <c r="AU116" s="238"/>
      <c r="AV116" s="238"/>
      <c r="AW116" s="238"/>
      <c r="AX116" s="239"/>
      <c r="AY116" s="249">
        <f t="shared" si="93"/>
        <v>40000</v>
      </c>
      <c r="AZ116" s="238"/>
      <c r="BA116" s="238"/>
      <c r="BB116" s="238"/>
      <c r="BC116" s="246">
        <v>40000</v>
      </c>
      <c r="BD116" s="254"/>
      <c r="BE116" s="252"/>
      <c r="BF116" s="249">
        <f t="shared" si="80"/>
        <v>0</v>
      </c>
      <c r="BG116" s="238"/>
      <c r="BH116" s="238"/>
      <c r="BI116" s="238"/>
      <c r="BJ116" s="239"/>
      <c r="BK116" s="249">
        <f t="shared" si="81"/>
        <v>0</v>
      </c>
      <c r="BL116" s="238"/>
      <c r="BM116" s="238"/>
      <c r="BN116" s="238"/>
      <c r="BO116" s="246"/>
      <c r="BP116" s="223">
        <f t="shared" si="82"/>
        <v>0</v>
      </c>
      <c r="BQ116" s="238"/>
      <c r="BR116" s="238"/>
      <c r="BS116" s="238"/>
      <c r="BT116" s="246"/>
      <c r="BU116" s="249">
        <f t="shared" si="83"/>
        <v>0</v>
      </c>
      <c r="BV116" s="238"/>
      <c r="BW116" s="238"/>
      <c r="BX116" s="238"/>
      <c r="BY116" s="246"/>
      <c r="CA116" s="222">
        <v>101</v>
      </c>
      <c r="CB116" s="216"/>
      <c r="CC116" s="216"/>
      <c r="CD116" s="216"/>
      <c r="CE116" s="216"/>
      <c r="CF116" s="216">
        <f t="shared" si="59"/>
        <v>0</v>
      </c>
      <c r="CH116" s="263">
        <v>32</v>
      </c>
      <c r="CJ116" s="274">
        <v>61</v>
      </c>
    </row>
    <row r="117" spans="1:88" s="211" customFormat="1" ht="16.5" customHeight="1" x14ac:dyDescent="0.15">
      <c r="A117" s="213">
        <f t="shared" si="61"/>
        <v>103</v>
      </c>
      <c r="B117" s="195" t="s">
        <v>26</v>
      </c>
      <c r="C117" s="265" t="s">
        <v>1282</v>
      </c>
      <c r="D117" s="266" t="s">
        <v>81</v>
      </c>
      <c r="E117" s="267" t="s">
        <v>1153</v>
      </c>
      <c r="F117" s="272" t="s">
        <v>1278</v>
      </c>
      <c r="G117" s="582" t="s">
        <v>1283</v>
      </c>
      <c r="H117" s="560">
        <v>3</v>
      </c>
      <c r="I117" s="433" t="s">
        <v>1284</v>
      </c>
      <c r="J117" s="434" t="s">
        <v>1285</v>
      </c>
      <c r="K117" s="232">
        <v>10</v>
      </c>
      <c r="L117" s="232">
        <v>2</v>
      </c>
      <c r="M117" s="232">
        <v>2</v>
      </c>
      <c r="N117" s="232">
        <v>3</v>
      </c>
      <c r="O117" s="232">
        <v>1</v>
      </c>
      <c r="P117" s="232">
        <v>1</v>
      </c>
      <c r="Q117" s="233">
        <v>1</v>
      </c>
      <c r="R117" s="255"/>
      <c r="S117" s="255"/>
      <c r="T117" s="536">
        <v>2000</v>
      </c>
      <c r="U117" s="223">
        <f t="shared" si="84"/>
        <v>0</v>
      </c>
      <c r="V117" s="218">
        <f t="shared" si="85"/>
        <v>0</v>
      </c>
      <c r="W117" s="218">
        <f t="shared" si="86"/>
        <v>0</v>
      </c>
      <c r="X117" s="218">
        <f t="shared" si="87"/>
        <v>0</v>
      </c>
      <c r="Y117" s="212">
        <f t="shared" si="88"/>
        <v>0</v>
      </c>
      <c r="Z117" s="214">
        <f t="shared" si="89"/>
        <v>2000</v>
      </c>
      <c r="AA117" s="218">
        <f t="shared" si="89"/>
        <v>0</v>
      </c>
      <c r="AB117" s="218">
        <f t="shared" si="89"/>
        <v>0</v>
      </c>
      <c r="AC117" s="218">
        <f t="shared" si="89"/>
        <v>0</v>
      </c>
      <c r="AD117" s="212">
        <f t="shared" si="89"/>
        <v>2000</v>
      </c>
      <c r="AE117" s="252"/>
      <c r="AF117" s="252"/>
      <c r="AH117" s="249">
        <f t="shared" si="90"/>
        <v>0</v>
      </c>
      <c r="AI117" s="238"/>
      <c r="AJ117" s="238"/>
      <c r="AK117" s="238"/>
      <c r="AL117" s="239"/>
      <c r="AM117" s="254"/>
      <c r="AN117" s="262"/>
      <c r="AO117" s="249">
        <f t="shared" si="91"/>
        <v>0</v>
      </c>
      <c r="AP117" s="238"/>
      <c r="AQ117" s="238"/>
      <c r="AR117" s="238"/>
      <c r="AS117" s="242"/>
      <c r="AT117" s="214">
        <f t="shared" si="92"/>
        <v>0</v>
      </c>
      <c r="AU117" s="238"/>
      <c r="AV117" s="238"/>
      <c r="AW117" s="238"/>
      <c r="AX117" s="239"/>
      <c r="AY117" s="249">
        <f t="shared" si="93"/>
        <v>2000</v>
      </c>
      <c r="AZ117" s="238"/>
      <c r="BA117" s="238"/>
      <c r="BB117" s="238"/>
      <c r="BC117" s="246">
        <v>2000</v>
      </c>
      <c r="BD117" s="254"/>
      <c r="BE117" s="252"/>
      <c r="BF117" s="249">
        <f t="shared" si="80"/>
        <v>0</v>
      </c>
      <c r="BG117" s="238"/>
      <c r="BH117" s="238"/>
      <c r="BI117" s="238"/>
      <c r="BJ117" s="239"/>
      <c r="BK117" s="249">
        <f t="shared" si="81"/>
        <v>0</v>
      </c>
      <c r="BL117" s="238"/>
      <c r="BM117" s="238"/>
      <c r="BN117" s="238"/>
      <c r="BO117" s="246"/>
      <c r="BP117" s="223">
        <f t="shared" si="82"/>
        <v>0</v>
      </c>
      <c r="BQ117" s="238"/>
      <c r="BR117" s="238"/>
      <c r="BS117" s="238"/>
      <c r="BT117" s="246"/>
      <c r="BU117" s="249">
        <f t="shared" si="83"/>
        <v>0</v>
      </c>
      <c r="BV117" s="238"/>
      <c r="BW117" s="238"/>
      <c r="BX117" s="238"/>
      <c r="BY117" s="246"/>
      <c r="CA117" s="222">
        <v>102</v>
      </c>
      <c r="CB117" s="216"/>
      <c r="CC117" s="216"/>
      <c r="CD117" s="216"/>
      <c r="CE117" s="216"/>
      <c r="CF117" s="216">
        <f t="shared" si="59"/>
        <v>0</v>
      </c>
      <c r="CH117" s="263">
        <v>32</v>
      </c>
      <c r="CJ117" s="274">
        <v>63</v>
      </c>
    </row>
    <row r="118" spans="1:88" s="211" customFormat="1" ht="16.5" customHeight="1" x14ac:dyDescent="0.15">
      <c r="A118" s="213">
        <f t="shared" si="61"/>
        <v>104</v>
      </c>
      <c r="B118" s="195" t="s">
        <v>26</v>
      </c>
      <c r="C118" s="265" t="s">
        <v>1286</v>
      </c>
      <c r="D118" s="266" t="s">
        <v>81</v>
      </c>
      <c r="E118" s="267" t="s">
        <v>1153</v>
      </c>
      <c r="F118" s="272" t="s">
        <v>1278</v>
      </c>
      <c r="G118" s="582" t="s">
        <v>1287</v>
      </c>
      <c r="H118" s="560">
        <v>3</v>
      </c>
      <c r="I118" s="433">
        <v>44256</v>
      </c>
      <c r="J118" s="434">
        <v>44651</v>
      </c>
      <c r="K118" s="232">
        <v>10</v>
      </c>
      <c r="L118" s="232">
        <v>2</v>
      </c>
      <c r="M118" s="232">
        <v>2</v>
      </c>
      <c r="N118" s="232">
        <v>3</v>
      </c>
      <c r="O118" s="232">
        <v>1</v>
      </c>
      <c r="P118" s="232">
        <v>1</v>
      </c>
      <c r="Q118" s="233">
        <v>1</v>
      </c>
      <c r="R118" s="255"/>
      <c r="S118" s="255"/>
      <c r="T118" s="536">
        <v>178</v>
      </c>
      <c r="U118" s="223">
        <f t="shared" si="84"/>
        <v>0</v>
      </c>
      <c r="V118" s="218">
        <f t="shared" si="85"/>
        <v>0</v>
      </c>
      <c r="W118" s="218">
        <f t="shared" si="86"/>
        <v>0</v>
      </c>
      <c r="X118" s="218">
        <f t="shared" si="87"/>
        <v>0</v>
      </c>
      <c r="Y118" s="212">
        <f t="shared" si="88"/>
        <v>0</v>
      </c>
      <c r="Z118" s="214">
        <f t="shared" si="89"/>
        <v>178</v>
      </c>
      <c r="AA118" s="218">
        <f t="shared" si="89"/>
        <v>0</v>
      </c>
      <c r="AB118" s="218">
        <f t="shared" si="89"/>
        <v>0</v>
      </c>
      <c r="AC118" s="218">
        <f t="shared" si="89"/>
        <v>0</v>
      </c>
      <c r="AD118" s="212">
        <f t="shared" si="89"/>
        <v>178</v>
      </c>
      <c r="AE118" s="252"/>
      <c r="AF118" s="252"/>
      <c r="AH118" s="249">
        <f t="shared" si="90"/>
        <v>0</v>
      </c>
      <c r="AI118" s="238"/>
      <c r="AJ118" s="238"/>
      <c r="AK118" s="238"/>
      <c r="AL118" s="239"/>
      <c r="AM118" s="254"/>
      <c r="AN118" s="262"/>
      <c r="AO118" s="249">
        <f t="shared" si="91"/>
        <v>0</v>
      </c>
      <c r="AP118" s="238"/>
      <c r="AQ118" s="238"/>
      <c r="AR118" s="238"/>
      <c r="AS118" s="242"/>
      <c r="AT118" s="214">
        <f t="shared" si="92"/>
        <v>0</v>
      </c>
      <c r="AU118" s="238"/>
      <c r="AV118" s="238"/>
      <c r="AW118" s="238"/>
      <c r="AX118" s="239"/>
      <c r="AY118" s="249">
        <f t="shared" si="93"/>
        <v>178</v>
      </c>
      <c r="AZ118" s="238"/>
      <c r="BA118" s="238"/>
      <c r="BB118" s="238"/>
      <c r="BC118" s="246">
        <v>178</v>
      </c>
      <c r="BD118" s="254"/>
      <c r="BE118" s="252"/>
      <c r="BF118" s="249">
        <f t="shared" si="80"/>
        <v>0</v>
      </c>
      <c r="BG118" s="238"/>
      <c r="BH118" s="238"/>
      <c r="BI118" s="238"/>
      <c r="BJ118" s="239"/>
      <c r="BK118" s="249">
        <f t="shared" si="81"/>
        <v>0</v>
      </c>
      <c r="BL118" s="238"/>
      <c r="BM118" s="238"/>
      <c r="BN118" s="238"/>
      <c r="BO118" s="246"/>
      <c r="BP118" s="223">
        <f t="shared" si="82"/>
        <v>0</v>
      </c>
      <c r="BQ118" s="238"/>
      <c r="BR118" s="238"/>
      <c r="BS118" s="238"/>
      <c r="BT118" s="246"/>
      <c r="BU118" s="249">
        <f t="shared" si="83"/>
        <v>0</v>
      </c>
      <c r="BV118" s="238"/>
      <c r="BW118" s="238"/>
      <c r="BX118" s="238"/>
      <c r="BY118" s="246"/>
      <c r="CA118" s="222">
        <v>103</v>
      </c>
      <c r="CB118" s="216"/>
      <c r="CC118" s="216"/>
      <c r="CD118" s="216"/>
      <c r="CE118" s="216"/>
      <c r="CF118" s="216">
        <f t="shared" si="59"/>
        <v>0</v>
      </c>
      <c r="CH118" s="263">
        <v>32</v>
      </c>
      <c r="CJ118" s="274">
        <v>63</v>
      </c>
    </row>
    <row r="119" spans="1:88" s="211" customFormat="1" ht="16.5" customHeight="1" x14ac:dyDescent="0.15">
      <c r="A119" s="213">
        <f t="shared" si="61"/>
        <v>105</v>
      </c>
      <c r="B119" s="195" t="s">
        <v>26</v>
      </c>
      <c r="C119" s="265" t="s">
        <v>1288</v>
      </c>
      <c r="D119" s="266" t="s">
        <v>81</v>
      </c>
      <c r="E119" s="267" t="s">
        <v>1153</v>
      </c>
      <c r="F119" s="272" t="s">
        <v>1278</v>
      </c>
      <c r="G119" s="582" t="s">
        <v>1289</v>
      </c>
      <c r="H119" s="560">
        <v>3</v>
      </c>
      <c r="I119" s="433">
        <v>44256</v>
      </c>
      <c r="J119" s="434">
        <v>44651</v>
      </c>
      <c r="K119" s="232">
        <v>10</v>
      </c>
      <c r="L119" s="232">
        <v>2</v>
      </c>
      <c r="M119" s="232">
        <v>2</v>
      </c>
      <c r="N119" s="232">
        <v>3</v>
      </c>
      <c r="O119" s="232">
        <v>1</v>
      </c>
      <c r="P119" s="232">
        <v>1</v>
      </c>
      <c r="Q119" s="233">
        <v>13</v>
      </c>
      <c r="R119" s="255"/>
      <c r="S119" s="255"/>
      <c r="T119" s="536">
        <v>1000</v>
      </c>
      <c r="U119" s="223">
        <f t="shared" si="84"/>
        <v>0</v>
      </c>
      <c r="V119" s="218">
        <f t="shared" si="85"/>
        <v>0</v>
      </c>
      <c r="W119" s="218">
        <f t="shared" si="86"/>
        <v>0</v>
      </c>
      <c r="X119" s="218">
        <f t="shared" si="87"/>
        <v>0</v>
      </c>
      <c r="Y119" s="212">
        <f t="shared" si="88"/>
        <v>0</v>
      </c>
      <c r="Z119" s="214">
        <f t="shared" si="89"/>
        <v>1000</v>
      </c>
      <c r="AA119" s="218">
        <f t="shared" si="89"/>
        <v>0</v>
      </c>
      <c r="AB119" s="218">
        <f t="shared" si="89"/>
        <v>0</v>
      </c>
      <c r="AC119" s="218">
        <f t="shared" si="89"/>
        <v>0</v>
      </c>
      <c r="AD119" s="212">
        <f t="shared" si="89"/>
        <v>1000</v>
      </c>
      <c r="AE119" s="252"/>
      <c r="AF119" s="252"/>
      <c r="AH119" s="249">
        <f t="shared" si="90"/>
        <v>0</v>
      </c>
      <c r="AI119" s="238"/>
      <c r="AJ119" s="238"/>
      <c r="AK119" s="238"/>
      <c r="AL119" s="239"/>
      <c r="AM119" s="254"/>
      <c r="AN119" s="262"/>
      <c r="AO119" s="249">
        <f t="shared" si="91"/>
        <v>0</v>
      </c>
      <c r="AP119" s="238"/>
      <c r="AQ119" s="238"/>
      <c r="AR119" s="238"/>
      <c r="AS119" s="242"/>
      <c r="AT119" s="214">
        <f t="shared" si="92"/>
        <v>0</v>
      </c>
      <c r="AU119" s="238"/>
      <c r="AV119" s="238"/>
      <c r="AW119" s="238"/>
      <c r="AX119" s="239"/>
      <c r="AY119" s="249">
        <f t="shared" si="93"/>
        <v>1000</v>
      </c>
      <c r="AZ119" s="238"/>
      <c r="BA119" s="238"/>
      <c r="BB119" s="238"/>
      <c r="BC119" s="246">
        <v>1000</v>
      </c>
      <c r="BD119" s="254"/>
      <c r="BE119" s="252"/>
      <c r="BF119" s="249">
        <f t="shared" si="80"/>
        <v>0</v>
      </c>
      <c r="BG119" s="238"/>
      <c r="BH119" s="238"/>
      <c r="BI119" s="238"/>
      <c r="BJ119" s="239"/>
      <c r="BK119" s="249">
        <f t="shared" si="81"/>
        <v>0</v>
      </c>
      <c r="BL119" s="238"/>
      <c r="BM119" s="238"/>
      <c r="BN119" s="238"/>
      <c r="BO119" s="246"/>
      <c r="BP119" s="223">
        <f t="shared" si="82"/>
        <v>0</v>
      </c>
      <c r="BQ119" s="238"/>
      <c r="BR119" s="238"/>
      <c r="BS119" s="238"/>
      <c r="BT119" s="246"/>
      <c r="BU119" s="249">
        <f t="shared" si="83"/>
        <v>0</v>
      </c>
      <c r="BV119" s="238"/>
      <c r="BW119" s="238"/>
      <c r="BX119" s="238"/>
      <c r="BY119" s="246"/>
      <c r="CA119" s="222">
        <v>104</v>
      </c>
      <c r="CB119" s="216"/>
      <c r="CC119" s="216"/>
      <c r="CD119" s="216"/>
      <c r="CE119" s="216"/>
      <c r="CF119" s="216">
        <f t="shared" si="59"/>
        <v>0</v>
      </c>
      <c r="CH119" s="263">
        <v>32</v>
      </c>
      <c r="CJ119" s="274">
        <v>63</v>
      </c>
    </row>
    <row r="120" spans="1:88" s="211" customFormat="1" ht="16.5" customHeight="1" x14ac:dyDescent="0.15">
      <c r="A120" s="213">
        <f t="shared" si="61"/>
        <v>106</v>
      </c>
      <c r="B120" s="195" t="s">
        <v>26</v>
      </c>
      <c r="C120" s="265" t="s">
        <v>1290</v>
      </c>
      <c r="D120" s="266" t="s">
        <v>81</v>
      </c>
      <c r="E120" s="267" t="s">
        <v>1153</v>
      </c>
      <c r="F120" s="272" t="s">
        <v>1278</v>
      </c>
      <c r="G120" s="582" t="s">
        <v>1291</v>
      </c>
      <c r="H120" s="583">
        <v>3</v>
      </c>
      <c r="I120" s="433">
        <v>44256</v>
      </c>
      <c r="J120" s="434">
        <v>44651</v>
      </c>
      <c r="K120" s="232">
        <v>10</v>
      </c>
      <c r="L120" s="232">
        <v>2</v>
      </c>
      <c r="M120" s="232">
        <v>2</v>
      </c>
      <c r="N120" s="232">
        <v>3</v>
      </c>
      <c r="O120" s="232">
        <v>1</v>
      </c>
      <c r="P120" s="232">
        <v>1</v>
      </c>
      <c r="Q120" s="233">
        <v>20</v>
      </c>
      <c r="R120" s="256"/>
      <c r="S120" s="256"/>
      <c r="T120" s="536">
        <v>400</v>
      </c>
      <c r="U120" s="223">
        <f t="shared" si="84"/>
        <v>0</v>
      </c>
      <c r="V120" s="218">
        <f t="shared" si="85"/>
        <v>0</v>
      </c>
      <c r="W120" s="218">
        <f t="shared" si="86"/>
        <v>0</v>
      </c>
      <c r="X120" s="218">
        <f t="shared" si="87"/>
        <v>0</v>
      </c>
      <c r="Y120" s="212">
        <f t="shared" si="88"/>
        <v>0</v>
      </c>
      <c r="Z120" s="214">
        <v>400</v>
      </c>
      <c r="AA120" s="218">
        <f t="shared" ref="AA120:AC124" si="94">AU120+AZ120+BG120+BL120+BQ120+BV120</f>
        <v>0</v>
      </c>
      <c r="AB120" s="218">
        <f t="shared" si="94"/>
        <v>0</v>
      </c>
      <c r="AC120" s="218">
        <f t="shared" si="94"/>
        <v>0</v>
      </c>
      <c r="AD120" s="212">
        <v>400</v>
      </c>
      <c r="AE120" s="252"/>
      <c r="AF120" s="252"/>
      <c r="AH120" s="249">
        <f t="shared" si="90"/>
        <v>0</v>
      </c>
      <c r="AI120" s="238"/>
      <c r="AJ120" s="238"/>
      <c r="AK120" s="238"/>
      <c r="AL120" s="239"/>
      <c r="AM120" s="254"/>
      <c r="AN120" s="262"/>
      <c r="AO120" s="249">
        <f t="shared" si="91"/>
        <v>0</v>
      </c>
      <c r="AP120" s="238"/>
      <c r="AQ120" s="238"/>
      <c r="AR120" s="238"/>
      <c r="AS120" s="242"/>
      <c r="AT120" s="214">
        <f t="shared" si="92"/>
        <v>0</v>
      </c>
      <c r="AU120" s="238"/>
      <c r="AV120" s="238"/>
      <c r="AW120" s="238"/>
      <c r="AX120" s="239"/>
      <c r="AY120" s="249">
        <v>400</v>
      </c>
      <c r="AZ120" s="238"/>
      <c r="BA120" s="238"/>
      <c r="BB120" s="238"/>
      <c r="BC120" s="246">
        <v>400</v>
      </c>
      <c r="BD120" s="254"/>
      <c r="BE120" s="252"/>
      <c r="BF120" s="249">
        <f t="shared" si="80"/>
        <v>0</v>
      </c>
      <c r="BG120" s="238"/>
      <c r="BH120" s="238"/>
      <c r="BI120" s="238"/>
      <c r="BJ120" s="239"/>
      <c r="BK120" s="249">
        <f t="shared" si="81"/>
        <v>0</v>
      </c>
      <c r="BL120" s="238"/>
      <c r="BM120" s="238"/>
      <c r="BN120" s="238"/>
      <c r="BO120" s="246"/>
      <c r="BP120" s="223">
        <f t="shared" si="82"/>
        <v>0</v>
      </c>
      <c r="BQ120" s="238"/>
      <c r="BR120" s="238"/>
      <c r="BS120" s="238"/>
      <c r="BT120" s="246"/>
      <c r="BU120" s="249">
        <f t="shared" si="83"/>
        <v>0</v>
      </c>
      <c r="BV120" s="238"/>
      <c r="BW120" s="238"/>
      <c r="BX120" s="238"/>
      <c r="BY120" s="246"/>
      <c r="CA120" s="222">
        <v>105</v>
      </c>
      <c r="CB120" s="216"/>
      <c r="CC120" s="216"/>
      <c r="CD120" s="216"/>
      <c r="CE120" s="216"/>
      <c r="CF120" s="216">
        <f t="shared" si="59"/>
        <v>0</v>
      </c>
      <c r="CH120" s="264">
        <v>32</v>
      </c>
      <c r="CJ120" s="274">
        <v>63</v>
      </c>
    </row>
    <row r="121" spans="1:88" s="211" customFormat="1" ht="16.5" customHeight="1" x14ac:dyDescent="0.15">
      <c r="A121" s="213">
        <f t="shared" si="61"/>
        <v>107</v>
      </c>
      <c r="B121" s="195" t="s">
        <v>26</v>
      </c>
      <c r="C121" s="268" t="s">
        <v>1292</v>
      </c>
      <c r="D121" s="266" t="s">
        <v>81</v>
      </c>
      <c r="E121" s="267" t="s">
        <v>1153</v>
      </c>
      <c r="F121" s="272" t="s">
        <v>1278</v>
      </c>
      <c r="G121" s="582" t="s">
        <v>1283</v>
      </c>
      <c r="H121" s="560">
        <v>3</v>
      </c>
      <c r="I121" s="433" t="s">
        <v>1293</v>
      </c>
      <c r="J121" s="434" t="s">
        <v>1294</v>
      </c>
      <c r="K121" s="232">
        <v>10</v>
      </c>
      <c r="L121" s="232">
        <v>2</v>
      </c>
      <c r="M121" s="232">
        <v>2</v>
      </c>
      <c r="N121" s="232">
        <v>3</v>
      </c>
      <c r="O121" s="232">
        <v>2</v>
      </c>
      <c r="P121" s="232">
        <v>1</v>
      </c>
      <c r="Q121" s="233">
        <v>6</v>
      </c>
      <c r="R121" s="255"/>
      <c r="S121" s="255"/>
      <c r="T121" s="536">
        <v>188</v>
      </c>
      <c r="U121" s="223">
        <f t="shared" si="84"/>
        <v>0</v>
      </c>
      <c r="V121" s="218">
        <f t="shared" si="85"/>
        <v>0</v>
      </c>
      <c r="W121" s="218">
        <f t="shared" si="86"/>
        <v>0</v>
      </c>
      <c r="X121" s="218">
        <f t="shared" si="87"/>
        <v>0</v>
      </c>
      <c r="Y121" s="212">
        <f t="shared" si="88"/>
        <v>0</v>
      </c>
      <c r="Z121" s="214">
        <f>AT121+AY121+BF121+BK121+BP121+BU121</f>
        <v>188</v>
      </c>
      <c r="AA121" s="218">
        <f t="shared" si="94"/>
        <v>0</v>
      </c>
      <c r="AB121" s="218">
        <f t="shared" si="94"/>
        <v>0</v>
      </c>
      <c r="AC121" s="218">
        <f t="shared" si="94"/>
        <v>0</v>
      </c>
      <c r="AD121" s="212">
        <f>AX121+BC121+BJ121+BO121+BT121+BY121</f>
        <v>188</v>
      </c>
      <c r="AE121" s="252"/>
      <c r="AF121" s="252"/>
      <c r="AG121" s="376"/>
      <c r="AH121" s="249">
        <f t="shared" si="90"/>
        <v>0</v>
      </c>
      <c r="AI121" s="238"/>
      <c r="AJ121" s="238"/>
      <c r="AK121" s="238"/>
      <c r="AL121" s="239"/>
      <c r="AM121" s="254"/>
      <c r="AN121" s="262"/>
      <c r="AO121" s="249">
        <f t="shared" si="91"/>
        <v>0</v>
      </c>
      <c r="AP121" s="238"/>
      <c r="AQ121" s="238"/>
      <c r="AR121" s="238"/>
      <c r="AS121" s="242"/>
      <c r="AT121" s="214">
        <f t="shared" si="92"/>
        <v>0</v>
      </c>
      <c r="AU121" s="238"/>
      <c r="AV121" s="238"/>
      <c r="AW121" s="238"/>
      <c r="AX121" s="239"/>
      <c r="AY121" s="249">
        <f>SUM(AZ121:BC121)</f>
        <v>188</v>
      </c>
      <c r="AZ121" s="238"/>
      <c r="BA121" s="238"/>
      <c r="BB121" s="238"/>
      <c r="BC121" s="246">
        <v>188</v>
      </c>
      <c r="BD121" s="254"/>
      <c r="BE121" s="252"/>
      <c r="BF121" s="249">
        <f t="shared" ref="BF121:BF152" si="95">SUM(BG121:BJ121)</f>
        <v>0</v>
      </c>
      <c r="BG121" s="238"/>
      <c r="BH121" s="238"/>
      <c r="BI121" s="238"/>
      <c r="BJ121" s="239"/>
      <c r="BK121" s="249">
        <f t="shared" si="81"/>
        <v>0</v>
      </c>
      <c r="BL121" s="238"/>
      <c r="BM121" s="238"/>
      <c r="BN121" s="238"/>
      <c r="BO121" s="246"/>
      <c r="BP121" s="223">
        <f t="shared" si="82"/>
        <v>0</v>
      </c>
      <c r="BQ121" s="238"/>
      <c r="BR121" s="238"/>
      <c r="BS121" s="238"/>
      <c r="BT121" s="246"/>
      <c r="BU121" s="249">
        <f t="shared" si="83"/>
        <v>0</v>
      </c>
      <c r="BV121" s="238"/>
      <c r="BW121" s="238"/>
      <c r="BX121" s="238"/>
      <c r="BY121" s="246"/>
      <c r="CA121" s="222">
        <v>474</v>
      </c>
      <c r="CB121" s="216"/>
      <c r="CC121" s="216"/>
      <c r="CD121" s="216"/>
      <c r="CE121" s="216"/>
      <c r="CF121" s="216">
        <f t="shared" si="59"/>
        <v>0</v>
      </c>
      <c r="CH121" s="263">
        <v>32</v>
      </c>
      <c r="CJ121" s="274">
        <v>63</v>
      </c>
    </row>
    <row r="122" spans="1:88" s="211" customFormat="1" ht="16.5" customHeight="1" x14ac:dyDescent="0.15">
      <c r="A122" s="213">
        <f t="shared" si="61"/>
        <v>108</v>
      </c>
      <c r="B122" s="195" t="s">
        <v>26</v>
      </c>
      <c r="C122" s="268" t="s">
        <v>1236</v>
      </c>
      <c r="D122" s="266" t="s">
        <v>651</v>
      </c>
      <c r="E122" s="267" t="s">
        <v>1214</v>
      </c>
      <c r="F122" s="272" t="s">
        <v>1237</v>
      </c>
      <c r="G122" s="557" t="s">
        <v>1238</v>
      </c>
      <c r="H122" s="537">
        <v>3</v>
      </c>
      <c r="I122" s="181">
        <v>44275</v>
      </c>
      <c r="J122" s="383">
        <v>44651</v>
      </c>
      <c r="K122" s="232">
        <v>10</v>
      </c>
      <c r="L122" s="232">
        <v>2</v>
      </c>
      <c r="M122" s="232">
        <v>2</v>
      </c>
      <c r="N122" s="232">
        <v>4</v>
      </c>
      <c r="O122" s="232">
        <v>1</v>
      </c>
      <c r="P122" s="232">
        <v>1</v>
      </c>
      <c r="Q122" s="233">
        <v>2</v>
      </c>
      <c r="R122" s="255"/>
      <c r="S122" s="255"/>
      <c r="T122" s="536">
        <v>440</v>
      </c>
      <c r="U122" s="214">
        <f t="shared" si="84"/>
        <v>0</v>
      </c>
      <c r="V122" s="218">
        <f t="shared" si="85"/>
        <v>0</v>
      </c>
      <c r="W122" s="218">
        <f t="shared" si="86"/>
        <v>0</v>
      </c>
      <c r="X122" s="218">
        <f t="shared" si="87"/>
        <v>0</v>
      </c>
      <c r="Y122" s="212">
        <f t="shared" si="88"/>
        <v>0</v>
      </c>
      <c r="Z122" s="214">
        <f>AT122+AY122+BF122+BK122+BP122+BU122</f>
        <v>440</v>
      </c>
      <c r="AA122" s="218">
        <f t="shared" si="94"/>
        <v>0</v>
      </c>
      <c r="AB122" s="218">
        <f t="shared" si="94"/>
        <v>0</v>
      </c>
      <c r="AC122" s="218">
        <f t="shared" si="94"/>
        <v>0</v>
      </c>
      <c r="AD122" s="212">
        <f>AX122+BC122+BJ122+BO122+BT122+BY122</f>
        <v>440</v>
      </c>
      <c r="AE122" s="252"/>
      <c r="AF122" s="252"/>
      <c r="AH122" s="249">
        <f t="shared" si="90"/>
        <v>0</v>
      </c>
      <c r="AI122" s="238"/>
      <c r="AJ122" s="238"/>
      <c r="AK122" s="238"/>
      <c r="AL122" s="239"/>
      <c r="AM122" s="254"/>
      <c r="AN122" s="262"/>
      <c r="AO122" s="249">
        <f t="shared" si="91"/>
        <v>0</v>
      </c>
      <c r="AP122" s="238"/>
      <c r="AQ122" s="238"/>
      <c r="AR122" s="238"/>
      <c r="AS122" s="242"/>
      <c r="AT122" s="214">
        <f t="shared" si="92"/>
        <v>0</v>
      </c>
      <c r="AU122" s="238"/>
      <c r="AV122" s="238"/>
      <c r="AW122" s="238"/>
      <c r="AX122" s="239"/>
      <c r="AY122" s="249">
        <f>SUM(AZ122:BC122)</f>
        <v>440</v>
      </c>
      <c r="AZ122" s="238"/>
      <c r="BA122" s="238"/>
      <c r="BB122" s="238"/>
      <c r="BC122" s="246">
        <v>440</v>
      </c>
      <c r="BD122" s="254"/>
      <c r="BE122" s="252"/>
      <c r="BF122" s="249">
        <f t="shared" si="95"/>
        <v>0</v>
      </c>
      <c r="BG122" s="238"/>
      <c r="BH122" s="238"/>
      <c r="BI122" s="238"/>
      <c r="BJ122" s="239"/>
      <c r="BK122" s="249">
        <f t="shared" si="81"/>
        <v>0</v>
      </c>
      <c r="BL122" s="238"/>
      <c r="BM122" s="238"/>
      <c r="BN122" s="238"/>
      <c r="BO122" s="246"/>
      <c r="BP122" s="223">
        <f t="shared" si="82"/>
        <v>0</v>
      </c>
      <c r="BQ122" s="238"/>
      <c r="BR122" s="238"/>
      <c r="BS122" s="238"/>
      <c r="BT122" s="246"/>
      <c r="BU122" s="249">
        <f t="shared" si="83"/>
        <v>0</v>
      </c>
      <c r="BV122" s="238"/>
      <c r="BW122" s="238"/>
      <c r="BX122" s="238"/>
      <c r="BY122" s="246"/>
      <c r="CA122" s="222">
        <v>1</v>
      </c>
      <c r="CB122" s="216"/>
      <c r="CC122" s="216"/>
      <c r="CD122" s="216"/>
      <c r="CE122" s="216"/>
      <c r="CF122" s="216">
        <f t="shared" si="59"/>
        <v>0</v>
      </c>
      <c r="CH122" s="376"/>
    </row>
    <row r="123" spans="1:88" s="778" customFormat="1" ht="36.75" customHeight="1" x14ac:dyDescent="0.15">
      <c r="A123" s="766">
        <f t="shared" si="61"/>
        <v>109</v>
      </c>
      <c r="B123" s="767" t="s">
        <v>27</v>
      </c>
      <c r="C123" s="485" t="s">
        <v>1249</v>
      </c>
      <c r="D123" s="768" t="s">
        <v>81</v>
      </c>
      <c r="E123" s="769" t="s">
        <v>1214</v>
      </c>
      <c r="F123" s="770" t="s">
        <v>1237</v>
      </c>
      <c r="G123" s="764" t="s">
        <v>1250</v>
      </c>
      <c r="H123" s="771">
        <v>3</v>
      </c>
      <c r="I123" s="772">
        <v>44255</v>
      </c>
      <c r="J123" s="773">
        <v>44651</v>
      </c>
      <c r="K123" s="774">
        <v>10</v>
      </c>
      <c r="L123" s="774">
        <v>2</v>
      </c>
      <c r="M123" s="774">
        <v>2</v>
      </c>
      <c r="N123" s="774">
        <v>4</v>
      </c>
      <c r="O123" s="774">
        <v>2</v>
      </c>
      <c r="P123" s="774">
        <v>1</v>
      </c>
      <c r="Q123" s="775">
        <v>1</v>
      </c>
      <c r="R123" s="776"/>
      <c r="S123" s="776"/>
      <c r="T123" s="943">
        <v>5400</v>
      </c>
      <c r="U123" s="299">
        <f t="shared" si="84"/>
        <v>0</v>
      </c>
      <c r="V123" s="491">
        <f t="shared" si="85"/>
        <v>0</v>
      </c>
      <c r="W123" s="491">
        <f t="shared" si="86"/>
        <v>0</v>
      </c>
      <c r="X123" s="491">
        <f t="shared" si="87"/>
        <v>0</v>
      </c>
      <c r="Y123" s="492">
        <f t="shared" si="88"/>
        <v>0</v>
      </c>
      <c r="Z123" s="299">
        <f>AT123+AY123+BF123+BK123+BP123+BU123</f>
        <v>5400</v>
      </c>
      <c r="AA123" s="491">
        <f t="shared" si="94"/>
        <v>0</v>
      </c>
      <c r="AB123" s="491">
        <f t="shared" si="94"/>
        <v>0</v>
      </c>
      <c r="AC123" s="491">
        <f t="shared" si="94"/>
        <v>0</v>
      </c>
      <c r="AD123" s="212">
        <f t="shared" ref="AD123:AD127" si="96">AX123+BC123+BJ123+BO123+BT123+BY123</f>
        <v>5400</v>
      </c>
      <c r="AE123" s="777"/>
      <c r="AF123" s="777"/>
      <c r="AH123" s="250">
        <f t="shared" si="90"/>
        <v>0</v>
      </c>
      <c r="AI123" s="779"/>
      <c r="AJ123" s="779"/>
      <c r="AK123" s="779"/>
      <c r="AL123" s="780"/>
      <c r="AM123" s="781"/>
      <c r="AN123" s="782"/>
      <c r="AO123" s="250">
        <f t="shared" si="91"/>
        <v>0</v>
      </c>
      <c r="AP123" s="779"/>
      <c r="AQ123" s="779"/>
      <c r="AR123" s="779"/>
      <c r="AS123" s="783"/>
      <c r="AT123" s="215">
        <f t="shared" si="92"/>
        <v>0</v>
      </c>
      <c r="AU123" s="779"/>
      <c r="AV123" s="779"/>
      <c r="AW123" s="779"/>
      <c r="AX123" s="780"/>
      <c r="AY123" s="249">
        <f t="shared" ref="AY123:AY128" si="97">SUM(AZ123:BC123)</f>
        <v>5400</v>
      </c>
      <c r="AZ123" s="779"/>
      <c r="BA123" s="779"/>
      <c r="BB123" s="779"/>
      <c r="BC123" s="784">
        <v>5400</v>
      </c>
      <c r="BD123" s="781"/>
      <c r="BE123" s="777"/>
      <c r="BF123" s="250">
        <f t="shared" si="95"/>
        <v>0</v>
      </c>
      <c r="BG123" s="779"/>
      <c r="BH123" s="779"/>
      <c r="BI123" s="779"/>
      <c r="BJ123" s="780"/>
      <c r="BK123" s="250">
        <f t="shared" si="81"/>
        <v>0</v>
      </c>
      <c r="BL123" s="779"/>
      <c r="BM123" s="779"/>
      <c r="BN123" s="779"/>
      <c r="BO123" s="785"/>
      <c r="BP123" s="703">
        <f t="shared" si="82"/>
        <v>0</v>
      </c>
      <c r="BQ123" s="779"/>
      <c r="BR123" s="779"/>
      <c r="BS123" s="779"/>
      <c r="BT123" s="785"/>
      <c r="BU123" s="250">
        <f t="shared" si="83"/>
        <v>0</v>
      </c>
      <c r="BV123" s="779"/>
      <c r="BW123" s="779"/>
      <c r="BX123" s="779"/>
      <c r="BY123" s="785"/>
      <c r="CA123" s="786">
        <v>5</v>
      </c>
      <c r="CB123" s="787"/>
      <c r="CC123" s="787"/>
      <c r="CD123" s="787"/>
      <c r="CE123" s="787"/>
      <c r="CF123" s="216">
        <f t="shared" si="59"/>
        <v>0</v>
      </c>
      <c r="CH123" s="788"/>
    </row>
    <row r="124" spans="1:88" s="778" customFormat="1" ht="20.25" customHeight="1" x14ac:dyDescent="0.15">
      <c r="A124" s="766">
        <f t="shared" si="61"/>
        <v>110</v>
      </c>
      <c r="B124" s="789" t="s">
        <v>26</v>
      </c>
      <c r="C124" s="368" t="s">
        <v>1251</v>
      </c>
      <c r="D124" s="768" t="s">
        <v>81</v>
      </c>
      <c r="E124" s="769" t="s">
        <v>1252</v>
      </c>
      <c r="F124" s="790" t="s">
        <v>1253</v>
      </c>
      <c r="G124" s="584" t="s">
        <v>1254</v>
      </c>
      <c r="H124" s="771">
        <v>3</v>
      </c>
      <c r="I124" s="772">
        <v>44255</v>
      </c>
      <c r="J124" s="773">
        <v>44651</v>
      </c>
      <c r="K124" s="791">
        <v>10</v>
      </c>
      <c r="L124" s="791">
        <v>2</v>
      </c>
      <c r="M124" s="791">
        <v>2</v>
      </c>
      <c r="N124" s="791">
        <v>4</v>
      </c>
      <c r="O124" s="791">
        <v>2</v>
      </c>
      <c r="P124" s="791">
        <v>1</v>
      </c>
      <c r="Q124" s="792">
        <v>6</v>
      </c>
      <c r="R124" s="776"/>
      <c r="S124" s="776"/>
      <c r="T124" s="944">
        <v>1000</v>
      </c>
      <c r="U124" s="215">
        <f t="shared" si="84"/>
        <v>0</v>
      </c>
      <c r="V124" s="793">
        <f t="shared" si="85"/>
        <v>0</v>
      </c>
      <c r="W124" s="793">
        <f t="shared" si="86"/>
        <v>0</v>
      </c>
      <c r="X124" s="793">
        <f t="shared" si="87"/>
        <v>0</v>
      </c>
      <c r="Y124" s="794">
        <f t="shared" si="88"/>
        <v>0</v>
      </c>
      <c r="Z124" s="215">
        <f>AT124+AY124+BF124+BK124+BP124+BU124</f>
        <v>1000</v>
      </c>
      <c r="AA124" s="793">
        <f t="shared" si="94"/>
        <v>0</v>
      </c>
      <c r="AB124" s="793">
        <f t="shared" si="94"/>
        <v>0</v>
      </c>
      <c r="AC124" s="793">
        <f t="shared" si="94"/>
        <v>0</v>
      </c>
      <c r="AD124" s="212">
        <f t="shared" si="96"/>
        <v>1000</v>
      </c>
      <c r="AE124" s="777"/>
      <c r="AF124" s="777"/>
      <c r="AH124" s="250">
        <f t="shared" si="90"/>
        <v>0</v>
      </c>
      <c r="AI124" s="795"/>
      <c r="AJ124" s="795"/>
      <c r="AK124" s="795"/>
      <c r="AL124" s="655"/>
      <c r="AM124" s="781"/>
      <c r="AN124" s="782"/>
      <c r="AO124" s="250">
        <f t="shared" si="91"/>
        <v>0</v>
      </c>
      <c r="AP124" s="795"/>
      <c r="AQ124" s="795"/>
      <c r="AR124" s="795"/>
      <c r="AS124" s="192"/>
      <c r="AT124" s="215">
        <f t="shared" si="92"/>
        <v>0</v>
      </c>
      <c r="AU124" s="795"/>
      <c r="AV124" s="795"/>
      <c r="AW124" s="795"/>
      <c r="AX124" s="655"/>
      <c r="AY124" s="249">
        <f t="shared" si="97"/>
        <v>1000</v>
      </c>
      <c r="AZ124" s="795"/>
      <c r="BA124" s="795"/>
      <c r="BB124" s="795"/>
      <c r="BC124" s="796">
        <v>1000</v>
      </c>
      <c r="BD124" s="781"/>
      <c r="BE124" s="777"/>
      <c r="BF124" s="250">
        <f t="shared" si="95"/>
        <v>0</v>
      </c>
      <c r="BG124" s="795"/>
      <c r="BH124" s="795"/>
      <c r="BI124" s="795"/>
      <c r="BJ124" s="655"/>
      <c r="BK124" s="250">
        <f t="shared" si="81"/>
        <v>0</v>
      </c>
      <c r="BL124" s="795"/>
      <c r="BM124" s="795"/>
      <c r="BN124" s="795"/>
      <c r="BO124" s="179"/>
      <c r="BP124" s="703">
        <f t="shared" si="82"/>
        <v>0</v>
      </c>
      <c r="BQ124" s="795"/>
      <c r="BR124" s="795"/>
      <c r="BS124" s="795"/>
      <c r="BT124" s="179"/>
      <c r="BU124" s="250">
        <f t="shared" si="83"/>
        <v>0</v>
      </c>
      <c r="BV124" s="795"/>
      <c r="BW124" s="795"/>
      <c r="BX124" s="795"/>
      <c r="BY124" s="179"/>
      <c r="CA124" s="786">
        <v>6</v>
      </c>
      <c r="CB124" s="787"/>
      <c r="CC124" s="787"/>
      <c r="CD124" s="787"/>
      <c r="CE124" s="787"/>
      <c r="CF124" s="216">
        <f t="shared" si="59"/>
        <v>0</v>
      </c>
      <c r="CH124" s="788"/>
    </row>
    <row r="125" spans="1:88" s="211" customFormat="1" ht="16.5" customHeight="1" x14ac:dyDescent="0.15">
      <c r="A125" s="213">
        <f t="shared" si="61"/>
        <v>111</v>
      </c>
      <c r="B125" s="195" t="s">
        <v>26</v>
      </c>
      <c r="C125" s="265" t="s">
        <v>125</v>
      </c>
      <c r="D125" s="270" t="s">
        <v>81</v>
      </c>
      <c r="E125" s="267" t="s">
        <v>576</v>
      </c>
      <c r="F125" s="273" t="s">
        <v>608</v>
      </c>
      <c r="G125" s="586" t="s">
        <v>612</v>
      </c>
      <c r="H125" s="537">
        <v>3</v>
      </c>
      <c r="I125" s="230">
        <v>44256</v>
      </c>
      <c r="J125" s="231">
        <v>44651</v>
      </c>
      <c r="K125" s="232">
        <v>10</v>
      </c>
      <c r="L125" s="232">
        <v>2</v>
      </c>
      <c r="M125" s="232">
        <v>3</v>
      </c>
      <c r="N125" s="232">
        <v>1</v>
      </c>
      <c r="O125" s="232">
        <v>1</v>
      </c>
      <c r="P125" s="232">
        <v>1</v>
      </c>
      <c r="Q125" s="233">
        <v>3</v>
      </c>
      <c r="R125" s="255"/>
      <c r="S125" s="255"/>
      <c r="T125" s="536">
        <v>900</v>
      </c>
      <c r="U125" s="214">
        <v>0</v>
      </c>
      <c r="V125" s="218">
        <v>0</v>
      </c>
      <c r="W125" s="218">
        <v>0</v>
      </c>
      <c r="X125" s="218">
        <v>0</v>
      </c>
      <c r="Y125" s="212">
        <v>0</v>
      </c>
      <c r="Z125" s="214">
        <v>900</v>
      </c>
      <c r="AA125" s="218">
        <v>0</v>
      </c>
      <c r="AB125" s="218">
        <v>0</v>
      </c>
      <c r="AC125" s="218">
        <v>0</v>
      </c>
      <c r="AD125" s="212">
        <f t="shared" si="96"/>
        <v>900</v>
      </c>
      <c r="AE125" s="252"/>
      <c r="AF125" s="252"/>
      <c r="AH125" s="249">
        <v>0</v>
      </c>
      <c r="AI125" s="238"/>
      <c r="AJ125" s="238"/>
      <c r="AK125" s="238"/>
      <c r="AL125" s="239"/>
      <c r="AM125" s="254"/>
      <c r="AN125" s="262"/>
      <c r="AO125" s="249">
        <v>0</v>
      </c>
      <c r="AP125" s="238"/>
      <c r="AQ125" s="238"/>
      <c r="AR125" s="238"/>
      <c r="AS125" s="242"/>
      <c r="AT125" s="214">
        <v>0</v>
      </c>
      <c r="AU125" s="238"/>
      <c r="AV125" s="238"/>
      <c r="AW125" s="238"/>
      <c r="AX125" s="239"/>
      <c r="AY125" s="249">
        <f t="shared" si="97"/>
        <v>900</v>
      </c>
      <c r="AZ125" s="238"/>
      <c r="BA125" s="238"/>
      <c r="BB125" s="238"/>
      <c r="BC125" s="246">
        <v>900</v>
      </c>
      <c r="BD125" s="254"/>
      <c r="BE125" s="249">
        <v>0</v>
      </c>
      <c r="BF125" s="249">
        <f t="shared" si="95"/>
        <v>0</v>
      </c>
      <c r="BG125" s="238"/>
      <c r="BH125" s="238"/>
      <c r="BI125" s="238"/>
      <c r="BJ125" s="239"/>
      <c r="BK125" s="249">
        <v>0</v>
      </c>
      <c r="BL125" s="238"/>
      <c r="BM125" s="238"/>
      <c r="BN125" s="238"/>
      <c r="BO125" s="246"/>
      <c r="BP125" s="223">
        <v>0</v>
      </c>
      <c r="BQ125" s="238"/>
      <c r="BR125" s="238"/>
      <c r="BS125" s="238"/>
      <c r="BT125" s="246"/>
      <c r="BU125" s="249">
        <v>0</v>
      </c>
      <c r="BV125" s="238"/>
      <c r="BW125" s="238"/>
      <c r="BX125" s="238"/>
      <c r="BY125" s="246"/>
      <c r="CA125" s="222">
        <v>109</v>
      </c>
      <c r="CB125" s="216"/>
      <c r="CC125" s="216"/>
      <c r="CD125" s="216"/>
      <c r="CE125" s="216"/>
      <c r="CF125" s="216">
        <f t="shared" si="59"/>
        <v>0</v>
      </c>
      <c r="CH125" s="263">
        <v>32</v>
      </c>
      <c r="CJ125" s="274">
        <v>52</v>
      </c>
    </row>
    <row r="126" spans="1:88" s="211" customFormat="1" ht="16.5" customHeight="1" x14ac:dyDescent="0.15">
      <c r="A126" s="213">
        <f t="shared" si="61"/>
        <v>112</v>
      </c>
      <c r="B126" s="195" t="s">
        <v>27</v>
      </c>
      <c r="C126" s="268" t="s">
        <v>1563</v>
      </c>
      <c r="D126" s="266" t="s">
        <v>1564</v>
      </c>
      <c r="E126" s="269" t="s">
        <v>1565</v>
      </c>
      <c r="F126" s="325" t="s">
        <v>1566</v>
      </c>
      <c r="G126" s="557" t="s">
        <v>1567</v>
      </c>
      <c r="H126" s="537">
        <v>3</v>
      </c>
      <c r="I126" s="230">
        <v>44270</v>
      </c>
      <c r="J126" s="231">
        <v>44651</v>
      </c>
      <c r="K126" s="232">
        <v>10</v>
      </c>
      <c r="L126" s="232">
        <v>2</v>
      </c>
      <c r="M126" s="232">
        <v>6</v>
      </c>
      <c r="N126" s="232">
        <v>1</v>
      </c>
      <c r="O126" s="232">
        <v>1</v>
      </c>
      <c r="P126" s="232">
        <v>2</v>
      </c>
      <c r="Q126" s="233">
        <v>1</v>
      </c>
      <c r="R126" s="255"/>
      <c r="S126" s="255"/>
      <c r="T126" s="536">
        <v>800</v>
      </c>
      <c r="U126" s="214">
        <f t="shared" ref="U126:U157" si="98">AH126+AO126</f>
        <v>0</v>
      </c>
      <c r="V126" s="218">
        <f t="shared" ref="V126:V157" si="99">AI126+AP126</f>
        <v>0</v>
      </c>
      <c r="W126" s="218">
        <f t="shared" ref="W126:W157" si="100">AJ126+AQ126</f>
        <v>0</v>
      </c>
      <c r="X126" s="218">
        <f t="shared" ref="X126:X157" si="101">AK126+AR126</f>
        <v>0</v>
      </c>
      <c r="Y126" s="212">
        <f t="shared" ref="Y126:Y157" si="102">AL126+AS126</f>
        <v>0</v>
      </c>
      <c r="Z126" s="214">
        <f t="shared" ref="Z126:Z150" si="103">AT126+AY126+BF126+BK126+BP126+BU126</f>
        <v>800</v>
      </c>
      <c r="AA126" s="218">
        <f t="shared" ref="AA126:AA150" si="104">AU126+AZ126+BG126+BL126+BQ126+BV126</f>
        <v>0</v>
      </c>
      <c r="AB126" s="218">
        <f t="shared" ref="AB126:AB150" si="105">AV126+BA126+BH126+BM126+BR126+BW126</f>
        <v>0</v>
      </c>
      <c r="AC126" s="218">
        <f t="shared" ref="AC126:AC150" si="106">AW126+BB126+BI126+BN126+BS126+BX126</f>
        <v>0</v>
      </c>
      <c r="AD126" s="212">
        <f t="shared" si="96"/>
        <v>800</v>
      </c>
      <c r="AE126" s="252"/>
      <c r="AF126" s="252"/>
      <c r="AH126" s="249">
        <f t="shared" ref="AH126:AH157" si="107">SUM(AI126:AL126)</f>
        <v>0</v>
      </c>
      <c r="AI126" s="238"/>
      <c r="AJ126" s="238"/>
      <c r="AK126" s="238"/>
      <c r="AL126" s="239"/>
      <c r="AM126" s="254"/>
      <c r="AN126" s="262"/>
      <c r="AO126" s="249">
        <f t="shared" ref="AO126:AO157" si="108">SUM(AP126:AS126)</f>
        <v>0</v>
      </c>
      <c r="AP126" s="238"/>
      <c r="AQ126" s="238"/>
      <c r="AR126" s="238"/>
      <c r="AS126" s="242"/>
      <c r="AT126" s="214">
        <f t="shared" ref="AT126:AT151" si="109">SUM(AU126:AX126)</f>
        <v>0</v>
      </c>
      <c r="AU126" s="238"/>
      <c r="AV126" s="238"/>
      <c r="AW126" s="238"/>
      <c r="AX126" s="239"/>
      <c r="AY126" s="249">
        <f t="shared" si="97"/>
        <v>800</v>
      </c>
      <c r="AZ126" s="238"/>
      <c r="BA126" s="238"/>
      <c r="BB126" s="238"/>
      <c r="BC126" s="246">
        <v>800</v>
      </c>
      <c r="BD126" s="254"/>
      <c r="BE126" s="252"/>
      <c r="BF126" s="249">
        <f t="shared" si="95"/>
        <v>0</v>
      </c>
      <c r="BG126" s="238"/>
      <c r="BH126" s="238"/>
      <c r="BI126" s="238"/>
      <c r="BJ126" s="239"/>
      <c r="BK126" s="249">
        <f t="shared" ref="BK126:BK157" si="110">SUM(BL126:BO126)</f>
        <v>0</v>
      </c>
      <c r="BL126" s="238"/>
      <c r="BM126" s="238"/>
      <c r="BN126" s="238"/>
      <c r="BO126" s="246"/>
      <c r="BP126" s="223">
        <f t="shared" ref="BP126:BP157" si="111">SUM(BQ126:BT126)</f>
        <v>0</v>
      </c>
      <c r="BQ126" s="238"/>
      <c r="BR126" s="238"/>
      <c r="BS126" s="238"/>
      <c r="BT126" s="246"/>
      <c r="BU126" s="249">
        <f t="shared" ref="BU126:BU157" si="112">SUM(BV126:BY126)</f>
        <v>0</v>
      </c>
      <c r="BV126" s="238"/>
      <c r="BW126" s="238"/>
      <c r="BX126" s="238"/>
      <c r="BY126" s="246"/>
      <c r="CA126" s="222"/>
      <c r="CB126" s="216"/>
      <c r="CC126" s="216"/>
      <c r="CD126" s="216"/>
      <c r="CE126" s="216"/>
      <c r="CF126" s="216">
        <f t="shared" si="59"/>
        <v>0</v>
      </c>
      <c r="CH126" s="376"/>
    </row>
    <row r="127" spans="1:88" s="202" customFormat="1" ht="25.5" customHeight="1" x14ac:dyDescent="0.15">
      <c r="A127" s="213">
        <f t="shared" si="61"/>
        <v>113</v>
      </c>
      <c r="B127" s="195" t="s">
        <v>26</v>
      </c>
      <c r="C127" s="268" t="s">
        <v>429</v>
      </c>
      <c r="D127" s="270" t="s">
        <v>81</v>
      </c>
      <c r="E127" s="269" t="s">
        <v>379</v>
      </c>
      <c r="F127" s="273" t="s">
        <v>424</v>
      </c>
      <c r="G127" s="587" t="s">
        <v>430</v>
      </c>
      <c r="H127" s="547">
        <v>3</v>
      </c>
      <c r="I127" s="230">
        <v>44266</v>
      </c>
      <c r="J127" s="231">
        <v>44651</v>
      </c>
      <c r="K127" s="232">
        <v>10</v>
      </c>
      <c r="L127" s="232">
        <v>3</v>
      </c>
      <c r="M127" s="232">
        <v>1</v>
      </c>
      <c r="N127" s="232">
        <v>2</v>
      </c>
      <c r="O127" s="232">
        <v>1</v>
      </c>
      <c r="P127" s="232">
        <v>1</v>
      </c>
      <c r="Q127" s="233">
        <v>6</v>
      </c>
      <c r="R127" s="256">
        <v>328</v>
      </c>
      <c r="S127" s="256"/>
      <c r="T127" s="249">
        <v>400</v>
      </c>
      <c r="U127" s="214">
        <f t="shared" si="98"/>
        <v>0</v>
      </c>
      <c r="V127" s="218">
        <f t="shared" si="99"/>
        <v>0</v>
      </c>
      <c r="W127" s="218">
        <f t="shared" si="100"/>
        <v>0</v>
      </c>
      <c r="X127" s="218">
        <f t="shared" si="101"/>
        <v>0</v>
      </c>
      <c r="Y127" s="212">
        <f t="shared" si="102"/>
        <v>0</v>
      </c>
      <c r="Z127" s="214">
        <f t="shared" si="103"/>
        <v>400</v>
      </c>
      <c r="AA127" s="218">
        <f t="shared" si="104"/>
        <v>0</v>
      </c>
      <c r="AB127" s="218">
        <f t="shared" si="105"/>
        <v>0</v>
      </c>
      <c r="AC127" s="218">
        <f t="shared" si="106"/>
        <v>0</v>
      </c>
      <c r="AD127" s="212">
        <f t="shared" si="96"/>
        <v>400</v>
      </c>
      <c r="AE127" s="252"/>
      <c r="AF127" s="252"/>
      <c r="AH127" s="249">
        <f t="shared" si="107"/>
        <v>0</v>
      </c>
      <c r="AI127" s="238"/>
      <c r="AJ127" s="238"/>
      <c r="AK127" s="238"/>
      <c r="AL127" s="239"/>
      <c r="AM127" s="254"/>
      <c r="AN127" s="262"/>
      <c r="AO127" s="249">
        <f t="shared" si="108"/>
        <v>0</v>
      </c>
      <c r="AP127" s="238"/>
      <c r="AQ127" s="238"/>
      <c r="AR127" s="238"/>
      <c r="AS127" s="242"/>
      <c r="AT127" s="214">
        <f t="shared" si="109"/>
        <v>0</v>
      </c>
      <c r="AU127" s="238"/>
      <c r="AV127" s="238"/>
      <c r="AW127" s="238"/>
      <c r="AX127" s="246"/>
      <c r="AY127" s="249">
        <f t="shared" si="97"/>
        <v>400</v>
      </c>
      <c r="AZ127" s="238"/>
      <c r="BA127" s="238"/>
      <c r="BB127" s="238"/>
      <c r="BC127" s="246">
        <v>400</v>
      </c>
      <c r="BD127" s="254"/>
      <c r="BE127" s="252"/>
      <c r="BF127" s="249">
        <f t="shared" si="95"/>
        <v>0</v>
      </c>
      <c r="BG127" s="238"/>
      <c r="BH127" s="238"/>
      <c r="BI127" s="238"/>
      <c r="BJ127" s="239"/>
      <c r="BK127" s="249">
        <f t="shared" si="110"/>
        <v>0</v>
      </c>
      <c r="BL127" s="238"/>
      <c r="BM127" s="238"/>
      <c r="BN127" s="238"/>
      <c r="BO127" s="246"/>
      <c r="BP127" s="223">
        <f t="shared" si="111"/>
        <v>0</v>
      </c>
      <c r="BQ127" s="238"/>
      <c r="BR127" s="238"/>
      <c r="BS127" s="238"/>
      <c r="BT127" s="246"/>
      <c r="BU127" s="249">
        <f t="shared" si="112"/>
        <v>0</v>
      </c>
      <c r="BV127" s="238"/>
      <c r="BW127" s="238"/>
      <c r="BX127" s="238"/>
      <c r="BY127" s="246"/>
      <c r="CA127" s="222">
        <v>110</v>
      </c>
      <c r="CB127" s="216"/>
      <c r="CC127" s="216"/>
      <c r="CD127" s="216"/>
      <c r="CE127" s="216"/>
      <c r="CF127" s="216">
        <f t="shared" si="59"/>
        <v>0</v>
      </c>
      <c r="CH127" s="264">
        <v>32</v>
      </c>
      <c r="CJ127" s="202">
        <v>83</v>
      </c>
    </row>
    <row r="128" spans="1:88" s="202" customFormat="1" ht="18" customHeight="1" x14ac:dyDescent="0.15">
      <c r="A128" s="213">
        <f t="shared" si="61"/>
        <v>114</v>
      </c>
      <c r="B128" s="195" t="s">
        <v>522</v>
      </c>
      <c r="C128" s="268" t="s">
        <v>523</v>
      </c>
      <c r="D128" s="266" t="s">
        <v>81</v>
      </c>
      <c r="E128" s="267" t="s">
        <v>379</v>
      </c>
      <c r="F128" s="272" t="s">
        <v>424</v>
      </c>
      <c r="G128" s="557" t="s">
        <v>524</v>
      </c>
      <c r="H128" s="537">
        <v>3</v>
      </c>
      <c r="I128" s="230">
        <v>44265</v>
      </c>
      <c r="J128" s="231">
        <v>44651</v>
      </c>
      <c r="K128" s="232">
        <v>10</v>
      </c>
      <c r="L128" s="232">
        <v>3</v>
      </c>
      <c r="M128" s="232">
        <v>1</v>
      </c>
      <c r="N128" s="232">
        <v>2</v>
      </c>
      <c r="O128" s="232">
        <v>1</v>
      </c>
      <c r="P128" s="232">
        <v>1</v>
      </c>
      <c r="Q128" s="233">
        <v>6</v>
      </c>
      <c r="R128" s="255"/>
      <c r="S128" s="255"/>
      <c r="T128" s="536">
        <v>880</v>
      </c>
      <c r="U128" s="214">
        <f t="shared" si="98"/>
        <v>0</v>
      </c>
      <c r="V128" s="218">
        <f t="shared" si="99"/>
        <v>0</v>
      </c>
      <c r="W128" s="218">
        <f t="shared" si="100"/>
        <v>0</v>
      </c>
      <c r="X128" s="218">
        <f t="shared" si="101"/>
        <v>0</v>
      </c>
      <c r="Y128" s="212">
        <f t="shared" si="102"/>
        <v>0</v>
      </c>
      <c r="Z128" s="214">
        <f t="shared" si="103"/>
        <v>880</v>
      </c>
      <c r="AA128" s="218">
        <f t="shared" si="104"/>
        <v>0</v>
      </c>
      <c r="AB128" s="218">
        <f t="shared" si="105"/>
        <v>0</v>
      </c>
      <c r="AC128" s="218">
        <f t="shared" si="106"/>
        <v>0</v>
      </c>
      <c r="AD128" s="212">
        <f t="shared" ref="AD128:AD150" si="113">AX128+BC128+BJ128+BO128+BT128+BY128</f>
        <v>880</v>
      </c>
      <c r="AE128" s="252"/>
      <c r="AF128" s="252"/>
      <c r="AH128" s="249">
        <f t="shared" si="107"/>
        <v>0</v>
      </c>
      <c r="AI128" s="238"/>
      <c r="AJ128" s="238"/>
      <c r="AK128" s="238"/>
      <c r="AL128" s="239"/>
      <c r="AM128" s="254"/>
      <c r="AN128" s="262"/>
      <c r="AO128" s="249">
        <f t="shared" si="108"/>
        <v>0</v>
      </c>
      <c r="AP128" s="238"/>
      <c r="AQ128" s="238"/>
      <c r="AR128" s="238"/>
      <c r="AS128" s="242"/>
      <c r="AT128" s="214">
        <f t="shared" si="109"/>
        <v>0</v>
      </c>
      <c r="AU128" s="238"/>
      <c r="AV128" s="238"/>
      <c r="AW128" s="238"/>
      <c r="AX128" s="239"/>
      <c r="AY128" s="249">
        <f t="shared" si="97"/>
        <v>880</v>
      </c>
      <c r="AZ128" s="238"/>
      <c r="BA128" s="238"/>
      <c r="BB128" s="238"/>
      <c r="BC128" s="246">
        <v>880</v>
      </c>
      <c r="BD128" s="254"/>
      <c r="BE128" s="252"/>
      <c r="BF128" s="249">
        <f t="shared" si="95"/>
        <v>0</v>
      </c>
      <c r="BG128" s="238"/>
      <c r="BH128" s="238"/>
      <c r="BI128" s="238"/>
      <c r="BJ128" s="239"/>
      <c r="BK128" s="249">
        <f t="shared" si="110"/>
        <v>0</v>
      </c>
      <c r="BL128" s="238"/>
      <c r="BM128" s="238"/>
      <c r="BN128" s="238"/>
      <c r="BO128" s="246"/>
      <c r="BP128" s="223">
        <f t="shared" si="111"/>
        <v>0</v>
      </c>
      <c r="BQ128" s="238"/>
      <c r="BR128" s="238"/>
      <c r="BS128" s="238"/>
      <c r="BT128" s="246"/>
      <c r="BU128" s="249">
        <f t="shared" si="112"/>
        <v>0</v>
      </c>
      <c r="BV128" s="240"/>
      <c r="BW128" s="240"/>
      <c r="BX128" s="240"/>
      <c r="BY128" s="247"/>
      <c r="CA128" s="222">
        <v>1015</v>
      </c>
      <c r="CB128" s="216"/>
      <c r="CC128" s="216"/>
      <c r="CD128" s="216"/>
      <c r="CE128" s="216"/>
      <c r="CF128" s="216">
        <f t="shared" si="59"/>
        <v>0</v>
      </c>
      <c r="CH128" s="661"/>
    </row>
    <row r="129" spans="1:88" s="202" customFormat="1" ht="16.5" customHeight="1" x14ac:dyDescent="0.15">
      <c r="A129" s="213">
        <f t="shared" si="61"/>
        <v>115</v>
      </c>
      <c r="B129" s="551" t="s">
        <v>27</v>
      </c>
      <c r="C129" s="303" t="s">
        <v>525</v>
      </c>
      <c r="D129" s="304" t="s">
        <v>81</v>
      </c>
      <c r="E129" s="267" t="s">
        <v>379</v>
      </c>
      <c r="F129" s="324" t="s">
        <v>424</v>
      </c>
      <c r="G129" s="562" t="s">
        <v>526</v>
      </c>
      <c r="H129" s="537">
        <v>3</v>
      </c>
      <c r="I129" s="230">
        <v>44265</v>
      </c>
      <c r="J129" s="231">
        <v>44651</v>
      </c>
      <c r="K129" s="234">
        <v>10</v>
      </c>
      <c r="L129" s="234">
        <v>3</v>
      </c>
      <c r="M129" s="234">
        <v>1</v>
      </c>
      <c r="N129" s="234">
        <v>2</v>
      </c>
      <c r="O129" s="234">
        <v>1</v>
      </c>
      <c r="P129" s="234">
        <v>1</v>
      </c>
      <c r="Q129" s="235">
        <v>6</v>
      </c>
      <c r="R129" s="255"/>
      <c r="S129" s="255"/>
      <c r="T129" s="550">
        <v>350</v>
      </c>
      <c r="U129" s="219">
        <f t="shared" si="98"/>
        <v>0</v>
      </c>
      <c r="V129" s="220">
        <f t="shared" si="99"/>
        <v>0</v>
      </c>
      <c r="W129" s="220">
        <f t="shared" si="100"/>
        <v>0</v>
      </c>
      <c r="X129" s="220">
        <f t="shared" si="101"/>
        <v>0</v>
      </c>
      <c r="Y129" s="221">
        <f t="shared" si="102"/>
        <v>0</v>
      </c>
      <c r="Z129" s="219">
        <f t="shared" si="103"/>
        <v>350</v>
      </c>
      <c r="AA129" s="220">
        <f t="shared" si="104"/>
        <v>0</v>
      </c>
      <c r="AB129" s="220">
        <f t="shared" si="105"/>
        <v>0</v>
      </c>
      <c r="AC129" s="220">
        <f t="shared" si="106"/>
        <v>0</v>
      </c>
      <c r="AD129" s="221">
        <f t="shared" si="113"/>
        <v>350</v>
      </c>
      <c r="AE129" s="252"/>
      <c r="AF129" s="252"/>
      <c r="AH129" s="251">
        <f t="shared" si="107"/>
        <v>0</v>
      </c>
      <c r="AI129" s="240"/>
      <c r="AJ129" s="240"/>
      <c r="AK129" s="240"/>
      <c r="AL129" s="241"/>
      <c r="AM129" s="254"/>
      <c r="AN129" s="262"/>
      <c r="AO129" s="249">
        <f t="shared" si="108"/>
        <v>0</v>
      </c>
      <c r="AP129" s="240"/>
      <c r="AQ129" s="240"/>
      <c r="AR129" s="240"/>
      <c r="AS129" s="243"/>
      <c r="AT129" s="214">
        <f t="shared" si="109"/>
        <v>0</v>
      </c>
      <c r="AU129" s="240"/>
      <c r="AV129" s="240"/>
      <c r="AW129" s="240"/>
      <c r="AX129" s="241"/>
      <c r="AY129" s="249">
        <f>SUM(AZ129:BC129)</f>
        <v>350</v>
      </c>
      <c r="AZ129" s="240"/>
      <c r="BA129" s="240"/>
      <c r="BB129" s="240"/>
      <c r="BC129" s="247">
        <v>350</v>
      </c>
      <c r="BD129" s="254"/>
      <c r="BE129" s="252"/>
      <c r="BF129" s="249">
        <f t="shared" si="95"/>
        <v>0</v>
      </c>
      <c r="BG129" s="240"/>
      <c r="BH129" s="240"/>
      <c r="BI129" s="240"/>
      <c r="BJ129" s="241"/>
      <c r="BK129" s="249">
        <f t="shared" si="110"/>
        <v>0</v>
      </c>
      <c r="BL129" s="240"/>
      <c r="BM129" s="240"/>
      <c r="BN129" s="240"/>
      <c r="BO129" s="247"/>
      <c r="BP129" s="223">
        <f t="shared" si="111"/>
        <v>0</v>
      </c>
      <c r="BQ129" s="240"/>
      <c r="BR129" s="240"/>
      <c r="BS129" s="240"/>
      <c r="BT129" s="247"/>
      <c r="BU129" s="249">
        <f t="shared" si="112"/>
        <v>0</v>
      </c>
      <c r="BV129" s="238"/>
      <c r="BW129" s="238"/>
      <c r="BX129" s="238"/>
      <c r="BY129" s="246"/>
      <c r="CA129" s="222">
        <v>1016</v>
      </c>
      <c r="CB129" s="216"/>
      <c r="CC129" s="216"/>
      <c r="CD129" s="216"/>
      <c r="CE129" s="216"/>
      <c r="CF129" s="216">
        <f t="shared" si="59"/>
        <v>0</v>
      </c>
      <c r="CH129" s="661"/>
    </row>
    <row r="130" spans="1:88" s="202" customFormat="1" ht="16.5" customHeight="1" x14ac:dyDescent="0.15">
      <c r="A130" s="213">
        <f t="shared" si="61"/>
        <v>116</v>
      </c>
      <c r="B130" s="551" t="s">
        <v>27</v>
      </c>
      <c r="C130" s="303" t="s">
        <v>531</v>
      </c>
      <c r="D130" s="266" t="s">
        <v>81</v>
      </c>
      <c r="E130" s="267" t="s">
        <v>379</v>
      </c>
      <c r="F130" s="325" t="s">
        <v>424</v>
      </c>
      <c r="G130" s="562" t="s">
        <v>532</v>
      </c>
      <c r="H130" s="537">
        <v>3</v>
      </c>
      <c r="I130" s="230">
        <v>44258</v>
      </c>
      <c r="J130" s="231">
        <v>44651</v>
      </c>
      <c r="K130" s="234">
        <v>10</v>
      </c>
      <c r="L130" s="234">
        <v>3</v>
      </c>
      <c r="M130" s="234">
        <v>1</v>
      </c>
      <c r="N130" s="234">
        <v>2</v>
      </c>
      <c r="O130" s="234">
        <v>1</v>
      </c>
      <c r="P130" s="234">
        <v>1</v>
      </c>
      <c r="Q130" s="235">
        <v>6</v>
      </c>
      <c r="R130" s="255"/>
      <c r="S130" s="255"/>
      <c r="T130" s="536">
        <v>50</v>
      </c>
      <c r="U130" s="214">
        <f t="shared" si="98"/>
        <v>0</v>
      </c>
      <c r="V130" s="218">
        <f t="shared" si="99"/>
        <v>0</v>
      </c>
      <c r="W130" s="218">
        <f t="shared" si="100"/>
        <v>0</v>
      </c>
      <c r="X130" s="218">
        <f t="shared" si="101"/>
        <v>0</v>
      </c>
      <c r="Y130" s="212">
        <f t="shared" si="102"/>
        <v>0</v>
      </c>
      <c r="Z130" s="214">
        <f t="shared" si="103"/>
        <v>50</v>
      </c>
      <c r="AA130" s="218">
        <f t="shared" si="104"/>
        <v>0</v>
      </c>
      <c r="AB130" s="218">
        <f t="shared" si="105"/>
        <v>0</v>
      </c>
      <c r="AC130" s="218">
        <f t="shared" si="106"/>
        <v>0</v>
      </c>
      <c r="AD130" s="212">
        <f t="shared" si="113"/>
        <v>50</v>
      </c>
      <c r="AE130" s="252"/>
      <c r="AF130" s="252"/>
      <c r="AH130" s="249">
        <f t="shared" si="107"/>
        <v>0</v>
      </c>
      <c r="AI130" s="238"/>
      <c r="AJ130" s="238"/>
      <c r="AK130" s="238"/>
      <c r="AL130" s="239"/>
      <c r="AM130" s="254"/>
      <c r="AN130" s="262"/>
      <c r="AO130" s="249">
        <f t="shared" si="108"/>
        <v>0</v>
      </c>
      <c r="AP130" s="238"/>
      <c r="AQ130" s="238"/>
      <c r="AR130" s="238"/>
      <c r="AS130" s="242"/>
      <c r="AT130" s="214">
        <f t="shared" si="109"/>
        <v>0</v>
      </c>
      <c r="AU130" s="238"/>
      <c r="AV130" s="238"/>
      <c r="AW130" s="238"/>
      <c r="AX130" s="239"/>
      <c r="AY130" s="249">
        <v>50</v>
      </c>
      <c r="AZ130" s="238"/>
      <c r="BA130" s="238"/>
      <c r="BB130" s="238"/>
      <c r="BC130" s="246">
        <f>10+40</f>
        <v>50</v>
      </c>
      <c r="BD130" s="254"/>
      <c r="BE130" s="252"/>
      <c r="BF130" s="249">
        <f t="shared" si="95"/>
        <v>0</v>
      </c>
      <c r="BG130" s="238"/>
      <c r="BH130" s="238"/>
      <c r="BI130" s="238"/>
      <c r="BJ130" s="239"/>
      <c r="BK130" s="249">
        <f t="shared" si="110"/>
        <v>0</v>
      </c>
      <c r="BL130" s="238"/>
      <c r="BM130" s="238"/>
      <c r="BN130" s="238"/>
      <c r="BO130" s="246"/>
      <c r="BP130" s="223">
        <f t="shared" si="111"/>
        <v>0</v>
      </c>
      <c r="BQ130" s="238"/>
      <c r="BR130" s="238"/>
      <c r="BS130" s="238"/>
      <c r="BT130" s="246"/>
      <c r="BU130" s="249">
        <f t="shared" si="112"/>
        <v>0</v>
      </c>
      <c r="BV130" s="240"/>
      <c r="BW130" s="240"/>
      <c r="BX130" s="240"/>
      <c r="BY130" s="247"/>
      <c r="CA130" s="222">
        <v>1019</v>
      </c>
      <c r="CB130" s="216"/>
      <c r="CC130" s="216"/>
      <c r="CD130" s="216"/>
      <c r="CE130" s="216"/>
      <c r="CF130" s="216">
        <f t="shared" si="59"/>
        <v>0</v>
      </c>
      <c r="CH130" s="661"/>
    </row>
    <row r="131" spans="1:88" s="202" customFormat="1" ht="16.5" customHeight="1" x14ac:dyDescent="0.15">
      <c r="A131" s="213">
        <f t="shared" si="61"/>
        <v>117</v>
      </c>
      <c r="B131" s="195" t="s">
        <v>26</v>
      </c>
      <c r="C131" s="265" t="s">
        <v>431</v>
      </c>
      <c r="D131" s="270" t="s">
        <v>81</v>
      </c>
      <c r="E131" s="267" t="s">
        <v>379</v>
      </c>
      <c r="F131" s="272" t="s">
        <v>424</v>
      </c>
      <c r="G131" s="586" t="s">
        <v>432</v>
      </c>
      <c r="H131" s="537">
        <v>3</v>
      </c>
      <c r="I131" s="230">
        <v>44270</v>
      </c>
      <c r="J131" s="231">
        <v>44651</v>
      </c>
      <c r="K131" s="232">
        <v>10</v>
      </c>
      <c r="L131" s="232">
        <v>3</v>
      </c>
      <c r="M131" s="232">
        <v>1</v>
      </c>
      <c r="N131" s="232">
        <v>2</v>
      </c>
      <c r="O131" s="232">
        <v>15</v>
      </c>
      <c r="P131" s="232">
        <v>1</v>
      </c>
      <c r="Q131" s="233">
        <v>4</v>
      </c>
      <c r="R131" s="255">
        <v>218</v>
      </c>
      <c r="S131" s="255"/>
      <c r="T131" s="536">
        <v>363</v>
      </c>
      <c r="U131" s="214">
        <f t="shared" si="98"/>
        <v>0</v>
      </c>
      <c r="V131" s="218">
        <f t="shared" si="99"/>
        <v>0</v>
      </c>
      <c r="W131" s="218">
        <f t="shared" si="100"/>
        <v>0</v>
      </c>
      <c r="X131" s="218">
        <f t="shared" si="101"/>
        <v>0</v>
      </c>
      <c r="Y131" s="212">
        <f t="shared" si="102"/>
        <v>0</v>
      </c>
      <c r="Z131" s="214">
        <f t="shared" si="103"/>
        <v>363</v>
      </c>
      <c r="AA131" s="218">
        <f t="shared" si="104"/>
        <v>0</v>
      </c>
      <c r="AB131" s="218">
        <f t="shared" si="105"/>
        <v>0</v>
      </c>
      <c r="AC131" s="218">
        <f t="shared" si="106"/>
        <v>0</v>
      </c>
      <c r="AD131" s="212">
        <f t="shared" si="113"/>
        <v>363</v>
      </c>
      <c r="AE131" s="252"/>
      <c r="AF131" s="252"/>
      <c r="AH131" s="249">
        <f t="shared" si="107"/>
        <v>0</v>
      </c>
      <c r="AI131" s="238"/>
      <c r="AJ131" s="238"/>
      <c r="AK131" s="238"/>
      <c r="AL131" s="239"/>
      <c r="AM131" s="254"/>
      <c r="AN131" s="262"/>
      <c r="AO131" s="249">
        <f t="shared" si="108"/>
        <v>0</v>
      </c>
      <c r="AP131" s="238"/>
      <c r="AQ131" s="238"/>
      <c r="AR131" s="238"/>
      <c r="AS131" s="242"/>
      <c r="AT131" s="214">
        <f t="shared" si="109"/>
        <v>0</v>
      </c>
      <c r="AU131" s="238"/>
      <c r="AV131" s="238"/>
      <c r="AW131" s="238"/>
      <c r="AX131" s="246"/>
      <c r="AY131" s="249">
        <f t="shared" ref="AY131:AY162" si="114">SUM(AZ131:BC131)</f>
        <v>363</v>
      </c>
      <c r="AZ131" s="238"/>
      <c r="BA131" s="238"/>
      <c r="BB131" s="238"/>
      <c r="BC131" s="246">
        <v>363</v>
      </c>
      <c r="BD131" s="254"/>
      <c r="BE131" s="252"/>
      <c r="BF131" s="249">
        <f t="shared" si="95"/>
        <v>0</v>
      </c>
      <c r="BG131" s="238"/>
      <c r="BH131" s="238"/>
      <c r="BI131" s="238"/>
      <c r="BJ131" s="239"/>
      <c r="BK131" s="249">
        <f t="shared" si="110"/>
        <v>0</v>
      </c>
      <c r="BL131" s="238"/>
      <c r="BM131" s="238"/>
      <c r="BN131" s="238"/>
      <c r="BO131" s="246"/>
      <c r="BP131" s="223">
        <f t="shared" si="111"/>
        <v>0</v>
      </c>
      <c r="BQ131" s="238"/>
      <c r="BR131" s="238"/>
      <c r="BS131" s="238"/>
      <c r="BT131" s="246"/>
      <c r="BU131" s="249">
        <f t="shared" si="112"/>
        <v>0</v>
      </c>
      <c r="BV131" s="238"/>
      <c r="BW131" s="238"/>
      <c r="BX131" s="238"/>
      <c r="BY131" s="246"/>
      <c r="CA131" s="222">
        <v>111</v>
      </c>
      <c r="CB131" s="216"/>
      <c r="CC131" s="216"/>
      <c r="CD131" s="216"/>
      <c r="CE131" s="216"/>
      <c r="CF131" s="216">
        <f t="shared" si="59"/>
        <v>0</v>
      </c>
      <c r="CH131" s="263">
        <v>32</v>
      </c>
      <c r="CJ131" s="202">
        <v>83</v>
      </c>
    </row>
    <row r="132" spans="1:88" s="202" customFormat="1" ht="16.5" customHeight="1" x14ac:dyDescent="0.15">
      <c r="A132" s="213">
        <f t="shared" si="61"/>
        <v>118</v>
      </c>
      <c r="B132" s="195" t="s">
        <v>26</v>
      </c>
      <c r="C132" s="268" t="s">
        <v>433</v>
      </c>
      <c r="D132" s="270" t="s">
        <v>81</v>
      </c>
      <c r="E132" s="269" t="s">
        <v>379</v>
      </c>
      <c r="F132" s="273" t="s">
        <v>424</v>
      </c>
      <c r="G132" s="586" t="s">
        <v>432</v>
      </c>
      <c r="H132" s="547">
        <v>3</v>
      </c>
      <c r="I132" s="230">
        <v>43905</v>
      </c>
      <c r="J132" s="231">
        <v>44651</v>
      </c>
      <c r="K132" s="232">
        <v>10</v>
      </c>
      <c r="L132" s="232">
        <v>3</v>
      </c>
      <c r="M132" s="232">
        <v>1</v>
      </c>
      <c r="N132" s="232">
        <v>2</v>
      </c>
      <c r="O132" s="232">
        <v>15</v>
      </c>
      <c r="P132" s="232">
        <v>1</v>
      </c>
      <c r="Q132" s="233">
        <v>4</v>
      </c>
      <c r="R132" s="256">
        <v>690</v>
      </c>
      <c r="S132" s="256"/>
      <c r="T132" s="249">
        <v>770</v>
      </c>
      <c r="U132" s="214">
        <f t="shared" si="98"/>
        <v>0</v>
      </c>
      <c r="V132" s="218">
        <f t="shared" si="99"/>
        <v>0</v>
      </c>
      <c r="W132" s="218">
        <f t="shared" si="100"/>
        <v>0</v>
      </c>
      <c r="X132" s="218">
        <f t="shared" si="101"/>
        <v>0</v>
      </c>
      <c r="Y132" s="212">
        <f t="shared" si="102"/>
        <v>0</v>
      </c>
      <c r="Z132" s="214">
        <f t="shared" si="103"/>
        <v>770</v>
      </c>
      <c r="AA132" s="218">
        <f t="shared" si="104"/>
        <v>0</v>
      </c>
      <c r="AB132" s="218">
        <f t="shared" si="105"/>
        <v>0</v>
      </c>
      <c r="AC132" s="218">
        <f t="shared" si="106"/>
        <v>0</v>
      </c>
      <c r="AD132" s="212">
        <f t="shared" si="113"/>
        <v>770</v>
      </c>
      <c r="AE132" s="252"/>
      <c r="AF132" s="252"/>
      <c r="AH132" s="249">
        <f t="shared" si="107"/>
        <v>0</v>
      </c>
      <c r="AI132" s="238"/>
      <c r="AJ132" s="238"/>
      <c r="AK132" s="238"/>
      <c r="AL132" s="239"/>
      <c r="AM132" s="254"/>
      <c r="AN132" s="262"/>
      <c r="AO132" s="249">
        <f t="shared" si="108"/>
        <v>0</v>
      </c>
      <c r="AP132" s="238"/>
      <c r="AQ132" s="238"/>
      <c r="AR132" s="238"/>
      <c r="AS132" s="242"/>
      <c r="AT132" s="214">
        <f t="shared" si="109"/>
        <v>0</v>
      </c>
      <c r="AU132" s="238"/>
      <c r="AV132" s="238"/>
      <c r="AW132" s="238"/>
      <c r="AX132" s="246"/>
      <c r="AY132" s="249">
        <f t="shared" si="114"/>
        <v>770</v>
      </c>
      <c r="AZ132" s="238"/>
      <c r="BA132" s="238"/>
      <c r="BB132" s="238"/>
      <c r="BC132" s="246">
        <v>770</v>
      </c>
      <c r="BD132" s="254"/>
      <c r="BE132" s="252"/>
      <c r="BF132" s="249">
        <f t="shared" si="95"/>
        <v>0</v>
      </c>
      <c r="BG132" s="238"/>
      <c r="BH132" s="238"/>
      <c r="BI132" s="238"/>
      <c r="BJ132" s="239"/>
      <c r="BK132" s="249">
        <f t="shared" si="110"/>
        <v>0</v>
      </c>
      <c r="BL132" s="238"/>
      <c r="BM132" s="238"/>
      <c r="BN132" s="238"/>
      <c r="BO132" s="246"/>
      <c r="BP132" s="223">
        <f t="shared" si="111"/>
        <v>0</v>
      </c>
      <c r="BQ132" s="238"/>
      <c r="BR132" s="238"/>
      <c r="BS132" s="238"/>
      <c r="BT132" s="246"/>
      <c r="BU132" s="249">
        <f t="shared" si="112"/>
        <v>0</v>
      </c>
      <c r="BV132" s="238"/>
      <c r="BW132" s="238"/>
      <c r="BX132" s="238"/>
      <c r="BY132" s="246"/>
      <c r="CA132" s="222">
        <v>112</v>
      </c>
      <c r="CB132" s="216"/>
      <c r="CC132" s="216"/>
      <c r="CD132" s="216"/>
      <c r="CE132" s="216"/>
      <c r="CF132" s="216">
        <f t="shared" si="59"/>
        <v>0</v>
      </c>
      <c r="CH132" s="264">
        <v>32</v>
      </c>
      <c r="CJ132" s="202">
        <v>83</v>
      </c>
    </row>
    <row r="133" spans="1:88" s="202" customFormat="1" ht="16.5" customHeight="1" x14ac:dyDescent="0.15">
      <c r="A133" s="213">
        <f t="shared" si="61"/>
        <v>119</v>
      </c>
      <c r="B133" s="195" t="s">
        <v>26</v>
      </c>
      <c r="C133" s="268" t="s">
        <v>434</v>
      </c>
      <c r="D133" s="270" t="s">
        <v>81</v>
      </c>
      <c r="E133" s="269" t="s">
        <v>379</v>
      </c>
      <c r="F133" s="273" t="s">
        <v>424</v>
      </c>
      <c r="G133" s="586" t="s">
        <v>435</v>
      </c>
      <c r="H133" s="588">
        <v>3</v>
      </c>
      <c r="I133" s="534">
        <v>44268</v>
      </c>
      <c r="J133" s="535">
        <v>44651</v>
      </c>
      <c r="K133" s="232">
        <v>10</v>
      </c>
      <c r="L133" s="232">
        <v>3</v>
      </c>
      <c r="M133" s="232">
        <v>1</v>
      </c>
      <c r="N133" s="232">
        <v>2</v>
      </c>
      <c r="O133" s="232">
        <v>19</v>
      </c>
      <c r="P133" s="232">
        <v>3</v>
      </c>
      <c r="Q133" s="233">
        <v>1</v>
      </c>
      <c r="R133" s="256">
        <v>1980</v>
      </c>
      <c r="S133" s="256"/>
      <c r="T133" s="249">
        <v>2000</v>
      </c>
      <c r="U133" s="214">
        <f t="shared" si="98"/>
        <v>0</v>
      </c>
      <c r="V133" s="218">
        <f t="shared" si="99"/>
        <v>0</v>
      </c>
      <c r="W133" s="218">
        <f t="shared" si="100"/>
        <v>0</v>
      </c>
      <c r="X133" s="218">
        <f t="shared" si="101"/>
        <v>0</v>
      </c>
      <c r="Y133" s="212">
        <f t="shared" si="102"/>
        <v>0</v>
      </c>
      <c r="Z133" s="214">
        <f t="shared" si="103"/>
        <v>2000</v>
      </c>
      <c r="AA133" s="218">
        <f t="shared" si="104"/>
        <v>0</v>
      </c>
      <c r="AB133" s="218">
        <f t="shared" si="105"/>
        <v>0</v>
      </c>
      <c r="AC133" s="218">
        <f t="shared" si="106"/>
        <v>0</v>
      </c>
      <c r="AD133" s="212">
        <f t="shared" si="113"/>
        <v>2000</v>
      </c>
      <c r="AE133" s="252"/>
      <c r="AF133" s="252"/>
      <c r="AH133" s="249">
        <f t="shared" si="107"/>
        <v>0</v>
      </c>
      <c r="AI133" s="238"/>
      <c r="AJ133" s="238"/>
      <c r="AK133" s="238"/>
      <c r="AL133" s="239"/>
      <c r="AM133" s="254"/>
      <c r="AN133" s="262"/>
      <c r="AO133" s="249">
        <f t="shared" si="108"/>
        <v>0</v>
      </c>
      <c r="AP133" s="238"/>
      <c r="AQ133" s="238"/>
      <c r="AR133" s="238"/>
      <c r="AS133" s="242"/>
      <c r="AT133" s="214">
        <f t="shared" si="109"/>
        <v>0</v>
      </c>
      <c r="AU133" s="238"/>
      <c r="AV133" s="238"/>
      <c r="AW133" s="238"/>
      <c r="AX133" s="246"/>
      <c r="AY133" s="249">
        <f t="shared" si="114"/>
        <v>2000</v>
      </c>
      <c r="AZ133" s="238"/>
      <c r="BA133" s="238"/>
      <c r="BB133" s="238"/>
      <c r="BC133" s="316">
        <v>2000</v>
      </c>
      <c r="BD133" s="254"/>
      <c r="BE133" s="252"/>
      <c r="BF133" s="249">
        <f t="shared" si="95"/>
        <v>0</v>
      </c>
      <c r="BG133" s="238"/>
      <c r="BH133" s="238"/>
      <c r="BI133" s="238"/>
      <c r="BJ133" s="239"/>
      <c r="BK133" s="249">
        <f t="shared" si="110"/>
        <v>0</v>
      </c>
      <c r="BL133" s="238"/>
      <c r="BM133" s="238"/>
      <c r="BN133" s="238"/>
      <c r="BO133" s="246"/>
      <c r="BP133" s="223">
        <f t="shared" si="111"/>
        <v>0</v>
      </c>
      <c r="BQ133" s="238"/>
      <c r="BR133" s="238"/>
      <c r="BS133" s="238"/>
      <c r="BT133" s="246"/>
      <c r="BU133" s="249">
        <f t="shared" si="112"/>
        <v>0</v>
      </c>
      <c r="BV133" s="238"/>
      <c r="BW133" s="238"/>
      <c r="BX133" s="238"/>
      <c r="BY133" s="246"/>
      <c r="CA133" s="222">
        <v>113</v>
      </c>
      <c r="CB133" s="216"/>
      <c r="CC133" s="216"/>
      <c r="CD133" s="216"/>
      <c r="CE133" s="216"/>
      <c r="CF133" s="216">
        <f t="shared" si="59"/>
        <v>0</v>
      </c>
      <c r="CH133" s="264">
        <v>32</v>
      </c>
      <c r="CJ133" s="202">
        <v>83</v>
      </c>
    </row>
    <row r="134" spans="1:88" s="202" customFormat="1" ht="16.5" customHeight="1" x14ac:dyDescent="0.15">
      <c r="A134" s="213">
        <f t="shared" si="61"/>
        <v>120</v>
      </c>
      <c r="B134" s="195" t="s">
        <v>26</v>
      </c>
      <c r="C134" s="268" t="s">
        <v>436</v>
      </c>
      <c r="D134" s="270" t="s">
        <v>81</v>
      </c>
      <c r="E134" s="269" t="s">
        <v>379</v>
      </c>
      <c r="F134" s="272" t="s">
        <v>424</v>
      </c>
      <c r="G134" s="586" t="s">
        <v>437</v>
      </c>
      <c r="H134" s="537">
        <v>3</v>
      </c>
      <c r="I134" s="534">
        <v>44268</v>
      </c>
      <c r="J134" s="535">
        <v>44651</v>
      </c>
      <c r="K134" s="232">
        <v>10</v>
      </c>
      <c r="L134" s="232">
        <v>3</v>
      </c>
      <c r="M134" s="232">
        <v>1</v>
      </c>
      <c r="N134" s="232">
        <v>2</v>
      </c>
      <c r="O134" s="232">
        <v>19</v>
      </c>
      <c r="P134" s="232">
        <v>3</v>
      </c>
      <c r="Q134" s="233">
        <v>1</v>
      </c>
      <c r="R134" s="255">
        <v>2</v>
      </c>
      <c r="S134" s="255"/>
      <c r="T134" s="536">
        <v>2</v>
      </c>
      <c r="U134" s="214">
        <f t="shared" si="98"/>
        <v>0</v>
      </c>
      <c r="V134" s="218">
        <f t="shared" si="99"/>
        <v>0</v>
      </c>
      <c r="W134" s="218">
        <f t="shared" si="100"/>
        <v>0</v>
      </c>
      <c r="X134" s="218">
        <f t="shared" si="101"/>
        <v>0</v>
      </c>
      <c r="Y134" s="212">
        <f t="shared" si="102"/>
        <v>0</v>
      </c>
      <c r="Z134" s="214">
        <f t="shared" si="103"/>
        <v>2</v>
      </c>
      <c r="AA134" s="218">
        <f t="shared" si="104"/>
        <v>0</v>
      </c>
      <c r="AB134" s="218">
        <f t="shared" si="105"/>
        <v>0</v>
      </c>
      <c r="AC134" s="218">
        <f t="shared" si="106"/>
        <v>0</v>
      </c>
      <c r="AD134" s="212">
        <f t="shared" si="113"/>
        <v>2</v>
      </c>
      <c r="AE134" s="252"/>
      <c r="AF134" s="252"/>
      <c r="AH134" s="249">
        <f t="shared" si="107"/>
        <v>0</v>
      </c>
      <c r="AI134" s="238"/>
      <c r="AJ134" s="238"/>
      <c r="AK134" s="238"/>
      <c r="AL134" s="239"/>
      <c r="AM134" s="254"/>
      <c r="AN134" s="262"/>
      <c r="AO134" s="249">
        <f t="shared" si="108"/>
        <v>0</v>
      </c>
      <c r="AP134" s="238"/>
      <c r="AQ134" s="238"/>
      <c r="AR134" s="238"/>
      <c r="AS134" s="242"/>
      <c r="AT134" s="214">
        <f t="shared" si="109"/>
        <v>0</v>
      </c>
      <c r="AU134" s="238"/>
      <c r="AV134" s="238"/>
      <c r="AW134" s="238"/>
      <c r="AX134" s="246"/>
      <c r="AY134" s="249">
        <f t="shared" si="114"/>
        <v>2</v>
      </c>
      <c r="AZ134" s="238"/>
      <c r="BA134" s="238"/>
      <c r="BB134" s="238"/>
      <c r="BC134" s="246">
        <v>2</v>
      </c>
      <c r="BD134" s="254"/>
      <c r="BE134" s="252"/>
      <c r="BF134" s="249">
        <f t="shared" si="95"/>
        <v>0</v>
      </c>
      <c r="BG134" s="238"/>
      <c r="BH134" s="238"/>
      <c r="BI134" s="238"/>
      <c r="BJ134" s="239"/>
      <c r="BK134" s="249">
        <f t="shared" si="110"/>
        <v>0</v>
      </c>
      <c r="BL134" s="238"/>
      <c r="BM134" s="238"/>
      <c r="BN134" s="238"/>
      <c r="BO134" s="246"/>
      <c r="BP134" s="223">
        <f t="shared" si="111"/>
        <v>0</v>
      </c>
      <c r="BQ134" s="238"/>
      <c r="BR134" s="238"/>
      <c r="BS134" s="238"/>
      <c r="BT134" s="246"/>
      <c r="BU134" s="249">
        <f t="shared" si="112"/>
        <v>0</v>
      </c>
      <c r="BV134" s="238"/>
      <c r="BW134" s="238"/>
      <c r="BX134" s="238"/>
      <c r="BY134" s="246"/>
      <c r="CA134" s="222">
        <v>114</v>
      </c>
      <c r="CB134" s="216"/>
      <c r="CC134" s="216"/>
      <c r="CD134" s="216"/>
      <c r="CE134" s="216"/>
      <c r="CF134" s="216">
        <f t="shared" si="59"/>
        <v>0</v>
      </c>
      <c r="CH134" s="263">
        <v>32</v>
      </c>
      <c r="CJ134" s="202">
        <v>83</v>
      </c>
    </row>
    <row r="135" spans="1:88" s="202" customFormat="1" ht="16.5" customHeight="1" x14ac:dyDescent="0.15">
      <c r="A135" s="213">
        <f t="shared" si="61"/>
        <v>121</v>
      </c>
      <c r="B135" s="195" t="s">
        <v>26</v>
      </c>
      <c r="C135" s="265" t="s">
        <v>438</v>
      </c>
      <c r="D135" s="270" t="s">
        <v>81</v>
      </c>
      <c r="E135" s="267" t="s">
        <v>379</v>
      </c>
      <c r="F135" s="272" t="s">
        <v>424</v>
      </c>
      <c r="G135" s="226" t="s">
        <v>439</v>
      </c>
      <c r="H135" s="537">
        <v>3</v>
      </c>
      <c r="I135" s="534">
        <v>44256</v>
      </c>
      <c r="J135" s="535">
        <v>44651</v>
      </c>
      <c r="K135" s="232">
        <v>10</v>
      </c>
      <c r="L135" s="232">
        <v>3</v>
      </c>
      <c r="M135" s="232">
        <v>1</v>
      </c>
      <c r="N135" s="232">
        <v>2</v>
      </c>
      <c r="O135" s="232">
        <v>21</v>
      </c>
      <c r="P135" s="232">
        <v>1</v>
      </c>
      <c r="Q135" s="233">
        <v>1</v>
      </c>
      <c r="R135" s="257">
        <v>400</v>
      </c>
      <c r="S135" s="257"/>
      <c r="T135" s="317">
        <v>420</v>
      </c>
      <c r="U135" s="214">
        <f t="shared" si="98"/>
        <v>0</v>
      </c>
      <c r="V135" s="218">
        <f t="shared" si="99"/>
        <v>0</v>
      </c>
      <c r="W135" s="218">
        <f t="shared" si="100"/>
        <v>0</v>
      </c>
      <c r="X135" s="218">
        <f t="shared" si="101"/>
        <v>0</v>
      </c>
      <c r="Y135" s="212">
        <f t="shared" si="102"/>
        <v>0</v>
      </c>
      <c r="Z135" s="214">
        <f t="shared" si="103"/>
        <v>420</v>
      </c>
      <c r="AA135" s="218">
        <f t="shared" si="104"/>
        <v>75</v>
      </c>
      <c r="AB135" s="218">
        <f t="shared" si="105"/>
        <v>0</v>
      </c>
      <c r="AC135" s="218">
        <f t="shared" si="106"/>
        <v>0</v>
      </c>
      <c r="AD135" s="212">
        <f t="shared" si="113"/>
        <v>345</v>
      </c>
      <c r="AE135" s="252"/>
      <c r="AF135" s="252"/>
      <c r="AH135" s="249">
        <f t="shared" si="107"/>
        <v>0</v>
      </c>
      <c r="AI135" s="238"/>
      <c r="AJ135" s="238"/>
      <c r="AK135" s="238"/>
      <c r="AL135" s="239"/>
      <c r="AM135" s="254"/>
      <c r="AN135" s="262"/>
      <c r="AO135" s="249">
        <f t="shared" si="108"/>
        <v>0</v>
      </c>
      <c r="AP135" s="238"/>
      <c r="AQ135" s="238"/>
      <c r="AR135" s="238"/>
      <c r="AS135" s="242"/>
      <c r="AT135" s="214">
        <f t="shared" si="109"/>
        <v>0</v>
      </c>
      <c r="AU135" s="238"/>
      <c r="AV135" s="238"/>
      <c r="AW135" s="238"/>
      <c r="AX135" s="246"/>
      <c r="AY135" s="249">
        <f t="shared" si="114"/>
        <v>420</v>
      </c>
      <c r="AZ135" s="238">
        <v>75</v>
      </c>
      <c r="BA135" s="238"/>
      <c r="BB135" s="238"/>
      <c r="BC135" s="246">
        <v>345</v>
      </c>
      <c r="BD135" s="254"/>
      <c r="BE135" s="252"/>
      <c r="BF135" s="249">
        <f t="shared" si="95"/>
        <v>0</v>
      </c>
      <c r="BG135" s="238"/>
      <c r="BH135" s="238"/>
      <c r="BI135" s="238"/>
      <c r="BJ135" s="239"/>
      <c r="BK135" s="249">
        <f t="shared" si="110"/>
        <v>0</v>
      </c>
      <c r="BL135" s="238"/>
      <c r="BM135" s="238"/>
      <c r="BN135" s="238"/>
      <c r="BO135" s="246"/>
      <c r="BP135" s="223">
        <f t="shared" si="111"/>
        <v>0</v>
      </c>
      <c r="BQ135" s="238"/>
      <c r="BR135" s="238"/>
      <c r="BS135" s="238"/>
      <c r="BT135" s="246"/>
      <c r="BU135" s="249">
        <f t="shared" si="112"/>
        <v>0</v>
      </c>
      <c r="BV135" s="238"/>
      <c r="BW135" s="238"/>
      <c r="BX135" s="238"/>
      <c r="BY135" s="246"/>
      <c r="CA135" s="222">
        <v>115</v>
      </c>
      <c r="CB135" s="216"/>
      <c r="CC135" s="216"/>
      <c r="CD135" s="216"/>
      <c r="CE135" s="216"/>
      <c r="CF135" s="216">
        <f t="shared" si="59"/>
        <v>0</v>
      </c>
      <c r="CH135" s="263">
        <v>32</v>
      </c>
      <c r="CJ135" s="202">
        <v>83</v>
      </c>
    </row>
    <row r="136" spans="1:88" s="202" customFormat="1" ht="16.5" customHeight="1" x14ac:dyDescent="0.15">
      <c r="A136" s="213">
        <f t="shared" si="61"/>
        <v>122</v>
      </c>
      <c r="B136" s="195" t="s">
        <v>26</v>
      </c>
      <c r="C136" s="265" t="s">
        <v>440</v>
      </c>
      <c r="D136" s="270" t="s">
        <v>81</v>
      </c>
      <c r="E136" s="267" t="s">
        <v>379</v>
      </c>
      <c r="F136" s="272" t="s">
        <v>424</v>
      </c>
      <c r="G136" s="314" t="s">
        <v>441</v>
      </c>
      <c r="H136" s="263">
        <v>3</v>
      </c>
      <c r="I136" s="230">
        <v>44264</v>
      </c>
      <c r="J136" s="231">
        <v>44651</v>
      </c>
      <c r="K136" s="232">
        <v>10</v>
      </c>
      <c r="L136" s="232">
        <v>3</v>
      </c>
      <c r="M136" s="232">
        <v>1</v>
      </c>
      <c r="N136" s="232">
        <v>2</v>
      </c>
      <c r="O136" s="232">
        <v>22</v>
      </c>
      <c r="P136" s="232">
        <v>3</v>
      </c>
      <c r="Q136" s="233">
        <v>1</v>
      </c>
      <c r="R136" s="257">
        <v>541</v>
      </c>
      <c r="S136" s="257"/>
      <c r="T136" s="259">
        <v>600</v>
      </c>
      <c r="U136" s="214">
        <f t="shared" si="98"/>
        <v>0</v>
      </c>
      <c r="V136" s="218">
        <f t="shared" si="99"/>
        <v>0</v>
      </c>
      <c r="W136" s="218">
        <f t="shared" si="100"/>
        <v>0</v>
      </c>
      <c r="X136" s="218">
        <f t="shared" si="101"/>
        <v>0</v>
      </c>
      <c r="Y136" s="212">
        <f t="shared" si="102"/>
        <v>0</v>
      </c>
      <c r="Z136" s="214">
        <f t="shared" si="103"/>
        <v>600</v>
      </c>
      <c r="AA136" s="218">
        <f t="shared" si="104"/>
        <v>0</v>
      </c>
      <c r="AB136" s="218">
        <f t="shared" si="105"/>
        <v>0</v>
      </c>
      <c r="AC136" s="218">
        <f t="shared" si="106"/>
        <v>0</v>
      </c>
      <c r="AD136" s="212">
        <f t="shared" si="113"/>
        <v>600</v>
      </c>
      <c r="AE136" s="252"/>
      <c r="AF136" s="252"/>
      <c r="AH136" s="249">
        <f t="shared" si="107"/>
        <v>0</v>
      </c>
      <c r="AI136" s="238"/>
      <c r="AJ136" s="238"/>
      <c r="AK136" s="238"/>
      <c r="AL136" s="239"/>
      <c r="AM136" s="254"/>
      <c r="AN136" s="262"/>
      <c r="AO136" s="249">
        <f t="shared" si="108"/>
        <v>0</v>
      </c>
      <c r="AP136" s="238"/>
      <c r="AQ136" s="238"/>
      <c r="AR136" s="238"/>
      <c r="AS136" s="242"/>
      <c r="AT136" s="214">
        <f t="shared" si="109"/>
        <v>0</v>
      </c>
      <c r="AU136" s="238"/>
      <c r="AV136" s="238"/>
      <c r="AW136" s="238"/>
      <c r="AX136" s="246"/>
      <c r="AY136" s="249">
        <f t="shared" si="114"/>
        <v>600</v>
      </c>
      <c r="AZ136" s="238"/>
      <c r="BA136" s="238"/>
      <c r="BB136" s="238"/>
      <c r="BC136" s="246">
        <v>600</v>
      </c>
      <c r="BD136" s="254"/>
      <c r="BE136" s="252"/>
      <c r="BF136" s="249">
        <f t="shared" si="95"/>
        <v>0</v>
      </c>
      <c r="BG136" s="238"/>
      <c r="BH136" s="238"/>
      <c r="BI136" s="238"/>
      <c r="BJ136" s="239"/>
      <c r="BK136" s="249">
        <f t="shared" si="110"/>
        <v>0</v>
      </c>
      <c r="BL136" s="238"/>
      <c r="BM136" s="238"/>
      <c r="BN136" s="238"/>
      <c r="BO136" s="246"/>
      <c r="BP136" s="223">
        <f t="shared" si="111"/>
        <v>0</v>
      </c>
      <c r="BQ136" s="238"/>
      <c r="BR136" s="238"/>
      <c r="BS136" s="238"/>
      <c r="BT136" s="246"/>
      <c r="BU136" s="249">
        <f t="shared" si="112"/>
        <v>0</v>
      </c>
      <c r="BV136" s="238"/>
      <c r="BW136" s="238"/>
      <c r="BX136" s="238"/>
      <c r="BY136" s="246"/>
      <c r="CA136" s="222">
        <v>116</v>
      </c>
      <c r="CB136" s="216"/>
      <c r="CC136" s="216"/>
      <c r="CD136" s="216"/>
      <c r="CE136" s="216"/>
      <c r="CF136" s="216">
        <f t="shared" si="59"/>
        <v>0</v>
      </c>
      <c r="CH136" s="263">
        <v>32</v>
      </c>
      <c r="CJ136" s="202">
        <v>83</v>
      </c>
    </row>
    <row r="137" spans="1:88" s="202" customFormat="1" ht="16.5" customHeight="1" x14ac:dyDescent="0.15">
      <c r="A137" s="213">
        <f t="shared" si="61"/>
        <v>123</v>
      </c>
      <c r="B137" s="195" t="s">
        <v>26</v>
      </c>
      <c r="C137" s="265" t="s">
        <v>442</v>
      </c>
      <c r="D137" s="270" t="s">
        <v>81</v>
      </c>
      <c r="E137" s="267" t="s">
        <v>379</v>
      </c>
      <c r="F137" s="272" t="s">
        <v>424</v>
      </c>
      <c r="G137" s="314" t="s">
        <v>443</v>
      </c>
      <c r="H137" s="263">
        <v>3</v>
      </c>
      <c r="I137" s="230">
        <v>44264</v>
      </c>
      <c r="J137" s="231">
        <v>44651</v>
      </c>
      <c r="K137" s="232">
        <v>10</v>
      </c>
      <c r="L137" s="232">
        <v>3</v>
      </c>
      <c r="M137" s="232">
        <v>1</v>
      </c>
      <c r="N137" s="232">
        <v>2</v>
      </c>
      <c r="O137" s="232">
        <v>22</v>
      </c>
      <c r="P137" s="232">
        <v>3</v>
      </c>
      <c r="Q137" s="233">
        <v>1</v>
      </c>
      <c r="R137" s="257">
        <v>4228</v>
      </c>
      <c r="S137" s="257"/>
      <c r="T137" s="259">
        <v>5200</v>
      </c>
      <c r="U137" s="214">
        <f t="shared" si="98"/>
        <v>0</v>
      </c>
      <c r="V137" s="218">
        <f t="shared" si="99"/>
        <v>0</v>
      </c>
      <c r="W137" s="218">
        <f t="shared" si="100"/>
        <v>0</v>
      </c>
      <c r="X137" s="218">
        <f t="shared" si="101"/>
        <v>0</v>
      </c>
      <c r="Y137" s="212">
        <f t="shared" si="102"/>
        <v>0</v>
      </c>
      <c r="Z137" s="214">
        <f t="shared" si="103"/>
        <v>5200</v>
      </c>
      <c r="AA137" s="218">
        <f t="shared" si="104"/>
        <v>0</v>
      </c>
      <c r="AB137" s="218">
        <f t="shared" si="105"/>
        <v>0</v>
      </c>
      <c r="AC137" s="218">
        <f t="shared" si="106"/>
        <v>0</v>
      </c>
      <c r="AD137" s="212">
        <f t="shared" si="113"/>
        <v>5200</v>
      </c>
      <c r="AE137" s="252"/>
      <c r="AF137" s="252"/>
      <c r="AH137" s="249">
        <f t="shared" si="107"/>
        <v>0</v>
      </c>
      <c r="AI137" s="238"/>
      <c r="AJ137" s="238"/>
      <c r="AK137" s="238"/>
      <c r="AL137" s="239"/>
      <c r="AM137" s="254"/>
      <c r="AN137" s="262"/>
      <c r="AO137" s="249">
        <f t="shared" si="108"/>
        <v>0</v>
      </c>
      <c r="AP137" s="238"/>
      <c r="AQ137" s="238"/>
      <c r="AR137" s="238"/>
      <c r="AS137" s="242"/>
      <c r="AT137" s="214">
        <f t="shared" si="109"/>
        <v>0</v>
      </c>
      <c r="AU137" s="238"/>
      <c r="AV137" s="238"/>
      <c r="AW137" s="238"/>
      <c r="AX137" s="246"/>
      <c r="AY137" s="249">
        <f t="shared" si="114"/>
        <v>5200</v>
      </c>
      <c r="AZ137" s="238"/>
      <c r="BA137" s="238"/>
      <c r="BB137" s="238"/>
      <c r="BC137" s="246">
        <v>5200</v>
      </c>
      <c r="BD137" s="254"/>
      <c r="BE137" s="252"/>
      <c r="BF137" s="249">
        <f t="shared" si="95"/>
        <v>0</v>
      </c>
      <c r="BG137" s="238"/>
      <c r="BH137" s="238"/>
      <c r="BI137" s="238"/>
      <c r="BJ137" s="239"/>
      <c r="BK137" s="249">
        <f t="shared" si="110"/>
        <v>0</v>
      </c>
      <c r="BL137" s="238"/>
      <c r="BM137" s="238"/>
      <c r="BN137" s="238"/>
      <c r="BO137" s="246"/>
      <c r="BP137" s="223">
        <f t="shared" si="111"/>
        <v>0</v>
      </c>
      <c r="BQ137" s="238"/>
      <c r="BR137" s="238"/>
      <c r="BS137" s="238"/>
      <c r="BT137" s="246"/>
      <c r="BU137" s="249">
        <f t="shared" si="112"/>
        <v>0</v>
      </c>
      <c r="BV137" s="238"/>
      <c r="BW137" s="238"/>
      <c r="BX137" s="238"/>
      <c r="BY137" s="246"/>
      <c r="CA137" s="222">
        <v>117</v>
      </c>
      <c r="CB137" s="216"/>
      <c r="CC137" s="216"/>
      <c r="CD137" s="216"/>
      <c r="CE137" s="216"/>
      <c r="CF137" s="216">
        <f t="shared" si="59"/>
        <v>0</v>
      </c>
      <c r="CH137" s="263">
        <v>32</v>
      </c>
      <c r="CJ137" s="202">
        <v>83</v>
      </c>
    </row>
    <row r="138" spans="1:88" s="202" customFormat="1" ht="16.5" customHeight="1" x14ac:dyDescent="0.15">
      <c r="A138" s="213">
        <f t="shared" si="61"/>
        <v>124</v>
      </c>
      <c r="B138" s="195" t="s">
        <v>26</v>
      </c>
      <c r="C138" s="268" t="s">
        <v>444</v>
      </c>
      <c r="D138" s="270" t="s">
        <v>81</v>
      </c>
      <c r="E138" s="267" t="s">
        <v>379</v>
      </c>
      <c r="F138" s="272" t="s">
        <v>424</v>
      </c>
      <c r="G138" s="314" t="s">
        <v>445</v>
      </c>
      <c r="H138" s="263">
        <v>3</v>
      </c>
      <c r="I138" s="230">
        <v>44268</v>
      </c>
      <c r="J138" s="231">
        <v>44651</v>
      </c>
      <c r="K138" s="232">
        <v>10</v>
      </c>
      <c r="L138" s="232">
        <v>3</v>
      </c>
      <c r="M138" s="232">
        <v>1</v>
      </c>
      <c r="N138" s="232">
        <v>2</v>
      </c>
      <c r="O138" s="232">
        <v>22</v>
      </c>
      <c r="P138" s="232">
        <v>3</v>
      </c>
      <c r="Q138" s="233">
        <v>1</v>
      </c>
      <c r="R138" s="257">
        <v>1954</v>
      </c>
      <c r="S138" s="257"/>
      <c r="T138" s="258">
        <v>2200</v>
      </c>
      <c r="U138" s="214">
        <f t="shared" si="98"/>
        <v>0</v>
      </c>
      <c r="V138" s="218">
        <f t="shared" si="99"/>
        <v>0</v>
      </c>
      <c r="W138" s="218">
        <f t="shared" si="100"/>
        <v>0</v>
      </c>
      <c r="X138" s="218">
        <f t="shared" si="101"/>
        <v>0</v>
      </c>
      <c r="Y138" s="212">
        <f t="shared" si="102"/>
        <v>0</v>
      </c>
      <c r="Z138" s="215">
        <f t="shared" si="103"/>
        <v>2200</v>
      </c>
      <c r="AA138" s="218">
        <f t="shared" si="104"/>
        <v>0</v>
      </c>
      <c r="AB138" s="218">
        <f t="shared" si="105"/>
        <v>0</v>
      </c>
      <c r="AC138" s="218">
        <f t="shared" si="106"/>
        <v>0</v>
      </c>
      <c r="AD138" s="212">
        <f t="shared" si="113"/>
        <v>2200</v>
      </c>
      <c r="AE138" s="252"/>
      <c r="AF138" s="252"/>
      <c r="AH138" s="249">
        <f t="shared" si="107"/>
        <v>0</v>
      </c>
      <c r="AI138" s="238"/>
      <c r="AJ138" s="238"/>
      <c r="AK138" s="238"/>
      <c r="AL138" s="239"/>
      <c r="AM138" s="254"/>
      <c r="AN138" s="262"/>
      <c r="AO138" s="249">
        <f t="shared" si="108"/>
        <v>0</v>
      </c>
      <c r="AP138" s="238"/>
      <c r="AQ138" s="238"/>
      <c r="AR138" s="238"/>
      <c r="AS138" s="242"/>
      <c r="AT138" s="214">
        <f t="shared" si="109"/>
        <v>0</v>
      </c>
      <c r="AU138" s="238"/>
      <c r="AV138" s="238"/>
      <c r="AW138" s="238"/>
      <c r="AX138" s="246"/>
      <c r="AY138" s="250">
        <f t="shared" si="114"/>
        <v>2200</v>
      </c>
      <c r="AZ138" s="238"/>
      <c r="BA138" s="238"/>
      <c r="BB138" s="238"/>
      <c r="BC138" s="246">
        <v>2200</v>
      </c>
      <c r="BD138" s="254"/>
      <c r="BE138" s="252"/>
      <c r="BF138" s="249">
        <f t="shared" si="95"/>
        <v>0</v>
      </c>
      <c r="BG138" s="238"/>
      <c r="BH138" s="238"/>
      <c r="BI138" s="238"/>
      <c r="BJ138" s="239"/>
      <c r="BK138" s="249">
        <f t="shared" si="110"/>
        <v>0</v>
      </c>
      <c r="BL138" s="238"/>
      <c r="BM138" s="238"/>
      <c r="BN138" s="238"/>
      <c r="BO138" s="246"/>
      <c r="BP138" s="223">
        <f t="shared" si="111"/>
        <v>0</v>
      </c>
      <c r="BQ138" s="238"/>
      <c r="BR138" s="238"/>
      <c r="BS138" s="238"/>
      <c r="BT138" s="246"/>
      <c r="BU138" s="249">
        <f t="shared" si="112"/>
        <v>0</v>
      </c>
      <c r="BV138" s="238"/>
      <c r="BW138" s="238"/>
      <c r="BX138" s="238"/>
      <c r="BY138" s="246"/>
      <c r="CA138" s="222">
        <v>118</v>
      </c>
      <c r="CB138" s="216"/>
      <c r="CC138" s="216"/>
      <c r="CD138" s="216"/>
      <c r="CE138" s="216"/>
      <c r="CF138" s="216">
        <f t="shared" si="59"/>
        <v>0</v>
      </c>
      <c r="CH138" s="263">
        <v>32</v>
      </c>
      <c r="CJ138" s="202">
        <v>83</v>
      </c>
    </row>
    <row r="139" spans="1:88" s="202" customFormat="1" ht="16.5" customHeight="1" x14ac:dyDescent="0.15">
      <c r="A139" s="213">
        <f t="shared" si="61"/>
        <v>125</v>
      </c>
      <c r="B139" s="195" t="s">
        <v>26</v>
      </c>
      <c r="C139" s="265" t="s">
        <v>446</v>
      </c>
      <c r="D139" s="270" t="s">
        <v>81</v>
      </c>
      <c r="E139" s="267" t="s">
        <v>379</v>
      </c>
      <c r="F139" s="272" t="s">
        <v>424</v>
      </c>
      <c r="G139" s="314" t="s">
        <v>447</v>
      </c>
      <c r="H139" s="263">
        <v>3</v>
      </c>
      <c r="I139" s="230">
        <v>44271</v>
      </c>
      <c r="J139" s="231">
        <v>44651</v>
      </c>
      <c r="K139" s="232">
        <v>10</v>
      </c>
      <c r="L139" s="232">
        <v>3</v>
      </c>
      <c r="M139" s="232">
        <v>1</v>
      </c>
      <c r="N139" s="232">
        <v>2</v>
      </c>
      <c r="O139" s="232">
        <v>22</v>
      </c>
      <c r="P139" s="232">
        <v>3</v>
      </c>
      <c r="Q139" s="233">
        <v>1</v>
      </c>
      <c r="R139" s="255">
        <v>1498</v>
      </c>
      <c r="S139" s="255"/>
      <c r="T139" s="260">
        <v>1700</v>
      </c>
      <c r="U139" s="214">
        <f t="shared" si="98"/>
        <v>0</v>
      </c>
      <c r="V139" s="218">
        <f t="shared" si="99"/>
        <v>0</v>
      </c>
      <c r="W139" s="218">
        <f t="shared" si="100"/>
        <v>0</v>
      </c>
      <c r="X139" s="218">
        <f t="shared" si="101"/>
        <v>0</v>
      </c>
      <c r="Y139" s="212">
        <f t="shared" si="102"/>
        <v>0</v>
      </c>
      <c r="Z139" s="318">
        <f t="shared" si="103"/>
        <v>1700</v>
      </c>
      <c r="AA139" s="218">
        <f t="shared" si="104"/>
        <v>0</v>
      </c>
      <c r="AB139" s="218">
        <f t="shared" si="105"/>
        <v>0</v>
      </c>
      <c r="AC139" s="218">
        <f t="shared" si="106"/>
        <v>0</v>
      </c>
      <c r="AD139" s="212">
        <f t="shared" si="113"/>
        <v>1700</v>
      </c>
      <c r="AE139" s="252"/>
      <c r="AF139" s="252"/>
      <c r="AH139" s="249">
        <f t="shared" si="107"/>
        <v>0</v>
      </c>
      <c r="AI139" s="238"/>
      <c r="AJ139" s="238"/>
      <c r="AK139" s="238"/>
      <c r="AL139" s="239"/>
      <c r="AM139" s="254"/>
      <c r="AN139" s="262"/>
      <c r="AO139" s="249">
        <f t="shared" si="108"/>
        <v>0</v>
      </c>
      <c r="AP139" s="238"/>
      <c r="AQ139" s="238"/>
      <c r="AR139" s="238"/>
      <c r="AS139" s="242"/>
      <c r="AT139" s="214">
        <f t="shared" si="109"/>
        <v>0</v>
      </c>
      <c r="AU139" s="238"/>
      <c r="AV139" s="238"/>
      <c r="AW139" s="238"/>
      <c r="AX139" s="246"/>
      <c r="AY139" s="213">
        <f t="shared" si="114"/>
        <v>1700</v>
      </c>
      <c r="AZ139" s="238"/>
      <c r="BA139" s="238"/>
      <c r="BB139" s="238"/>
      <c r="BC139" s="246">
        <v>1700</v>
      </c>
      <c r="BD139" s="254"/>
      <c r="BE139" s="252"/>
      <c r="BF139" s="249">
        <f t="shared" si="95"/>
        <v>0</v>
      </c>
      <c r="BG139" s="238"/>
      <c r="BH139" s="238"/>
      <c r="BI139" s="238"/>
      <c r="BJ139" s="239"/>
      <c r="BK139" s="249">
        <f t="shared" si="110"/>
        <v>0</v>
      </c>
      <c r="BL139" s="238"/>
      <c r="BM139" s="238"/>
      <c r="BN139" s="238"/>
      <c r="BO139" s="246"/>
      <c r="BP139" s="223">
        <f t="shared" si="111"/>
        <v>0</v>
      </c>
      <c r="BQ139" s="238"/>
      <c r="BR139" s="238"/>
      <c r="BS139" s="238"/>
      <c r="BT139" s="246"/>
      <c r="BU139" s="249">
        <f t="shared" si="112"/>
        <v>0</v>
      </c>
      <c r="BV139" s="238"/>
      <c r="BW139" s="238"/>
      <c r="BX139" s="238"/>
      <c r="BY139" s="246"/>
      <c r="CA139" s="222">
        <v>119</v>
      </c>
      <c r="CB139" s="216"/>
      <c r="CC139" s="216"/>
      <c r="CD139" s="216"/>
      <c r="CE139" s="216"/>
      <c r="CF139" s="216">
        <f t="shared" si="59"/>
        <v>0</v>
      </c>
      <c r="CH139" s="263">
        <v>32</v>
      </c>
      <c r="CJ139" s="202">
        <v>83</v>
      </c>
    </row>
    <row r="140" spans="1:88" s="202" customFormat="1" ht="16.5" customHeight="1" x14ac:dyDescent="0.15">
      <c r="A140" s="213">
        <f t="shared" si="61"/>
        <v>126</v>
      </c>
      <c r="B140" s="195" t="s">
        <v>26</v>
      </c>
      <c r="C140" s="265" t="s">
        <v>448</v>
      </c>
      <c r="D140" s="270" t="s">
        <v>81</v>
      </c>
      <c r="E140" s="267" t="s">
        <v>379</v>
      </c>
      <c r="F140" s="272" t="s">
        <v>424</v>
      </c>
      <c r="G140" s="314" t="s">
        <v>449</v>
      </c>
      <c r="H140" s="263">
        <v>3</v>
      </c>
      <c r="I140" s="230">
        <v>44271</v>
      </c>
      <c r="J140" s="231">
        <v>44651</v>
      </c>
      <c r="K140" s="232">
        <v>10</v>
      </c>
      <c r="L140" s="232">
        <v>3</v>
      </c>
      <c r="M140" s="232">
        <v>1</v>
      </c>
      <c r="N140" s="232">
        <v>2</v>
      </c>
      <c r="O140" s="232">
        <v>22</v>
      </c>
      <c r="P140" s="232">
        <v>3</v>
      </c>
      <c r="Q140" s="233">
        <v>1</v>
      </c>
      <c r="R140" s="255">
        <v>673</v>
      </c>
      <c r="S140" s="255"/>
      <c r="T140" s="258">
        <v>800</v>
      </c>
      <c r="U140" s="214">
        <f t="shared" si="98"/>
        <v>0</v>
      </c>
      <c r="V140" s="218">
        <f t="shared" si="99"/>
        <v>0</v>
      </c>
      <c r="W140" s="218">
        <f t="shared" si="100"/>
        <v>0</v>
      </c>
      <c r="X140" s="218">
        <f t="shared" si="101"/>
        <v>0</v>
      </c>
      <c r="Y140" s="212">
        <f t="shared" si="102"/>
        <v>0</v>
      </c>
      <c r="Z140" s="214">
        <f t="shared" si="103"/>
        <v>800</v>
      </c>
      <c r="AA140" s="218">
        <f t="shared" si="104"/>
        <v>0</v>
      </c>
      <c r="AB140" s="218">
        <f t="shared" si="105"/>
        <v>0</v>
      </c>
      <c r="AC140" s="218">
        <f t="shared" si="106"/>
        <v>0</v>
      </c>
      <c r="AD140" s="212">
        <f t="shared" si="113"/>
        <v>800</v>
      </c>
      <c r="AE140" s="252"/>
      <c r="AF140" s="252"/>
      <c r="AH140" s="249">
        <f t="shared" si="107"/>
        <v>0</v>
      </c>
      <c r="AI140" s="238"/>
      <c r="AJ140" s="238"/>
      <c r="AK140" s="238"/>
      <c r="AL140" s="239"/>
      <c r="AM140" s="254"/>
      <c r="AN140" s="262"/>
      <c r="AO140" s="249">
        <f t="shared" si="108"/>
        <v>0</v>
      </c>
      <c r="AP140" s="238"/>
      <c r="AQ140" s="238"/>
      <c r="AR140" s="238"/>
      <c r="AS140" s="242"/>
      <c r="AT140" s="214">
        <f t="shared" si="109"/>
        <v>0</v>
      </c>
      <c r="AU140" s="238"/>
      <c r="AV140" s="238"/>
      <c r="AW140" s="238"/>
      <c r="AX140" s="246"/>
      <c r="AY140" s="249">
        <f t="shared" si="114"/>
        <v>800</v>
      </c>
      <c r="AZ140" s="238"/>
      <c r="BA140" s="238"/>
      <c r="BB140" s="238"/>
      <c r="BC140" s="246">
        <v>800</v>
      </c>
      <c r="BD140" s="254"/>
      <c r="BE140" s="252"/>
      <c r="BF140" s="249">
        <f t="shared" si="95"/>
        <v>0</v>
      </c>
      <c r="BG140" s="238"/>
      <c r="BH140" s="238"/>
      <c r="BI140" s="238"/>
      <c r="BJ140" s="239"/>
      <c r="BK140" s="249">
        <f t="shared" si="110"/>
        <v>0</v>
      </c>
      <c r="BL140" s="238"/>
      <c r="BM140" s="238"/>
      <c r="BN140" s="238"/>
      <c r="BO140" s="246"/>
      <c r="BP140" s="223">
        <f t="shared" si="111"/>
        <v>0</v>
      </c>
      <c r="BQ140" s="238"/>
      <c r="BR140" s="238"/>
      <c r="BS140" s="238"/>
      <c r="BT140" s="246"/>
      <c r="BU140" s="249">
        <f t="shared" si="112"/>
        <v>0</v>
      </c>
      <c r="BV140" s="238"/>
      <c r="BW140" s="238"/>
      <c r="BX140" s="238"/>
      <c r="BY140" s="246"/>
      <c r="CA140" s="222">
        <v>120</v>
      </c>
      <c r="CB140" s="216"/>
      <c r="CC140" s="216"/>
      <c r="CD140" s="216"/>
      <c r="CE140" s="216"/>
      <c r="CF140" s="216">
        <f t="shared" si="59"/>
        <v>0</v>
      </c>
      <c r="CH140" s="263">
        <v>32</v>
      </c>
      <c r="CJ140" s="202">
        <v>83</v>
      </c>
    </row>
    <row r="141" spans="1:88" s="202" customFormat="1" ht="16.5" customHeight="1" x14ac:dyDescent="0.15">
      <c r="A141" s="213">
        <f t="shared" si="61"/>
        <v>127</v>
      </c>
      <c r="B141" s="195" t="s">
        <v>26</v>
      </c>
      <c r="C141" s="265" t="s">
        <v>450</v>
      </c>
      <c r="D141" s="270" t="s">
        <v>81</v>
      </c>
      <c r="E141" s="267" t="s">
        <v>379</v>
      </c>
      <c r="F141" s="272" t="s">
        <v>424</v>
      </c>
      <c r="G141" s="314" t="s">
        <v>451</v>
      </c>
      <c r="H141" s="263">
        <v>3</v>
      </c>
      <c r="I141" s="230">
        <v>44264</v>
      </c>
      <c r="J141" s="231">
        <v>44651</v>
      </c>
      <c r="K141" s="232">
        <v>10</v>
      </c>
      <c r="L141" s="232">
        <v>3</v>
      </c>
      <c r="M141" s="232">
        <v>1</v>
      </c>
      <c r="N141" s="232">
        <v>2</v>
      </c>
      <c r="O141" s="232">
        <v>22</v>
      </c>
      <c r="P141" s="232">
        <v>3</v>
      </c>
      <c r="Q141" s="233">
        <v>1</v>
      </c>
      <c r="R141" s="255">
        <v>299</v>
      </c>
      <c r="S141" s="255"/>
      <c r="T141" s="258">
        <v>400</v>
      </c>
      <c r="U141" s="214">
        <f t="shared" si="98"/>
        <v>0</v>
      </c>
      <c r="V141" s="218">
        <f t="shared" si="99"/>
        <v>0</v>
      </c>
      <c r="W141" s="218">
        <f t="shared" si="100"/>
        <v>0</v>
      </c>
      <c r="X141" s="218">
        <f t="shared" si="101"/>
        <v>0</v>
      </c>
      <c r="Y141" s="212">
        <f t="shared" si="102"/>
        <v>0</v>
      </c>
      <c r="Z141" s="214">
        <f t="shared" si="103"/>
        <v>400</v>
      </c>
      <c r="AA141" s="218">
        <f t="shared" si="104"/>
        <v>0</v>
      </c>
      <c r="AB141" s="218">
        <f t="shared" si="105"/>
        <v>0</v>
      </c>
      <c r="AC141" s="218">
        <f t="shared" si="106"/>
        <v>0</v>
      </c>
      <c r="AD141" s="212">
        <f t="shared" si="113"/>
        <v>400</v>
      </c>
      <c r="AE141" s="252"/>
      <c r="AF141" s="252"/>
      <c r="AH141" s="249">
        <f t="shared" si="107"/>
        <v>0</v>
      </c>
      <c r="AI141" s="238"/>
      <c r="AJ141" s="238"/>
      <c r="AK141" s="238"/>
      <c r="AL141" s="239"/>
      <c r="AM141" s="254"/>
      <c r="AN141" s="262"/>
      <c r="AO141" s="249">
        <f t="shared" si="108"/>
        <v>0</v>
      </c>
      <c r="AP141" s="238"/>
      <c r="AQ141" s="238"/>
      <c r="AR141" s="238"/>
      <c r="AS141" s="242"/>
      <c r="AT141" s="214">
        <f t="shared" si="109"/>
        <v>0</v>
      </c>
      <c r="AU141" s="238"/>
      <c r="AV141" s="238"/>
      <c r="AW141" s="238"/>
      <c r="AX141" s="246"/>
      <c r="AY141" s="249">
        <f t="shared" si="114"/>
        <v>400</v>
      </c>
      <c r="AZ141" s="238"/>
      <c r="BA141" s="238"/>
      <c r="BB141" s="238"/>
      <c r="BC141" s="246">
        <v>400</v>
      </c>
      <c r="BD141" s="254"/>
      <c r="BE141" s="252"/>
      <c r="BF141" s="249">
        <f t="shared" si="95"/>
        <v>0</v>
      </c>
      <c r="BG141" s="238"/>
      <c r="BH141" s="238"/>
      <c r="BI141" s="238"/>
      <c r="BJ141" s="239"/>
      <c r="BK141" s="249">
        <f t="shared" si="110"/>
        <v>0</v>
      </c>
      <c r="BL141" s="238"/>
      <c r="BM141" s="238"/>
      <c r="BN141" s="238"/>
      <c r="BO141" s="246"/>
      <c r="BP141" s="223">
        <f t="shared" si="111"/>
        <v>0</v>
      </c>
      <c r="BQ141" s="238"/>
      <c r="BR141" s="238"/>
      <c r="BS141" s="238"/>
      <c r="BT141" s="246"/>
      <c r="BU141" s="249">
        <f t="shared" si="112"/>
        <v>0</v>
      </c>
      <c r="BV141" s="238"/>
      <c r="BW141" s="238"/>
      <c r="BX141" s="238"/>
      <c r="BY141" s="246"/>
      <c r="CA141" s="222">
        <v>121</v>
      </c>
      <c r="CB141" s="216"/>
      <c r="CC141" s="216"/>
      <c r="CD141" s="216"/>
      <c r="CE141" s="216"/>
      <c r="CF141" s="216">
        <f t="shared" si="59"/>
        <v>0</v>
      </c>
      <c r="CH141" s="263">
        <v>32</v>
      </c>
      <c r="CJ141" s="202">
        <v>83</v>
      </c>
    </row>
    <row r="142" spans="1:88" s="202" customFormat="1" ht="16.5" customHeight="1" x14ac:dyDescent="0.15">
      <c r="A142" s="213">
        <f t="shared" si="61"/>
        <v>128</v>
      </c>
      <c r="B142" s="195" t="s">
        <v>26</v>
      </c>
      <c r="C142" s="265" t="s">
        <v>452</v>
      </c>
      <c r="D142" s="270" t="s">
        <v>81</v>
      </c>
      <c r="E142" s="267" t="s">
        <v>379</v>
      </c>
      <c r="F142" s="272" t="s">
        <v>424</v>
      </c>
      <c r="G142" s="314" t="s">
        <v>453</v>
      </c>
      <c r="H142" s="263">
        <v>3</v>
      </c>
      <c r="I142" s="230">
        <v>44271</v>
      </c>
      <c r="J142" s="231">
        <v>44651</v>
      </c>
      <c r="K142" s="232">
        <v>10</v>
      </c>
      <c r="L142" s="232">
        <v>3</v>
      </c>
      <c r="M142" s="232">
        <v>1</v>
      </c>
      <c r="N142" s="232">
        <v>2</v>
      </c>
      <c r="O142" s="232">
        <v>22</v>
      </c>
      <c r="P142" s="232">
        <v>3</v>
      </c>
      <c r="Q142" s="233">
        <v>1</v>
      </c>
      <c r="R142" s="255">
        <v>1447</v>
      </c>
      <c r="S142" s="255"/>
      <c r="T142" s="258">
        <v>1700</v>
      </c>
      <c r="U142" s="214">
        <f t="shared" si="98"/>
        <v>0</v>
      </c>
      <c r="V142" s="218">
        <f t="shared" si="99"/>
        <v>0</v>
      </c>
      <c r="W142" s="218">
        <f t="shared" si="100"/>
        <v>0</v>
      </c>
      <c r="X142" s="218">
        <f t="shared" si="101"/>
        <v>0</v>
      </c>
      <c r="Y142" s="212">
        <f t="shared" si="102"/>
        <v>0</v>
      </c>
      <c r="Z142" s="214">
        <f t="shared" si="103"/>
        <v>1700</v>
      </c>
      <c r="AA142" s="218">
        <f t="shared" si="104"/>
        <v>0</v>
      </c>
      <c r="AB142" s="218">
        <f t="shared" si="105"/>
        <v>0</v>
      </c>
      <c r="AC142" s="218">
        <f t="shared" si="106"/>
        <v>0</v>
      </c>
      <c r="AD142" s="212">
        <f t="shared" si="113"/>
        <v>1700</v>
      </c>
      <c r="AE142" s="252"/>
      <c r="AF142" s="252"/>
      <c r="AH142" s="249">
        <f t="shared" si="107"/>
        <v>0</v>
      </c>
      <c r="AI142" s="238"/>
      <c r="AJ142" s="238"/>
      <c r="AK142" s="238"/>
      <c r="AL142" s="239"/>
      <c r="AM142" s="254"/>
      <c r="AN142" s="262"/>
      <c r="AO142" s="249">
        <f t="shared" si="108"/>
        <v>0</v>
      </c>
      <c r="AP142" s="238"/>
      <c r="AQ142" s="238"/>
      <c r="AR142" s="238"/>
      <c r="AS142" s="242"/>
      <c r="AT142" s="214">
        <f t="shared" si="109"/>
        <v>0</v>
      </c>
      <c r="AU142" s="238"/>
      <c r="AV142" s="238"/>
      <c r="AW142" s="238"/>
      <c r="AX142" s="246"/>
      <c r="AY142" s="249">
        <f t="shared" si="114"/>
        <v>1700</v>
      </c>
      <c r="AZ142" s="238"/>
      <c r="BA142" s="238"/>
      <c r="BB142" s="238"/>
      <c r="BC142" s="246">
        <v>1700</v>
      </c>
      <c r="BD142" s="254"/>
      <c r="BE142" s="252"/>
      <c r="BF142" s="249">
        <f t="shared" si="95"/>
        <v>0</v>
      </c>
      <c r="BG142" s="238"/>
      <c r="BH142" s="238"/>
      <c r="BI142" s="238"/>
      <c r="BJ142" s="239"/>
      <c r="BK142" s="249">
        <f t="shared" si="110"/>
        <v>0</v>
      </c>
      <c r="BL142" s="238"/>
      <c r="BM142" s="238"/>
      <c r="BN142" s="238"/>
      <c r="BO142" s="246"/>
      <c r="BP142" s="223">
        <f t="shared" si="111"/>
        <v>0</v>
      </c>
      <c r="BQ142" s="238"/>
      <c r="BR142" s="238"/>
      <c r="BS142" s="238"/>
      <c r="BT142" s="246"/>
      <c r="BU142" s="249">
        <f t="shared" si="112"/>
        <v>0</v>
      </c>
      <c r="BV142" s="238"/>
      <c r="BW142" s="238"/>
      <c r="BX142" s="238"/>
      <c r="BY142" s="246"/>
      <c r="CA142" s="222">
        <v>122</v>
      </c>
      <c r="CB142" s="216"/>
      <c r="CC142" s="216"/>
      <c r="CD142" s="216"/>
      <c r="CE142" s="216"/>
      <c r="CF142" s="216">
        <f t="shared" si="59"/>
        <v>0</v>
      </c>
      <c r="CH142" s="263">
        <v>32</v>
      </c>
      <c r="CJ142" s="202">
        <v>83</v>
      </c>
    </row>
    <row r="143" spans="1:88" s="202" customFormat="1" ht="16.5" customHeight="1" x14ac:dyDescent="0.15">
      <c r="A143" s="213">
        <f t="shared" si="61"/>
        <v>129</v>
      </c>
      <c r="B143" s="195" t="s">
        <v>26</v>
      </c>
      <c r="C143" s="265" t="s">
        <v>454</v>
      </c>
      <c r="D143" s="270" t="s">
        <v>81</v>
      </c>
      <c r="E143" s="267" t="s">
        <v>379</v>
      </c>
      <c r="F143" s="272" t="s">
        <v>424</v>
      </c>
      <c r="G143" s="314" t="s">
        <v>455</v>
      </c>
      <c r="H143" s="263">
        <v>3</v>
      </c>
      <c r="I143" s="230">
        <v>44271</v>
      </c>
      <c r="J143" s="231">
        <v>44651</v>
      </c>
      <c r="K143" s="232">
        <v>10</v>
      </c>
      <c r="L143" s="232">
        <v>3</v>
      </c>
      <c r="M143" s="232">
        <v>1</v>
      </c>
      <c r="N143" s="232">
        <v>2</v>
      </c>
      <c r="O143" s="232">
        <v>22</v>
      </c>
      <c r="P143" s="232">
        <v>3</v>
      </c>
      <c r="Q143" s="233">
        <v>1</v>
      </c>
      <c r="R143" s="255">
        <v>655</v>
      </c>
      <c r="S143" s="255"/>
      <c r="T143" s="258">
        <v>800</v>
      </c>
      <c r="U143" s="214">
        <f t="shared" si="98"/>
        <v>0</v>
      </c>
      <c r="V143" s="218">
        <f t="shared" si="99"/>
        <v>0</v>
      </c>
      <c r="W143" s="218">
        <f t="shared" si="100"/>
        <v>0</v>
      </c>
      <c r="X143" s="218">
        <f t="shared" si="101"/>
        <v>0</v>
      </c>
      <c r="Y143" s="212">
        <f t="shared" si="102"/>
        <v>0</v>
      </c>
      <c r="Z143" s="214">
        <f t="shared" si="103"/>
        <v>800</v>
      </c>
      <c r="AA143" s="218">
        <f t="shared" si="104"/>
        <v>0</v>
      </c>
      <c r="AB143" s="218">
        <f t="shared" si="105"/>
        <v>0</v>
      </c>
      <c r="AC143" s="218">
        <f t="shared" si="106"/>
        <v>0</v>
      </c>
      <c r="AD143" s="212">
        <f t="shared" si="113"/>
        <v>800</v>
      </c>
      <c r="AE143" s="252"/>
      <c r="AF143" s="252"/>
      <c r="AH143" s="249">
        <f t="shared" si="107"/>
        <v>0</v>
      </c>
      <c r="AI143" s="238"/>
      <c r="AJ143" s="238"/>
      <c r="AK143" s="238"/>
      <c r="AL143" s="239"/>
      <c r="AM143" s="254"/>
      <c r="AN143" s="262"/>
      <c r="AO143" s="249">
        <f t="shared" si="108"/>
        <v>0</v>
      </c>
      <c r="AP143" s="238"/>
      <c r="AQ143" s="238"/>
      <c r="AR143" s="238"/>
      <c r="AS143" s="242"/>
      <c r="AT143" s="214">
        <f t="shared" si="109"/>
        <v>0</v>
      </c>
      <c r="AU143" s="238"/>
      <c r="AV143" s="238"/>
      <c r="AW143" s="238"/>
      <c r="AX143" s="246"/>
      <c r="AY143" s="249">
        <f t="shared" si="114"/>
        <v>800</v>
      </c>
      <c r="AZ143" s="238"/>
      <c r="BA143" s="238"/>
      <c r="BB143" s="238"/>
      <c r="BC143" s="246">
        <v>800</v>
      </c>
      <c r="BD143" s="254"/>
      <c r="BE143" s="252"/>
      <c r="BF143" s="249">
        <f t="shared" si="95"/>
        <v>0</v>
      </c>
      <c r="BG143" s="238"/>
      <c r="BH143" s="238"/>
      <c r="BI143" s="238"/>
      <c r="BJ143" s="239"/>
      <c r="BK143" s="249">
        <f t="shared" si="110"/>
        <v>0</v>
      </c>
      <c r="BL143" s="238"/>
      <c r="BM143" s="238"/>
      <c r="BN143" s="238"/>
      <c r="BO143" s="246"/>
      <c r="BP143" s="223">
        <f t="shared" si="111"/>
        <v>0</v>
      </c>
      <c r="BQ143" s="238"/>
      <c r="BR143" s="238"/>
      <c r="BS143" s="238"/>
      <c r="BT143" s="246"/>
      <c r="BU143" s="249">
        <f t="shared" si="112"/>
        <v>0</v>
      </c>
      <c r="BV143" s="238"/>
      <c r="BW143" s="238"/>
      <c r="BX143" s="238"/>
      <c r="BY143" s="246"/>
      <c r="CA143" s="222">
        <v>125</v>
      </c>
      <c r="CB143" s="216"/>
      <c r="CC143" s="216"/>
      <c r="CD143" s="216"/>
      <c r="CE143" s="216"/>
      <c r="CF143" s="216">
        <f t="shared" si="59"/>
        <v>0</v>
      </c>
      <c r="CH143" s="263">
        <v>32</v>
      </c>
      <c r="CJ143" s="202">
        <v>83</v>
      </c>
    </row>
    <row r="144" spans="1:88" s="211" customFormat="1" ht="16.5" customHeight="1" x14ac:dyDescent="0.15">
      <c r="A144" s="213">
        <f t="shared" si="61"/>
        <v>130</v>
      </c>
      <c r="B144" s="195" t="s">
        <v>26</v>
      </c>
      <c r="C144" s="265" t="s">
        <v>1928</v>
      </c>
      <c r="D144" s="266" t="s">
        <v>81</v>
      </c>
      <c r="E144" s="267" t="s">
        <v>379</v>
      </c>
      <c r="F144" s="272" t="s">
        <v>1356</v>
      </c>
      <c r="G144" s="224" t="s">
        <v>1929</v>
      </c>
      <c r="H144" s="263">
        <v>3</v>
      </c>
      <c r="I144" s="230">
        <v>44256</v>
      </c>
      <c r="J144" s="231">
        <v>44651</v>
      </c>
      <c r="K144" s="232">
        <v>10</v>
      </c>
      <c r="L144" s="232">
        <v>3</v>
      </c>
      <c r="M144" s="232">
        <v>1</v>
      </c>
      <c r="N144" s="232">
        <v>4</v>
      </c>
      <c r="O144" s="232">
        <v>2</v>
      </c>
      <c r="P144" s="232">
        <v>1</v>
      </c>
      <c r="Q144" s="233">
        <v>1</v>
      </c>
      <c r="R144" s="255"/>
      <c r="S144" s="255"/>
      <c r="T144" s="258">
        <v>528</v>
      </c>
      <c r="U144" s="214">
        <f t="shared" si="98"/>
        <v>0</v>
      </c>
      <c r="V144" s="218">
        <f t="shared" si="99"/>
        <v>0</v>
      </c>
      <c r="W144" s="218">
        <f t="shared" si="100"/>
        <v>0</v>
      </c>
      <c r="X144" s="218">
        <f t="shared" si="101"/>
        <v>0</v>
      </c>
      <c r="Y144" s="212">
        <f t="shared" si="102"/>
        <v>0</v>
      </c>
      <c r="Z144" s="214">
        <f t="shared" si="103"/>
        <v>528</v>
      </c>
      <c r="AA144" s="218">
        <f t="shared" si="104"/>
        <v>0</v>
      </c>
      <c r="AB144" s="218">
        <f t="shared" si="105"/>
        <v>0</v>
      </c>
      <c r="AC144" s="218">
        <f t="shared" si="106"/>
        <v>0</v>
      </c>
      <c r="AD144" s="212">
        <f t="shared" si="113"/>
        <v>528</v>
      </c>
      <c r="AE144" s="252"/>
      <c r="AF144" s="252"/>
      <c r="AH144" s="249">
        <f t="shared" si="107"/>
        <v>0</v>
      </c>
      <c r="AI144" s="238"/>
      <c r="AJ144" s="238"/>
      <c r="AK144" s="238"/>
      <c r="AL144" s="239"/>
      <c r="AM144" s="254"/>
      <c r="AN144" s="262"/>
      <c r="AO144" s="249">
        <f t="shared" si="108"/>
        <v>0</v>
      </c>
      <c r="AP144" s="238"/>
      <c r="AQ144" s="238"/>
      <c r="AR144" s="238"/>
      <c r="AS144" s="242"/>
      <c r="AT144" s="214">
        <f t="shared" si="109"/>
        <v>0</v>
      </c>
      <c r="AU144" s="238"/>
      <c r="AV144" s="238"/>
      <c r="AW144" s="238"/>
      <c r="AX144" s="239"/>
      <c r="AY144" s="249">
        <f t="shared" si="114"/>
        <v>528</v>
      </c>
      <c r="AZ144" s="238"/>
      <c r="BA144" s="238"/>
      <c r="BB144" s="238"/>
      <c r="BC144" s="246">
        <v>528</v>
      </c>
      <c r="BD144" s="254"/>
      <c r="BE144" s="252"/>
      <c r="BF144" s="249">
        <f t="shared" si="95"/>
        <v>0</v>
      </c>
      <c r="BG144" s="238"/>
      <c r="BH144" s="238"/>
      <c r="BI144" s="238"/>
      <c r="BJ144" s="239"/>
      <c r="BK144" s="249">
        <f t="shared" si="110"/>
        <v>0</v>
      </c>
      <c r="BL144" s="238"/>
      <c r="BM144" s="238"/>
      <c r="BN144" s="238"/>
      <c r="BO144" s="246"/>
      <c r="BP144" s="223">
        <f t="shared" si="111"/>
        <v>0</v>
      </c>
      <c r="BQ144" s="238"/>
      <c r="BR144" s="238"/>
      <c r="BS144" s="238"/>
      <c r="BT144" s="246"/>
      <c r="BU144" s="249">
        <f t="shared" si="112"/>
        <v>0</v>
      </c>
      <c r="BV144" s="238"/>
      <c r="BW144" s="238"/>
      <c r="BX144" s="238"/>
      <c r="BY144" s="246"/>
      <c r="CA144" s="222">
        <v>126</v>
      </c>
      <c r="CB144" s="216"/>
      <c r="CC144" s="216"/>
      <c r="CD144" s="216"/>
      <c r="CE144" s="216"/>
      <c r="CF144" s="216">
        <f t="shared" ref="CF144:CF207" si="115">+T144-Z144-U144</f>
        <v>0</v>
      </c>
      <c r="CH144" s="263">
        <v>32</v>
      </c>
      <c r="CJ144" s="274">
        <v>84</v>
      </c>
    </row>
    <row r="145" spans="1:88" s="211" customFormat="1" ht="16.5" customHeight="1" x14ac:dyDescent="0.15">
      <c r="A145" s="213">
        <f t="shared" si="61"/>
        <v>131</v>
      </c>
      <c r="B145" s="195" t="s">
        <v>26</v>
      </c>
      <c r="C145" s="265" t="s">
        <v>1440</v>
      </c>
      <c r="D145" s="270" t="s">
        <v>81</v>
      </c>
      <c r="E145" s="267" t="s">
        <v>1396</v>
      </c>
      <c r="F145" s="272" t="s">
        <v>1435</v>
      </c>
      <c r="G145" s="314" t="s">
        <v>1441</v>
      </c>
      <c r="H145" s="263">
        <v>3</v>
      </c>
      <c r="I145" s="230">
        <v>44256</v>
      </c>
      <c r="J145" s="231">
        <v>44651</v>
      </c>
      <c r="K145" s="232">
        <v>10</v>
      </c>
      <c r="L145" s="232">
        <v>3</v>
      </c>
      <c r="M145" s="232">
        <v>2</v>
      </c>
      <c r="N145" s="232">
        <v>2</v>
      </c>
      <c r="O145" s="232">
        <v>1</v>
      </c>
      <c r="P145" s="232">
        <v>1</v>
      </c>
      <c r="Q145" s="233">
        <v>1</v>
      </c>
      <c r="R145" s="255"/>
      <c r="S145" s="255"/>
      <c r="T145" s="258">
        <v>889</v>
      </c>
      <c r="U145" s="214">
        <f t="shared" si="98"/>
        <v>0</v>
      </c>
      <c r="V145" s="218">
        <f t="shared" si="99"/>
        <v>0</v>
      </c>
      <c r="W145" s="218">
        <f t="shared" si="100"/>
        <v>0</v>
      </c>
      <c r="X145" s="218">
        <f t="shared" si="101"/>
        <v>0</v>
      </c>
      <c r="Y145" s="212">
        <f t="shared" si="102"/>
        <v>0</v>
      </c>
      <c r="Z145" s="214">
        <f t="shared" si="103"/>
        <v>889</v>
      </c>
      <c r="AA145" s="218">
        <f t="shared" si="104"/>
        <v>0</v>
      </c>
      <c r="AB145" s="218">
        <f t="shared" si="105"/>
        <v>0</v>
      </c>
      <c r="AC145" s="218">
        <f t="shared" si="106"/>
        <v>0</v>
      </c>
      <c r="AD145" s="212">
        <f t="shared" si="113"/>
        <v>889</v>
      </c>
      <c r="AE145" s="252"/>
      <c r="AF145" s="252"/>
      <c r="AH145" s="249">
        <f t="shared" si="107"/>
        <v>0</v>
      </c>
      <c r="AI145" s="238"/>
      <c r="AJ145" s="238"/>
      <c r="AK145" s="238"/>
      <c r="AL145" s="239"/>
      <c r="AM145" s="254"/>
      <c r="AN145" s="262"/>
      <c r="AO145" s="249">
        <f t="shared" si="108"/>
        <v>0</v>
      </c>
      <c r="AP145" s="238"/>
      <c r="AQ145" s="238"/>
      <c r="AR145" s="238"/>
      <c r="AS145" s="242"/>
      <c r="AT145" s="214">
        <f t="shared" si="109"/>
        <v>0</v>
      </c>
      <c r="AU145" s="238"/>
      <c r="AV145" s="238"/>
      <c r="AW145" s="238"/>
      <c r="AX145" s="239"/>
      <c r="AY145" s="249">
        <f t="shared" si="114"/>
        <v>889</v>
      </c>
      <c r="AZ145" s="238"/>
      <c r="BA145" s="238"/>
      <c r="BB145" s="238"/>
      <c r="BC145" s="246">
        <v>889</v>
      </c>
      <c r="BD145" s="254"/>
      <c r="BE145" s="252"/>
      <c r="BF145" s="249">
        <f t="shared" si="95"/>
        <v>0</v>
      </c>
      <c r="BG145" s="238"/>
      <c r="BH145" s="238"/>
      <c r="BI145" s="238"/>
      <c r="BJ145" s="239"/>
      <c r="BK145" s="249">
        <f t="shared" si="110"/>
        <v>0</v>
      </c>
      <c r="BL145" s="238"/>
      <c r="BM145" s="238"/>
      <c r="BN145" s="238"/>
      <c r="BO145" s="246"/>
      <c r="BP145" s="223">
        <f t="shared" si="111"/>
        <v>0</v>
      </c>
      <c r="BQ145" s="238"/>
      <c r="BR145" s="238"/>
      <c r="BS145" s="238"/>
      <c r="BT145" s="246"/>
      <c r="BU145" s="249">
        <f t="shared" si="112"/>
        <v>0</v>
      </c>
      <c r="BV145" s="238"/>
      <c r="BW145" s="238"/>
      <c r="BX145" s="238"/>
      <c r="BY145" s="246"/>
      <c r="CA145" s="222">
        <v>127</v>
      </c>
      <c r="CB145" s="216"/>
      <c r="CC145" s="216"/>
      <c r="CD145" s="216"/>
      <c r="CE145" s="216"/>
      <c r="CF145" s="216">
        <f t="shared" si="115"/>
        <v>0</v>
      </c>
      <c r="CH145" s="263">
        <v>32</v>
      </c>
      <c r="CJ145" s="274">
        <v>92</v>
      </c>
    </row>
    <row r="146" spans="1:88" s="211" customFormat="1" ht="16.5" customHeight="1" x14ac:dyDescent="0.15">
      <c r="A146" s="213">
        <f t="shared" si="61"/>
        <v>132</v>
      </c>
      <c r="B146" s="195" t="s">
        <v>26</v>
      </c>
      <c r="C146" s="265" t="s">
        <v>1442</v>
      </c>
      <c r="D146" s="270" t="s">
        <v>81</v>
      </c>
      <c r="E146" s="267" t="s">
        <v>1396</v>
      </c>
      <c r="F146" s="272" t="s">
        <v>1435</v>
      </c>
      <c r="G146" s="314" t="s">
        <v>1443</v>
      </c>
      <c r="H146" s="263">
        <v>3</v>
      </c>
      <c r="I146" s="230">
        <v>44256</v>
      </c>
      <c r="J146" s="231">
        <v>44651</v>
      </c>
      <c r="K146" s="232">
        <v>10</v>
      </c>
      <c r="L146" s="232">
        <v>3</v>
      </c>
      <c r="M146" s="232">
        <v>2</v>
      </c>
      <c r="N146" s="232">
        <v>2</v>
      </c>
      <c r="O146" s="232">
        <v>1</v>
      </c>
      <c r="P146" s="232">
        <v>1</v>
      </c>
      <c r="Q146" s="233">
        <v>1</v>
      </c>
      <c r="R146" s="255"/>
      <c r="S146" s="255"/>
      <c r="T146" s="258">
        <v>78</v>
      </c>
      <c r="U146" s="214">
        <f t="shared" si="98"/>
        <v>0</v>
      </c>
      <c r="V146" s="218">
        <f t="shared" si="99"/>
        <v>0</v>
      </c>
      <c r="W146" s="218">
        <f t="shared" si="100"/>
        <v>0</v>
      </c>
      <c r="X146" s="218">
        <f t="shared" si="101"/>
        <v>0</v>
      </c>
      <c r="Y146" s="212">
        <f t="shared" si="102"/>
        <v>0</v>
      </c>
      <c r="Z146" s="214">
        <f t="shared" si="103"/>
        <v>78</v>
      </c>
      <c r="AA146" s="218">
        <f t="shared" si="104"/>
        <v>0</v>
      </c>
      <c r="AB146" s="218">
        <f t="shared" si="105"/>
        <v>0</v>
      </c>
      <c r="AC146" s="218">
        <f t="shared" si="106"/>
        <v>0</v>
      </c>
      <c r="AD146" s="212">
        <f t="shared" si="113"/>
        <v>78</v>
      </c>
      <c r="AE146" s="252"/>
      <c r="AF146" s="252"/>
      <c r="AH146" s="249">
        <f t="shared" si="107"/>
        <v>0</v>
      </c>
      <c r="AI146" s="238"/>
      <c r="AJ146" s="238"/>
      <c r="AK146" s="238"/>
      <c r="AL146" s="239"/>
      <c r="AM146" s="254"/>
      <c r="AN146" s="262"/>
      <c r="AO146" s="249">
        <f t="shared" si="108"/>
        <v>0</v>
      </c>
      <c r="AP146" s="238"/>
      <c r="AQ146" s="238"/>
      <c r="AR146" s="238"/>
      <c r="AS146" s="242"/>
      <c r="AT146" s="214">
        <f t="shared" si="109"/>
        <v>0</v>
      </c>
      <c r="AU146" s="238"/>
      <c r="AV146" s="238"/>
      <c r="AW146" s="238"/>
      <c r="AX146" s="239"/>
      <c r="AY146" s="249">
        <f t="shared" si="114"/>
        <v>78</v>
      </c>
      <c r="AZ146" s="238"/>
      <c r="BA146" s="238"/>
      <c r="BB146" s="238"/>
      <c r="BC146" s="246">
        <v>78</v>
      </c>
      <c r="BD146" s="254"/>
      <c r="BE146" s="252"/>
      <c r="BF146" s="249">
        <f t="shared" si="95"/>
        <v>0</v>
      </c>
      <c r="BG146" s="238"/>
      <c r="BH146" s="238"/>
      <c r="BI146" s="238"/>
      <c r="BJ146" s="239"/>
      <c r="BK146" s="249">
        <f t="shared" si="110"/>
        <v>0</v>
      </c>
      <c r="BL146" s="238"/>
      <c r="BM146" s="238"/>
      <c r="BN146" s="238"/>
      <c r="BO146" s="246"/>
      <c r="BP146" s="223">
        <f t="shared" si="111"/>
        <v>0</v>
      </c>
      <c r="BQ146" s="238"/>
      <c r="BR146" s="238"/>
      <c r="BS146" s="238"/>
      <c r="BT146" s="246"/>
      <c r="BU146" s="249">
        <f t="shared" si="112"/>
        <v>0</v>
      </c>
      <c r="BV146" s="238"/>
      <c r="BW146" s="238"/>
      <c r="BX146" s="238"/>
      <c r="BY146" s="246"/>
      <c r="CA146" s="222">
        <v>128</v>
      </c>
      <c r="CB146" s="216"/>
      <c r="CC146" s="216"/>
      <c r="CD146" s="216"/>
      <c r="CE146" s="216"/>
      <c r="CF146" s="216">
        <f t="shared" si="115"/>
        <v>0</v>
      </c>
      <c r="CH146" s="263">
        <v>32</v>
      </c>
      <c r="CJ146" s="274">
        <v>92</v>
      </c>
    </row>
    <row r="147" spans="1:88" s="211" customFormat="1" ht="16.5" customHeight="1" x14ac:dyDescent="0.15">
      <c r="A147" s="213">
        <f t="shared" si="61"/>
        <v>133</v>
      </c>
      <c r="B147" s="195" t="s">
        <v>26</v>
      </c>
      <c r="C147" s="265" t="s">
        <v>1444</v>
      </c>
      <c r="D147" s="270" t="s">
        <v>81</v>
      </c>
      <c r="E147" s="267" t="s">
        <v>1396</v>
      </c>
      <c r="F147" s="272" t="s">
        <v>1435</v>
      </c>
      <c r="G147" s="226" t="s">
        <v>1445</v>
      </c>
      <c r="H147" s="263">
        <v>3</v>
      </c>
      <c r="I147" s="230">
        <v>44256</v>
      </c>
      <c r="J147" s="231">
        <v>44651</v>
      </c>
      <c r="K147" s="232">
        <v>10</v>
      </c>
      <c r="L147" s="232">
        <v>3</v>
      </c>
      <c r="M147" s="232">
        <v>2</v>
      </c>
      <c r="N147" s="232">
        <v>2</v>
      </c>
      <c r="O147" s="232">
        <v>1</v>
      </c>
      <c r="P147" s="232">
        <v>1</v>
      </c>
      <c r="Q147" s="233">
        <v>3</v>
      </c>
      <c r="R147" s="255"/>
      <c r="S147" s="255"/>
      <c r="T147" s="258">
        <v>1000</v>
      </c>
      <c r="U147" s="214">
        <f t="shared" si="98"/>
        <v>0</v>
      </c>
      <c r="V147" s="218">
        <f t="shared" si="99"/>
        <v>0</v>
      </c>
      <c r="W147" s="218">
        <f t="shared" si="100"/>
        <v>0</v>
      </c>
      <c r="X147" s="218">
        <f t="shared" si="101"/>
        <v>0</v>
      </c>
      <c r="Y147" s="212">
        <f t="shared" si="102"/>
        <v>0</v>
      </c>
      <c r="Z147" s="214">
        <f t="shared" si="103"/>
        <v>1000</v>
      </c>
      <c r="AA147" s="218">
        <f t="shared" si="104"/>
        <v>0</v>
      </c>
      <c r="AB147" s="218">
        <f t="shared" si="105"/>
        <v>0</v>
      </c>
      <c r="AC147" s="218">
        <f t="shared" si="106"/>
        <v>0</v>
      </c>
      <c r="AD147" s="212">
        <f t="shared" si="113"/>
        <v>1000</v>
      </c>
      <c r="AE147" s="252"/>
      <c r="AF147" s="252"/>
      <c r="AH147" s="249">
        <f t="shared" si="107"/>
        <v>0</v>
      </c>
      <c r="AI147" s="238"/>
      <c r="AJ147" s="238"/>
      <c r="AK147" s="238"/>
      <c r="AL147" s="239"/>
      <c r="AM147" s="254"/>
      <c r="AN147" s="262"/>
      <c r="AO147" s="249">
        <f t="shared" si="108"/>
        <v>0</v>
      </c>
      <c r="AP147" s="238"/>
      <c r="AQ147" s="238"/>
      <c r="AR147" s="238"/>
      <c r="AS147" s="242"/>
      <c r="AT147" s="214">
        <f t="shared" si="109"/>
        <v>0</v>
      </c>
      <c r="AU147" s="238"/>
      <c r="AV147" s="238"/>
      <c r="AW147" s="238"/>
      <c r="AX147" s="239"/>
      <c r="AY147" s="249">
        <f t="shared" si="114"/>
        <v>1000</v>
      </c>
      <c r="AZ147" s="238"/>
      <c r="BA147" s="238"/>
      <c r="BB147" s="238"/>
      <c r="BC147" s="246">
        <v>1000</v>
      </c>
      <c r="BD147" s="254"/>
      <c r="BE147" s="252"/>
      <c r="BF147" s="249">
        <f t="shared" si="95"/>
        <v>0</v>
      </c>
      <c r="BG147" s="238"/>
      <c r="BH147" s="238"/>
      <c r="BI147" s="238"/>
      <c r="BJ147" s="239"/>
      <c r="BK147" s="249">
        <f t="shared" si="110"/>
        <v>0</v>
      </c>
      <c r="BL147" s="238"/>
      <c r="BM147" s="238"/>
      <c r="BN147" s="238"/>
      <c r="BO147" s="246"/>
      <c r="BP147" s="223">
        <f t="shared" si="111"/>
        <v>0</v>
      </c>
      <c r="BQ147" s="238"/>
      <c r="BR147" s="238"/>
      <c r="BS147" s="238"/>
      <c r="BT147" s="246"/>
      <c r="BU147" s="249">
        <f t="shared" si="112"/>
        <v>0</v>
      </c>
      <c r="BV147" s="238"/>
      <c r="BW147" s="238"/>
      <c r="BX147" s="238"/>
      <c r="BY147" s="246"/>
      <c r="CA147" s="222">
        <v>129</v>
      </c>
      <c r="CB147" s="216"/>
      <c r="CC147" s="216"/>
      <c r="CD147" s="216"/>
      <c r="CE147" s="216"/>
      <c r="CF147" s="216">
        <f t="shared" si="115"/>
        <v>0</v>
      </c>
      <c r="CH147" s="263">
        <v>32</v>
      </c>
      <c r="CJ147" s="274">
        <v>92</v>
      </c>
    </row>
    <row r="148" spans="1:88" s="211" customFormat="1" ht="16.5" customHeight="1" x14ac:dyDescent="0.15">
      <c r="A148" s="213">
        <f t="shared" ref="A148:A216" si="116">+ROW()-14</f>
        <v>134</v>
      </c>
      <c r="B148" s="195" t="s">
        <v>26</v>
      </c>
      <c r="C148" s="265" t="s">
        <v>1486</v>
      </c>
      <c r="D148" s="270" t="s">
        <v>81</v>
      </c>
      <c r="E148" s="267" t="s">
        <v>1396</v>
      </c>
      <c r="F148" s="272" t="s">
        <v>1484</v>
      </c>
      <c r="G148" s="226" t="s">
        <v>1487</v>
      </c>
      <c r="H148" s="537">
        <v>3</v>
      </c>
      <c r="I148" s="230">
        <v>44256</v>
      </c>
      <c r="J148" s="231">
        <v>44651</v>
      </c>
      <c r="K148" s="232">
        <v>10</v>
      </c>
      <c r="L148" s="232">
        <v>3</v>
      </c>
      <c r="M148" s="232">
        <v>2</v>
      </c>
      <c r="N148" s="232">
        <v>3</v>
      </c>
      <c r="O148" s="232">
        <v>1</v>
      </c>
      <c r="P148" s="232">
        <v>1</v>
      </c>
      <c r="Q148" s="233">
        <v>23</v>
      </c>
      <c r="R148" s="255"/>
      <c r="S148" s="255"/>
      <c r="T148" s="258">
        <v>490</v>
      </c>
      <c r="U148" s="214">
        <f t="shared" si="98"/>
        <v>0</v>
      </c>
      <c r="V148" s="218">
        <f t="shared" si="99"/>
        <v>0</v>
      </c>
      <c r="W148" s="218">
        <f t="shared" si="100"/>
        <v>0</v>
      </c>
      <c r="X148" s="218">
        <f t="shared" si="101"/>
        <v>0</v>
      </c>
      <c r="Y148" s="212">
        <f t="shared" si="102"/>
        <v>0</v>
      </c>
      <c r="Z148" s="214">
        <f t="shared" si="103"/>
        <v>490</v>
      </c>
      <c r="AA148" s="218">
        <f t="shared" si="104"/>
        <v>0</v>
      </c>
      <c r="AB148" s="218">
        <f t="shared" si="105"/>
        <v>0</v>
      </c>
      <c r="AC148" s="218">
        <f t="shared" si="106"/>
        <v>0</v>
      </c>
      <c r="AD148" s="212">
        <f t="shared" si="113"/>
        <v>490</v>
      </c>
      <c r="AE148" s="252"/>
      <c r="AF148" s="252"/>
      <c r="AH148" s="249">
        <f t="shared" si="107"/>
        <v>0</v>
      </c>
      <c r="AI148" s="238"/>
      <c r="AJ148" s="238"/>
      <c r="AK148" s="238"/>
      <c r="AL148" s="239"/>
      <c r="AM148" s="254"/>
      <c r="AN148" s="262"/>
      <c r="AO148" s="249">
        <f t="shared" si="108"/>
        <v>0</v>
      </c>
      <c r="AP148" s="238"/>
      <c r="AQ148" s="238"/>
      <c r="AR148" s="238"/>
      <c r="AS148" s="242"/>
      <c r="AT148" s="214">
        <f t="shared" si="109"/>
        <v>0</v>
      </c>
      <c r="AU148" s="238"/>
      <c r="AV148" s="238"/>
      <c r="AW148" s="238"/>
      <c r="AX148" s="239"/>
      <c r="AY148" s="249">
        <f t="shared" si="114"/>
        <v>490</v>
      </c>
      <c r="AZ148" s="238"/>
      <c r="BA148" s="238"/>
      <c r="BB148" s="238"/>
      <c r="BC148" s="246">
        <v>490</v>
      </c>
      <c r="BD148" s="254"/>
      <c r="BE148" s="252"/>
      <c r="BF148" s="249">
        <f t="shared" si="95"/>
        <v>0</v>
      </c>
      <c r="BG148" s="238"/>
      <c r="BH148" s="238"/>
      <c r="BI148" s="238"/>
      <c r="BJ148" s="239"/>
      <c r="BK148" s="249">
        <f t="shared" si="110"/>
        <v>0</v>
      </c>
      <c r="BL148" s="238"/>
      <c r="BM148" s="238"/>
      <c r="BN148" s="238"/>
      <c r="BO148" s="246"/>
      <c r="BP148" s="223">
        <f t="shared" si="111"/>
        <v>0</v>
      </c>
      <c r="BQ148" s="238"/>
      <c r="BR148" s="238"/>
      <c r="BS148" s="238"/>
      <c r="BT148" s="246"/>
      <c r="BU148" s="249">
        <f t="shared" si="112"/>
        <v>0</v>
      </c>
      <c r="BV148" s="238"/>
      <c r="BW148" s="238"/>
      <c r="BX148" s="238"/>
      <c r="BY148" s="246"/>
      <c r="CA148" s="222">
        <v>130</v>
      </c>
      <c r="CB148" s="216"/>
      <c r="CC148" s="216"/>
      <c r="CD148" s="216"/>
      <c r="CE148" s="216"/>
      <c r="CF148" s="216">
        <f t="shared" si="115"/>
        <v>0</v>
      </c>
      <c r="CH148" s="263">
        <v>32</v>
      </c>
      <c r="CJ148" s="274">
        <v>93</v>
      </c>
    </row>
    <row r="149" spans="1:88" s="211" customFormat="1" ht="16.5" customHeight="1" x14ac:dyDescent="0.15">
      <c r="A149" s="213">
        <f t="shared" si="116"/>
        <v>135</v>
      </c>
      <c r="B149" s="195" t="s">
        <v>26</v>
      </c>
      <c r="C149" s="265" t="s">
        <v>571</v>
      </c>
      <c r="D149" s="270" t="s">
        <v>81</v>
      </c>
      <c r="E149" s="267" t="s">
        <v>1396</v>
      </c>
      <c r="F149" s="272" t="s">
        <v>1397</v>
      </c>
      <c r="G149" s="226" t="s">
        <v>1401</v>
      </c>
      <c r="H149" s="263">
        <v>3</v>
      </c>
      <c r="I149" s="230">
        <v>44256</v>
      </c>
      <c r="J149" s="231">
        <v>44651</v>
      </c>
      <c r="K149" s="232">
        <v>10</v>
      </c>
      <c r="L149" s="232">
        <v>3</v>
      </c>
      <c r="M149" s="232">
        <v>2</v>
      </c>
      <c r="N149" s="232">
        <v>4</v>
      </c>
      <c r="O149" s="232">
        <v>1</v>
      </c>
      <c r="P149" s="232">
        <v>1</v>
      </c>
      <c r="Q149" s="233">
        <v>22</v>
      </c>
      <c r="R149" s="255"/>
      <c r="S149" s="255"/>
      <c r="T149" s="446">
        <v>244</v>
      </c>
      <c r="U149" s="214">
        <f t="shared" si="98"/>
        <v>0</v>
      </c>
      <c r="V149" s="218">
        <f t="shared" si="99"/>
        <v>0</v>
      </c>
      <c r="W149" s="218">
        <f t="shared" si="100"/>
        <v>0</v>
      </c>
      <c r="X149" s="218">
        <f t="shared" si="101"/>
        <v>0</v>
      </c>
      <c r="Y149" s="212">
        <f t="shared" si="102"/>
        <v>0</v>
      </c>
      <c r="Z149" s="214">
        <f t="shared" si="103"/>
        <v>244</v>
      </c>
      <c r="AA149" s="218">
        <f t="shared" si="104"/>
        <v>0</v>
      </c>
      <c r="AB149" s="218">
        <f t="shared" si="105"/>
        <v>0</v>
      </c>
      <c r="AC149" s="218">
        <f t="shared" si="106"/>
        <v>0</v>
      </c>
      <c r="AD149" s="212">
        <f t="shared" si="113"/>
        <v>244</v>
      </c>
      <c r="AE149" s="252"/>
      <c r="AF149" s="252"/>
      <c r="AH149" s="249">
        <f t="shared" si="107"/>
        <v>0</v>
      </c>
      <c r="AI149" s="238"/>
      <c r="AJ149" s="238"/>
      <c r="AK149" s="238"/>
      <c r="AL149" s="239"/>
      <c r="AM149" s="254"/>
      <c r="AN149" s="262"/>
      <c r="AO149" s="249">
        <f t="shared" si="108"/>
        <v>0</v>
      </c>
      <c r="AP149" s="238"/>
      <c r="AQ149" s="238"/>
      <c r="AR149" s="238"/>
      <c r="AS149" s="242"/>
      <c r="AT149" s="214">
        <f t="shared" si="109"/>
        <v>0</v>
      </c>
      <c r="AU149" s="238"/>
      <c r="AV149" s="238"/>
      <c r="AW149" s="238"/>
      <c r="AX149" s="239"/>
      <c r="AY149" s="249">
        <f t="shared" si="114"/>
        <v>244</v>
      </c>
      <c r="AZ149" s="238"/>
      <c r="BA149" s="238"/>
      <c r="BB149" s="238"/>
      <c r="BC149" s="246">
        <v>244</v>
      </c>
      <c r="BD149" s="254"/>
      <c r="BE149" s="252"/>
      <c r="BF149" s="249">
        <f t="shared" si="95"/>
        <v>0</v>
      </c>
      <c r="BG149" s="238"/>
      <c r="BH149" s="238"/>
      <c r="BI149" s="238"/>
      <c r="BJ149" s="239"/>
      <c r="BK149" s="249">
        <f t="shared" si="110"/>
        <v>0</v>
      </c>
      <c r="BL149" s="238"/>
      <c r="BM149" s="238"/>
      <c r="BN149" s="238"/>
      <c r="BO149" s="246"/>
      <c r="BP149" s="223">
        <f t="shared" si="111"/>
        <v>0</v>
      </c>
      <c r="BQ149" s="238"/>
      <c r="BR149" s="238"/>
      <c r="BS149" s="238"/>
      <c r="BT149" s="246"/>
      <c r="BU149" s="249">
        <f t="shared" si="112"/>
        <v>0</v>
      </c>
      <c r="BV149" s="238"/>
      <c r="BW149" s="238"/>
      <c r="BX149" s="238"/>
      <c r="BY149" s="246"/>
      <c r="CA149" s="222">
        <v>131</v>
      </c>
      <c r="CB149" s="216"/>
      <c r="CC149" s="216"/>
      <c r="CD149" s="216"/>
      <c r="CE149" s="216"/>
      <c r="CF149" s="216">
        <f t="shared" si="115"/>
        <v>0</v>
      </c>
      <c r="CH149" s="263">
        <v>32</v>
      </c>
      <c r="CJ149" s="274">
        <v>91</v>
      </c>
    </row>
    <row r="150" spans="1:88" s="165" customFormat="1" ht="16.5" customHeight="1" x14ac:dyDescent="0.15">
      <c r="A150" s="213">
        <f t="shared" si="116"/>
        <v>136</v>
      </c>
      <c r="B150" s="208" t="s">
        <v>26</v>
      </c>
      <c r="C150" s="558" t="s">
        <v>1360</v>
      </c>
      <c r="D150" s="589" t="s">
        <v>81</v>
      </c>
      <c r="E150" s="188" t="s">
        <v>379</v>
      </c>
      <c r="F150" s="559" t="s">
        <v>1358</v>
      </c>
      <c r="G150" s="173" t="s">
        <v>1361</v>
      </c>
      <c r="H150" s="162">
        <v>3</v>
      </c>
      <c r="I150" s="153">
        <v>44286</v>
      </c>
      <c r="J150" s="154">
        <v>44651</v>
      </c>
      <c r="K150" s="155">
        <v>10</v>
      </c>
      <c r="L150" s="155">
        <v>3</v>
      </c>
      <c r="M150" s="155">
        <v>5</v>
      </c>
      <c r="N150" s="155">
        <v>1</v>
      </c>
      <c r="O150" s="155">
        <v>1</v>
      </c>
      <c r="P150" s="155">
        <v>1</v>
      </c>
      <c r="Q150" s="156">
        <v>4</v>
      </c>
      <c r="R150" s="163"/>
      <c r="S150" s="163"/>
      <c r="T150" s="164">
        <v>99050</v>
      </c>
      <c r="U150" s="159">
        <f t="shared" si="98"/>
        <v>0</v>
      </c>
      <c r="V150" s="160">
        <f t="shared" si="99"/>
        <v>0</v>
      </c>
      <c r="W150" s="160">
        <f t="shared" si="100"/>
        <v>0</v>
      </c>
      <c r="X150" s="160">
        <f t="shared" si="101"/>
        <v>0</v>
      </c>
      <c r="Y150" s="161">
        <f t="shared" si="102"/>
        <v>0</v>
      </c>
      <c r="Z150" s="159">
        <f t="shared" si="103"/>
        <v>99050</v>
      </c>
      <c r="AA150" s="160">
        <f t="shared" si="104"/>
        <v>0</v>
      </c>
      <c r="AB150" s="160">
        <f t="shared" si="105"/>
        <v>0</v>
      </c>
      <c r="AC150" s="160">
        <f t="shared" si="106"/>
        <v>0</v>
      </c>
      <c r="AD150" s="161">
        <f t="shared" si="113"/>
        <v>99050</v>
      </c>
      <c r="AE150" s="252"/>
      <c r="AF150" s="252"/>
      <c r="AH150" s="166">
        <f t="shared" si="107"/>
        <v>0</v>
      </c>
      <c r="AI150" s="167"/>
      <c r="AJ150" s="167"/>
      <c r="AK150" s="167"/>
      <c r="AL150" s="168"/>
      <c r="AM150" s="169"/>
      <c r="AN150" s="262"/>
      <c r="AO150" s="166">
        <f t="shared" si="108"/>
        <v>0</v>
      </c>
      <c r="AP150" s="167"/>
      <c r="AQ150" s="167"/>
      <c r="AR150" s="167"/>
      <c r="AS150" s="170"/>
      <c r="AT150" s="159">
        <f t="shared" si="109"/>
        <v>0</v>
      </c>
      <c r="AU150" s="167"/>
      <c r="AV150" s="167"/>
      <c r="AW150" s="167"/>
      <c r="AX150" s="168"/>
      <c r="AY150" s="166">
        <f t="shared" si="114"/>
        <v>99050</v>
      </c>
      <c r="AZ150" s="167"/>
      <c r="BA150" s="167"/>
      <c r="BB150" s="167"/>
      <c r="BC150" s="171">
        <v>99050</v>
      </c>
      <c r="BD150" s="169"/>
      <c r="BE150" s="252"/>
      <c r="BF150" s="166">
        <f t="shared" si="95"/>
        <v>0</v>
      </c>
      <c r="BG150" s="167"/>
      <c r="BH150" s="167"/>
      <c r="BI150" s="167"/>
      <c r="BJ150" s="168"/>
      <c r="BK150" s="166">
        <f t="shared" si="110"/>
        <v>0</v>
      </c>
      <c r="BL150" s="167"/>
      <c r="BM150" s="167"/>
      <c r="BN150" s="167"/>
      <c r="BO150" s="171"/>
      <c r="BP150" s="172">
        <f t="shared" si="111"/>
        <v>0</v>
      </c>
      <c r="BQ150" s="167"/>
      <c r="BR150" s="167"/>
      <c r="BS150" s="167"/>
      <c r="BT150" s="171"/>
      <c r="BU150" s="166">
        <f t="shared" si="112"/>
        <v>0</v>
      </c>
      <c r="BV150" s="167"/>
      <c r="BW150" s="167"/>
      <c r="BX150" s="167"/>
      <c r="BY150" s="171"/>
      <c r="CA150" s="191">
        <v>132</v>
      </c>
      <c r="CB150" s="184"/>
      <c r="CC150" s="184"/>
      <c r="CD150" s="184"/>
      <c r="CE150" s="184"/>
      <c r="CF150" s="216">
        <f t="shared" si="115"/>
        <v>0</v>
      </c>
      <c r="CH150" s="162">
        <v>32</v>
      </c>
      <c r="CJ150" s="165">
        <v>85</v>
      </c>
    </row>
    <row r="151" spans="1:88" s="165" customFormat="1" ht="16.5" customHeight="1" x14ac:dyDescent="0.15">
      <c r="A151" s="213">
        <f t="shared" si="116"/>
        <v>137</v>
      </c>
      <c r="B151" s="208" t="s">
        <v>26</v>
      </c>
      <c r="C151" s="558" t="s">
        <v>1362</v>
      </c>
      <c r="D151" s="589" t="s">
        <v>81</v>
      </c>
      <c r="E151" s="188" t="s">
        <v>379</v>
      </c>
      <c r="F151" s="559" t="s">
        <v>1358</v>
      </c>
      <c r="G151" s="173" t="s">
        <v>1363</v>
      </c>
      <c r="H151" s="162">
        <v>3</v>
      </c>
      <c r="I151" s="153">
        <v>44256</v>
      </c>
      <c r="J151" s="154">
        <v>44651</v>
      </c>
      <c r="K151" s="155">
        <v>10</v>
      </c>
      <c r="L151" s="155">
        <v>3</v>
      </c>
      <c r="M151" s="155">
        <v>5</v>
      </c>
      <c r="N151" s="155">
        <v>2</v>
      </c>
      <c r="O151" s="155">
        <v>1</v>
      </c>
      <c r="P151" s="155">
        <v>1</v>
      </c>
      <c r="Q151" s="156">
        <v>1</v>
      </c>
      <c r="R151" s="163"/>
      <c r="S151" s="163"/>
      <c r="T151" s="164">
        <v>3040</v>
      </c>
      <c r="U151" s="159">
        <f t="shared" si="98"/>
        <v>0</v>
      </c>
      <c r="V151" s="160">
        <f t="shared" si="99"/>
        <v>0</v>
      </c>
      <c r="W151" s="160">
        <f t="shared" si="100"/>
        <v>0</v>
      </c>
      <c r="X151" s="160">
        <f t="shared" si="101"/>
        <v>0</v>
      </c>
      <c r="Y151" s="161">
        <f t="shared" si="102"/>
        <v>0</v>
      </c>
      <c r="Z151" s="159">
        <v>3040</v>
      </c>
      <c r="AA151" s="160">
        <f t="shared" ref="AA151:AA190" si="117">AU151+AZ151+BG151+BL151+BQ151+BV151</f>
        <v>0</v>
      </c>
      <c r="AB151" s="160">
        <f t="shared" ref="AB151:AB190" si="118">AV151+BA151+BH151+BM151+BR151+BW151</f>
        <v>0</v>
      </c>
      <c r="AC151" s="160">
        <f t="shared" ref="AC151:AC190" si="119">AW151+BB151+BI151+BN151+BS151+BX151</f>
        <v>0</v>
      </c>
      <c r="AD151" s="161">
        <f t="shared" ref="AD151:AD190" si="120">AX151+BC151+BJ151+BO151+BT151+BY151</f>
        <v>3040</v>
      </c>
      <c r="AE151" s="252"/>
      <c r="AF151" s="252"/>
      <c r="AH151" s="166">
        <f t="shared" si="107"/>
        <v>0</v>
      </c>
      <c r="AI151" s="167"/>
      <c r="AJ151" s="167"/>
      <c r="AK151" s="167"/>
      <c r="AL151" s="168"/>
      <c r="AM151" s="169"/>
      <c r="AN151" s="262"/>
      <c r="AO151" s="166">
        <f t="shared" si="108"/>
        <v>0</v>
      </c>
      <c r="AP151" s="167"/>
      <c r="AQ151" s="167"/>
      <c r="AR151" s="167"/>
      <c r="AS151" s="170"/>
      <c r="AT151" s="159">
        <f t="shared" si="109"/>
        <v>0</v>
      </c>
      <c r="AU151" s="167"/>
      <c r="AV151" s="167"/>
      <c r="AW151" s="167"/>
      <c r="AX151" s="168"/>
      <c r="AY151" s="166">
        <f t="shared" si="114"/>
        <v>3040</v>
      </c>
      <c r="AZ151" s="167"/>
      <c r="BA151" s="167"/>
      <c r="BB151" s="167"/>
      <c r="BC151" s="171">
        <v>3040</v>
      </c>
      <c r="BD151" s="169"/>
      <c r="BE151" s="252"/>
      <c r="BF151" s="166">
        <f t="shared" si="95"/>
        <v>0</v>
      </c>
      <c r="BG151" s="167"/>
      <c r="BH151" s="167"/>
      <c r="BI151" s="167"/>
      <c r="BJ151" s="168"/>
      <c r="BK151" s="166">
        <f t="shared" si="110"/>
        <v>0</v>
      </c>
      <c r="BL151" s="167"/>
      <c r="BM151" s="167"/>
      <c r="BN151" s="167"/>
      <c r="BO151" s="171"/>
      <c r="BP151" s="172">
        <f t="shared" si="111"/>
        <v>0</v>
      </c>
      <c r="BQ151" s="167"/>
      <c r="BR151" s="167"/>
      <c r="BS151" s="167"/>
      <c r="BT151" s="171"/>
      <c r="BU151" s="166">
        <f t="shared" si="112"/>
        <v>0</v>
      </c>
      <c r="BV151" s="167"/>
      <c r="BW151" s="167"/>
      <c r="BX151" s="167"/>
      <c r="BY151" s="171"/>
      <c r="CA151" s="191">
        <v>133</v>
      </c>
      <c r="CB151" s="184"/>
      <c r="CC151" s="184"/>
      <c r="CD151" s="184"/>
      <c r="CE151" s="184"/>
      <c r="CF151" s="216">
        <f t="shared" si="115"/>
        <v>0</v>
      </c>
      <c r="CH151" s="162">
        <v>32</v>
      </c>
      <c r="CJ151" s="165">
        <v>85</v>
      </c>
    </row>
    <row r="152" spans="1:88" s="211" customFormat="1" ht="16.5" customHeight="1" x14ac:dyDescent="0.15">
      <c r="A152" s="213">
        <f t="shared" si="116"/>
        <v>138</v>
      </c>
      <c r="B152" s="195" t="s">
        <v>26</v>
      </c>
      <c r="C152" s="268" t="s">
        <v>569</v>
      </c>
      <c r="D152" s="266" t="s">
        <v>81</v>
      </c>
      <c r="E152" s="188" t="s">
        <v>379</v>
      </c>
      <c r="F152" s="559" t="s">
        <v>570</v>
      </c>
      <c r="G152" s="224" t="s">
        <v>1394</v>
      </c>
      <c r="H152" s="263">
        <v>3</v>
      </c>
      <c r="I152" s="230">
        <v>44256</v>
      </c>
      <c r="J152" s="231">
        <v>44651</v>
      </c>
      <c r="K152" s="346">
        <v>10</v>
      </c>
      <c r="L152" s="346">
        <v>3</v>
      </c>
      <c r="M152" s="346">
        <v>5</v>
      </c>
      <c r="N152" s="346">
        <v>4</v>
      </c>
      <c r="O152" s="346">
        <v>1</v>
      </c>
      <c r="P152" s="346">
        <v>1</v>
      </c>
      <c r="Q152" s="347">
        <v>4</v>
      </c>
      <c r="R152" s="255"/>
      <c r="S152" s="255"/>
      <c r="T152" s="259">
        <v>5268</v>
      </c>
      <c r="U152" s="214">
        <f t="shared" si="98"/>
        <v>0</v>
      </c>
      <c r="V152" s="218">
        <f t="shared" si="99"/>
        <v>0</v>
      </c>
      <c r="W152" s="218">
        <f t="shared" si="100"/>
        <v>0</v>
      </c>
      <c r="X152" s="218">
        <f t="shared" si="101"/>
        <v>0</v>
      </c>
      <c r="Y152" s="212">
        <f t="shared" si="102"/>
        <v>0</v>
      </c>
      <c r="Z152" s="214">
        <f t="shared" ref="Z152:Z190" si="121">AT152+AY152+BF152+BK152+BP152+BU152</f>
        <v>5268</v>
      </c>
      <c r="AA152" s="218">
        <f t="shared" si="117"/>
        <v>0</v>
      </c>
      <c r="AB152" s="218">
        <f t="shared" si="118"/>
        <v>0</v>
      </c>
      <c r="AC152" s="218">
        <f t="shared" si="119"/>
        <v>0</v>
      </c>
      <c r="AD152" s="212">
        <f t="shared" si="120"/>
        <v>5268</v>
      </c>
      <c r="AE152" s="252"/>
      <c r="AF152" s="252"/>
      <c r="AH152" s="249">
        <f t="shared" si="107"/>
        <v>0</v>
      </c>
      <c r="AI152" s="238"/>
      <c r="AJ152" s="238"/>
      <c r="AK152" s="238"/>
      <c r="AL152" s="239"/>
      <c r="AM152" s="254"/>
      <c r="AN152" s="262"/>
      <c r="AO152" s="249">
        <f t="shared" si="108"/>
        <v>0</v>
      </c>
      <c r="AP152" s="238"/>
      <c r="AQ152" s="238"/>
      <c r="AR152" s="238"/>
      <c r="AS152" s="242"/>
      <c r="AT152" s="249">
        <v>0</v>
      </c>
      <c r="AU152" s="238"/>
      <c r="AV152" s="238"/>
      <c r="AW152" s="238"/>
      <c r="AX152" s="246"/>
      <c r="AY152" s="249">
        <f t="shared" si="114"/>
        <v>5268</v>
      </c>
      <c r="AZ152" s="238"/>
      <c r="BA152" s="238"/>
      <c r="BB152" s="238"/>
      <c r="BC152" s="246">
        <v>5268</v>
      </c>
      <c r="BD152" s="254"/>
      <c r="BE152" s="252"/>
      <c r="BF152" s="249">
        <f t="shared" si="95"/>
        <v>0</v>
      </c>
      <c r="BG152" s="238"/>
      <c r="BH152" s="238"/>
      <c r="BI152" s="238"/>
      <c r="BJ152" s="239"/>
      <c r="BK152" s="249">
        <f t="shared" si="110"/>
        <v>0</v>
      </c>
      <c r="BL152" s="238"/>
      <c r="BM152" s="238"/>
      <c r="BN152" s="238"/>
      <c r="BO152" s="246"/>
      <c r="BP152" s="223">
        <f t="shared" si="111"/>
        <v>0</v>
      </c>
      <c r="BQ152" s="238"/>
      <c r="BR152" s="238"/>
      <c r="BS152" s="238"/>
      <c r="BT152" s="246"/>
      <c r="BU152" s="249">
        <f t="shared" si="112"/>
        <v>0</v>
      </c>
      <c r="BV152" s="238"/>
      <c r="BW152" s="238"/>
      <c r="BX152" s="238"/>
      <c r="BY152" s="246"/>
      <c r="CA152" s="222">
        <v>1004</v>
      </c>
      <c r="CB152" s="216"/>
      <c r="CC152" s="216"/>
      <c r="CD152" s="216"/>
      <c r="CE152" s="216"/>
      <c r="CF152" s="216">
        <f t="shared" si="115"/>
        <v>0</v>
      </c>
      <c r="CH152" s="376"/>
    </row>
    <row r="153" spans="1:88" s="211" customFormat="1" ht="16.5" customHeight="1" x14ac:dyDescent="0.15">
      <c r="A153" s="213">
        <f t="shared" si="116"/>
        <v>139</v>
      </c>
      <c r="B153" s="195" t="s">
        <v>26</v>
      </c>
      <c r="C153" s="268" t="s">
        <v>571</v>
      </c>
      <c r="D153" s="266" t="s">
        <v>81</v>
      </c>
      <c r="E153" s="269" t="s">
        <v>379</v>
      </c>
      <c r="F153" s="273" t="s">
        <v>570</v>
      </c>
      <c r="G153" s="224" t="s">
        <v>573</v>
      </c>
      <c r="H153" s="263">
        <v>3</v>
      </c>
      <c r="I153" s="230">
        <v>44256</v>
      </c>
      <c r="J153" s="231">
        <v>44651</v>
      </c>
      <c r="K153" s="346">
        <v>10</v>
      </c>
      <c r="L153" s="346">
        <v>3</v>
      </c>
      <c r="M153" s="346">
        <v>5</v>
      </c>
      <c r="N153" s="346">
        <v>4</v>
      </c>
      <c r="O153" s="346">
        <v>1</v>
      </c>
      <c r="P153" s="346">
        <v>1</v>
      </c>
      <c r="Q153" s="347">
        <v>4</v>
      </c>
      <c r="R153" s="255"/>
      <c r="S153" s="255"/>
      <c r="T153" s="259">
        <v>437</v>
      </c>
      <c r="U153" s="214">
        <f t="shared" si="98"/>
        <v>0</v>
      </c>
      <c r="V153" s="218">
        <f t="shared" si="99"/>
        <v>0</v>
      </c>
      <c r="W153" s="218">
        <f t="shared" si="100"/>
        <v>0</v>
      </c>
      <c r="X153" s="218">
        <f t="shared" si="101"/>
        <v>0</v>
      </c>
      <c r="Y153" s="212">
        <f t="shared" si="102"/>
        <v>0</v>
      </c>
      <c r="Z153" s="214">
        <f t="shared" si="121"/>
        <v>437</v>
      </c>
      <c r="AA153" s="218">
        <f t="shared" si="117"/>
        <v>0</v>
      </c>
      <c r="AB153" s="218">
        <f t="shared" si="118"/>
        <v>0</v>
      </c>
      <c r="AC153" s="218">
        <f t="shared" si="119"/>
        <v>0</v>
      </c>
      <c r="AD153" s="212">
        <f t="shared" si="120"/>
        <v>437</v>
      </c>
      <c r="AE153" s="252"/>
      <c r="AF153" s="252"/>
      <c r="AH153" s="251">
        <f t="shared" si="107"/>
        <v>0</v>
      </c>
      <c r="AI153" s="240"/>
      <c r="AJ153" s="240"/>
      <c r="AK153" s="240"/>
      <c r="AL153" s="241"/>
      <c r="AM153" s="254"/>
      <c r="AN153" s="262"/>
      <c r="AO153" s="249">
        <f t="shared" si="108"/>
        <v>0</v>
      </c>
      <c r="AP153" s="240"/>
      <c r="AQ153" s="240"/>
      <c r="AR153" s="240"/>
      <c r="AS153" s="243"/>
      <c r="AT153" s="249">
        <v>0</v>
      </c>
      <c r="AU153" s="238"/>
      <c r="AV153" s="238"/>
      <c r="AW153" s="238"/>
      <c r="AX153" s="246"/>
      <c r="AY153" s="249">
        <f t="shared" si="114"/>
        <v>437</v>
      </c>
      <c r="AZ153" s="240"/>
      <c r="BA153" s="240"/>
      <c r="BB153" s="240"/>
      <c r="BC153" s="247">
        <v>437</v>
      </c>
      <c r="BD153" s="254"/>
      <c r="BE153" s="252"/>
      <c r="BF153" s="249">
        <f t="shared" ref="BF153:BF184" si="122">SUM(BG153:BJ153)</f>
        <v>0</v>
      </c>
      <c r="BG153" s="240"/>
      <c r="BH153" s="240"/>
      <c r="BI153" s="240"/>
      <c r="BJ153" s="241"/>
      <c r="BK153" s="249">
        <f t="shared" si="110"/>
        <v>0</v>
      </c>
      <c r="BL153" s="240"/>
      <c r="BM153" s="240"/>
      <c r="BN153" s="240"/>
      <c r="BO153" s="247"/>
      <c r="BP153" s="223">
        <f t="shared" si="111"/>
        <v>0</v>
      </c>
      <c r="BQ153" s="240"/>
      <c r="BR153" s="240"/>
      <c r="BS153" s="240"/>
      <c r="BT153" s="247"/>
      <c r="BU153" s="249">
        <f t="shared" si="112"/>
        <v>0</v>
      </c>
      <c r="BV153" s="240"/>
      <c r="BW153" s="240"/>
      <c r="BX153" s="240"/>
      <c r="BY153" s="247"/>
      <c r="CA153" s="222">
        <v>1013</v>
      </c>
      <c r="CB153" s="216"/>
      <c r="CC153" s="216"/>
      <c r="CD153" s="216"/>
      <c r="CE153" s="216"/>
      <c r="CF153" s="216">
        <f t="shared" si="115"/>
        <v>0</v>
      </c>
      <c r="CH153" s="376"/>
    </row>
    <row r="154" spans="1:88" s="211" customFormat="1" ht="16.5" customHeight="1" x14ac:dyDescent="0.15">
      <c r="A154" s="213">
        <f t="shared" si="116"/>
        <v>140</v>
      </c>
      <c r="B154" s="150" t="s">
        <v>26</v>
      </c>
      <c r="C154" s="1092" t="s">
        <v>1586</v>
      </c>
      <c r="D154" s="589" t="s">
        <v>81</v>
      </c>
      <c r="E154" s="188" t="s">
        <v>1583</v>
      </c>
      <c r="F154" s="559" t="s">
        <v>1584</v>
      </c>
      <c r="G154" s="643" t="s">
        <v>1587</v>
      </c>
      <c r="H154" s="162">
        <v>3</v>
      </c>
      <c r="I154" s="153">
        <v>44256</v>
      </c>
      <c r="J154" s="154">
        <v>44651</v>
      </c>
      <c r="K154" s="155">
        <v>10</v>
      </c>
      <c r="L154" s="155">
        <v>4</v>
      </c>
      <c r="M154" s="155">
        <v>1</v>
      </c>
      <c r="N154" s="155">
        <v>1</v>
      </c>
      <c r="O154" s="155">
        <v>1</v>
      </c>
      <c r="P154" s="155">
        <v>1</v>
      </c>
      <c r="Q154" s="156">
        <v>1</v>
      </c>
      <c r="R154" s="255"/>
      <c r="S154" s="255"/>
      <c r="T154" s="282">
        <v>7225</v>
      </c>
      <c r="U154" s="214">
        <f t="shared" si="98"/>
        <v>0</v>
      </c>
      <c r="V154" s="218">
        <f t="shared" si="99"/>
        <v>0</v>
      </c>
      <c r="W154" s="218">
        <f t="shared" si="100"/>
        <v>0</v>
      </c>
      <c r="X154" s="218">
        <f t="shared" si="101"/>
        <v>0</v>
      </c>
      <c r="Y154" s="212">
        <f t="shared" si="102"/>
        <v>0</v>
      </c>
      <c r="Z154" s="214">
        <f t="shared" si="121"/>
        <v>7225</v>
      </c>
      <c r="AA154" s="218">
        <f t="shared" si="117"/>
        <v>0</v>
      </c>
      <c r="AB154" s="218">
        <f t="shared" si="118"/>
        <v>0</v>
      </c>
      <c r="AC154" s="218">
        <f t="shared" si="119"/>
        <v>0</v>
      </c>
      <c r="AD154" s="212">
        <f t="shared" si="120"/>
        <v>7225</v>
      </c>
      <c r="AE154" s="252"/>
      <c r="AF154" s="252"/>
      <c r="AH154" s="249">
        <f t="shared" si="107"/>
        <v>0</v>
      </c>
      <c r="AI154" s="238"/>
      <c r="AJ154" s="238"/>
      <c r="AK154" s="238"/>
      <c r="AL154" s="239"/>
      <c r="AM154" s="254"/>
      <c r="AN154" s="262"/>
      <c r="AO154" s="249">
        <f t="shared" si="108"/>
        <v>0</v>
      </c>
      <c r="AP154" s="238"/>
      <c r="AQ154" s="238"/>
      <c r="AR154" s="238"/>
      <c r="AS154" s="242"/>
      <c r="AT154" s="214">
        <f t="shared" ref="AT154:AT190" si="123">SUM(AU154:AX154)</f>
        <v>0</v>
      </c>
      <c r="AU154" s="238"/>
      <c r="AV154" s="238"/>
      <c r="AW154" s="238"/>
      <c r="AX154" s="239"/>
      <c r="AY154" s="249">
        <f t="shared" si="114"/>
        <v>7225</v>
      </c>
      <c r="AZ154" s="238"/>
      <c r="BA154" s="238"/>
      <c r="BB154" s="238"/>
      <c r="BC154" s="281">
        <v>7225</v>
      </c>
      <c r="BD154" s="254"/>
      <c r="BE154" s="252"/>
      <c r="BF154" s="249">
        <f t="shared" si="122"/>
        <v>0</v>
      </c>
      <c r="BG154" s="238"/>
      <c r="BH154" s="238"/>
      <c r="BI154" s="238"/>
      <c r="BJ154" s="239"/>
      <c r="BK154" s="249">
        <f t="shared" si="110"/>
        <v>0</v>
      </c>
      <c r="BL154" s="238"/>
      <c r="BM154" s="238"/>
      <c r="BN154" s="238"/>
      <c r="BO154" s="246"/>
      <c r="BP154" s="223">
        <f t="shared" si="111"/>
        <v>0</v>
      </c>
      <c r="BQ154" s="238"/>
      <c r="BR154" s="238"/>
      <c r="BS154" s="238"/>
      <c r="BT154" s="246"/>
      <c r="BU154" s="249">
        <f t="shared" si="112"/>
        <v>0</v>
      </c>
      <c r="BV154" s="238"/>
      <c r="BW154" s="238"/>
      <c r="BX154" s="238"/>
      <c r="BY154" s="246"/>
      <c r="CA154" s="222">
        <v>134</v>
      </c>
      <c r="CB154" s="216"/>
      <c r="CC154" s="216"/>
      <c r="CD154" s="216"/>
      <c r="CE154" s="216"/>
      <c r="CF154" s="216">
        <f t="shared" si="115"/>
        <v>0</v>
      </c>
      <c r="CH154" s="263">
        <v>32</v>
      </c>
      <c r="CJ154" s="274">
        <v>111</v>
      </c>
    </row>
    <row r="155" spans="1:88" s="332" customFormat="1" ht="16.5" customHeight="1" x14ac:dyDescent="0.15">
      <c r="A155" s="213">
        <f t="shared" si="116"/>
        <v>141</v>
      </c>
      <c r="B155" s="150" t="s">
        <v>26</v>
      </c>
      <c r="C155" s="558" t="s">
        <v>119</v>
      </c>
      <c r="D155" s="589" t="s">
        <v>81</v>
      </c>
      <c r="E155" s="188" t="s">
        <v>660</v>
      </c>
      <c r="F155" s="559" t="s">
        <v>1509</v>
      </c>
      <c r="G155" s="173" t="s">
        <v>742</v>
      </c>
      <c r="H155" s="162">
        <v>3</v>
      </c>
      <c r="I155" s="153">
        <v>44287</v>
      </c>
      <c r="J155" s="154">
        <v>44651</v>
      </c>
      <c r="K155" s="155">
        <v>10</v>
      </c>
      <c r="L155" s="155">
        <v>6</v>
      </c>
      <c r="M155" s="155">
        <v>1</v>
      </c>
      <c r="N155" s="155">
        <v>1</v>
      </c>
      <c r="O155" s="155">
        <v>1</v>
      </c>
      <c r="P155" s="155">
        <v>1</v>
      </c>
      <c r="Q155" s="156">
        <v>1</v>
      </c>
      <c r="R155" s="329"/>
      <c r="S155" s="329"/>
      <c r="T155" s="282">
        <f>Z155</f>
        <v>845</v>
      </c>
      <c r="U155" s="338">
        <f t="shared" si="98"/>
        <v>0</v>
      </c>
      <c r="V155" s="355">
        <f t="shared" si="99"/>
        <v>0</v>
      </c>
      <c r="W155" s="355">
        <f t="shared" si="100"/>
        <v>0</v>
      </c>
      <c r="X155" s="355">
        <f t="shared" si="101"/>
        <v>0</v>
      </c>
      <c r="Y155" s="356">
        <f t="shared" si="102"/>
        <v>0</v>
      </c>
      <c r="Z155" s="338">
        <f t="shared" si="121"/>
        <v>845</v>
      </c>
      <c r="AA155" s="355">
        <f t="shared" si="117"/>
        <v>0</v>
      </c>
      <c r="AB155" s="355">
        <f t="shared" si="118"/>
        <v>0</v>
      </c>
      <c r="AC155" s="355">
        <f t="shared" si="119"/>
        <v>0</v>
      </c>
      <c r="AD155" s="356">
        <f t="shared" si="120"/>
        <v>845</v>
      </c>
      <c r="AE155" s="331"/>
      <c r="AF155" s="331"/>
      <c r="AH155" s="336">
        <f t="shared" si="107"/>
        <v>0</v>
      </c>
      <c r="AI155" s="357"/>
      <c r="AJ155" s="357"/>
      <c r="AK155" s="357"/>
      <c r="AL155" s="343"/>
      <c r="AM155" s="334"/>
      <c r="AN155" s="335"/>
      <c r="AO155" s="336">
        <f t="shared" si="108"/>
        <v>0</v>
      </c>
      <c r="AP155" s="357"/>
      <c r="AQ155" s="357"/>
      <c r="AR155" s="357"/>
      <c r="AS155" s="358"/>
      <c r="AT155" s="338">
        <f t="shared" si="123"/>
        <v>0</v>
      </c>
      <c r="AU155" s="357"/>
      <c r="AV155" s="357"/>
      <c r="AW155" s="357"/>
      <c r="AX155" s="343"/>
      <c r="AY155" s="336">
        <f t="shared" si="114"/>
        <v>845</v>
      </c>
      <c r="AZ155" s="357"/>
      <c r="BA155" s="357"/>
      <c r="BB155" s="357"/>
      <c r="BC155" s="281">
        <v>845</v>
      </c>
      <c r="BD155" s="334"/>
      <c r="BE155" s="331"/>
      <c r="BF155" s="336">
        <f t="shared" si="122"/>
        <v>0</v>
      </c>
      <c r="BG155" s="357"/>
      <c r="BH155" s="357"/>
      <c r="BI155" s="357"/>
      <c r="BJ155" s="343"/>
      <c r="BK155" s="336">
        <f t="shared" si="110"/>
        <v>0</v>
      </c>
      <c r="BL155" s="357"/>
      <c r="BM155" s="357"/>
      <c r="BN155" s="357"/>
      <c r="BO155" s="281"/>
      <c r="BP155" s="339">
        <f t="shared" si="111"/>
        <v>0</v>
      </c>
      <c r="BQ155" s="357"/>
      <c r="BR155" s="357"/>
      <c r="BS155" s="357"/>
      <c r="BT155" s="281"/>
      <c r="BU155" s="336">
        <f t="shared" si="112"/>
        <v>0</v>
      </c>
      <c r="BV155" s="357"/>
      <c r="BW155" s="357"/>
      <c r="BX155" s="357"/>
      <c r="BY155" s="281"/>
      <c r="CA155" s="359">
        <v>138</v>
      </c>
      <c r="CB155" s="360"/>
      <c r="CC155" s="360"/>
      <c r="CD155" s="360"/>
      <c r="CE155" s="360"/>
      <c r="CF155" s="216">
        <f t="shared" si="115"/>
        <v>0</v>
      </c>
      <c r="CH155" s="319">
        <v>32</v>
      </c>
      <c r="CJ155" s="332">
        <v>102</v>
      </c>
    </row>
    <row r="156" spans="1:88" s="211" customFormat="1" ht="16.5" customHeight="1" x14ac:dyDescent="0.15">
      <c r="A156" s="213">
        <f t="shared" si="116"/>
        <v>142</v>
      </c>
      <c r="B156" s="236" t="s">
        <v>26</v>
      </c>
      <c r="C156" s="265" t="s">
        <v>119</v>
      </c>
      <c r="D156" s="270" t="s">
        <v>81</v>
      </c>
      <c r="E156" s="267" t="s">
        <v>660</v>
      </c>
      <c r="F156" s="272" t="s">
        <v>761</v>
      </c>
      <c r="G156" s="226" t="s">
        <v>762</v>
      </c>
      <c r="H156" s="263">
        <v>3</v>
      </c>
      <c r="I156" s="230">
        <v>44287</v>
      </c>
      <c r="J156" s="231">
        <v>44651</v>
      </c>
      <c r="K156" s="232">
        <v>10</v>
      </c>
      <c r="L156" s="232">
        <v>6</v>
      </c>
      <c r="M156" s="232">
        <v>1</v>
      </c>
      <c r="N156" s="232">
        <v>2</v>
      </c>
      <c r="O156" s="232">
        <v>1</v>
      </c>
      <c r="P156" s="232">
        <v>1</v>
      </c>
      <c r="Q156" s="233">
        <v>1</v>
      </c>
      <c r="R156" s="255"/>
      <c r="S156" s="255"/>
      <c r="T156" s="258">
        <f>Z156</f>
        <v>879</v>
      </c>
      <c r="U156" s="214">
        <f t="shared" si="98"/>
        <v>0</v>
      </c>
      <c r="V156" s="218">
        <f t="shared" si="99"/>
        <v>0</v>
      </c>
      <c r="W156" s="218">
        <f t="shared" si="100"/>
        <v>0</v>
      </c>
      <c r="X156" s="218">
        <f t="shared" si="101"/>
        <v>0</v>
      </c>
      <c r="Y156" s="212">
        <f t="shared" si="102"/>
        <v>0</v>
      </c>
      <c r="Z156" s="214">
        <f t="shared" si="121"/>
        <v>879</v>
      </c>
      <c r="AA156" s="218">
        <f t="shared" si="117"/>
        <v>0</v>
      </c>
      <c r="AB156" s="218">
        <f t="shared" si="118"/>
        <v>0</v>
      </c>
      <c r="AC156" s="218">
        <f t="shared" si="119"/>
        <v>0</v>
      </c>
      <c r="AD156" s="212">
        <f t="shared" si="120"/>
        <v>879</v>
      </c>
      <c r="AE156" s="252"/>
      <c r="AF156" s="252"/>
      <c r="AG156" s="376"/>
      <c r="AH156" s="249">
        <f t="shared" si="107"/>
        <v>0</v>
      </c>
      <c r="AI156" s="238"/>
      <c r="AJ156" s="238"/>
      <c r="AK156" s="238"/>
      <c r="AL156" s="239"/>
      <c r="AM156" s="254"/>
      <c r="AN156" s="262"/>
      <c r="AO156" s="249">
        <f t="shared" si="108"/>
        <v>0</v>
      </c>
      <c r="AP156" s="238"/>
      <c r="AQ156" s="238"/>
      <c r="AR156" s="238"/>
      <c r="AS156" s="242"/>
      <c r="AT156" s="214">
        <f t="shared" si="123"/>
        <v>0</v>
      </c>
      <c r="AU156" s="238"/>
      <c r="AV156" s="238"/>
      <c r="AW156" s="238"/>
      <c r="AX156" s="239"/>
      <c r="AY156" s="249">
        <f t="shared" si="114"/>
        <v>879</v>
      </c>
      <c r="AZ156" s="238"/>
      <c r="BA156" s="238"/>
      <c r="BB156" s="238"/>
      <c r="BC156" s="246">
        <v>879</v>
      </c>
      <c r="BD156" s="254"/>
      <c r="BE156" s="252"/>
      <c r="BF156" s="249">
        <f t="shared" si="122"/>
        <v>0</v>
      </c>
      <c r="BG156" s="238"/>
      <c r="BH156" s="238"/>
      <c r="BI156" s="238"/>
      <c r="BJ156" s="239"/>
      <c r="BK156" s="249">
        <f t="shared" si="110"/>
        <v>0</v>
      </c>
      <c r="BL156" s="238"/>
      <c r="BM156" s="238"/>
      <c r="BN156" s="238"/>
      <c r="BO156" s="246"/>
      <c r="BP156" s="223">
        <f t="shared" si="111"/>
        <v>0</v>
      </c>
      <c r="BQ156" s="238"/>
      <c r="BR156" s="238"/>
      <c r="BS156" s="238"/>
      <c r="BT156" s="246"/>
      <c r="BU156" s="249">
        <f t="shared" si="112"/>
        <v>0</v>
      </c>
      <c r="BV156" s="238"/>
      <c r="BW156" s="238"/>
      <c r="BX156" s="238"/>
      <c r="BY156" s="246"/>
      <c r="CA156" s="222">
        <v>138</v>
      </c>
      <c r="CB156" s="216"/>
      <c r="CC156" s="216"/>
      <c r="CD156" s="216"/>
      <c r="CE156" s="216"/>
      <c r="CF156" s="216">
        <f t="shared" si="115"/>
        <v>0</v>
      </c>
      <c r="CH156" s="263">
        <v>32</v>
      </c>
      <c r="CJ156" s="274">
        <v>102</v>
      </c>
    </row>
    <row r="157" spans="1:88" s="211" customFormat="1" ht="16.5" customHeight="1" x14ac:dyDescent="0.15">
      <c r="A157" s="213">
        <f t="shared" si="116"/>
        <v>143</v>
      </c>
      <c r="B157" s="236" t="s">
        <v>26</v>
      </c>
      <c r="C157" s="265" t="s">
        <v>119</v>
      </c>
      <c r="D157" s="270" t="s">
        <v>81</v>
      </c>
      <c r="E157" s="267" t="s">
        <v>660</v>
      </c>
      <c r="F157" s="272" t="s">
        <v>761</v>
      </c>
      <c r="G157" s="226" t="s">
        <v>762</v>
      </c>
      <c r="H157" s="263">
        <v>3</v>
      </c>
      <c r="I157" s="230">
        <v>44287</v>
      </c>
      <c r="J157" s="231">
        <v>44651</v>
      </c>
      <c r="K157" s="232">
        <v>10</v>
      </c>
      <c r="L157" s="232">
        <v>6</v>
      </c>
      <c r="M157" s="232">
        <v>1</v>
      </c>
      <c r="N157" s="232">
        <v>2</v>
      </c>
      <c r="O157" s="232">
        <v>1</v>
      </c>
      <c r="P157" s="232">
        <v>1</v>
      </c>
      <c r="Q157" s="233">
        <v>1</v>
      </c>
      <c r="R157" s="255"/>
      <c r="S157" s="255"/>
      <c r="T157" s="258">
        <f>Z157</f>
        <v>1742</v>
      </c>
      <c r="U157" s="214">
        <f t="shared" si="98"/>
        <v>0</v>
      </c>
      <c r="V157" s="218">
        <f t="shared" si="99"/>
        <v>0</v>
      </c>
      <c r="W157" s="218">
        <f t="shared" si="100"/>
        <v>0</v>
      </c>
      <c r="X157" s="218">
        <f t="shared" si="101"/>
        <v>0</v>
      </c>
      <c r="Y157" s="212">
        <f t="shared" si="102"/>
        <v>0</v>
      </c>
      <c r="Z157" s="214">
        <f t="shared" si="121"/>
        <v>1742</v>
      </c>
      <c r="AA157" s="218">
        <f t="shared" si="117"/>
        <v>0</v>
      </c>
      <c r="AB157" s="218">
        <f t="shared" si="118"/>
        <v>0</v>
      </c>
      <c r="AC157" s="218">
        <f t="shared" si="119"/>
        <v>0</v>
      </c>
      <c r="AD157" s="212">
        <f t="shared" si="120"/>
        <v>1742</v>
      </c>
      <c r="AE157" s="252"/>
      <c r="AF157" s="252"/>
      <c r="AH157" s="249">
        <f t="shared" si="107"/>
        <v>0</v>
      </c>
      <c r="AI157" s="238"/>
      <c r="AJ157" s="238"/>
      <c r="AK157" s="238"/>
      <c r="AL157" s="239"/>
      <c r="AM157" s="254"/>
      <c r="AN157" s="262"/>
      <c r="AO157" s="249">
        <f t="shared" si="108"/>
        <v>0</v>
      </c>
      <c r="AP157" s="238"/>
      <c r="AQ157" s="238"/>
      <c r="AR157" s="238"/>
      <c r="AS157" s="242"/>
      <c r="AT157" s="214">
        <f t="shared" si="123"/>
        <v>0</v>
      </c>
      <c r="AU157" s="238"/>
      <c r="AV157" s="238"/>
      <c r="AW157" s="238"/>
      <c r="AX157" s="239"/>
      <c r="AY157" s="249">
        <f t="shared" si="114"/>
        <v>1742</v>
      </c>
      <c r="AZ157" s="238"/>
      <c r="BA157" s="238"/>
      <c r="BB157" s="238"/>
      <c r="BC157" s="246">
        <v>1742</v>
      </c>
      <c r="BD157" s="254"/>
      <c r="BE157" s="252"/>
      <c r="BF157" s="249">
        <f t="shared" si="122"/>
        <v>0</v>
      </c>
      <c r="BG157" s="238"/>
      <c r="BH157" s="238"/>
      <c r="BI157" s="238"/>
      <c r="BJ157" s="239"/>
      <c r="BK157" s="249">
        <f t="shared" si="110"/>
        <v>0</v>
      </c>
      <c r="BL157" s="238"/>
      <c r="BM157" s="238"/>
      <c r="BN157" s="238"/>
      <c r="BO157" s="246"/>
      <c r="BP157" s="223">
        <f t="shared" si="111"/>
        <v>0</v>
      </c>
      <c r="BQ157" s="238"/>
      <c r="BR157" s="238"/>
      <c r="BS157" s="238"/>
      <c r="BT157" s="246"/>
      <c r="BU157" s="249">
        <f t="shared" si="112"/>
        <v>0</v>
      </c>
      <c r="BV157" s="238"/>
      <c r="BW157" s="238"/>
      <c r="BX157" s="238"/>
      <c r="BY157" s="246"/>
      <c r="CA157" s="222">
        <v>139</v>
      </c>
      <c r="CB157" s="216"/>
      <c r="CC157" s="216"/>
      <c r="CD157" s="216"/>
      <c r="CE157" s="216"/>
      <c r="CF157" s="216">
        <f t="shared" si="115"/>
        <v>0</v>
      </c>
      <c r="CH157" s="263">
        <v>32</v>
      </c>
      <c r="CJ157" s="274">
        <v>102</v>
      </c>
    </row>
    <row r="158" spans="1:88" s="211" customFormat="1" ht="16.5" customHeight="1" x14ac:dyDescent="0.15">
      <c r="A158" s="213">
        <f t="shared" si="116"/>
        <v>144</v>
      </c>
      <c r="B158" s="236" t="s">
        <v>26</v>
      </c>
      <c r="C158" s="268" t="s">
        <v>1517</v>
      </c>
      <c r="D158" s="270" t="s">
        <v>81</v>
      </c>
      <c r="E158" s="267" t="s">
        <v>660</v>
      </c>
      <c r="F158" s="273" t="s">
        <v>806</v>
      </c>
      <c r="G158" s="226" t="s">
        <v>808</v>
      </c>
      <c r="H158" s="264">
        <v>3</v>
      </c>
      <c r="I158" s="230">
        <v>44256</v>
      </c>
      <c r="J158" s="231">
        <v>44651</v>
      </c>
      <c r="K158" s="232">
        <v>10</v>
      </c>
      <c r="L158" s="232">
        <v>6</v>
      </c>
      <c r="M158" s="232">
        <v>2</v>
      </c>
      <c r="N158" s="232">
        <v>1</v>
      </c>
      <c r="O158" s="232">
        <v>1</v>
      </c>
      <c r="P158" s="232">
        <v>1</v>
      </c>
      <c r="Q158" s="233">
        <v>1</v>
      </c>
      <c r="R158" s="256"/>
      <c r="S158" s="256"/>
      <c r="T158" s="259">
        <v>900</v>
      </c>
      <c r="U158" s="214">
        <f t="shared" ref="U158:U190" si="124">AH158+AO158</f>
        <v>0</v>
      </c>
      <c r="V158" s="218">
        <f t="shared" ref="V158:V190" si="125">AI158+AP158</f>
        <v>0</v>
      </c>
      <c r="W158" s="218">
        <f t="shared" ref="W158:W190" si="126">AJ158+AQ158</f>
        <v>0</v>
      </c>
      <c r="X158" s="218">
        <f t="shared" ref="X158:X190" si="127">AK158+AR158</f>
        <v>0</v>
      </c>
      <c r="Y158" s="212">
        <f t="shared" ref="Y158:Y190" si="128">AL158+AS158</f>
        <v>0</v>
      </c>
      <c r="Z158" s="214">
        <f t="shared" si="121"/>
        <v>900</v>
      </c>
      <c r="AA158" s="218">
        <f t="shared" si="117"/>
        <v>0</v>
      </c>
      <c r="AB158" s="218">
        <f t="shared" si="118"/>
        <v>0</v>
      </c>
      <c r="AC158" s="218">
        <f t="shared" si="119"/>
        <v>0</v>
      </c>
      <c r="AD158" s="212">
        <f t="shared" si="120"/>
        <v>900</v>
      </c>
      <c r="AE158" s="252"/>
      <c r="AF158" s="252"/>
      <c r="AH158" s="249">
        <f t="shared" ref="AH158:AH189" si="129">SUM(AI158:AL158)</f>
        <v>0</v>
      </c>
      <c r="AI158" s="238"/>
      <c r="AJ158" s="238"/>
      <c r="AK158" s="238"/>
      <c r="AL158" s="239"/>
      <c r="AM158" s="254"/>
      <c r="AN158" s="262"/>
      <c r="AO158" s="249">
        <f t="shared" ref="AO158:AO189" si="130">SUM(AP158:AS158)</f>
        <v>0</v>
      </c>
      <c r="AP158" s="238"/>
      <c r="AQ158" s="238"/>
      <c r="AR158" s="238"/>
      <c r="AS158" s="242"/>
      <c r="AT158" s="214">
        <f t="shared" si="123"/>
        <v>0</v>
      </c>
      <c r="AU158" s="238"/>
      <c r="AV158" s="238"/>
      <c r="AW158" s="238"/>
      <c r="AX158" s="239"/>
      <c r="AY158" s="249">
        <f t="shared" si="114"/>
        <v>900</v>
      </c>
      <c r="AZ158" s="238"/>
      <c r="BA158" s="238"/>
      <c r="BB158" s="238"/>
      <c r="BC158" s="246">
        <v>900</v>
      </c>
      <c r="BD158" s="254"/>
      <c r="BE158" s="252"/>
      <c r="BF158" s="249">
        <f t="shared" si="122"/>
        <v>0</v>
      </c>
      <c r="BG158" s="238"/>
      <c r="BH158" s="238"/>
      <c r="BI158" s="238"/>
      <c r="BJ158" s="239"/>
      <c r="BK158" s="249">
        <f t="shared" ref="BK158:BK189" si="131">SUM(BL158:BO158)</f>
        <v>0</v>
      </c>
      <c r="BL158" s="238"/>
      <c r="BM158" s="238"/>
      <c r="BN158" s="238"/>
      <c r="BO158" s="246"/>
      <c r="BP158" s="223">
        <f t="shared" ref="BP158:BP189" si="132">SUM(BQ158:BT158)</f>
        <v>0</v>
      </c>
      <c r="BQ158" s="238"/>
      <c r="BR158" s="238"/>
      <c r="BS158" s="238"/>
      <c r="BT158" s="246"/>
      <c r="BU158" s="249">
        <f t="shared" ref="BU158:BU189" si="133">SUM(BV158:BY158)</f>
        <v>0</v>
      </c>
      <c r="BV158" s="238"/>
      <c r="BW158" s="238"/>
      <c r="BX158" s="238"/>
      <c r="BY158" s="246"/>
      <c r="CA158" s="222">
        <v>140</v>
      </c>
      <c r="CB158" s="216"/>
      <c r="CC158" s="216"/>
      <c r="CD158" s="216"/>
      <c r="CE158" s="216"/>
      <c r="CF158" s="216">
        <f t="shared" si="115"/>
        <v>0</v>
      </c>
      <c r="CH158" s="264">
        <v>32</v>
      </c>
      <c r="CJ158" s="274">
        <v>104</v>
      </c>
    </row>
    <row r="159" spans="1:88" s="211" customFormat="1" ht="16.5" customHeight="1" x14ac:dyDescent="0.15">
      <c r="A159" s="213">
        <f t="shared" si="116"/>
        <v>145</v>
      </c>
      <c r="B159" s="236" t="s">
        <v>26</v>
      </c>
      <c r="C159" s="268" t="s">
        <v>809</v>
      </c>
      <c r="D159" s="270" t="s">
        <v>81</v>
      </c>
      <c r="E159" s="267" t="s">
        <v>660</v>
      </c>
      <c r="F159" s="273" t="s">
        <v>806</v>
      </c>
      <c r="G159" s="226" t="s">
        <v>810</v>
      </c>
      <c r="H159" s="264">
        <v>3</v>
      </c>
      <c r="I159" s="230">
        <v>44265</v>
      </c>
      <c r="J159" s="231">
        <v>44651</v>
      </c>
      <c r="K159" s="232">
        <v>10</v>
      </c>
      <c r="L159" s="232">
        <v>6</v>
      </c>
      <c r="M159" s="232">
        <v>2</v>
      </c>
      <c r="N159" s="232">
        <v>1</v>
      </c>
      <c r="O159" s="232">
        <v>1</v>
      </c>
      <c r="P159" s="232">
        <v>4</v>
      </c>
      <c r="Q159" s="233">
        <v>1</v>
      </c>
      <c r="R159" s="256"/>
      <c r="S159" s="256"/>
      <c r="T159" s="259">
        <v>1900</v>
      </c>
      <c r="U159" s="214">
        <f t="shared" si="124"/>
        <v>0</v>
      </c>
      <c r="V159" s="218">
        <f t="shared" si="125"/>
        <v>0</v>
      </c>
      <c r="W159" s="218">
        <f t="shared" si="126"/>
        <v>0</v>
      </c>
      <c r="X159" s="218">
        <f t="shared" si="127"/>
        <v>0</v>
      </c>
      <c r="Y159" s="212">
        <f t="shared" si="128"/>
        <v>0</v>
      </c>
      <c r="Z159" s="214">
        <f t="shared" si="121"/>
        <v>1900</v>
      </c>
      <c r="AA159" s="218">
        <f t="shared" si="117"/>
        <v>0</v>
      </c>
      <c r="AB159" s="218">
        <f t="shared" si="118"/>
        <v>0</v>
      </c>
      <c r="AC159" s="218">
        <f t="shared" si="119"/>
        <v>0</v>
      </c>
      <c r="AD159" s="212">
        <f t="shared" si="120"/>
        <v>1900</v>
      </c>
      <c r="AE159" s="252"/>
      <c r="AF159" s="252"/>
      <c r="AH159" s="249">
        <f t="shared" si="129"/>
        <v>0</v>
      </c>
      <c r="AI159" s="238"/>
      <c r="AJ159" s="238"/>
      <c r="AK159" s="238"/>
      <c r="AL159" s="239"/>
      <c r="AM159" s="254"/>
      <c r="AN159" s="262"/>
      <c r="AO159" s="249">
        <f t="shared" si="130"/>
        <v>0</v>
      </c>
      <c r="AP159" s="238"/>
      <c r="AQ159" s="238"/>
      <c r="AR159" s="238"/>
      <c r="AS159" s="242"/>
      <c r="AT159" s="214">
        <f t="shared" si="123"/>
        <v>0</v>
      </c>
      <c r="AU159" s="238"/>
      <c r="AV159" s="238"/>
      <c r="AW159" s="238"/>
      <c r="AX159" s="239"/>
      <c r="AY159" s="249">
        <f t="shared" si="114"/>
        <v>1900</v>
      </c>
      <c r="AZ159" s="238"/>
      <c r="BA159" s="238"/>
      <c r="BB159" s="238"/>
      <c r="BC159" s="246">
        <v>1900</v>
      </c>
      <c r="BD159" s="254"/>
      <c r="BE159" s="252"/>
      <c r="BF159" s="249">
        <f t="shared" si="122"/>
        <v>0</v>
      </c>
      <c r="BG159" s="238"/>
      <c r="BH159" s="238"/>
      <c r="BI159" s="238"/>
      <c r="BJ159" s="239"/>
      <c r="BK159" s="249">
        <f t="shared" si="131"/>
        <v>0</v>
      </c>
      <c r="BL159" s="238"/>
      <c r="BM159" s="238"/>
      <c r="BN159" s="238"/>
      <c r="BO159" s="246"/>
      <c r="BP159" s="223">
        <f t="shared" si="132"/>
        <v>0</v>
      </c>
      <c r="BQ159" s="238"/>
      <c r="BR159" s="238"/>
      <c r="BS159" s="238"/>
      <c r="BT159" s="246"/>
      <c r="BU159" s="249">
        <f t="shared" si="133"/>
        <v>0</v>
      </c>
      <c r="BV159" s="238"/>
      <c r="BW159" s="238"/>
      <c r="BX159" s="238"/>
      <c r="BY159" s="246"/>
      <c r="CA159" s="222">
        <v>141</v>
      </c>
      <c r="CB159" s="216"/>
      <c r="CC159" s="216"/>
      <c r="CD159" s="216"/>
      <c r="CE159" s="216"/>
      <c r="CF159" s="216">
        <f t="shared" si="115"/>
        <v>0</v>
      </c>
      <c r="CH159" s="264">
        <v>32</v>
      </c>
      <c r="CJ159" s="274">
        <v>104</v>
      </c>
    </row>
    <row r="160" spans="1:88" s="211" customFormat="1" ht="16.5" customHeight="1" x14ac:dyDescent="0.15">
      <c r="A160" s="213">
        <f t="shared" si="116"/>
        <v>146</v>
      </c>
      <c r="B160" s="236" t="s">
        <v>26</v>
      </c>
      <c r="C160" s="268" t="s">
        <v>811</v>
      </c>
      <c r="D160" s="270" t="s">
        <v>81</v>
      </c>
      <c r="E160" s="267" t="s">
        <v>660</v>
      </c>
      <c r="F160" s="273" t="s">
        <v>806</v>
      </c>
      <c r="G160" s="226" t="s">
        <v>812</v>
      </c>
      <c r="H160" s="264">
        <v>3</v>
      </c>
      <c r="I160" s="230">
        <v>44265</v>
      </c>
      <c r="J160" s="231">
        <v>44651</v>
      </c>
      <c r="K160" s="232">
        <v>10</v>
      </c>
      <c r="L160" s="232">
        <v>6</v>
      </c>
      <c r="M160" s="232">
        <v>2</v>
      </c>
      <c r="N160" s="232">
        <v>1</v>
      </c>
      <c r="O160" s="232">
        <v>1</v>
      </c>
      <c r="P160" s="232">
        <v>4</v>
      </c>
      <c r="Q160" s="233">
        <v>1</v>
      </c>
      <c r="R160" s="256"/>
      <c r="S160" s="256"/>
      <c r="T160" s="259">
        <v>750</v>
      </c>
      <c r="U160" s="214">
        <f t="shared" si="124"/>
        <v>0</v>
      </c>
      <c r="V160" s="218">
        <f t="shared" si="125"/>
        <v>0</v>
      </c>
      <c r="W160" s="218">
        <f t="shared" si="126"/>
        <v>0</v>
      </c>
      <c r="X160" s="218">
        <f t="shared" si="127"/>
        <v>0</v>
      </c>
      <c r="Y160" s="212">
        <f t="shared" si="128"/>
        <v>0</v>
      </c>
      <c r="Z160" s="214">
        <f t="shared" si="121"/>
        <v>750</v>
      </c>
      <c r="AA160" s="218">
        <f t="shared" si="117"/>
        <v>0</v>
      </c>
      <c r="AB160" s="218">
        <f t="shared" si="118"/>
        <v>0</v>
      </c>
      <c r="AC160" s="218">
        <f t="shared" si="119"/>
        <v>0</v>
      </c>
      <c r="AD160" s="212">
        <f t="shared" si="120"/>
        <v>750</v>
      </c>
      <c r="AE160" s="252"/>
      <c r="AF160" s="252"/>
      <c r="AH160" s="249">
        <f t="shared" si="129"/>
        <v>0</v>
      </c>
      <c r="AI160" s="238"/>
      <c r="AJ160" s="238"/>
      <c r="AK160" s="238"/>
      <c r="AL160" s="239"/>
      <c r="AM160" s="254"/>
      <c r="AN160" s="262"/>
      <c r="AO160" s="249">
        <f t="shared" si="130"/>
        <v>0</v>
      </c>
      <c r="AP160" s="238"/>
      <c r="AQ160" s="238"/>
      <c r="AR160" s="238"/>
      <c r="AS160" s="242"/>
      <c r="AT160" s="214">
        <f t="shared" si="123"/>
        <v>0</v>
      </c>
      <c r="AU160" s="238"/>
      <c r="AV160" s="238"/>
      <c r="AW160" s="238"/>
      <c r="AX160" s="239"/>
      <c r="AY160" s="249">
        <f t="shared" si="114"/>
        <v>750</v>
      </c>
      <c r="AZ160" s="238"/>
      <c r="BA160" s="238"/>
      <c r="BB160" s="238"/>
      <c r="BC160" s="246">
        <v>750</v>
      </c>
      <c r="BD160" s="254"/>
      <c r="BE160" s="252"/>
      <c r="BF160" s="249">
        <f t="shared" si="122"/>
        <v>0</v>
      </c>
      <c r="BG160" s="238"/>
      <c r="BH160" s="238"/>
      <c r="BI160" s="238"/>
      <c r="BJ160" s="239"/>
      <c r="BK160" s="249">
        <f t="shared" si="131"/>
        <v>0</v>
      </c>
      <c r="BL160" s="238"/>
      <c r="BM160" s="238"/>
      <c r="BN160" s="238"/>
      <c r="BO160" s="246"/>
      <c r="BP160" s="223">
        <f t="shared" si="132"/>
        <v>0</v>
      </c>
      <c r="BQ160" s="238"/>
      <c r="BR160" s="238"/>
      <c r="BS160" s="238"/>
      <c r="BT160" s="246"/>
      <c r="BU160" s="249">
        <f t="shared" si="133"/>
        <v>0</v>
      </c>
      <c r="BV160" s="238"/>
      <c r="BW160" s="238"/>
      <c r="BX160" s="238"/>
      <c r="BY160" s="246"/>
      <c r="CA160" s="222">
        <v>142</v>
      </c>
      <c r="CB160" s="216"/>
      <c r="CC160" s="216"/>
      <c r="CD160" s="216"/>
      <c r="CE160" s="216"/>
      <c r="CF160" s="216">
        <f t="shared" si="115"/>
        <v>0</v>
      </c>
      <c r="CH160" s="264">
        <v>32</v>
      </c>
      <c r="CJ160" s="274">
        <v>104</v>
      </c>
    </row>
    <row r="161" spans="1:88" s="211" customFormat="1" ht="16.5" customHeight="1" thickBot="1" x14ac:dyDescent="0.2">
      <c r="A161" s="213">
        <f t="shared" si="116"/>
        <v>147</v>
      </c>
      <c r="B161" s="236" t="s">
        <v>26</v>
      </c>
      <c r="C161" s="268" t="s">
        <v>813</v>
      </c>
      <c r="D161" s="270" t="s">
        <v>1146</v>
      </c>
      <c r="E161" s="267" t="s">
        <v>660</v>
      </c>
      <c r="F161" s="273" t="s">
        <v>806</v>
      </c>
      <c r="G161" s="226" t="s">
        <v>814</v>
      </c>
      <c r="H161" s="264">
        <v>3</v>
      </c>
      <c r="I161" s="230">
        <v>44260</v>
      </c>
      <c r="J161" s="231">
        <v>44651</v>
      </c>
      <c r="K161" s="232">
        <v>10</v>
      </c>
      <c r="L161" s="232">
        <v>6</v>
      </c>
      <c r="M161" s="232">
        <v>2</v>
      </c>
      <c r="N161" s="232">
        <v>1</v>
      </c>
      <c r="O161" s="232">
        <v>1</v>
      </c>
      <c r="P161" s="232">
        <v>4</v>
      </c>
      <c r="Q161" s="233">
        <v>1</v>
      </c>
      <c r="R161" s="256"/>
      <c r="S161" s="256"/>
      <c r="T161" s="259">
        <v>600</v>
      </c>
      <c r="U161" s="214">
        <f t="shared" si="124"/>
        <v>0</v>
      </c>
      <c r="V161" s="218">
        <f t="shared" si="125"/>
        <v>0</v>
      </c>
      <c r="W161" s="218">
        <f t="shared" si="126"/>
        <v>0</v>
      </c>
      <c r="X161" s="218">
        <f t="shared" si="127"/>
        <v>0</v>
      </c>
      <c r="Y161" s="212">
        <f t="shared" si="128"/>
        <v>0</v>
      </c>
      <c r="Z161" s="214">
        <f t="shared" si="121"/>
        <v>600</v>
      </c>
      <c r="AA161" s="218">
        <f t="shared" si="117"/>
        <v>0</v>
      </c>
      <c r="AB161" s="218">
        <f t="shared" si="118"/>
        <v>0</v>
      </c>
      <c r="AC161" s="218">
        <f t="shared" si="119"/>
        <v>0</v>
      </c>
      <c r="AD161" s="212">
        <f t="shared" si="120"/>
        <v>600</v>
      </c>
      <c r="AE161" s="252"/>
      <c r="AF161" s="252"/>
      <c r="AH161" s="249">
        <f t="shared" si="129"/>
        <v>0</v>
      </c>
      <c r="AI161" s="238"/>
      <c r="AJ161" s="238"/>
      <c r="AK161" s="238"/>
      <c r="AL161" s="239"/>
      <c r="AM161" s="254"/>
      <c r="AN161" s="262"/>
      <c r="AO161" s="249">
        <f t="shared" si="130"/>
        <v>0</v>
      </c>
      <c r="AP161" s="238"/>
      <c r="AQ161" s="238"/>
      <c r="AR161" s="238"/>
      <c r="AS161" s="242"/>
      <c r="AT161" s="214">
        <f t="shared" si="123"/>
        <v>0</v>
      </c>
      <c r="AU161" s="238"/>
      <c r="AV161" s="238"/>
      <c r="AW161" s="238"/>
      <c r="AX161" s="239"/>
      <c r="AY161" s="249">
        <f t="shared" si="114"/>
        <v>600</v>
      </c>
      <c r="AZ161" s="238"/>
      <c r="BA161" s="238"/>
      <c r="BB161" s="238"/>
      <c r="BC161" s="246">
        <v>600</v>
      </c>
      <c r="BD161" s="254"/>
      <c r="BE161" s="252"/>
      <c r="BF161" s="249">
        <f t="shared" si="122"/>
        <v>0</v>
      </c>
      <c r="BG161" s="238"/>
      <c r="BH161" s="238"/>
      <c r="BI161" s="238"/>
      <c r="BJ161" s="239"/>
      <c r="BK161" s="249">
        <f t="shared" si="131"/>
        <v>0</v>
      </c>
      <c r="BL161" s="238"/>
      <c r="BM161" s="238"/>
      <c r="BN161" s="238"/>
      <c r="BO161" s="246"/>
      <c r="BP161" s="223">
        <f t="shared" si="132"/>
        <v>0</v>
      </c>
      <c r="BQ161" s="238"/>
      <c r="BR161" s="238"/>
      <c r="BS161" s="238"/>
      <c r="BT161" s="246"/>
      <c r="BU161" s="249">
        <f t="shared" si="133"/>
        <v>0</v>
      </c>
      <c r="BV161" s="238"/>
      <c r="BW161" s="238"/>
      <c r="BX161" s="238"/>
      <c r="BY161" s="246"/>
      <c r="CA161" s="222">
        <v>143</v>
      </c>
      <c r="CB161" s="216"/>
      <c r="CC161" s="216"/>
      <c r="CD161" s="216"/>
      <c r="CE161" s="216"/>
      <c r="CF161" s="216">
        <f t="shared" si="115"/>
        <v>0</v>
      </c>
      <c r="CH161" s="264">
        <v>32</v>
      </c>
      <c r="CJ161" s="274">
        <v>104</v>
      </c>
    </row>
    <row r="162" spans="1:88" s="211" customFormat="1" ht="16.5" customHeight="1" x14ac:dyDescent="0.15">
      <c r="A162" s="213">
        <f t="shared" si="116"/>
        <v>148</v>
      </c>
      <c r="B162" s="566" t="s">
        <v>26</v>
      </c>
      <c r="C162" s="542" t="s">
        <v>331</v>
      </c>
      <c r="D162" s="621" t="s">
        <v>651</v>
      </c>
      <c r="E162" s="592" t="s">
        <v>332</v>
      </c>
      <c r="F162" s="593" t="s">
        <v>333</v>
      </c>
      <c r="G162" s="581" t="s">
        <v>334</v>
      </c>
      <c r="H162" s="567">
        <v>3</v>
      </c>
      <c r="I162" s="568">
        <v>44256</v>
      </c>
      <c r="J162" s="569">
        <v>44651</v>
      </c>
      <c r="K162" s="570">
        <v>10</v>
      </c>
      <c r="L162" s="570">
        <v>7</v>
      </c>
      <c r="M162" s="570">
        <v>5</v>
      </c>
      <c r="N162" s="570">
        <v>1</v>
      </c>
      <c r="O162" s="570">
        <v>1</v>
      </c>
      <c r="P162" s="570">
        <v>1</v>
      </c>
      <c r="Q162" s="571">
        <v>2</v>
      </c>
      <c r="R162" s="256"/>
      <c r="S162" s="256"/>
      <c r="T162" s="311">
        <v>300</v>
      </c>
      <c r="U162" s="572">
        <f t="shared" si="124"/>
        <v>0</v>
      </c>
      <c r="V162" s="573">
        <f t="shared" si="125"/>
        <v>0</v>
      </c>
      <c r="W162" s="573">
        <f t="shared" si="126"/>
        <v>0</v>
      </c>
      <c r="X162" s="573">
        <f t="shared" si="127"/>
        <v>0</v>
      </c>
      <c r="Y162" s="574">
        <f t="shared" si="128"/>
        <v>0</v>
      </c>
      <c r="Z162" s="572">
        <f t="shared" si="121"/>
        <v>300</v>
      </c>
      <c r="AA162" s="573">
        <f t="shared" si="117"/>
        <v>0</v>
      </c>
      <c r="AB162" s="573">
        <f t="shared" si="118"/>
        <v>0</v>
      </c>
      <c r="AC162" s="573">
        <f t="shared" si="119"/>
        <v>0</v>
      </c>
      <c r="AD162" s="574">
        <f t="shared" si="120"/>
        <v>300</v>
      </c>
      <c r="AE162" s="252"/>
      <c r="AF162" s="252"/>
      <c r="AH162" s="575">
        <f t="shared" si="129"/>
        <v>0</v>
      </c>
      <c r="AI162" s="576"/>
      <c r="AJ162" s="576"/>
      <c r="AK162" s="576"/>
      <c r="AL162" s="577"/>
      <c r="AM162" s="254"/>
      <c r="AN162" s="262"/>
      <c r="AO162" s="575">
        <f t="shared" si="130"/>
        <v>0</v>
      </c>
      <c r="AP162" s="576"/>
      <c r="AQ162" s="576"/>
      <c r="AR162" s="576"/>
      <c r="AS162" s="578"/>
      <c r="AT162" s="572">
        <f t="shared" si="123"/>
        <v>0</v>
      </c>
      <c r="AU162" s="576"/>
      <c r="AV162" s="576"/>
      <c r="AW162" s="576"/>
      <c r="AX162" s="577"/>
      <c r="AY162" s="575">
        <f t="shared" si="114"/>
        <v>300</v>
      </c>
      <c r="AZ162" s="576"/>
      <c r="BA162" s="576"/>
      <c r="BB162" s="576"/>
      <c r="BC162" s="579">
        <v>300</v>
      </c>
      <c r="BD162" s="254"/>
      <c r="BE162" s="252"/>
      <c r="BF162" s="575">
        <f t="shared" si="122"/>
        <v>0</v>
      </c>
      <c r="BG162" s="576"/>
      <c r="BH162" s="576"/>
      <c r="BI162" s="576"/>
      <c r="BJ162" s="577"/>
      <c r="BK162" s="575">
        <f t="shared" si="131"/>
        <v>0</v>
      </c>
      <c r="BL162" s="576"/>
      <c r="BM162" s="576"/>
      <c r="BN162" s="576"/>
      <c r="BO162" s="579"/>
      <c r="BP162" s="580">
        <f t="shared" si="132"/>
        <v>0</v>
      </c>
      <c r="BQ162" s="576"/>
      <c r="BR162" s="576"/>
      <c r="BS162" s="576"/>
      <c r="BT162" s="579"/>
      <c r="BU162" s="276">
        <f t="shared" si="133"/>
        <v>0</v>
      </c>
      <c r="BV162" s="277"/>
      <c r="BW162" s="277"/>
      <c r="BX162" s="277"/>
      <c r="BY162" s="278"/>
      <c r="CA162" s="222">
        <v>1</v>
      </c>
      <c r="CB162" s="216"/>
      <c r="CC162" s="216"/>
      <c r="CD162" s="216"/>
      <c r="CE162" s="216"/>
      <c r="CF162" s="216">
        <f t="shared" si="115"/>
        <v>0</v>
      </c>
      <c r="CH162" s="376"/>
    </row>
    <row r="163" spans="1:88" s="211" customFormat="1" ht="16.5" customHeight="1" x14ac:dyDescent="0.15">
      <c r="A163" s="213">
        <f t="shared" si="116"/>
        <v>149</v>
      </c>
      <c r="B163" s="237" t="s">
        <v>26</v>
      </c>
      <c r="C163" s="485" t="s">
        <v>1927</v>
      </c>
      <c r="D163" s="545" t="s">
        <v>81</v>
      </c>
      <c r="E163" s="269" t="s">
        <v>1583</v>
      </c>
      <c r="F163" s="546" t="s">
        <v>1753</v>
      </c>
      <c r="G163" s="381" t="s">
        <v>1754</v>
      </c>
      <c r="H163" s="152">
        <v>3</v>
      </c>
      <c r="I163" s="153">
        <v>44287</v>
      </c>
      <c r="J163" s="154">
        <v>44651</v>
      </c>
      <c r="K163" s="414">
        <v>10</v>
      </c>
      <c r="L163" s="234">
        <v>7</v>
      </c>
      <c r="M163" s="234">
        <v>6</v>
      </c>
      <c r="N163" s="234">
        <v>3</v>
      </c>
      <c r="O163" s="234">
        <v>1</v>
      </c>
      <c r="P163" s="234">
        <v>1</v>
      </c>
      <c r="Q163" s="235">
        <v>1</v>
      </c>
      <c r="R163" s="256"/>
      <c r="S163" s="256"/>
      <c r="T163" s="366">
        <v>135892</v>
      </c>
      <c r="U163" s="219">
        <f t="shared" si="124"/>
        <v>0</v>
      </c>
      <c r="V163" s="220">
        <f t="shared" si="125"/>
        <v>0</v>
      </c>
      <c r="W163" s="220">
        <f t="shared" si="126"/>
        <v>0</v>
      </c>
      <c r="X163" s="220">
        <f t="shared" si="127"/>
        <v>0</v>
      </c>
      <c r="Y163" s="221">
        <f t="shared" si="128"/>
        <v>0</v>
      </c>
      <c r="Z163" s="219">
        <f t="shared" si="121"/>
        <v>135892</v>
      </c>
      <c r="AA163" s="220">
        <f t="shared" si="117"/>
        <v>0</v>
      </c>
      <c r="AB163" s="220">
        <f t="shared" si="118"/>
        <v>0</v>
      </c>
      <c r="AC163" s="220">
        <f t="shared" si="119"/>
        <v>0</v>
      </c>
      <c r="AD163" s="221">
        <f t="shared" si="120"/>
        <v>135892</v>
      </c>
      <c r="AE163" s="252"/>
      <c r="AF163" s="252"/>
      <c r="AH163" s="251">
        <f t="shared" si="129"/>
        <v>0</v>
      </c>
      <c r="AI163" s="240"/>
      <c r="AJ163" s="240"/>
      <c r="AK163" s="240"/>
      <c r="AL163" s="241"/>
      <c r="AM163" s="254"/>
      <c r="AN163" s="262"/>
      <c r="AO163" s="249">
        <f t="shared" si="130"/>
        <v>0</v>
      </c>
      <c r="AP163" s="240"/>
      <c r="AQ163" s="240"/>
      <c r="AR163" s="240"/>
      <c r="AS163" s="243"/>
      <c r="AT163" s="214">
        <f t="shared" si="123"/>
        <v>0</v>
      </c>
      <c r="AU163" s="240"/>
      <c r="AV163" s="240"/>
      <c r="AW163" s="240"/>
      <c r="AX163" s="241"/>
      <c r="AY163" s="249">
        <f t="shared" ref="AY163:AY190" si="134">SUM(AZ163:BC163)</f>
        <v>135892</v>
      </c>
      <c r="AZ163" s="240"/>
      <c r="BA163" s="240"/>
      <c r="BB163" s="240"/>
      <c r="BC163" s="247">
        <v>135892</v>
      </c>
      <c r="BD163" s="254"/>
      <c r="BE163" s="252"/>
      <c r="BF163" s="249">
        <f t="shared" si="122"/>
        <v>0</v>
      </c>
      <c r="BG163" s="240"/>
      <c r="BH163" s="240"/>
      <c r="BI163" s="240"/>
      <c r="BJ163" s="241"/>
      <c r="BK163" s="249">
        <f t="shared" si="131"/>
        <v>0</v>
      </c>
      <c r="BL163" s="240"/>
      <c r="BM163" s="240"/>
      <c r="BN163" s="240"/>
      <c r="BO163" s="247"/>
      <c r="BP163" s="223">
        <f t="shared" si="132"/>
        <v>0</v>
      </c>
      <c r="BQ163" s="240"/>
      <c r="BR163" s="240"/>
      <c r="BS163" s="240"/>
      <c r="BT163" s="247"/>
      <c r="BU163" s="249">
        <f t="shared" si="133"/>
        <v>0</v>
      </c>
      <c r="BV163" s="240"/>
      <c r="BW163" s="240"/>
      <c r="BX163" s="240"/>
      <c r="BY163" s="247"/>
      <c r="CA163" s="222">
        <v>146</v>
      </c>
      <c r="CB163" s="216"/>
      <c r="CC163" s="216"/>
      <c r="CD163" s="216"/>
      <c r="CE163" s="216"/>
      <c r="CF163" s="216">
        <f t="shared" si="115"/>
        <v>0</v>
      </c>
      <c r="CH163" s="264">
        <v>32</v>
      </c>
      <c r="CJ163" s="274">
        <v>113</v>
      </c>
    </row>
    <row r="164" spans="1:88" s="211" customFormat="1" ht="16.5" customHeight="1" x14ac:dyDescent="0.15">
      <c r="A164" s="213">
        <f t="shared" si="116"/>
        <v>150</v>
      </c>
      <c r="B164" s="237" t="s">
        <v>26</v>
      </c>
      <c r="C164" s="418" t="s">
        <v>81</v>
      </c>
      <c r="D164" s="304" t="s">
        <v>81</v>
      </c>
      <c r="E164" s="267" t="s">
        <v>1758</v>
      </c>
      <c r="F164" s="292" t="s">
        <v>1759</v>
      </c>
      <c r="G164" s="227" t="s">
        <v>1763</v>
      </c>
      <c r="H164" s="162">
        <v>3</v>
      </c>
      <c r="I164" s="433" t="s">
        <v>1761</v>
      </c>
      <c r="J164" s="154">
        <v>44651</v>
      </c>
      <c r="K164" s="414">
        <v>10</v>
      </c>
      <c r="L164" s="234">
        <v>7</v>
      </c>
      <c r="M164" s="234" t="s">
        <v>1762</v>
      </c>
      <c r="N164" s="234"/>
      <c r="O164" s="234"/>
      <c r="P164" s="234"/>
      <c r="Q164" s="235"/>
      <c r="R164" s="255"/>
      <c r="S164" s="255"/>
      <c r="T164" s="295">
        <v>703000</v>
      </c>
      <c r="U164" s="219">
        <f t="shared" si="124"/>
        <v>0</v>
      </c>
      <c r="V164" s="220">
        <f t="shared" si="125"/>
        <v>0</v>
      </c>
      <c r="W164" s="220">
        <f t="shared" si="126"/>
        <v>0</v>
      </c>
      <c r="X164" s="220">
        <f t="shared" si="127"/>
        <v>0</v>
      </c>
      <c r="Y164" s="221">
        <f t="shared" si="128"/>
        <v>0</v>
      </c>
      <c r="Z164" s="300">
        <f t="shared" si="121"/>
        <v>703000</v>
      </c>
      <c r="AA164" s="220">
        <f t="shared" si="117"/>
        <v>0</v>
      </c>
      <c r="AB164" s="220">
        <f t="shared" si="118"/>
        <v>0</v>
      </c>
      <c r="AC164" s="220">
        <f t="shared" si="119"/>
        <v>0</v>
      </c>
      <c r="AD164" s="330">
        <f t="shared" si="120"/>
        <v>703000</v>
      </c>
      <c r="AE164" s="252"/>
      <c r="AF164" s="252"/>
      <c r="AH164" s="251">
        <f t="shared" si="129"/>
        <v>0</v>
      </c>
      <c r="AI164" s="240"/>
      <c r="AJ164" s="240"/>
      <c r="AK164" s="240"/>
      <c r="AL164" s="241"/>
      <c r="AM164" s="254"/>
      <c r="AN164" s="262"/>
      <c r="AO164" s="249">
        <f t="shared" si="130"/>
        <v>0</v>
      </c>
      <c r="AP164" s="240"/>
      <c r="AQ164" s="240"/>
      <c r="AR164" s="240"/>
      <c r="AS164" s="243"/>
      <c r="AT164" s="214">
        <f t="shared" si="123"/>
        <v>0</v>
      </c>
      <c r="AU164" s="240"/>
      <c r="AV164" s="240"/>
      <c r="AW164" s="240"/>
      <c r="AX164" s="241"/>
      <c r="AY164" s="336">
        <f t="shared" si="134"/>
        <v>703000</v>
      </c>
      <c r="AZ164" s="240"/>
      <c r="BA164" s="240"/>
      <c r="BB164" s="240"/>
      <c r="BC164" s="297">
        <v>703000</v>
      </c>
      <c r="BD164" s="254"/>
      <c r="BE164" s="252"/>
      <c r="BF164" s="249">
        <f t="shared" si="122"/>
        <v>0</v>
      </c>
      <c r="BG164" s="240"/>
      <c r="BH164" s="240"/>
      <c r="BI164" s="240"/>
      <c r="BJ164" s="241"/>
      <c r="BK164" s="249">
        <f t="shared" si="131"/>
        <v>0</v>
      </c>
      <c r="BL164" s="240"/>
      <c r="BM164" s="240"/>
      <c r="BN164" s="240"/>
      <c r="BO164" s="247"/>
      <c r="BP164" s="223">
        <f t="shared" si="132"/>
        <v>0</v>
      </c>
      <c r="BQ164" s="240"/>
      <c r="BR164" s="240"/>
      <c r="BS164" s="240"/>
      <c r="BT164" s="247"/>
      <c r="BU164" s="249">
        <f t="shared" si="133"/>
        <v>0</v>
      </c>
      <c r="BV164" s="240"/>
      <c r="BW164" s="240"/>
      <c r="BX164" s="240"/>
      <c r="BY164" s="247"/>
      <c r="CA164" s="222">
        <v>144</v>
      </c>
      <c r="CB164" s="216"/>
      <c r="CC164" s="216"/>
      <c r="CD164" s="216"/>
      <c r="CE164" s="216"/>
      <c r="CF164" s="216">
        <f t="shared" si="115"/>
        <v>0</v>
      </c>
      <c r="CH164" s="263">
        <v>32</v>
      </c>
      <c r="CJ164" s="274">
        <v>121</v>
      </c>
    </row>
    <row r="165" spans="1:88" s="211" customFormat="1" ht="16.5" customHeight="1" x14ac:dyDescent="0.15">
      <c r="A165" s="213">
        <f t="shared" si="116"/>
        <v>151</v>
      </c>
      <c r="B165" s="236" t="s">
        <v>26</v>
      </c>
      <c r="C165" s="268" t="s">
        <v>370</v>
      </c>
      <c r="D165" s="270" t="s">
        <v>371</v>
      </c>
      <c r="E165" s="269" t="s">
        <v>332</v>
      </c>
      <c r="F165" s="201" t="s">
        <v>372</v>
      </c>
      <c r="G165" s="226" t="s">
        <v>373</v>
      </c>
      <c r="H165" s="152">
        <v>3</v>
      </c>
      <c r="I165" s="153">
        <v>44270</v>
      </c>
      <c r="J165" s="154">
        <v>44651</v>
      </c>
      <c r="K165" s="155">
        <v>10</v>
      </c>
      <c r="L165" s="232">
        <v>7</v>
      </c>
      <c r="M165" s="232">
        <v>7</v>
      </c>
      <c r="N165" s="232">
        <v>3</v>
      </c>
      <c r="O165" s="232">
        <v>1</v>
      </c>
      <c r="P165" s="232">
        <v>1</v>
      </c>
      <c r="Q165" s="233">
        <v>1</v>
      </c>
      <c r="R165" s="256"/>
      <c r="S165" s="256"/>
      <c r="T165" s="258">
        <v>400</v>
      </c>
      <c r="U165" s="214">
        <f t="shared" si="124"/>
        <v>0</v>
      </c>
      <c r="V165" s="218">
        <f t="shared" si="125"/>
        <v>0</v>
      </c>
      <c r="W165" s="218">
        <f t="shared" si="126"/>
        <v>0</v>
      </c>
      <c r="X165" s="218">
        <f t="shared" si="127"/>
        <v>0</v>
      </c>
      <c r="Y165" s="212">
        <f t="shared" si="128"/>
        <v>0</v>
      </c>
      <c r="Z165" s="214">
        <f t="shared" si="121"/>
        <v>400</v>
      </c>
      <c r="AA165" s="218">
        <f t="shared" si="117"/>
        <v>0</v>
      </c>
      <c r="AB165" s="218">
        <f t="shared" si="118"/>
        <v>0</v>
      </c>
      <c r="AC165" s="218">
        <f t="shared" si="119"/>
        <v>400</v>
      </c>
      <c r="AD165" s="212">
        <f t="shared" si="120"/>
        <v>0</v>
      </c>
      <c r="AE165" s="252"/>
      <c r="AF165" s="252"/>
      <c r="AH165" s="249">
        <f t="shared" si="129"/>
        <v>0</v>
      </c>
      <c r="AI165" s="238"/>
      <c r="AJ165" s="238"/>
      <c r="AK165" s="238"/>
      <c r="AL165" s="246"/>
      <c r="AM165" s="254"/>
      <c r="AN165" s="262"/>
      <c r="AO165" s="249">
        <f t="shared" si="130"/>
        <v>0</v>
      </c>
      <c r="AP165" s="238"/>
      <c r="AQ165" s="238"/>
      <c r="AR165" s="238"/>
      <c r="AS165" s="242"/>
      <c r="AT165" s="214">
        <f t="shared" si="123"/>
        <v>0</v>
      </c>
      <c r="AU165" s="238"/>
      <c r="AV165" s="238"/>
      <c r="AW165" s="238"/>
      <c r="AX165" s="239"/>
      <c r="AY165" s="249">
        <f t="shared" si="134"/>
        <v>400</v>
      </c>
      <c r="AZ165" s="238"/>
      <c r="BA165" s="238"/>
      <c r="BB165" s="238">
        <v>400</v>
      </c>
      <c r="BC165" s="246"/>
      <c r="BD165" s="254"/>
      <c r="BE165" s="252"/>
      <c r="BF165" s="249">
        <f t="shared" si="122"/>
        <v>0</v>
      </c>
      <c r="BG165" s="238"/>
      <c r="BH165" s="238"/>
      <c r="BI165" s="238"/>
      <c r="BJ165" s="239"/>
      <c r="BK165" s="249">
        <f t="shared" si="131"/>
        <v>0</v>
      </c>
      <c r="BL165" s="238"/>
      <c r="BM165" s="238"/>
      <c r="BN165" s="238"/>
      <c r="BO165" s="246"/>
      <c r="BP165" s="223">
        <f t="shared" si="132"/>
        <v>0</v>
      </c>
      <c r="BQ165" s="238"/>
      <c r="BR165" s="238"/>
      <c r="BS165" s="238"/>
      <c r="BT165" s="246"/>
      <c r="BU165" s="249">
        <f t="shared" si="133"/>
        <v>0</v>
      </c>
      <c r="BV165" s="238"/>
      <c r="BW165" s="238"/>
      <c r="BX165" s="238"/>
      <c r="BY165" s="246"/>
      <c r="CA165" s="222">
        <v>1</v>
      </c>
      <c r="CB165" s="216"/>
      <c r="CC165" s="216"/>
      <c r="CD165" s="216"/>
      <c r="CE165" s="216"/>
      <c r="CF165" s="216">
        <f t="shared" si="115"/>
        <v>0</v>
      </c>
      <c r="CH165" s="376"/>
    </row>
    <row r="166" spans="1:88" s="211" customFormat="1" ht="16.5" customHeight="1" x14ac:dyDescent="0.15">
      <c r="A166" s="213">
        <f t="shared" si="116"/>
        <v>152</v>
      </c>
      <c r="B166" s="237" t="s">
        <v>26</v>
      </c>
      <c r="C166" s="418" t="s">
        <v>1523</v>
      </c>
      <c r="D166" s="545" t="s">
        <v>81</v>
      </c>
      <c r="E166" s="267" t="s">
        <v>1088</v>
      </c>
      <c r="F166" s="292" t="s">
        <v>1089</v>
      </c>
      <c r="G166" s="381" t="s">
        <v>1095</v>
      </c>
      <c r="H166" s="162">
        <v>3</v>
      </c>
      <c r="I166" s="153" t="s">
        <v>1524</v>
      </c>
      <c r="J166" s="154">
        <v>44651</v>
      </c>
      <c r="K166" s="414">
        <v>10</v>
      </c>
      <c r="L166" s="234">
        <v>8</v>
      </c>
      <c r="M166" s="234">
        <v>1</v>
      </c>
      <c r="N166" s="234">
        <v>1</v>
      </c>
      <c r="O166" s="234">
        <v>1</v>
      </c>
      <c r="P166" s="234">
        <v>2</v>
      </c>
      <c r="Q166" s="235">
        <v>1</v>
      </c>
      <c r="R166" s="255"/>
      <c r="S166" s="255"/>
      <c r="T166" s="261">
        <v>4500</v>
      </c>
      <c r="U166" s="219">
        <f t="shared" si="124"/>
        <v>0</v>
      </c>
      <c r="V166" s="220">
        <f t="shared" si="125"/>
        <v>0</v>
      </c>
      <c r="W166" s="220">
        <f t="shared" si="126"/>
        <v>0</v>
      </c>
      <c r="X166" s="220">
        <f t="shared" si="127"/>
        <v>0</v>
      </c>
      <c r="Y166" s="221">
        <f t="shared" si="128"/>
        <v>0</v>
      </c>
      <c r="Z166" s="219">
        <f t="shared" si="121"/>
        <v>4500</v>
      </c>
      <c r="AA166" s="220">
        <f t="shared" si="117"/>
        <v>0</v>
      </c>
      <c r="AB166" s="220">
        <f t="shared" si="118"/>
        <v>0</v>
      </c>
      <c r="AC166" s="220">
        <f t="shared" si="119"/>
        <v>0</v>
      </c>
      <c r="AD166" s="221">
        <f t="shared" si="120"/>
        <v>4500</v>
      </c>
      <c r="AE166" s="252"/>
      <c r="AF166" s="252"/>
      <c r="AH166" s="251">
        <f t="shared" si="129"/>
        <v>0</v>
      </c>
      <c r="AI166" s="240"/>
      <c r="AJ166" s="240"/>
      <c r="AK166" s="240"/>
      <c r="AL166" s="241"/>
      <c r="AM166" s="254"/>
      <c r="AN166" s="262"/>
      <c r="AO166" s="249">
        <f t="shared" si="130"/>
        <v>0</v>
      </c>
      <c r="AP166" s="240"/>
      <c r="AQ166" s="240"/>
      <c r="AR166" s="240"/>
      <c r="AS166" s="243"/>
      <c r="AT166" s="214">
        <f t="shared" si="123"/>
        <v>0</v>
      </c>
      <c r="AU166" s="240"/>
      <c r="AV166" s="240"/>
      <c r="AW166" s="240"/>
      <c r="AX166" s="241"/>
      <c r="AY166" s="249">
        <f t="shared" si="134"/>
        <v>4500</v>
      </c>
      <c r="AZ166" s="240"/>
      <c r="BA166" s="240"/>
      <c r="BB166" s="240"/>
      <c r="BC166" s="247">
        <v>4500</v>
      </c>
      <c r="BD166" s="254"/>
      <c r="BE166" s="252"/>
      <c r="BF166" s="249">
        <f t="shared" si="122"/>
        <v>0</v>
      </c>
      <c r="BG166" s="240"/>
      <c r="BH166" s="240"/>
      <c r="BI166" s="240"/>
      <c r="BJ166" s="241"/>
      <c r="BK166" s="249">
        <f t="shared" si="131"/>
        <v>0</v>
      </c>
      <c r="BL166" s="240"/>
      <c r="BM166" s="240"/>
      <c r="BN166" s="240"/>
      <c r="BO166" s="247"/>
      <c r="BP166" s="223">
        <f t="shared" si="132"/>
        <v>0</v>
      </c>
      <c r="BQ166" s="240"/>
      <c r="BR166" s="240"/>
      <c r="BS166" s="240"/>
      <c r="BT166" s="247"/>
      <c r="BU166" s="249">
        <f t="shared" si="133"/>
        <v>0</v>
      </c>
      <c r="BV166" s="240"/>
      <c r="BW166" s="240"/>
      <c r="BX166" s="240"/>
      <c r="BY166" s="247"/>
      <c r="CA166" s="222">
        <v>148</v>
      </c>
      <c r="CB166" s="217"/>
      <c r="CC166" s="217"/>
      <c r="CD166" s="217"/>
      <c r="CE166" s="217"/>
      <c r="CF166" s="216">
        <f t="shared" si="115"/>
        <v>0</v>
      </c>
      <c r="CH166" s="263">
        <v>32</v>
      </c>
      <c r="CJ166" s="274">
        <v>151</v>
      </c>
    </row>
    <row r="167" spans="1:88" s="211" customFormat="1" ht="16.5" customHeight="1" x14ac:dyDescent="0.15">
      <c r="A167" s="213">
        <f t="shared" si="116"/>
        <v>153</v>
      </c>
      <c r="B167" s="237" t="s">
        <v>26</v>
      </c>
      <c r="C167" s="418" t="s">
        <v>922</v>
      </c>
      <c r="D167" s="545" t="s">
        <v>81</v>
      </c>
      <c r="E167" s="267" t="s">
        <v>886</v>
      </c>
      <c r="F167" s="292" t="s">
        <v>887</v>
      </c>
      <c r="G167" s="380" t="s">
        <v>1881</v>
      </c>
      <c r="H167" s="263">
        <v>3</v>
      </c>
      <c r="I167" s="230">
        <v>44256</v>
      </c>
      <c r="J167" s="231">
        <v>44651</v>
      </c>
      <c r="K167" s="234">
        <v>10</v>
      </c>
      <c r="L167" s="234">
        <v>9</v>
      </c>
      <c r="M167" s="234">
        <v>1</v>
      </c>
      <c r="N167" s="234">
        <v>1</v>
      </c>
      <c r="O167" s="234">
        <v>1</v>
      </c>
      <c r="P167" s="234">
        <v>2</v>
      </c>
      <c r="Q167" s="235">
        <v>1</v>
      </c>
      <c r="R167" s="255"/>
      <c r="S167" s="255"/>
      <c r="T167" s="261">
        <v>400</v>
      </c>
      <c r="U167" s="219">
        <f t="shared" si="124"/>
        <v>0</v>
      </c>
      <c r="V167" s="220">
        <f t="shared" si="125"/>
        <v>0</v>
      </c>
      <c r="W167" s="220">
        <f t="shared" si="126"/>
        <v>0</v>
      </c>
      <c r="X167" s="220">
        <f t="shared" si="127"/>
        <v>0</v>
      </c>
      <c r="Y167" s="221">
        <f t="shared" si="128"/>
        <v>0</v>
      </c>
      <c r="Z167" s="219">
        <f t="shared" si="121"/>
        <v>400</v>
      </c>
      <c r="AA167" s="220">
        <f t="shared" si="117"/>
        <v>0</v>
      </c>
      <c r="AB167" s="220">
        <f t="shared" si="118"/>
        <v>0</v>
      </c>
      <c r="AC167" s="220">
        <f t="shared" si="119"/>
        <v>0</v>
      </c>
      <c r="AD167" s="221">
        <f t="shared" si="120"/>
        <v>400</v>
      </c>
      <c r="AE167" s="252"/>
      <c r="AF167" s="252"/>
      <c r="AH167" s="251">
        <f t="shared" si="129"/>
        <v>0</v>
      </c>
      <c r="AI167" s="240"/>
      <c r="AJ167" s="240"/>
      <c r="AK167" s="240"/>
      <c r="AL167" s="241"/>
      <c r="AM167" s="254"/>
      <c r="AN167" s="262"/>
      <c r="AO167" s="249">
        <f t="shared" si="130"/>
        <v>0</v>
      </c>
      <c r="AP167" s="240"/>
      <c r="AQ167" s="240"/>
      <c r="AR167" s="240"/>
      <c r="AS167" s="243"/>
      <c r="AT167" s="214">
        <f t="shared" si="123"/>
        <v>0</v>
      </c>
      <c r="AU167" s="240"/>
      <c r="AV167" s="240"/>
      <c r="AW167" s="240"/>
      <c r="AX167" s="241"/>
      <c r="AY167" s="249">
        <f t="shared" si="134"/>
        <v>400</v>
      </c>
      <c r="AZ167" s="240"/>
      <c r="BA167" s="240"/>
      <c r="BB167" s="240"/>
      <c r="BC167" s="247">
        <v>400</v>
      </c>
      <c r="BD167" s="254"/>
      <c r="BE167" s="252"/>
      <c r="BF167" s="249">
        <f t="shared" si="122"/>
        <v>0</v>
      </c>
      <c r="BG167" s="240"/>
      <c r="BH167" s="240"/>
      <c r="BI167" s="240"/>
      <c r="BJ167" s="241"/>
      <c r="BK167" s="249">
        <f t="shared" si="131"/>
        <v>0</v>
      </c>
      <c r="BL167" s="240"/>
      <c r="BM167" s="240"/>
      <c r="BN167" s="240"/>
      <c r="BO167" s="247"/>
      <c r="BP167" s="223">
        <f t="shared" si="132"/>
        <v>0</v>
      </c>
      <c r="BQ167" s="240"/>
      <c r="BR167" s="240"/>
      <c r="BS167" s="240"/>
      <c r="BT167" s="247"/>
      <c r="BU167" s="249">
        <f t="shared" si="133"/>
        <v>0</v>
      </c>
      <c r="BV167" s="240"/>
      <c r="BW167" s="240"/>
      <c r="BX167" s="240"/>
      <c r="BY167" s="247"/>
      <c r="CA167" s="222">
        <v>149</v>
      </c>
      <c r="CB167" s="217"/>
      <c r="CC167" s="217"/>
      <c r="CD167" s="217"/>
      <c r="CE167" s="217"/>
      <c r="CF167" s="216">
        <f t="shared" si="115"/>
        <v>0</v>
      </c>
      <c r="CH167" s="263">
        <v>32</v>
      </c>
      <c r="CJ167" s="274">
        <v>161</v>
      </c>
    </row>
    <row r="168" spans="1:88" s="211" customFormat="1" ht="16.5" customHeight="1" x14ac:dyDescent="0.15">
      <c r="A168" s="213">
        <f t="shared" si="116"/>
        <v>154</v>
      </c>
      <c r="B168" s="237" t="s">
        <v>26</v>
      </c>
      <c r="C168" s="303" t="s">
        <v>81</v>
      </c>
      <c r="D168" s="545" t="s">
        <v>81</v>
      </c>
      <c r="E168" s="269" t="s">
        <v>886</v>
      </c>
      <c r="F168" s="546" t="s">
        <v>910</v>
      </c>
      <c r="G168" s="380" t="s">
        <v>941</v>
      </c>
      <c r="H168" s="264">
        <v>3</v>
      </c>
      <c r="I168" s="230">
        <v>44270</v>
      </c>
      <c r="J168" s="231">
        <v>44651</v>
      </c>
      <c r="K168" s="234">
        <v>10</v>
      </c>
      <c r="L168" s="234">
        <v>9</v>
      </c>
      <c r="M168" s="234">
        <v>1</v>
      </c>
      <c r="N168" s="234">
        <v>2</v>
      </c>
      <c r="O168" s="234">
        <v>1</v>
      </c>
      <c r="P168" s="234">
        <v>2</v>
      </c>
      <c r="Q168" s="235">
        <v>1</v>
      </c>
      <c r="R168" s="256"/>
      <c r="S168" s="256"/>
      <c r="T168" s="366">
        <v>100</v>
      </c>
      <c r="U168" s="219">
        <f t="shared" si="124"/>
        <v>0</v>
      </c>
      <c r="V168" s="220">
        <f t="shared" si="125"/>
        <v>0</v>
      </c>
      <c r="W168" s="220">
        <f t="shared" si="126"/>
        <v>0</v>
      </c>
      <c r="X168" s="220">
        <f t="shared" si="127"/>
        <v>0</v>
      </c>
      <c r="Y168" s="221">
        <f t="shared" si="128"/>
        <v>0</v>
      </c>
      <c r="Z168" s="219">
        <f t="shared" si="121"/>
        <v>100</v>
      </c>
      <c r="AA168" s="220">
        <f t="shared" si="117"/>
        <v>0</v>
      </c>
      <c r="AB168" s="220">
        <f t="shared" si="118"/>
        <v>0</v>
      </c>
      <c r="AC168" s="220">
        <f t="shared" si="119"/>
        <v>0</v>
      </c>
      <c r="AD168" s="221">
        <f t="shared" si="120"/>
        <v>100</v>
      </c>
      <c r="AE168" s="252"/>
      <c r="AF168" s="252"/>
      <c r="AH168" s="251">
        <f t="shared" si="129"/>
        <v>0</v>
      </c>
      <c r="AI168" s="240"/>
      <c r="AJ168" s="240"/>
      <c r="AK168" s="240"/>
      <c r="AL168" s="241"/>
      <c r="AM168" s="254"/>
      <c r="AN168" s="262"/>
      <c r="AO168" s="249">
        <f t="shared" si="130"/>
        <v>0</v>
      </c>
      <c r="AP168" s="240"/>
      <c r="AQ168" s="240"/>
      <c r="AR168" s="240"/>
      <c r="AS168" s="243"/>
      <c r="AT168" s="214">
        <f t="shared" si="123"/>
        <v>0</v>
      </c>
      <c r="AU168" s="240"/>
      <c r="AV168" s="240"/>
      <c r="AW168" s="240"/>
      <c r="AX168" s="241"/>
      <c r="AY168" s="249">
        <f t="shared" si="134"/>
        <v>100</v>
      </c>
      <c r="AZ168" s="240"/>
      <c r="BA168" s="240"/>
      <c r="BB168" s="240"/>
      <c r="BC168" s="247">
        <v>100</v>
      </c>
      <c r="BD168" s="254"/>
      <c r="BE168" s="252"/>
      <c r="BF168" s="249">
        <f t="shared" si="122"/>
        <v>0</v>
      </c>
      <c r="BG168" s="240"/>
      <c r="BH168" s="240"/>
      <c r="BI168" s="240"/>
      <c r="BJ168" s="241"/>
      <c r="BK168" s="249">
        <f t="shared" si="131"/>
        <v>0</v>
      </c>
      <c r="BL168" s="240"/>
      <c r="BM168" s="240"/>
      <c r="BN168" s="240"/>
      <c r="BO168" s="247"/>
      <c r="BP168" s="223">
        <f t="shared" si="132"/>
        <v>0</v>
      </c>
      <c r="BQ168" s="240"/>
      <c r="BR168" s="240"/>
      <c r="BS168" s="240"/>
      <c r="BT168" s="247"/>
      <c r="BU168" s="249">
        <f t="shared" si="133"/>
        <v>0</v>
      </c>
      <c r="BV168" s="240"/>
      <c r="BW168" s="240"/>
      <c r="BX168" s="240"/>
      <c r="BY168" s="247"/>
      <c r="CA168" s="222">
        <v>150</v>
      </c>
      <c r="CB168" s="216"/>
      <c r="CC168" s="216"/>
      <c r="CD168" s="216"/>
      <c r="CE168" s="216"/>
      <c r="CF168" s="216">
        <f t="shared" si="115"/>
        <v>0</v>
      </c>
      <c r="CH168" s="264">
        <v>32</v>
      </c>
      <c r="CJ168" s="274">
        <v>162</v>
      </c>
    </row>
    <row r="169" spans="1:88" s="211" customFormat="1" ht="16.5" customHeight="1" x14ac:dyDescent="0.15">
      <c r="A169" s="213">
        <f t="shared" si="116"/>
        <v>155</v>
      </c>
      <c r="B169" s="237" t="s">
        <v>26</v>
      </c>
      <c r="C169" s="418" t="s">
        <v>81</v>
      </c>
      <c r="D169" s="545" t="s">
        <v>81</v>
      </c>
      <c r="E169" s="267" t="s">
        <v>886</v>
      </c>
      <c r="F169" s="292" t="s">
        <v>910</v>
      </c>
      <c r="G169" s="380" t="s">
        <v>942</v>
      </c>
      <c r="H169" s="263">
        <v>3</v>
      </c>
      <c r="I169" s="230">
        <v>44270</v>
      </c>
      <c r="J169" s="231">
        <v>44651</v>
      </c>
      <c r="K169" s="234">
        <v>10</v>
      </c>
      <c r="L169" s="234">
        <v>9</v>
      </c>
      <c r="M169" s="234">
        <v>1</v>
      </c>
      <c r="N169" s="234">
        <v>2</v>
      </c>
      <c r="O169" s="234">
        <v>1</v>
      </c>
      <c r="P169" s="234">
        <v>2</v>
      </c>
      <c r="Q169" s="235">
        <v>1</v>
      </c>
      <c r="R169" s="255"/>
      <c r="S169" s="255"/>
      <c r="T169" s="261">
        <v>200</v>
      </c>
      <c r="U169" s="219">
        <f t="shared" si="124"/>
        <v>0</v>
      </c>
      <c r="V169" s="220">
        <f t="shared" si="125"/>
        <v>0</v>
      </c>
      <c r="W169" s="220">
        <f t="shared" si="126"/>
        <v>0</v>
      </c>
      <c r="X169" s="220">
        <f t="shared" si="127"/>
        <v>0</v>
      </c>
      <c r="Y169" s="221">
        <f t="shared" si="128"/>
        <v>0</v>
      </c>
      <c r="Z169" s="219">
        <f t="shared" si="121"/>
        <v>200</v>
      </c>
      <c r="AA169" s="220">
        <f t="shared" si="117"/>
        <v>0</v>
      </c>
      <c r="AB169" s="220">
        <f t="shared" si="118"/>
        <v>0</v>
      </c>
      <c r="AC169" s="220">
        <f t="shared" si="119"/>
        <v>0</v>
      </c>
      <c r="AD169" s="221">
        <f t="shared" si="120"/>
        <v>200</v>
      </c>
      <c r="AE169" s="252"/>
      <c r="AF169" s="252"/>
      <c r="AH169" s="251">
        <f t="shared" si="129"/>
        <v>0</v>
      </c>
      <c r="AI169" s="240"/>
      <c r="AJ169" s="240"/>
      <c r="AK169" s="240"/>
      <c r="AL169" s="241"/>
      <c r="AM169" s="254"/>
      <c r="AN169" s="262"/>
      <c r="AO169" s="249">
        <f t="shared" si="130"/>
        <v>0</v>
      </c>
      <c r="AP169" s="240"/>
      <c r="AQ169" s="240"/>
      <c r="AR169" s="240"/>
      <c r="AS169" s="243"/>
      <c r="AT169" s="214">
        <f t="shared" si="123"/>
        <v>0</v>
      </c>
      <c r="AU169" s="240"/>
      <c r="AV169" s="240"/>
      <c r="AW169" s="240"/>
      <c r="AX169" s="241"/>
      <c r="AY169" s="249">
        <f t="shared" si="134"/>
        <v>200</v>
      </c>
      <c r="AZ169" s="240"/>
      <c r="BA169" s="240"/>
      <c r="BB169" s="240"/>
      <c r="BC169" s="247">
        <v>200</v>
      </c>
      <c r="BD169" s="254"/>
      <c r="BE169" s="252"/>
      <c r="BF169" s="249">
        <f t="shared" si="122"/>
        <v>0</v>
      </c>
      <c r="BG169" s="240"/>
      <c r="BH169" s="240"/>
      <c r="BI169" s="240"/>
      <c r="BJ169" s="241"/>
      <c r="BK169" s="249">
        <f t="shared" si="131"/>
        <v>0</v>
      </c>
      <c r="BL169" s="240"/>
      <c r="BM169" s="240"/>
      <c r="BN169" s="240"/>
      <c r="BO169" s="247"/>
      <c r="BP169" s="223">
        <f t="shared" si="132"/>
        <v>0</v>
      </c>
      <c r="BQ169" s="240"/>
      <c r="BR169" s="240"/>
      <c r="BS169" s="240"/>
      <c r="BT169" s="247"/>
      <c r="BU169" s="249">
        <f t="shared" si="133"/>
        <v>0</v>
      </c>
      <c r="BV169" s="240"/>
      <c r="BW169" s="240"/>
      <c r="BX169" s="240"/>
      <c r="BY169" s="247"/>
      <c r="CA169" s="222">
        <v>151</v>
      </c>
      <c r="CB169" s="216"/>
      <c r="CC169" s="216"/>
      <c r="CD169" s="216"/>
      <c r="CE169" s="216"/>
      <c r="CF169" s="216">
        <f t="shared" si="115"/>
        <v>0</v>
      </c>
      <c r="CH169" s="263">
        <v>32</v>
      </c>
      <c r="CJ169" s="274">
        <v>162</v>
      </c>
    </row>
    <row r="170" spans="1:88" s="211" customFormat="1" ht="16.5" customHeight="1" x14ac:dyDescent="0.15">
      <c r="A170" s="213">
        <f t="shared" si="116"/>
        <v>156</v>
      </c>
      <c r="B170" s="237" t="s">
        <v>26</v>
      </c>
      <c r="C170" s="418" t="s">
        <v>81</v>
      </c>
      <c r="D170" s="545" t="s">
        <v>81</v>
      </c>
      <c r="E170" s="267" t="s">
        <v>886</v>
      </c>
      <c r="F170" s="292" t="s">
        <v>910</v>
      </c>
      <c r="G170" s="380" t="s">
        <v>943</v>
      </c>
      <c r="H170" s="263">
        <v>3</v>
      </c>
      <c r="I170" s="230">
        <v>44269</v>
      </c>
      <c r="J170" s="231">
        <v>44651</v>
      </c>
      <c r="K170" s="234">
        <v>10</v>
      </c>
      <c r="L170" s="234">
        <v>9</v>
      </c>
      <c r="M170" s="234">
        <v>1</v>
      </c>
      <c r="N170" s="234">
        <v>2</v>
      </c>
      <c r="O170" s="234">
        <v>1</v>
      </c>
      <c r="P170" s="234">
        <v>2</v>
      </c>
      <c r="Q170" s="235">
        <v>1</v>
      </c>
      <c r="R170" s="255"/>
      <c r="S170" s="255"/>
      <c r="T170" s="261">
        <v>500</v>
      </c>
      <c r="U170" s="219">
        <f t="shared" si="124"/>
        <v>0</v>
      </c>
      <c r="V170" s="220">
        <f t="shared" si="125"/>
        <v>0</v>
      </c>
      <c r="W170" s="220">
        <f t="shared" si="126"/>
        <v>0</v>
      </c>
      <c r="X170" s="220">
        <f t="shared" si="127"/>
        <v>0</v>
      </c>
      <c r="Y170" s="221">
        <f t="shared" si="128"/>
        <v>0</v>
      </c>
      <c r="Z170" s="219">
        <f t="shared" si="121"/>
        <v>500</v>
      </c>
      <c r="AA170" s="220">
        <f t="shared" si="117"/>
        <v>0</v>
      </c>
      <c r="AB170" s="220">
        <f t="shared" si="118"/>
        <v>0</v>
      </c>
      <c r="AC170" s="220">
        <f t="shared" si="119"/>
        <v>0</v>
      </c>
      <c r="AD170" s="221">
        <f t="shared" si="120"/>
        <v>500</v>
      </c>
      <c r="AE170" s="252"/>
      <c r="AF170" s="252"/>
      <c r="AH170" s="251">
        <f t="shared" si="129"/>
        <v>0</v>
      </c>
      <c r="AI170" s="240"/>
      <c r="AJ170" s="240"/>
      <c r="AK170" s="240"/>
      <c r="AL170" s="241"/>
      <c r="AM170" s="254"/>
      <c r="AN170" s="262"/>
      <c r="AO170" s="249">
        <f t="shared" si="130"/>
        <v>0</v>
      </c>
      <c r="AP170" s="240"/>
      <c r="AQ170" s="240"/>
      <c r="AR170" s="240"/>
      <c r="AS170" s="243"/>
      <c r="AT170" s="214">
        <f t="shared" si="123"/>
        <v>0</v>
      </c>
      <c r="AU170" s="240"/>
      <c r="AV170" s="240"/>
      <c r="AW170" s="240"/>
      <c r="AX170" s="241"/>
      <c r="AY170" s="249">
        <f t="shared" si="134"/>
        <v>500</v>
      </c>
      <c r="AZ170" s="240"/>
      <c r="BA170" s="240"/>
      <c r="BB170" s="240"/>
      <c r="BC170" s="247">
        <v>500</v>
      </c>
      <c r="BD170" s="254"/>
      <c r="BE170" s="252"/>
      <c r="BF170" s="249">
        <f t="shared" si="122"/>
        <v>0</v>
      </c>
      <c r="BG170" s="240"/>
      <c r="BH170" s="240"/>
      <c r="BI170" s="240"/>
      <c r="BJ170" s="241"/>
      <c r="BK170" s="249">
        <f t="shared" si="131"/>
        <v>0</v>
      </c>
      <c r="BL170" s="240"/>
      <c r="BM170" s="240"/>
      <c r="BN170" s="240"/>
      <c r="BO170" s="247"/>
      <c r="BP170" s="223">
        <f t="shared" si="132"/>
        <v>0</v>
      </c>
      <c r="BQ170" s="240"/>
      <c r="BR170" s="240"/>
      <c r="BS170" s="240"/>
      <c r="BT170" s="247"/>
      <c r="BU170" s="249">
        <f t="shared" si="133"/>
        <v>0</v>
      </c>
      <c r="BV170" s="240"/>
      <c r="BW170" s="240"/>
      <c r="BX170" s="240"/>
      <c r="BY170" s="247"/>
      <c r="CA170" s="222">
        <v>152</v>
      </c>
      <c r="CB170" s="216"/>
      <c r="CC170" s="216"/>
      <c r="CD170" s="216"/>
      <c r="CE170" s="216"/>
      <c r="CF170" s="216">
        <f t="shared" si="115"/>
        <v>0</v>
      </c>
      <c r="CH170" s="263">
        <v>32</v>
      </c>
      <c r="CJ170" s="274">
        <v>162</v>
      </c>
    </row>
    <row r="171" spans="1:88" s="211" customFormat="1" ht="16.5" customHeight="1" x14ac:dyDescent="0.15">
      <c r="A171" s="213">
        <f t="shared" si="116"/>
        <v>157</v>
      </c>
      <c r="B171" s="237" t="s">
        <v>26</v>
      </c>
      <c r="C171" s="418" t="s">
        <v>81</v>
      </c>
      <c r="D171" s="545" t="s">
        <v>81</v>
      </c>
      <c r="E171" s="267" t="s">
        <v>886</v>
      </c>
      <c r="F171" s="292" t="s">
        <v>910</v>
      </c>
      <c r="G171" s="380" t="s">
        <v>944</v>
      </c>
      <c r="H171" s="263">
        <v>3</v>
      </c>
      <c r="I171" s="181">
        <v>44269</v>
      </c>
      <c r="J171" s="383">
        <v>44651</v>
      </c>
      <c r="K171" s="234">
        <v>10</v>
      </c>
      <c r="L171" s="234">
        <v>9</v>
      </c>
      <c r="M171" s="234">
        <v>1</v>
      </c>
      <c r="N171" s="234">
        <v>2</v>
      </c>
      <c r="O171" s="234">
        <v>2</v>
      </c>
      <c r="P171" s="234">
        <v>1</v>
      </c>
      <c r="Q171" s="235">
        <v>4</v>
      </c>
      <c r="R171" s="255"/>
      <c r="S171" s="255"/>
      <c r="T171" s="261">
        <v>500</v>
      </c>
      <c r="U171" s="219">
        <f t="shared" si="124"/>
        <v>0</v>
      </c>
      <c r="V171" s="220">
        <f t="shared" si="125"/>
        <v>0</v>
      </c>
      <c r="W171" s="220">
        <f t="shared" si="126"/>
        <v>0</v>
      </c>
      <c r="X171" s="220">
        <f t="shared" si="127"/>
        <v>0</v>
      </c>
      <c r="Y171" s="221">
        <f t="shared" si="128"/>
        <v>0</v>
      </c>
      <c r="Z171" s="219">
        <f t="shared" si="121"/>
        <v>500</v>
      </c>
      <c r="AA171" s="220">
        <f t="shared" si="117"/>
        <v>0</v>
      </c>
      <c r="AB171" s="220">
        <f t="shared" si="118"/>
        <v>0</v>
      </c>
      <c r="AC171" s="220">
        <f t="shared" si="119"/>
        <v>0</v>
      </c>
      <c r="AD171" s="221">
        <f t="shared" si="120"/>
        <v>500</v>
      </c>
      <c r="AE171" s="252"/>
      <c r="AF171" s="252"/>
      <c r="AH171" s="251">
        <f t="shared" si="129"/>
        <v>0</v>
      </c>
      <c r="AI171" s="240"/>
      <c r="AJ171" s="240"/>
      <c r="AK171" s="240"/>
      <c r="AL171" s="241"/>
      <c r="AM171" s="254"/>
      <c r="AN171" s="262"/>
      <c r="AO171" s="249">
        <f t="shared" si="130"/>
        <v>0</v>
      </c>
      <c r="AP171" s="240"/>
      <c r="AQ171" s="240"/>
      <c r="AR171" s="240"/>
      <c r="AS171" s="243"/>
      <c r="AT171" s="214">
        <f t="shared" si="123"/>
        <v>0</v>
      </c>
      <c r="AU171" s="240"/>
      <c r="AV171" s="240"/>
      <c r="AW171" s="240"/>
      <c r="AX171" s="241"/>
      <c r="AY171" s="249">
        <f t="shared" si="134"/>
        <v>500</v>
      </c>
      <c r="AZ171" s="240"/>
      <c r="BA171" s="240"/>
      <c r="BB171" s="240"/>
      <c r="BC171" s="247">
        <v>500</v>
      </c>
      <c r="BD171" s="254"/>
      <c r="BE171" s="252"/>
      <c r="BF171" s="249">
        <f t="shared" si="122"/>
        <v>0</v>
      </c>
      <c r="BG171" s="240"/>
      <c r="BH171" s="240"/>
      <c r="BI171" s="240"/>
      <c r="BJ171" s="241"/>
      <c r="BK171" s="249">
        <f t="shared" si="131"/>
        <v>0</v>
      </c>
      <c r="BL171" s="240"/>
      <c r="BM171" s="240"/>
      <c r="BN171" s="240"/>
      <c r="BO171" s="247"/>
      <c r="BP171" s="223">
        <f t="shared" si="132"/>
        <v>0</v>
      </c>
      <c r="BQ171" s="240"/>
      <c r="BR171" s="240"/>
      <c r="BS171" s="240"/>
      <c r="BT171" s="247"/>
      <c r="BU171" s="249">
        <f t="shared" si="133"/>
        <v>0</v>
      </c>
      <c r="BV171" s="240"/>
      <c r="BW171" s="240"/>
      <c r="BX171" s="240"/>
      <c r="BY171" s="247"/>
      <c r="CA171" s="222">
        <v>153</v>
      </c>
      <c r="CB171" s="216"/>
      <c r="CC171" s="216"/>
      <c r="CD171" s="216"/>
      <c r="CE171" s="216"/>
      <c r="CF171" s="216">
        <f t="shared" si="115"/>
        <v>0</v>
      </c>
      <c r="CH171" s="263">
        <v>32</v>
      </c>
      <c r="CJ171" s="274">
        <v>162</v>
      </c>
    </row>
    <row r="172" spans="1:88" s="211" customFormat="1" ht="16.5" customHeight="1" x14ac:dyDescent="0.15">
      <c r="A172" s="213">
        <f t="shared" si="116"/>
        <v>158</v>
      </c>
      <c r="B172" s="237" t="s">
        <v>26</v>
      </c>
      <c r="C172" s="418" t="s">
        <v>81</v>
      </c>
      <c r="D172" s="545" t="s">
        <v>81</v>
      </c>
      <c r="E172" s="267" t="s">
        <v>886</v>
      </c>
      <c r="F172" s="292" t="s">
        <v>910</v>
      </c>
      <c r="G172" s="380" t="s">
        <v>945</v>
      </c>
      <c r="H172" s="263">
        <v>3</v>
      </c>
      <c r="I172" s="181">
        <v>44269</v>
      </c>
      <c r="J172" s="383">
        <v>44651</v>
      </c>
      <c r="K172" s="234">
        <v>10</v>
      </c>
      <c r="L172" s="234">
        <v>9</v>
      </c>
      <c r="M172" s="234">
        <v>1</v>
      </c>
      <c r="N172" s="234">
        <v>2</v>
      </c>
      <c r="O172" s="234">
        <v>2</v>
      </c>
      <c r="P172" s="234">
        <v>1</v>
      </c>
      <c r="Q172" s="235">
        <v>4</v>
      </c>
      <c r="R172" s="255"/>
      <c r="S172" s="255"/>
      <c r="T172" s="261">
        <v>400</v>
      </c>
      <c r="U172" s="219">
        <f t="shared" si="124"/>
        <v>0</v>
      </c>
      <c r="V172" s="220">
        <f t="shared" si="125"/>
        <v>0</v>
      </c>
      <c r="W172" s="220">
        <f t="shared" si="126"/>
        <v>0</v>
      </c>
      <c r="X172" s="220">
        <f t="shared" si="127"/>
        <v>0</v>
      </c>
      <c r="Y172" s="221">
        <f t="shared" si="128"/>
        <v>0</v>
      </c>
      <c r="Z172" s="219">
        <f t="shared" si="121"/>
        <v>400</v>
      </c>
      <c r="AA172" s="220">
        <f t="shared" si="117"/>
        <v>0</v>
      </c>
      <c r="AB172" s="220">
        <f t="shared" si="118"/>
        <v>0</v>
      </c>
      <c r="AC172" s="220">
        <f t="shared" si="119"/>
        <v>0</v>
      </c>
      <c r="AD172" s="221">
        <f t="shared" si="120"/>
        <v>400</v>
      </c>
      <c r="AE172" s="252"/>
      <c r="AF172" s="252"/>
      <c r="AH172" s="251">
        <f t="shared" si="129"/>
        <v>0</v>
      </c>
      <c r="AI172" s="240"/>
      <c r="AJ172" s="240"/>
      <c r="AK172" s="240"/>
      <c r="AL172" s="241"/>
      <c r="AM172" s="254"/>
      <c r="AN172" s="262"/>
      <c r="AO172" s="249">
        <f t="shared" si="130"/>
        <v>0</v>
      </c>
      <c r="AP172" s="240"/>
      <c r="AQ172" s="240"/>
      <c r="AR172" s="240"/>
      <c r="AS172" s="243"/>
      <c r="AT172" s="214">
        <f t="shared" si="123"/>
        <v>0</v>
      </c>
      <c r="AU172" s="240"/>
      <c r="AV172" s="240"/>
      <c r="AW172" s="240"/>
      <c r="AX172" s="241"/>
      <c r="AY172" s="249">
        <f t="shared" si="134"/>
        <v>400</v>
      </c>
      <c r="AZ172" s="240"/>
      <c r="BA172" s="240"/>
      <c r="BB172" s="240"/>
      <c r="BC172" s="247">
        <v>400</v>
      </c>
      <c r="BD172" s="254"/>
      <c r="BE172" s="252"/>
      <c r="BF172" s="249">
        <f t="shared" si="122"/>
        <v>0</v>
      </c>
      <c r="BG172" s="240"/>
      <c r="BH172" s="240"/>
      <c r="BI172" s="240"/>
      <c r="BJ172" s="241"/>
      <c r="BK172" s="249">
        <f t="shared" si="131"/>
        <v>0</v>
      </c>
      <c r="BL172" s="240"/>
      <c r="BM172" s="240"/>
      <c r="BN172" s="240"/>
      <c r="BO172" s="247"/>
      <c r="BP172" s="223">
        <f t="shared" si="132"/>
        <v>0</v>
      </c>
      <c r="BQ172" s="240"/>
      <c r="BR172" s="240"/>
      <c r="BS172" s="240"/>
      <c r="BT172" s="247"/>
      <c r="BU172" s="249">
        <f t="shared" si="133"/>
        <v>0</v>
      </c>
      <c r="BV172" s="240"/>
      <c r="BW172" s="240"/>
      <c r="BX172" s="240"/>
      <c r="BY172" s="247"/>
      <c r="CA172" s="222">
        <v>154</v>
      </c>
      <c r="CB172" s="216"/>
      <c r="CC172" s="216"/>
      <c r="CD172" s="216"/>
      <c r="CE172" s="216"/>
      <c r="CF172" s="216">
        <f t="shared" si="115"/>
        <v>0</v>
      </c>
      <c r="CH172" s="263">
        <v>32</v>
      </c>
      <c r="CJ172" s="274">
        <v>162</v>
      </c>
    </row>
    <row r="173" spans="1:88" s="211" customFormat="1" ht="16.5" customHeight="1" x14ac:dyDescent="0.15">
      <c r="A173" s="213">
        <f t="shared" si="116"/>
        <v>159</v>
      </c>
      <c r="B173" s="236" t="s">
        <v>26</v>
      </c>
      <c r="C173" s="268" t="s">
        <v>81</v>
      </c>
      <c r="D173" s="270" t="s">
        <v>81</v>
      </c>
      <c r="E173" s="269" t="s">
        <v>886</v>
      </c>
      <c r="F173" s="273" t="s">
        <v>910</v>
      </c>
      <c r="G173" s="226" t="s">
        <v>942</v>
      </c>
      <c r="H173" s="264">
        <v>3</v>
      </c>
      <c r="I173" s="230">
        <v>44269</v>
      </c>
      <c r="J173" s="231">
        <v>44651</v>
      </c>
      <c r="K173" s="232">
        <v>10</v>
      </c>
      <c r="L173" s="232">
        <v>9</v>
      </c>
      <c r="M173" s="232">
        <v>1</v>
      </c>
      <c r="N173" s="232">
        <v>2</v>
      </c>
      <c r="O173" s="232">
        <v>2</v>
      </c>
      <c r="P173" s="232">
        <v>3</v>
      </c>
      <c r="Q173" s="233">
        <v>1</v>
      </c>
      <c r="R173" s="256"/>
      <c r="S173" s="256"/>
      <c r="T173" s="384">
        <v>100</v>
      </c>
      <c r="U173" s="318">
        <f t="shared" si="124"/>
        <v>0</v>
      </c>
      <c r="V173" s="318">
        <f t="shared" si="125"/>
        <v>0</v>
      </c>
      <c r="W173" s="318">
        <f t="shared" si="126"/>
        <v>0</v>
      </c>
      <c r="X173" s="318">
        <f t="shared" si="127"/>
        <v>0</v>
      </c>
      <c r="Y173" s="385">
        <f t="shared" si="128"/>
        <v>0</v>
      </c>
      <c r="Z173" s="318">
        <f t="shared" si="121"/>
        <v>100</v>
      </c>
      <c r="AA173" s="318">
        <f t="shared" si="117"/>
        <v>0</v>
      </c>
      <c r="AB173" s="318">
        <f t="shared" si="118"/>
        <v>0</v>
      </c>
      <c r="AC173" s="318">
        <f t="shared" si="119"/>
        <v>0</v>
      </c>
      <c r="AD173" s="385">
        <f t="shared" si="120"/>
        <v>100</v>
      </c>
      <c r="AE173" s="386"/>
      <c r="AF173" s="386"/>
      <c r="AH173" s="249">
        <f t="shared" si="129"/>
        <v>0</v>
      </c>
      <c r="AI173" s="387"/>
      <c r="AJ173" s="387"/>
      <c r="AK173" s="387"/>
      <c r="AL173" s="388"/>
      <c r="AM173" s="389"/>
      <c r="AN173" s="390"/>
      <c r="AO173" s="249">
        <f t="shared" si="130"/>
        <v>0</v>
      </c>
      <c r="AP173" s="387"/>
      <c r="AQ173" s="387"/>
      <c r="AR173" s="387"/>
      <c r="AS173" s="391"/>
      <c r="AT173" s="214">
        <f t="shared" si="123"/>
        <v>0</v>
      </c>
      <c r="AU173" s="387"/>
      <c r="AV173" s="387"/>
      <c r="AW173" s="387"/>
      <c r="AX173" s="388"/>
      <c r="AY173" s="249">
        <f t="shared" si="134"/>
        <v>100</v>
      </c>
      <c r="AZ173" s="387"/>
      <c r="BA173" s="387"/>
      <c r="BB173" s="387"/>
      <c r="BC173" s="392">
        <v>100</v>
      </c>
      <c r="BD173" s="389"/>
      <c r="BE173" s="386"/>
      <c r="BF173" s="249">
        <f t="shared" si="122"/>
        <v>0</v>
      </c>
      <c r="BG173" s="387"/>
      <c r="BH173" s="387"/>
      <c r="BI173" s="387"/>
      <c r="BJ173" s="388"/>
      <c r="BK173" s="249">
        <f t="shared" si="131"/>
        <v>0</v>
      </c>
      <c r="BL173" s="387"/>
      <c r="BM173" s="387"/>
      <c r="BN173" s="387"/>
      <c r="BO173" s="392"/>
      <c r="BP173" s="223">
        <f t="shared" si="132"/>
        <v>0</v>
      </c>
      <c r="BQ173" s="387"/>
      <c r="BR173" s="387"/>
      <c r="BS173" s="387"/>
      <c r="BT173" s="392"/>
      <c r="BU173" s="249">
        <f t="shared" si="133"/>
        <v>0</v>
      </c>
      <c r="BV173" s="387"/>
      <c r="BW173" s="387"/>
      <c r="BX173" s="387"/>
      <c r="BY173" s="392"/>
      <c r="CA173" s="222">
        <v>155</v>
      </c>
      <c r="CB173" s="216"/>
      <c r="CC173" s="216"/>
      <c r="CD173" s="216"/>
      <c r="CE173" s="216"/>
      <c r="CF173" s="216">
        <f t="shared" si="115"/>
        <v>0</v>
      </c>
      <c r="CH173" s="264">
        <v>32</v>
      </c>
      <c r="CJ173" s="274">
        <v>162</v>
      </c>
    </row>
    <row r="174" spans="1:88" s="211" customFormat="1" ht="16.5" customHeight="1" x14ac:dyDescent="0.15">
      <c r="A174" s="213">
        <f t="shared" si="116"/>
        <v>160</v>
      </c>
      <c r="B174" s="237" t="s">
        <v>26</v>
      </c>
      <c r="C174" s="303" t="s">
        <v>81</v>
      </c>
      <c r="D174" s="545" t="s">
        <v>81</v>
      </c>
      <c r="E174" s="269" t="s">
        <v>886</v>
      </c>
      <c r="F174" s="292" t="s">
        <v>910</v>
      </c>
      <c r="G174" s="380" t="s">
        <v>941</v>
      </c>
      <c r="H174" s="264">
        <v>3</v>
      </c>
      <c r="I174" s="230">
        <v>44256</v>
      </c>
      <c r="J174" s="231">
        <v>44651</v>
      </c>
      <c r="K174" s="234">
        <v>10</v>
      </c>
      <c r="L174" s="234">
        <v>9</v>
      </c>
      <c r="M174" s="234">
        <v>1</v>
      </c>
      <c r="N174" s="234">
        <v>2</v>
      </c>
      <c r="O174" s="234">
        <v>3</v>
      </c>
      <c r="P174" s="234">
        <v>1</v>
      </c>
      <c r="Q174" s="235">
        <v>1</v>
      </c>
      <c r="R174" s="256"/>
      <c r="S174" s="256"/>
      <c r="T174" s="366">
        <v>3000</v>
      </c>
      <c r="U174" s="219">
        <f t="shared" si="124"/>
        <v>0</v>
      </c>
      <c r="V174" s="220">
        <f t="shared" si="125"/>
        <v>0</v>
      </c>
      <c r="W174" s="220">
        <f t="shared" si="126"/>
        <v>0</v>
      </c>
      <c r="X174" s="220">
        <f t="shared" si="127"/>
        <v>0</v>
      </c>
      <c r="Y174" s="221">
        <f t="shared" si="128"/>
        <v>0</v>
      </c>
      <c r="Z174" s="219">
        <f t="shared" si="121"/>
        <v>3000</v>
      </c>
      <c r="AA174" s="220">
        <f t="shared" si="117"/>
        <v>0</v>
      </c>
      <c r="AB174" s="220">
        <f t="shared" si="118"/>
        <v>0</v>
      </c>
      <c r="AC174" s="220">
        <f t="shared" si="119"/>
        <v>0</v>
      </c>
      <c r="AD174" s="221">
        <f t="shared" si="120"/>
        <v>3000</v>
      </c>
      <c r="AE174" s="252"/>
      <c r="AF174" s="252"/>
      <c r="AH174" s="251">
        <f t="shared" si="129"/>
        <v>0</v>
      </c>
      <c r="AI174" s="240"/>
      <c r="AJ174" s="240"/>
      <c r="AK174" s="240"/>
      <c r="AL174" s="241"/>
      <c r="AM174" s="254"/>
      <c r="AN174" s="262"/>
      <c r="AO174" s="249">
        <f t="shared" si="130"/>
        <v>0</v>
      </c>
      <c r="AP174" s="240"/>
      <c r="AQ174" s="240"/>
      <c r="AR174" s="240"/>
      <c r="AS174" s="243"/>
      <c r="AT174" s="214">
        <f t="shared" si="123"/>
        <v>0</v>
      </c>
      <c r="AU174" s="240"/>
      <c r="AV174" s="240"/>
      <c r="AW174" s="240"/>
      <c r="AX174" s="241"/>
      <c r="AY174" s="249">
        <f t="shared" si="134"/>
        <v>3000</v>
      </c>
      <c r="AZ174" s="240"/>
      <c r="BA174" s="240"/>
      <c r="BB174" s="240"/>
      <c r="BC174" s="247">
        <v>3000</v>
      </c>
      <c r="BD174" s="254"/>
      <c r="BE174" s="252"/>
      <c r="BF174" s="249">
        <f t="shared" si="122"/>
        <v>0</v>
      </c>
      <c r="BG174" s="240"/>
      <c r="BH174" s="240"/>
      <c r="BI174" s="240"/>
      <c r="BJ174" s="241"/>
      <c r="BK174" s="249">
        <f t="shared" si="131"/>
        <v>0</v>
      </c>
      <c r="BL174" s="240"/>
      <c r="BM174" s="240"/>
      <c r="BN174" s="240"/>
      <c r="BO174" s="247"/>
      <c r="BP174" s="223">
        <f t="shared" si="132"/>
        <v>0</v>
      </c>
      <c r="BQ174" s="240"/>
      <c r="BR174" s="240"/>
      <c r="BS174" s="240"/>
      <c r="BT174" s="247"/>
      <c r="BU174" s="249">
        <f t="shared" si="133"/>
        <v>0</v>
      </c>
      <c r="BV174" s="240"/>
      <c r="BW174" s="240"/>
      <c r="BX174" s="240"/>
      <c r="BY174" s="247"/>
      <c r="CA174" s="222">
        <v>156</v>
      </c>
      <c r="CB174" s="216"/>
      <c r="CC174" s="216"/>
      <c r="CD174" s="216"/>
      <c r="CE174" s="216"/>
      <c r="CF174" s="216">
        <f t="shared" si="115"/>
        <v>0</v>
      </c>
      <c r="CH174" s="264">
        <v>32</v>
      </c>
      <c r="CJ174" s="274">
        <v>162</v>
      </c>
    </row>
    <row r="175" spans="1:88" s="211" customFormat="1" ht="16.5" customHeight="1" x14ac:dyDescent="0.15">
      <c r="A175" s="213">
        <f t="shared" si="116"/>
        <v>161</v>
      </c>
      <c r="B175" s="237" t="s">
        <v>26</v>
      </c>
      <c r="C175" s="418" t="s">
        <v>81</v>
      </c>
      <c r="D175" s="545" t="s">
        <v>81</v>
      </c>
      <c r="E175" s="267" t="s">
        <v>886</v>
      </c>
      <c r="F175" s="292" t="s">
        <v>910</v>
      </c>
      <c r="G175" s="380" t="s">
        <v>946</v>
      </c>
      <c r="H175" s="263">
        <v>3</v>
      </c>
      <c r="I175" s="230">
        <v>44256</v>
      </c>
      <c r="J175" s="231">
        <v>44651</v>
      </c>
      <c r="K175" s="234">
        <v>10</v>
      </c>
      <c r="L175" s="234">
        <v>9</v>
      </c>
      <c r="M175" s="234">
        <v>1</v>
      </c>
      <c r="N175" s="234">
        <v>2</v>
      </c>
      <c r="O175" s="234">
        <v>3</v>
      </c>
      <c r="P175" s="234">
        <v>1</v>
      </c>
      <c r="Q175" s="235">
        <v>5</v>
      </c>
      <c r="R175" s="255"/>
      <c r="S175" s="255"/>
      <c r="T175" s="261">
        <v>15000</v>
      </c>
      <c r="U175" s="219">
        <f t="shared" si="124"/>
        <v>0</v>
      </c>
      <c r="V175" s="220">
        <f t="shared" si="125"/>
        <v>0</v>
      </c>
      <c r="W175" s="220">
        <f t="shared" si="126"/>
        <v>0</v>
      </c>
      <c r="X175" s="220">
        <f t="shared" si="127"/>
        <v>0</v>
      </c>
      <c r="Y175" s="221">
        <f t="shared" si="128"/>
        <v>0</v>
      </c>
      <c r="Z175" s="219">
        <f t="shared" si="121"/>
        <v>15000</v>
      </c>
      <c r="AA175" s="220">
        <f t="shared" si="117"/>
        <v>0</v>
      </c>
      <c r="AB175" s="220">
        <f t="shared" si="118"/>
        <v>0</v>
      </c>
      <c r="AC175" s="220">
        <f t="shared" si="119"/>
        <v>0</v>
      </c>
      <c r="AD175" s="221">
        <f t="shared" si="120"/>
        <v>15000</v>
      </c>
      <c r="AE175" s="252"/>
      <c r="AF175" s="252"/>
      <c r="AH175" s="251">
        <f t="shared" si="129"/>
        <v>0</v>
      </c>
      <c r="AI175" s="240"/>
      <c r="AJ175" s="240"/>
      <c r="AK175" s="240"/>
      <c r="AL175" s="241"/>
      <c r="AM175" s="254"/>
      <c r="AN175" s="262"/>
      <c r="AO175" s="249">
        <f t="shared" si="130"/>
        <v>0</v>
      </c>
      <c r="AP175" s="240"/>
      <c r="AQ175" s="240"/>
      <c r="AR175" s="240"/>
      <c r="AS175" s="243"/>
      <c r="AT175" s="214">
        <f t="shared" si="123"/>
        <v>0</v>
      </c>
      <c r="AU175" s="240"/>
      <c r="AV175" s="240"/>
      <c r="AW175" s="240"/>
      <c r="AX175" s="241"/>
      <c r="AY175" s="249">
        <f t="shared" si="134"/>
        <v>15000</v>
      </c>
      <c r="AZ175" s="240"/>
      <c r="BA175" s="240"/>
      <c r="BB175" s="240"/>
      <c r="BC175" s="247">
        <v>15000</v>
      </c>
      <c r="BD175" s="254"/>
      <c r="BE175" s="252"/>
      <c r="BF175" s="249">
        <f t="shared" si="122"/>
        <v>0</v>
      </c>
      <c r="BG175" s="240"/>
      <c r="BH175" s="240"/>
      <c r="BI175" s="240"/>
      <c r="BJ175" s="241"/>
      <c r="BK175" s="249">
        <f t="shared" si="131"/>
        <v>0</v>
      </c>
      <c r="BL175" s="240"/>
      <c r="BM175" s="240"/>
      <c r="BN175" s="240"/>
      <c r="BO175" s="247"/>
      <c r="BP175" s="223">
        <f t="shared" si="132"/>
        <v>0</v>
      </c>
      <c r="BQ175" s="240"/>
      <c r="BR175" s="240"/>
      <c r="BS175" s="240"/>
      <c r="BT175" s="247"/>
      <c r="BU175" s="249">
        <f t="shared" si="133"/>
        <v>0</v>
      </c>
      <c r="BV175" s="240"/>
      <c r="BW175" s="240"/>
      <c r="BX175" s="240"/>
      <c r="BY175" s="247"/>
      <c r="CA175" s="222">
        <v>157</v>
      </c>
      <c r="CB175" s="216"/>
      <c r="CC175" s="216"/>
      <c r="CD175" s="216"/>
      <c r="CE175" s="216"/>
      <c r="CF175" s="216">
        <f t="shared" si="115"/>
        <v>0</v>
      </c>
      <c r="CH175" s="263">
        <v>32</v>
      </c>
      <c r="CJ175" s="274">
        <v>162</v>
      </c>
    </row>
    <row r="176" spans="1:88" s="211" customFormat="1" ht="16.5" customHeight="1" x14ac:dyDescent="0.15">
      <c r="A176" s="213">
        <f t="shared" si="116"/>
        <v>162</v>
      </c>
      <c r="B176" s="237" t="s">
        <v>26</v>
      </c>
      <c r="C176" s="303" t="s">
        <v>81</v>
      </c>
      <c r="D176" s="545" t="s">
        <v>81</v>
      </c>
      <c r="E176" s="269" t="s">
        <v>886</v>
      </c>
      <c r="F176" s="546" t="s">
        <v>910</v>
      </c>
      <c r="G176" s="380" t="s">
        <v>942</v>
      </c>
      <c r="H176" s="264">
        <v>3</v>
      </c>
      <c r="I176" s="230">
        <v>44269</v>
      </c>
      <c r="J176" s="231">
        <v>44651</v>
      </c>
      <c r="K176" s="234">
        <v>10</v>
      </c>
      <c r="L176" s="234">
        <v>9</v>
      </c>
      <c r="M176" s="234">
        <v>1</v>
      </c>
      <c r="N176" s="234">
        <v>2</v>
      </c>
      <c r="O176" s="234">
        <v>3</v>
      </c>
      <c r="P176" s="234">
        <v>1</v>
      </c>
      <c r="Q176" s="235">
        <v>8</v>
      </c>
      <c r="R176" s="256"/>
      <c r="S176" s="256"/>
      <c r="T176" s="366">
        <v>500</v>
      </c>
      <c r="U176" s="219">
        <f t="shared" si="124"/>
        <v>0</v>
      </c>
      <c r="V176" s="220">
        <f t="shared" si="125"/>
        <v>0</v>
      </c>
      <c r="W176" s="220">
        <f t="shared" si="126"/>
        <v>0</v>
      </c>
      <c r="X176" s="220">
        <f t="shared" si="127"/>
        <v>0</v>
      </c>
      <c r="Y176" s="221">
        <f t="shared" si="128"/>
        <v>0</v>
      </c>
      <c r="Z176" s="219">
        <f t="shared" si="121"/>
        <v>500</v>
      </c>
      <c r="AA176" s="220">
        <f t="shared" si="117"/>
        <v>0</v>
      </c>
      <c r="AB176" s="220">
        <f t="shared" si="118"/>
        <v>0</v>
      </c>
      <c r="AC176" s="220">
        <f t="shared" si="119"/>
        <v>0</v>
      </c>
      <c r="AD176" s="221">
        <f t="shared" si="120"/>
        <v>500</v>
      </c>
      <c r="AE176" s="252"/>
      <c r="AF176" s="252"/>
      <c r="AH176" s="251">
        <f t="shared" si="129"/>
        <v>0</v>
      </c>
      <c r="AI176" s="240"/>
      <c r="AJ176" s="240"/>
      <c r="AK176" s="240"/>
      <c r="AL176" s="241"/>
      <c r="AM176" s="254"/>
      <c r="AN176" s="262"/>
      <c r="AO176" s="249">
        <f t="shared" si="130"/>
        <v>0</v>
      </c>
      <c r="AP176" s="240"/>
      <c r="AQ176" s="240"/>
      <c r="AR176" s="240"/>
      <c r="AS176" s="243"/>
      <c r="AT176" s="214">
        <f t="shared" si="123"/>
        <v>0</v>
      </c>
      <c r="AU176" s="240"/>
      <c r="AV176" s="240"/>
      <c r="AW176" s="240"/>
      <c r="AX176" s="241"/>
      <c r="AY176" s="249">
        <f t="shared" si="134"/>
        <v>500</v>
      </c>
      <c r="AZ176" s="240"/>
      <c r="BA176" s="240"/>
      <c r="BB176" s="240"/>
      <c r="BC176" s="247">
        <v>500</v>
      </c>
      <c r="BD176" s="254"/>
      <c r="BE176" s="252"/>
      <c r="BF176" s="249">
        <f t="shared" si="122"/>
        <v>0</v>
      </c>
      <c r="BG176" s="240"/>
      <c r="BH176" s="240"/>
      <c r="BI176" s="240"/>
      <c r="BJ176" s="241"/>
      <c r="BK176" s="249">
        <f t="shared" si="131"/>
        <v>0</v>
      </c>
      <c r="BL176" s="240"/>
      <c r="BM176" s="240"/>
      <c r="BN176" s="240"/>
      <c r="BO176" s="247"/>
      <c r="BP176" s="223">
        <f t="shared" si="132"/>
        <v>0</v>
      </c>
      <c r="BQ176" s="240"/>
      <c r="BR176" s="240"/>
      <c r="BS176" s="240"/>
      <c r="BT176" s="247"/>
      <c r="BU176" s="249">
        <f t="shared" si="133"/>
        <v>0</v>
      </c>
      <c r="BV176" s="240"/>
      <c r="BW176" s="240"/>
      <c r="BX176" s="240"/>
      <c r="BY176" s="247"/>
      <c r="CA176" s="222">
        <v>158</v>
      </c>
      <c r="CB176" s="216"/>
      <c r="CC176" s="216"/>
      <c r="CD176" s="216"/>
      <c r="CE176" s="216"/>
      <c r="CF176" s="216">
        <f t="shared" si="115"/>
        <v>0</v>
      </c>
      <c r="CH176" s="264">
        <v>32</v>
      </c>
      <c r="CJ176" s="274">
        <v>162</v>
      </c>
    </row>
    <row r="177" spans="1:88" s="211" customFormat="1" ht="16.5" customHeight="1" x14ac:dyDescent="0.15">
      <c r="A177" s="213">
        <f t="shared" si="116"/>
        <v>163</v>
      </c>
      <c r="B177" s="237" t="s">
        <v>26</v>
      </c>
      <c r="C177" s="418" t="s">
        <v>923</v>
      </c>
      <c r="D177" s="545" t="s">
        <v>1882</v>
      </c>
      <c r="E177" s="267" t="s">
        <v>886</v>
      </c>
      <c r="F177" s="292" t="s">
        <v>887</v>
      </c>
      <c r="G177" s="381" t="s">
        <v>924</v>
      </c>
      <c r="H177" s="264">
        <v>3</v>
      </c>
      <c r="I177" s="230">
        <v>44256</v>
      </c>
      <c r="J177" s="231">
        <v>44651</v>
      </c>
      <c r="K177" s="234">
        <v>10</v>
      </c>
      <c r="L177" s="234">
        <v>9</v>
      </c>
      <c r="M177" s="234">
        <v>2</v>
      </c>
      <c r="N177" s="234">
        <v>1</v>
      </c>
      <c r="O177" s="234">
        <v>1</v>
      </c>
      <c r="P177" s="234">
        <v>1</v>
      </c>
      <c r="Q177" s="235">
        <v>1</v>
      </c>
      <c r="R177" s="255"/>
      <c r="S177" s="255"/>
      <c r="T177" s="286">
        <v>40039</v>
      </c>
      <c r="U177" s="219">
        <f t="shared" si="124"/>
        <v>0</v>
      </c>
      <c r="V177" s="220">
        <f t="shared" si="125"/>
        <v>0</v>
      </c>
      <c r="W177" s="220">
        <f t="shared" si="126"/>
        <v>0</v>
      </c>
      <c r="X177" s="220">
        <f t="shared" si="127"/>
        <v>0</v>
      </c>
      <c r="Y177" s="221">
        <f t="shared" si="128"/>
        <v>0</v>
      </c>
      <c r="Z177" s="219">
        <f t="shared" si="121"/>
        <v>40039</v>
      </c>
      <c r="AA177" s="220">
        <f t="shared" si="117"/>
        <v>0</v>
      </c>
      <c r="AB177" s="220">
        <f t="shared" si="118"/>
        <v>0</v>
      </c>
      <c r="AC177" s="220">
        <f t="shared" si="119"/>
        <v>0</v>
      </c>
      <c r="AD177" s="221">
        <f t="shared" si="120"/>
        <v>40039</v>
      </c>
      <c r="AE177" s="252"/>
      <c r="AF177" s="252"/>
      <c r="AH177" s="251">
        <f t="shared" si="129"/>
        <v>0</v>
      </c>
      <c r="AI177" s="240"/>
      <c r="AJ177" s="240"/>
      <c r="AK177" s="240"/>
      <c r="AL177" s="241"/>
      <c r="AM177" s="254"/>
      <c r="AN177" s="262"/>
      <c r="AO177" s="249">
        <f t="shared" si="130"/>
        <v>0</v>
      </c>
      <c r="AP177" s="240"/>
      <c r="AQ177" s="240"/>
      <c r="AR177" s="240"/>
      <c r="AS177" s="243"/>
      <c r="AT177" s="214">
        <f t="shared" si="123"/>
        <v>0</v>
      </c>
      <c r="AU177" s="240"/>
      <c r="AV177" s="240"/>
      <c r="AW177" s="240"/>
      <c r="AX177" s="241"/>
      <c r="AY177" s="249">
        <f t="shared" si="134"/>
        <v>40039</v>
      </c>
      <c r="AZ177" s="240"/>
      <c r="BA177" s="240"/>
      <c r="BB177" s="240"/>
      <c r="BC177" s="247">
        <v>40039</v>
      </c>
      <c r="BD177" s="254"/>
      <c r="BE177" s="252"/>
      <c r="BF177" s="249">
        <f t="shared" si="122"/>
        <v>0</v>
      </c>
      <c r="BG177" s="240"/>
      <c r="BH177" s="240"/>
      <c r="BI177" s="240"/>
      <c r="BJ177" s="241"/>
      <c r="BK177" s="249">
        <f t="shared" si="131"/>
        <v>0</v>
      </c>
      <c r="BL177" s="240"/>
      <c r="BM177" s="240"/>
      <c r="BN177" s="240"/>
      <c r="BO177" s="247"/>
      <c r="BP177" s="223">
        <f t="shared" si="132"/>
        <v>0</v>
      </c>
      <c r="BQ177" s="240"/>
      <c r="BR177" s="240"/>
      <c r="BS177" s="240"/>
      <c r="BT177" s="247"/>
      <c r="BU177" s="249">
        <f t="shared" si="133"/>
        <v>0</v>
      </c>
      <c r="BV177" s="240"/>
      <c r="BW177" s="240"/>
      <c r="BX177" s="240"/>
      <c r="BY177" s="247"/>
      <c r="CA177" s="222">
        <v>159</v>
      </c>
      <c r="CB177" s="216"/>
      <c r="CC177" s="216"/>
      <c r="CD177" s="216"/>
      <c r="CE177" s="216"/>
      <c r="CF177" s="216">
        <f t="shared" si="115"/>
        <v>0</v>
      </c>
      <c r="CH177" s="263">
        <v>32</v>
      </c>
      <c r="CJ177" s="274">
        <v>161</v>
      </c>
    </row>
    <row r="178" spans="1:88" s="211" customFormat="1" ht="16.5" customHeight="1" x14ac:dyDescent="0.15">
      <c r="A178" s="213">
        <f t="shared" si="116"/>
        <v>164</v>
      </c>
      <c r="B178" s="237" t="s">
        <v>26</v>
      </c>
      <c r="C178" s="418" t="s">
        <v>925</v>
      </c>
      <c r="D178" s="545" t="s">
        <v>81</v>
      </c>
      <c r="E178" s="267" t="s">
        <v>886</v>
      </c>
      <c r="F178" s="292" t="s">
        <v>887</v>
      </c>
      <c r="G178" s="381" t="s">
        <v>926</v>
      </c>
      <c r="H178" s="263">
        <v>3</v>
      </c>
      <c r="I178" s="230">
        <v>44256</v>
      </c>
      <c r="J178" s="231">
        <v>44651</v>
      </c>
      <c r="K178" s="234">
        <v>10</v>
      </c>
      <c r="L178" s="234">
        <v>9</v>
      </c>
      <c r="M178" s="234">
        <v>2</v>
      </c>
      <c r="N178" s="234">
        <v>1</v>
      </c>
      <c r="O178" s="234">
        <v>1</v>
      </c>
      <c r="P178" s="234">
        <v>1</v>
      </c>
      <c r="Q178" s="235">
        <v>1</v>
      </c>
      <c r="R178" s="255"/>
      <c r="S178" s="255"/>
      <c r="T178" s="261">
        <v>122900</v>
      </c>
      <c r="U178" s="219">
        <f t="shared" si="124"/>
        <v>0</v>
      </c>
      <c r="V178" s="220">
        <f t="shared" si="125"/>
        <v>0</v>
      </c>
      <c r="W178" s="220">
        <f t="shared" si="126"/>
        <v>0</v>
      </c>
      <c r="X178" s="220">
        <f t="shared" si="127"/>
        <v>0</v>
      </c>
      <c r="Y178" s="221">
        <f t="shared" si="128"/>
        <v>0</v>
      </c>
      <c r="Z178" s="219">
        <f t="shared" si="121"/>
        <v>122900</v>
      </c>
      <c r="AA178" s="220">
        <f t="shared" si="117"/>
        <v>0</v>
      </c>
      <c r="AB178" s="220">
        <f t="shared" si="118"/>
        <v>0</v>
      </c>
      <c r="AC178" s="220">
        <f t="shared" si="119"/>
        <v>0</v>
      </c>
      <c r="AD178" s="221">
        <f t="shared" si="120"/>
        <v>122900</v>
      </c>
      <c r="AE178" s="252"/>
      <c r="AF178" s="252"/>
      <c r="AH178" s="251">
        <f t="shared" si="129"/>
        <v>0</v>
      </c>
      <c r="AI178" s="240"/>
      <c r="AJ178" s="240"/>
      <c r="AK178" s="240"/>
      <c r="AL178" s="241"/>
      <c r="AM178" s="254"/>
      <c r="AN178" s="262"/>
      <c r="AO178" s="249">
        <f t="shared" si="130"/>
        <v>0</v>
      </c>
      <c r="AP178" s="240"/>
      <c r="AQ178" s="240"/>
      <c r="AR178" s="240"/>
      <c r="AS178" s="243"/>
      <c r="AT178" s="214">
        <f t="shared" si="123"/>
        <v>0</v>
      </c>
      <c r="AU178" s="240"/>
      <c r="AV178" s="240"/>
      <c r="AW178" s="240"/>
      <c r="AX178" s="241"/>
      <c r="AY178" s="249">
        <f t="shared" si="134"/>
        <v>122900</v>
      </c>
      <c r="AZ178" s="240"/>
      <c r="BA178" s="240"/>
      <c r="BB178" s="240"/>
      <c r="BC178" s="247">
        <v>122900</v>
      </c>
      <c r="BD178" s="254"/>
      <c r="BE178" s="252"/>
      <c r="BF178" s="249">
        <f t="shared" si="122"/>
        <v>0</v>
      </c>
      <c r="BG178" s="240"/>
      <c r="BH178" s="240"/>
      <c r="BI178" s="240"/>
      <c r="BJ178" s="241"/>
      <c r="BK178" s="249">
        <f t="shared" si="131"/>
        <v>0</v>
      </c>
      <c r="BL178" s="240"/>
      <c r="BM178" s="240"/>
      <c r="BN178" s="240"/>
      <c r="BO178" s="247"/>
      <c r="BP178" s="223">
        <f t="shared" si="132"/>
        <v>0</v>
      </c>
      <c r="BQ178" s="240"/>
      <c r="BR178" s="240"/>
      <c r="BS178" s="240"/>
      <c r="BT178" s="247"/>
      <c r="BU178" s="249">
        <f t="shared" si="133"/>
        <v>0</v>
      </c>
      <c r="BV178" s="240"/>
      <c r="BW178" s="240"/>
      <c r="BX178" s="240"/>
      <c r="BY178" s="247"/>
      <c r="CA178" s="222">
        <v>160</v>
      </c>
      <c r="CB178" s="216"/>
      <c r="CC178" s="216"/>
      <c r="CD178" s="216"/>
      <c r="CE178" s="216"/>
      <c r="CF178" s="216">
        <f t="shared" si="115"/>
        <v>0</v>
      </c>
      <c r="CH178" s="263">
        <v>32</v>
      </c>
      <c r="CJ178" s="274">
        <v>161</v>
      </c>
    </row>
    <row r="179" spans="1:88" s="211" customFormat="1" ht="16.5" customHeight="1" x14ac:dyDescent="0.15">
      <c r="A179" s="213">
        <f t="shared" si="116"/>
        <v>165</v>
      </c>
      <c r="B179" s="237" t="s">
        <v>26</v>
      </c>
      <c r="C179" s="303" t="s">
        <v>927</v>
      </c>
      <c r="D179" s="545" t="s">
        <v>81</v>
      </c>
      <c r="E179" s="269" t="s">
        <v>886</v>
      </c>
      <c r="F179" s="546" t="s">
        <v>887</v>
      </c>
      <c r="G179" s="380" t="s">
        <v>926</v>
      </c>
      <c r="H179" s="263">
        <v>3</v>
      </c>
      <c r="I179" s="230">
        <v>44256</v>
      </c>
      <c r="J179" s="231">
        <v>44651</v>
      </c>
      <c r="K179" s="234">
        <v>10</v>
      </c>
      <c r="L179" s="234">
        <v>9</v>
      </c>
      <c r="M179" s="234">
        <v>2</v>
      </c>
      <c r="N179" s="234">
        <v>1</v>
      </c>
      <c r="O179" s="234">
        <v>1</v>
      </c>
      <c r="P179" s="234">
        <v>1</v>
      </c>
      <c r="Q179" s="235">
        <v>1</v>
      </c>
      <c r="R179" s="255"/>
      <c r="S179" s="255"/>
      <c r="T179" s="366">
        <v>20000</v>
      </c>
      <c r="U179" s="219">
        <f t="shared" si="124"/>
        <v>0</v>
      </c>
      <c r="V179" s="220">
        <f t="shared" si="125"/>
        <v>0</v>
      </c>
      <c r="W179" s="220">
        <f t="shared" si="126"/>
        <v>0</v>
      </c>
      <c r="X179" s="220">
        <f t="shared" si="127"/>
        <v>0</v>
      </c>
      <c r="Y179" s="221">
        <f t="shared" si="128"/>
        <v>0</v>
      </c>
      <c r="Z179" s="219">
        <f t="shared" si="121"/>
        <v>20000</v>
      </c>
      <c r="AA179" s="220">
        <f t="shared" si="117"/>
        <v>0</v>
      </c>
      <c r="AB179" s="220">
        <f t="shared" si="118"/>
        <v>0</v>
      </c>
      <c r="AC179" s="220">
        <f t="shared" si="119"/>
        <v>0</v>
      </c>
      <c r="AD179" s="221">
        <f t="shared" si="120"/>
        <v>20000</v>
      </c>
      <c r="AE179" s="252"/>
      <c r="AF179" s="252"/>
      <c r="AH179" s="251">
        <f t="shared" si="129"/>
        <v>0</v>
      </c>
      <c r="AI179" s="240"/>
      <c r="AJ179" s="240"/>
      <c r="AK179" s="240"/>
      <c r="AL179" s="241"/>
      <c r="AM179" s="254"/>
      <c r="AN179" s="262"/>
      <c r="AO179" s="249">
        <f t="shared" si="130"/>
        <v>0</v>
      </c>
      <c r="AP179" s="240"/>
      <c r="AQ179" s="240"/>
      <c r="AR179" s="240"/>
      <c r="AS179" s="243"/>
      <c r="AT179" s="214">
        <f t="shared" si="123"/>
        <v>0</v>
      </c>
      <c r="AU179" s="240"/>
      <c r="AV179" s="240"/>
      <c r="AW179" s="240"/>
      <c r="AX179" s="241"/>
      <c r="AY179" s="249">
        <f t="shared" si="134"/>
        <v>20000</v>
      </c>
      <c r="AZ179" s="240"/>
      <c r="BA179" s="240"/>
      <c r="BB179" s="240"/>
      <c r="BC179" s="247">
        <v>20000</v>
      </c>
      <c r="BD179" s="254"/>
      <c r="BE179" s="252"/>
      <c r="BF179" s="249">
        <f t="shared" si="122"/>
        <v>0</v>
      </c>
      <c r="BG179" s="240"/>
      <c r="BH179" s="240"/>
      <c r="BI179" s="240"/>
      <c r="BJ179" s="241"/>
      <c r="BK179" s="249">
        <f t="shared" si="131"/>
        <v>0</v>
      </c>
      <c r="BL179" s="240"/>
      <c r="BM179" s="240"/>
      <c r="BN179" s="240"/>
      <c r="BO179" s="247"/>
      <c r="BP179" s="223">
        <f t="shared" si="132"/>
        <v>0</v>
      </c>
      <c r="BQ179" s="240"/>
      <c r="BR179" s="240"/>
      <c r="BS179" s="240"/>
      <c r="BT179" s="247"/>
      <c r="BU179" s="249">
        <f t="shared" si="133"/>
        <v>0</v>
      </c>
      <c r="BV179" s="240"/>
      <c r="BW179" s="240"/>
      <c r="BX179" s="240"/>
      <c r="BY179" s="247"/>
      <c r="CA179" s="222">
        <v>161</v>
      </c>
      <c r="CB179" s="216"/>
      <c r="CC179" s="216"/>
      <c r="CD179" s="216"/>
      <c r="CE179" s="216"/>
      <c r="CF179" s="216">
        <f t="shared" si="115"/>
        <v>0</v>
      </c>
      <c r="CH179" s="263">
        <v>32</v>
      </c>
      <c r="CJ179" s="274">
        <v>161</v>
      </c>
    </row>
    <row r="180" spans="1:88" s="211" customFormat="1" ht="16.5" customHeight="1" x14ac:dyDescent="0.15">
      <c r="A180" s="213">
        <f t="shared" si="116"/>
        <v>166</v>
      </c>
      <c r="B180" s="237" t="s">
        <v>26</v>
      </c>
      <c r="C180" s="303" t="s">
        <v>928</v>
      </c>
      <c r="D180" s="545" t="s">
        <v>81</v>
      </c>
      <c r="E180" s="269" t="s">
        <v>886</v>
      </c>
      <c r="F180" s="546" t="s">
        <v>887</v>
      </c>
      <c r="G180" s="380" t="s">
        <v>929</v>
      </c>
      <c r="H180" s="263">
        <v>3</v>
      </c>
      <c r="I180" s="230">
        <v>44270</v>
      </c>
      <c r="J180" s="231">
        <v>44651</v>
      </c>
      <c r="K180" s="234">
        <v>10</v>
      </c>
      <c r="L180" s="234">
        <v>9</v>
      </c>
      <c r="M180" s="234">
        <v>3</v>
      </c>
      <c r="N180" s="234">
        <v>1</v>
      </c>
      <c r="O180" s="234">
        <v>1</v>
      </c>
      <c r="P180" s="234">
        <v>1</v>
      </c>
      <c r="Q180" s="235">
        <v>1</v>
      </c>
      <c r="R180" s="255"/>
      <c r="S180" s="255"/>
      <c r="T180" s="366">
        <v>80830</v>
      </c>
      <c r="U180" s="219">
        <f t="shared" si="124"/>
        <v>0</v>
      </c>
      <c r="V180" s="220">
        <f t="shared" si="125"/>
        <v>0</v>
      </c>
      <c r="W180" s="220">
        <f t="shared" si="126"/>
        <v>0</v>
      </c>
      <c r="X180" s="220">
        <f t="shared" si="127"/>
        <v>0</v>
      </c>
      <c r="Y180" s="221">
        <f t="shared" si="128"/>
        <v>0</v>
      </c>
      <c r="Z180" s="219">
        <f t="shared" si="121"/>
        <v>80830</v>
      </c>
      <c r="AA180" s="220">
        <f t="shared" si="117"/>
        <v>0</v>
      </c>
      <c r="AB180" s="220">
        <f t="shared" si="118"/>
        <v>0</v>
      </c>
      <c r="AC180" s="220">
        <f t="shared" si="119"/>
        <v>0</v>
      </c>
      <c r="AD180" s="221">
        <f t="shared" si="120"/>
        <v>80830</v>
      </c>
      <c r="AE180" s="252"/>
      <c r="AF180" s="252"/>
      <c r="AH180" s="251">
        <f t="shared" si="129"/>
        <v>0</v>
      </c>
      <c r="AI180" s="240"/>
      <c r="AJ180" s="240"/>
      <c r="AK180" s="240"/>
      <c r="AL180" s="241"/>
      <c r="AM180" s="254"/>
      <c r="AN180" s="262"/>
      <c r="AO180" s="249">
        <f t="shared" si="130"/>
        <v>0</v>
      </c>
      <c r="AP180" s="240"/>
      <c r="AQ180" s="240"/>
      <c r="AR180" s="240"/>
      <c r="AS180" s="243"/>
      <c r="AT180" s="214">
        <f t="shared" si="123"/>
        <v>0</v>
      </c>
      <c r="AU180" s="240"/>
      <c r="AV180" s="240"/>
      <c r="AW180" s="240"/>
      <c r="AX180" s="241"/>
      <c r="AY180" s="249">
        <f t="shared" si="134"/>
        <v>80830</v>
      </c>
      <c r="AZ180" s="240"/>
      <c r="BA180" s="240"/>
      <c r="BB180" s="240"/>
      <c r="BC180" s="247">
        <v>80830</v>
      </c>
      <c r="BD180" s="254"/>
      <c r="BE180" s="252"/>
      <c r="BF180" s="249">
        <f t="shared" si="122"/>
        <v>0</v>
      </c>
      <c r="BG180" s="240"/>
      <c r="BH180" s="240"/>
      <c r="BI180" s="240"/>
      <c r="BJ180" s="241"/>
      <c r="BK180" s="249">
        <f t="shared" si="131"/>
        <v>0</v>
      </c>
      <c r="BL180" s="240"/>
      <c r="BM180" s="240"/>
      <c r="BN180" s="240"/>
      <c r="BO180" s="247"/>
      <c r="BP180" s="223">
        <f t="shared" si="132"/>
        <v>0</v>
      </c>
      <c r="BQ180" s="240"/>
      <c r="BR180" s="240"/>
      <c r="BS180" s="240"/>
      <c r="BT180" s="247"/>
      <c r="BU180" s="249">
        <f t="shared" si="133"/>
        <v>0</v>
      </c>
      <c r="BV180" s="240"/>
      <c r="BW180" s="240"/>
      <c r="BX180" s="240"/>
      <c r="BY180" s="247"/>
      <c r="CA180" s="222">
        <v>162</v>
      </c>
      <c r="CB180" s="216"/>
      <c r="CC180" s="216"/>
      <c r="CD180" s="216"/>
      <c r="CE180" s="216"/>
      <c r="CF180" s="216">
        <f t="shared" si="115"/>
        <v>0</v>
      </c>
      <c r="CH180" s="263">
        <v>32</v>
      </c>
      <c r="CJ180" s="274">
        <v>161</v>
      </c>
    </row>
    <row r="181" spans="1:88" s="211" customFormat="1" ht="16.5" customHeight="1" x14ac:dyDescent="0.15">
      <c r="A181" s="213">
        <f t="shared" si="116"/>
        <v>167</v>
      </c>
      <c r="B181" s="237" t="s">
        <v>26</v>
      </c>
      <c r="C181" s="303" t="s">
        <v>81</v>
      </c>
      <c r="D181" s="545" t="s">
        <v>81</v>
      </c>
      <c r="E181" s="269" t="s">
        <v>886</v>
      </c>
      <c r="F181" s="292" t="s">
        <v>910</v>
      </c>
      <c r="G181" s="380" t="s">
        <v>942</v>
      </c>
      <c r="H181" s="264">
        <v>3</v>
      </c>
      <c r="I181" s="230">
        <v>44269</v>
      </c>
      <c r="J181" s="231">
        <v>44651</v>
      </c>
      <c r="K181" s="234">
        <v>10</v>
      </c>
      <c r="L181" s="234">
        <v>9</v>
      </c>
      <c r="M181" s="234">
        <v>3</v>
      </c>
      <c r="N181" s="234">
        <v>2</v>
      </c>
      <c r="O181" s="234">
        <v>1</v>
      </c>
      <c r="P181" s="234">
        <v>1</v>
      </c>
      <c r="Q181" s="235">
        <v>1</v>
      </c>
      <c r="R181" s="256"/>
      <c r="S181" s="256"/>
      <c r="T181" s="366">
        <v>100</v>
      </c>
      <c r="U181" s="219">
        <f t="shared" si="124"/>
        <v>0</v>
      </c>
      <c r="V181" s="220">
        <f t="shared" si="125"/>
        <v>0</v>
      </c>
      <c r="W181" s="220">
        <f t="shared" si="126"/>
        <v>0</v>
      </c>
      <c r="X181" s="220">
        <f t="shared" si="127"/>
        <v>0</v>
      </c>
      <c r="Y181" s="221">
        <f t="shared" si="128"/>
        <v>0</v>
      </c>
      <c r="Z181" s="219">
        <f t="shared" si="121"/>
        <v>100</v>
      </c>
      <c r="AA181" s="220">
        <f t="shared" si="117"/>
        <v>0</v>
      </c>
      <c r="AB181" s="220">
        <f t="shared" si="118"/>
        <v>0</v>
      </c>
      <c r="AC181" s="220">
        <f t="shared" si="119"/>
        <v>0</v>
      </c>
      <c r="AD181" s="221">
        <f t="shared" si="120"/>
        <v>100</v>
      </c>
      <c r="AE181" s="252"/>
      <c r="AF181" s="252"/>
      <c r="AH181" s="251">
        <f t="shared" si="129"/>
        <v>0</v>
      </c>
      <c r="AI181" s="240"/>
      <c r="AJ181" s="240"/>
      <c r="AK181" s="240"/>
      <c r="AL181" s="241"/>
      <c r="AM181" s="254"/>
      <c r="AN181" s="262"/>
      <c r="AO181" s="249">
        <f t="shared" si="130"/>
        <v>0</v>
      </c>
      <c r="AP181" s="240"/>
      <c r="AQ181" s="240"/>
      <c r="AR181" s="240"/>
      <c r="AS181" s="243"/>
      <c r="AT181" s="214">
        <f t="shared" si="123"/>
        <v>0</v>
      </c>
      <c r="AU181" s="240"/>
      <c r="AV181" s="240"/>
      <c r="AW181" s="240"/>
      <c r="AX181" s="241"/>
      <c r="AY181" s="249">
        <f t="shared" si="134"/>
        <v>100</v>
      </c>
      <c r="AZ181" s="240"/>
      <c r="BA181" s="240"/>
      <c r="BB181" s="240"/>
      <c r="BC181" s="247">
        <v>100</v>
      </c>
      <c r="BD181" s="254"/>
      <c r="BE181" s="252"/>
      <c r="BF181" s="249">
        <f t="shared" si="122"/>
        <v>0</v>
      </c>
      <c r="BG181" s="240"/>
      <c r="BH181" s="240"/>
      <c r="BI181" s="240"/>
      <c r="BJ181" s="241"/>
      <c r="BK181" s="249">
        <f t="shared" si="131"/>
        <v>0</v>
      </c>
      <c r="BL181" s="240"/>
      <c r="BM181" s="240"/>
      <c r="BN181" s="240"/>
      <c r="BO181" s="247"/>
      <c r="BP181" s="223">
        <f t="shared" si="132"/>
        <v>0</v>
      </c>
      <c r="BQ181" s="240"/>
      <c r="BR181" s="240"/>
      <c r="BS181" s="240"/>
      <c r="BT181" s="247"/>
      <c r="BU181" s="249">
        <f t="shared" si="133"/>
        <v>0</v>
      </c>
      <c r="BV181" s="240"/>
      <c r="BW181" s="240"/>
      <c r="BX181" s="240"/>
      <c r="BY181" s="247"/>
      <c r="CA181" s="222">
        <v>163</v>
      </c>
      <c r="CB181" s="216"/>
      <c r="CC181" s="216"/>
      <c r="CD181" s="216"/>
      <c r="CE181" s="216"/>
      <c r="CF181" s="216">
        <f t="shared" si="115"/>
        <v>0</v>
      </c>
      <c r="CH181" s="264">
        <v>32</v>
      </c>
      <c r="CJ181" s="274">
        <v>162</v>
      </c>
    </row>
    <row r="182" spans="1:88" s="211" customFormat="1" ht="16.5" customHeight="1" x14ac:dyDescent="0.15">
      <c r="A182" s="213">
        <f t="shared" si="116"/>
        <v>168</v>
      </c>
      <c r="B182" s="237" t="s">
        <v>26</v>
      </c>
      <c r="C182" s="418" t="s">
        <v>930</v>
      </c>
      <c r="D182" s="545" t="s">
        <v>81</v>
      </c>
      <c r="E182" s="267" t="s">
        <v>886</v>
      </c>
      <c r="F182" s="292" t="s">
        <v>887</v>
      </c>
      <c r="G182" s="380" t="s">
        <v>931</v>
      </c>
      <c r="H182" s="263">
        <v>3</v>
      </c>
      <c r="I182" s="230">
        <v>44242</v>
      </c>
      <c r="J182" s="231">
        <v>44651</v>
      </c>
      <c r="K182" s="234">
        <v>10</v>
      </c>
      <c r="L182" s="234">
        <v>9</v>
      </c>
      <c r="M182" s="234">
        <v>7</v>
      </c>
      <c r="N182" s="234">
        <v>2</v>
      </c>
      <c r="O182" s="234">
        <v>1</v>
      </c>
      <c r="P182" s="234">
        <v>1</v>
      </c>
      <c r="Q182" s="235">
        <v>1</v>
      </c>
      <c r="R182" s="255"/>
      <c r="S182" s="255"/>
      <c r="T182" s="261">
        <v>5280</v>
      </c>
      <c r="U182" s="219">
        <f t="shared" si="124"/>
        <v>0</v>
      </c>
      <c r="V182" s="220">
        <f t="shared" si="125"/>
        <v>0</v>
      </c>
      <c r="W182" s="220">
        <f t="shared" si="126"/>
        <v>0</v>
      </c>
      <c r="X182" s="220">
        <f t="shared" si="127"/>
        <v>0</v>
      </c>
      <c r="Y182" s="221">
        <f t="shared" si="128"/>
        <v>0</v>
      </c>
      <c r="Z182" s="219">
        <f t="shared" si="121"/>
        <v>5280</v>
      </c>
      <c r="AA182" s="220">
        <f t="shared" si="117"/>
        <v>0</v>
      </c>
      <c r="AB182" s="220">
        <f t="shared" si="118"/>
        <v>0</v>
      </c>
      <c r="AC182" s="220">
        <f t="shared" si="119"/>
        <v>0</v>
      </c>
      <c r="AD182" s="221">
        <f t="shared" si="120"/>
        <v>5280</v>
      </c>
      <c r="AE182" s="252"/>
      <c r="AF182" s="252"/>
      <c r="AH182" s="251">
        <f t="shared" si="129"/>
        <v>0</v>
      </c>
      <c r="AI182" s="240"/>
      <c r="AJ182" s="240"/>
      <c r="AK182" s="240"/>
      <c r="AL182" s="241"/>
      <c r="AM182" s="254"/>
      <c r="AN182" s="262"/>
      <c r="AO182" s="249">
        <f t="shared" si="130"/>
        <v>0</v>
      </c>
      <c r="AP182" s="240"/>
      <c r="AQ182" s="240"/>
      <c r="AR182" s="240"/>
      <c r="AS182" s="243"/>
      <c r="AT182" s="214">
        <f t="shared" si="123"/>
        <v>0</v>
      </c>
      <c r="AU182" s="240"/>
      <c r="AV182" s="240"/>
      <c r="AW182" s="240"/>
      <c r="AX182" s="241"/>
      <c r="AY182" s="249">
        <f t="shared" si="134"/>
        <v>5280</v>
      </c>
      <c r="AZ182" s="240"/>
      <c r="BA182" s="240"/>
      <c r="BB182" s="240"/>
      <c r="BC182" s="247">
        <v>5280</v>
      </c>
      <c r="BD182" s="254"/>
      <c r="BE182" s="252"/>
      <c r="BF182" s="249">
        <f t="shared" si="122"/>
        <v>0</v>
      </c>
      <c r="BG182" s="240"/>
      <c r="BH182" s="240"/>
      <c r="BI182" s="240"/>
      <c r="BJ182" s="241"/>
      <c r="BK182" s="249">
        <f t="shared" si="131"/>
        <v>0</v>
      </c>
      <c r="BL182" s="240"/>
      <c r="BM182" s="240"/>
      <c r="BN182" s="240"/>
      <c r="BO182" s="247"/>
      <c r="BP182" s="223">
        <f t="shared" si="132"/>
        <v>0</v>
      </c>
      <c r="BQ182" s="240"/>
      <c r="BR182" s="240"/>
      <c r="BS182" s="240"/>
      <c r="BT182" s="247"/>
      <c r="BU182" s="249">
        <f t="shared" si="133"/>
        <v>0</v>
      </c>
      <c r="BV182" s="240"/>
      <c r="BW182" s="240"/>
      <c r="BX182" s="240"/>
      <c r="BY182" s="247"/>
      <c r="CA182" s="222">
        <v>164</v>
      </c>
      <c r="CB182" s="216"/>
      <c r="CC182" s="216"/>
      <c r="CD182" s="216"/>
      <c r="CE182" s="216"/>
      <c r="CF182" s="216">
        <f t="shared" si="115"/>
        <v>0</v>
      </c>
      <c r="CH182" s="263">
        <v>32</v>
      </c>
      <c r="CJ182" s="274">
        <v>161</v>
      </c>
    </row>
    <row r="183" spans="1:88" s="211" customFormat="1" ht="16.5" customHeight="1" x14ac:dyDescent="0.15">
      <c r="A183" s="213">
        <f t="shared" si="116"/>
        <v>169</v>
      </c>
      <c r="B183" s="237" t="s">
        <v>26</v>
      </c>
      <c r="C183" s="418" t="s">
        <v>932</v>
      </c>
      <c r="D183" s="545" t="s">
        <v>81</v>
      </c>
      <c r="E183" s="267" t="s">
        <v>886</v>
      </c>
      <c r="F183" s="292" t="s">
        <v>887</v>
      </c>
      <c r="G183" s="380" t="s">
        <v>933</v>
      </c>
      <c r="H183" s="263">
        <v>3</v>
      </c>
      <c r="I183" s="230">
        <v>44242</v>
      </c>
      <c r="J183" s="231">
        <v>44651</v>
      </c>
      <c r="K183" s="234">
        <v>10</v>
      </c>
      <c r="L183" s="234">
        <v>9</v>
      </c>
      <c r="M183" s="234">
        <v>7</v>
      </c>
      <c r="N183" s="234">
        <v>2</v>
      </c>
      <c r="O183" s="234">
        <v>1</v>
      </c>
      <c r="P183" s="234">
        <v>1</v>
      </c>
      <c r="Q183" s="235">
        <v>1</v>
      </c>
      <c r="R183" s="255"/>
      <c r="S183" s="255"/>
      <c r="T183" s="261">
        <v>2592</v>
      </c>
      <c r="U183" s="219">
        <f t="shared" si="124"/>
        <v>0</v>
      </c>
      <c r="V183" s="220">
        <f t="shared" si="125"/>
        <v>0</v>
      </c>
      <c r="W183" s="220">
        <f t="shared" si="126"/>
        <v>0</v>
      </c>
      <c r="X183" s="220">
        <f t="shared" si="127"/>
        <v>0</v>
      </c>
      <c r="Y183" s="221">
        <f t="shared" si="128"/>
        <v>0</v>
      </c>
      <c r="Z183" s="219">
        <f t="shared" si="121"/>
        <v>2592</v>
      </c>
      <c r="AA183" s="220">
        <f t="shared" si="117"/>
        <v>0</v>
      </c>
      <c r="AB183" s="220">
        <f t="shared" si="118"/>
        <v>0</v>
      </c>
      <c r="AC183" s="220">
        <f t="shared" si="119"/>
        <v>0</v>
      </c>
      <c r="AD183" s="221">
        <f t="shared" si="120"/>
        <v>2592</v>
      </c>
      <c r="AE183" s="252"/>
      <c r="AF183" s="252"/>
      <c r="AH183" s="251">
        <f t="shared" si="129"/>
        <v>0</v>
      </c>
      <c r="AI183" s="240"/>
      <c r="AJ183" s="240"/>
      <c r="AK183" s="240"/>
      <c r="AL183" s="241"/>
      <c r="AM183" s="254"/>
      <c r="AN183" s="262"/>
      <c r="AO183" s="249">
        <f t="shared" si="130"/>
        <v>0</v>
      </c>
      <c r="AP183" s="240"/>
      <c r="AQ183" s="240"/>
      <c r="AR183" s="240"/>
      <c r="AS183" s="243"/>
      <c r="AT183" s="214">
        <f t="shared" si="123"/>
        <v>0</v>
      </c>
      <c r="AU183" s="240"/>
      <c r="AV183" s="240"/>
      <c r="AW183" s="240"/>
      <c r="AX183" s="241"/>
      <c r="AY183" s="249">
        <f t="shared" si="134"/>
        <v>2592</v>
      </c>
      <c r="AZ183" s="240"/>
      <c r="BA183" s="240"/>
      <c r="BB183" s="240"/>
      <c r="BC183" s="247">
        <v>2592</v>
      </c>
      <c r="BD183" s="254"/>
      <c r="BE183" s="252"/>
      <c r="BF183" s="249">
        <f t="shared" si="122"/>
        <v>0</v>
      </c>
      <c r="BG183" s="240"/>
      <c r="BH183" s="240"/>
      <c r="BI183" s="240"/>
      <c r="BJ183" s="241"/>
      <c r="BK183" s="249">
        <f t="shared" si="131"/>
        <v>0</v>
      </c>
      <c r="BL183" s="240"/>
      <c r="BM183" s="240"/>
      <c r="BN183" s="240"/>
      <c r="BO183" s="247"/>
      <c r="BP183" s="223">
        <f t="shared" si="132"/>
        <v>0</v>
      </c>
      <c r="BQ183" s="240"/>
      <c r="BR183" s="240"/>
      <c r="BS183" s="240"/>
      <c r="BT183" s="247"/>
      <c r="BU183" s="249">
        <f t="shared" si="133"/>
        <v>0</v>
      </c>
      <c r="BV183" s="240"/>
      <c r="BW183" s="240"/>
      <c r="BX183" s="240"/>
      <c r="BY183" s="247"/>
      <c r="CA183" s="222">
        <v>165</v>
      </c>
      <c r="CB183" s="216"/>
      <c r="CC183" s="216"/>
      <c r="CD183" s="216"/>
      <c r="CE183" s="216"/>
      <c r="CF183" s="216">
        <f t="shared" si="115"/>
        <v>0</v>
      </c>
      <c r="CH183" s="263">
        <v>32</v>
      </c>
      <c r="CJ183" s="274">
        <v>161</v>
      </c>
    </row>
    <row r="184" spans="1:88" s="211" customFormat="1" ht="16.5" customHeight="1" x14ac:dyDescent="0.15">
      <c r="A184" s="213">
        <f t="shared" si="116"/>
        <v>170</v>
      </c>
      <c r="B184" s="236" t="s">
        <v>26</v>
      </c>
      <c r="C184" s="352" t="s">
        <v>934</v>
      </c>
      <c r="D184" s="266" t="s">
        <v>81</v>
      </c>
      <c r="E184" s="267" t="s">
        <v>886</v>
      </c>
      <c r="F184" s="325" t="s">
        <v>887</v>
      </c>
      <c r="G184" s="224" t="s">
        <v>935</v>
      </c>
      <c r="H184" s="263">
        <v>3</v>
      </c>
      <c r="I184" s="230">
        <v>44256</v>
      </c>
      <c r="J184" s="231">
        <v>44651</v>
      </c>
      <c r="K184" s="232">
        <v>10</v>
      </c>
      <c r="L184" s="232">
        <v>9</v>
      </c>
      <c r="M184" s="232">
        <v>8</v>
      </c>
      <c r="N184" s="232">
        <v>2</v>
      </c>
      <c r="O184" s="232">
        <v>1</v>
      </c>
      <c r="P184" s="232">
        <v>1</v>
      </c>
      <c r="Q184" s="233">
        <v>1</v>
      </c>
      <c r="R184" s="255"/>
      <c r="S184" s="255"/>
      <c r="T184" s="258">
        <v>600</v>
      </c>
      <c r="U184" s="214">
        <f t="shared" si="124"/>
        <v>0</v>
      </c>
      <c r="V184" s="218">
        <f t="shared" si="125"/>
        <v>0</v>
      </c>
      <c r="W184" s="218">
        <f t="shared" si="126"/>
        <v>0</v>
      </c>
      <c r="X184" s="218">
        <f t="shared" si="127"/>
        <v>0</v>
      </c>
      <c r="Y184" s="212">
        <f t="shared" si="128"/>
        <v>0</v>
      </c>
      <c r="Z184" s="214">
        <f t="shared" si="121"/>
        <v>600</v>
      </c>
      <c r="AA184" s="218">
        <f t="shared" si="117"/>
        <v>0</v>
      </c>
      <c r="AB184" s="218">
        <f t="shared" si="118"/>
        <v>0</v>
      </c>
      <c r="AC184" s="218">
        <f t="shared" si="119"/>
        <v>0</v>
      </c>
      <c r="AD184" s="212">
        <f t="shared" si="120"/>
        <v>600</v>
      </c>
      <c r="AE184" s="252"/>
      <c r="AF184" s="252"/>
      <c r="AH184" s="249">
        <f t="shared" si="129"/>
        <v>0</v>
      </c>
      <c r="AI184" s="238"/>
      <c r="AJ184" s="238"/>
      <c r="AK184" s="238"/>
      <c r="AL184" s="239"/>
      <c r="AM184" s="254"/>
      <c r="AN184" s="262"/>
      <c r="AO184" s="249">
        <f t="shared" si="130"/>
        <v>0</v>
      </c>
      <c r="AP184" s="238"/>
      <c r="AQ184" s="238"/>
      <c r="AR184" s="238"/>
      <c r="AS184" s="242"/>
      <c r="AT184" s="214">
        <f t="shared" si="123"/>
        <v>0</v>
      </c>
      <c r="AU184" s="238"/>
      <c r="AV184" s="238"/>
      <c r="AW184" s="238"/>
      <c r="AX184" s="239"/>
      <c r="AY184" s="249">
        <f t="shared" si="134"/>
        <v>600</v>
      </c>
      <c r="AZ184" s="238"/>
      <c r="BA184" s="238"/>
      <c r="BB184" s="238"/>
      <c r="BC184" s="246">
        <v>600</v>
      </c>
      <c r="BD184" s="254"/>
      <c r="BE184" s="252"/>
      <c r="BF184" s="249">
        <f t="shared" si="122"/>
        <v>0</v>
      </c>
      <c r="BG184" s="238"/>
      <c r="BH184" s="238"/>
      <c r="BI184" s="238"/>
      <c r="BJ184" s="239"/>
      <c r="BK184" s="249">
        <f t="shared" si="131"/>
        <v>0</v>
      </c>
      <c r="BL184" s="238"/>
      <c r="BM184" s="238"/>
      <c r="BN184" s="238"/>
      <c r="BO184" s="246"/>
      <c r="BP184" s="223">
        <f t="shared" si="132"/>
        <v>0</v>
      </c>
      <c r="BQ184" s="238"/>
      <c r="BR184" s="238"/>
      <c r="BS184" s="238"/>
      <c r="BT184" s="246"/>
      <c r="BU184" s="249">
        <f t="shared" si="133"/>
        <v>0</v>
      </c>
      <c r="BV184" s="238"/>
      <c r="BW184" s="238"/>
      <c r="BX184" s="238"/>
      <c r="BY184" s="246"/>
      <c r="CA184" s="222">
        <v>1014</v>
      </c>
      <c r="CB184" s="216"/>
      <c r="CC184" s="216"/>
      <c r="CD184" s="216"/>
      <c r="CE184" s="216"/>
      <c r="CF184" s="216">
        <f t="shared" si="115"/>
        <v>0</v>
      </c>
      <c r="CH184" s="376"/>
    </row>
    <row r="185" spans="1:88" s="211" customFormat="1" ht="16.5" customHeight="1" x14ac:dyDescent="0.15">
      <c r="A185" s="213">
        <f t="shared" si="116"/>
        <v>171</v>
      </c>
      <c r="B185" s="237" t="s">
        <v>26</v>
      </c>
      <c r="C185" s="418" t="s">
        <v>947</v>
      </c>
      <c r="D185" s="545" t="s">
        <v>81</v>
      </c>
      <c r="E185" s="267" t="s">
        <v>886</v>
      </c>
      <c r="F185" s="292" t="s">
        <v>913</v>
      </c>
      <c r="G185" s="380" t="s">
        <v>914</v>
      </c>
      <c r="H185" s="263">
        <v>3</v>
      </c>
      <c r="I185" s="230" t="s">
        <v>1883</v>
      </c>
      <c r="J185" s="231">
        <v>44651</v>
      </c>
      <c r="K185" s="234">
        <v>10</v>
      </c>
      <c r="L185" s="234">
        <v>9</v>
      </c>
      <c r="M185" s="234">
        <v>8</v>
      </c>
      <c r="N185" s="234">
        <v>3</v>
      </c>
      <c r="O185" s="234">
        <v>1</v>
      </c>
      <c r="P185" s="234">
        <v>1</v>
      </c>
      <c r="Q185" s="235">
        <v>1</v>
      </c>
      <c r="R185" s="255"/>
      <c r="S185" s="255"/>
      <c r="T185" s="261">
        <v>59877</v>
      </c>
      <c r="U185" s="219">
        <f t="shared" si="124"/>
        <v>0</v>
      </c>
      <c r="V185" s="220">
        <f t="shared" si="125"/>
        <v>0</v>
      </c>
      <c r="W185" s="220">
        <f t="shared" si="126"/>
        <v>0</v>
      </c>
      <c r="X185" s="220">
        <f t="shared" si="127"/>
        <v>0</v>
      </c>
      <c r="Y185" s="221">
        <f t="shared" si="128"/>
        <v>0</v>
      </c>
      <c r="Z185" s="219">
        <f t="shared" si="121"/>
        <v>59877</v>
      </c>
      <c r="AA185" s="220">
        <f t="shared" si="117"/>
        <v>0</v>
      </c>
      <c r="AB185" s="220">
        <f t="shared" si="118"/>
        <v>0</v>
      </c>
      <c r="AC185" s="220">
        <f t="shared" si="119"/>
        <v>0</v>
      </c>
      <c r="AD185" s="221">
        <f t="shared" si="120"/>
        <v>59877</v>
      </c>
      <c r="AE185" s="252"/>
      <c r="AF185" s="252"/>
      <c r="AH185" s="251">
        <f t="shared" si="129"/>
        <v>0</v>
      </c>
      <c r="AI185" s="240"/>
      <c r="AJ185" s="240"/>
      <c r="AK185" s="240"/>
      <c r="AL185" s="241"/>
      <c r="AM185" s="254"/>
      <c r="AN185" s="262"/>
      <c r="AO185" s="249">
        <f t="shared" si="130"/>
        <v>0</v>
      </c>
      <c r="AP185" s="240"/>
      <c r="AQ185" s="240"/>
      <c r="AR185" s="240"/>
      <c r="AS185" s="243"/>
      <c r="AT185" s="214">
        <f t="shared" si="123"/>
        <v>0</v>
      </c>
      <c r="AU185" s="240"/>
      <c r="AV185" s="240"/>
      <c r="AW185" s="240"/>
      <c r="AX185" s="241"/>
      <c r="AY185" s="249">
        <f t="shared" si="134"/>
        <v>59877</v>
      </c>
      <c r="AZ185" s="240"/>
      <c r="BA185" s="240"/>
      <c r="BB185" s="240"/>
      <c r="BC185" s="247">
        <v>59877</v>
      </c>
      <c r="BD185" s="254"/>
      <c r="BE185" s="252"/>
      <c r="BF185" s="249">
        <f t="shared" ref="BF185:BF190" si="135">SUM(BG185:BJ185)</f>
        <v>0</v>
      </c>
      <c r="BG185" s="240"/>
      <c r="BH185" s="240"/>
      <c r="BI185" s="240"/>
      <c r="BJ185" s="241"/>
      <c r="BK185" s="249">
        <f t="shared" si="131"/>
        <v>0</v>
      </c>
      <c r="BL185" s="240"/>
      <c r="BM185" s="240"/>
      <c r="BN185" s="240"/>
      <c r="BO185" s="247"/>
      <c r="BP185" s="223">
        <f t="shared" si="132"/>
        <v>0</v>
      </c>
      <c r="BQ185" s="240"/>
      <c r="BR185" s="240"/>
      <c r="BS185" s="240"/>
      <c r="BT185" s="247"/>
      <c r="BU185" s="249">
        <f t="shared" si="133"/>
        <v>0</v>
      </c>
      <c r="BV185" s="240"/>
      <c r="BW185" s="240"/>
      <c r="BX185" s="240"/>
      <c r="BY185" s="247"/>
      <c r="CA185" s="222">
        <v>166</v>
      </c>
      <c r="CB185" s="216"/>
      <c r="CC185" s="216"/>
      <c r="CD185" s="216"/>
      <c r="CE185" s="216"/>
      <c r="CF185" s="216">
        <f t="shared" si="115"/>
        <v>0</v>
      </c>
      <c r="CH185" s="263">
        <v>32</v>
      </c>
      <c r="CJ185" s="274">
        <v>163</v>
      </c>
    </row>
    <row r="186" spans="1:88" s="211" customFormat="1" ht="16.5" customHeight="1" x14ac:dyDescent="0.15">
      <c r="A186" s="213">
        <f t="shared" si="116"/>
        <v>172</v>
      </c>
      <c r="B186" s="237" t="s">
        <v>26</v>
      </c>
      <c r="C186" s="418" t="s">
        <v>948</v>
      </c>
      <c r="D186" s="545" t="s">
        <v>81</v>
      </c>
      <c r="E186" s="267" t="s">
        <v>886</v>
      </c>
      <c r="F186" s="292" t="s">
        <v>913</v>
      </c>
      <c r="G186" s="380" t="s">
        <v>949</v>
      </c>
      <c r="H186" s="263">
        <v>3</v>
      </c>
      <c r="I186" s="230" t="s">
        <v>1925</v>
      </c>
      <c r="J186" s="231">
        <v>44651</v>
      </c>
      <c r="K186" s="234">
        <v>10</v>
      </c>
      <c r="L186" s="234">
        <v>9</v>
      </c>
      <c r="M186" s="234">
        <v>8</v>
      </c>
      <c r="N186" s="234">
        <v>3</v>
      </c>
      <c r="O186" s="234">
        <v>1</v>
      </c>
      <c r="P186" s="234">
        <v>2</v>
      </c>
      <c r="Q186" s="235">
        <v>2</v>
      </c>
      <c r="R186" s="255"/>
      <c r="S186" s="255"/>
      <c r="T186" s="261">
        <v>40</v>
      </c>
      <c r="U186" s="219">
        <f t="shared" si="124"/>
        <v>0</v>
      </c>
      <c r="V186" s="220">
        <f t="shared" si="125"/>
        <v>0</v>
      </c>
      <c r="W186" s="220">
        <f t="shared" si="126"/>
        <v>0</v>
      </c>
      <c r="X186" s="220">
        <f t="shared" si="127"/>
        <v>0</v>
      </c>
      <c r="Y186" s="221">
        <f t="shared" si="128"/>
        <v>0</v>
      </c>
      <c r="Z186" s="219">
        <f t="shared" si="121"/>
        <v>40</v>
      </c>
      <c r="AA186" s="220">
        <f t="shared" si="117"/>
        <v>0</v>
      </c>
      <c r="AB186" s="220">
        <f t="shared" si="118"/>
        <v>0</v>
      </c>
      <c r="AC186" s="220">
        <f t="shared" si="119"/>
        <v>0</v>
      </c>
      <c r="AD186" s="221">
        <f t="shared" si="120"/>
        <v>40</v>
      </c>
      <c r="AE186" s="252"/>
      <c r="AF186" s="252"/>
      <c r="AH186" s="251">
        <f t="shared" si="129"/>
        <v>0</v>
      </c>
      <c r="AI186" s="240"/>
      <c r="AJ186" s="240"/>
      <c r="AK186" s="240"/>
      <c r="AL186" s="241"/>
      <c r="AM186" s="254"/>
      <c r="AN186" s="262"/>
      <c r="AO186" s="249">
        <f t="shared" si="130"/>
        <v>0</v>
      </c>
      <c r="AP186" s="240"/>
      <c r="AQ186" s="240"/>
      <c r="AR186" s="240"/>
      <c r="AS186" s="243"/>
      <c r="AT186" s="214">
        <f t="shared" si="123"/>
        <v>0</v>
      </c>
      <c r="AU186" s="240"/>
      <c r="AV186" s="240"/>
      <c r="AW186" s="240"/>
      <c r="AX186" s="241"/>
      <c r="AY186" s="249">
        <f t="shared" si="134"/>
        <v>40</v>
      </c>
      <c r="AZ186" s="240"/>
      <c r="BA186" s="240"/>
      <c r="BB186" s="240"/>
      <c r="BC186" s="247">
        <v>40</v>
      </c>
      <c r="BD186" s="254"/>
      <c r="BE186" s="252"/>
      <c r="BF186" s="249">
        <f t="shared" si="135"/>
        <v>0</v>
      </c>
      <c r="BG186" s="240"/>
      <c r="BH186" s="240"/>
      <c r="BI186" s="240"/>
      <c r="BJ186" s="241"/>
      <c r="BK186" s="249">
        <f t="shared" si="131"/>
        <v>0</v>
      </c>
      <c r="BL186" s="240"/>
      <c r="BM186" s="240"/>
      <c r="BN186" s="240"/>
      <c r="BO186" s="247"/>
      <c r="BP186" s="223">
        <f t="shared" si="132"/>
        <v>0</v>
      </c>
      <c r="BQ186" s="240"/>
      <c r="BR186" s="240"/>
      <c r="BS186" s="240"/>
      <c r="BT186" s="247"/>
      <c r="BU186" s="249">
        <f t="shared" si="133"/>
        <v>0</v>
      </c>
      <c r="BV186" s="240"/>
      <c r="BW186" s="240"/>
      <c r="BX186" s="240"/>
      <c r="BY186" s="247"/>
      <c r="CA186" s="222">
        <v>167</v>
      </c>
      <c r="CB186" s="216"/>
      <c r="CC186" s="216"/>
      <c r="CD186" s="216"/>
      <c r="CE186" s="216"/>
      <c r="CF186" s="216">
        <f t="shared" si="115"/>
        <v>0</v>
      </c>
      <c r="CH186" s="263">
        <v>32</v>
      </c>
      <c r="CJ186" s="274">
        <v>163</v>
      </c>
    </row>
    <row r="187" spans="1:88" s="211" customFormat="1" ht="16.5" customHeight="1" x14ac:dyDescent="0.15">
      <c r="A187" s="213">
        <f t="shared" si="116"/>
        <v>173</v>
      </c>
      <c r="B187" s="237" t="s">
        <v>26</v>
      </c>
      <c r="C187" s="418" t="s">
        <v>936</v>
      </c>
      <c r="D187" s="545" t="s">
        <v>81</v>
      </c>
      <c r="E187" s="267" t="s">
        <v>886</v>
      </c>
      <c r="F187" s="292" t="s">
        <v>887</v>
      </c>
      <c r="G187" s="380" t="s">
        <v>937</v>
      </c>
      <c r="H187" s="263">
        <v>3</v>
      </c>
      <c r="I187" s="230">
        <v>44256</v>
      </c>
      <c r="J187" s="231">
        <v>44651</v>
      </c>
      <c r="K187" s="234">
        <v>10</v>
      </c>
      <c r="L187" s="234">
        <v>9</v>
      </c>
      <c r="M187" s="234">
        <v>9</v>
      </c>
      <c r="N187" s="234">
        <v>1</v>
      </c>
      <c r="O187" s="234">
        <v>1</v>
      </c>
      <c r="P187" s="234">
        <v>1</v>
      </c>
      <c r="Q187" s="235">
        <v>3</v>
      </c>
      <c r="R187" s="255"/>
      <c r="S187" s="255"/>
      <c r="T187" s="261">
        <v>300</v>
      </c>
      <c r="U187" s="219">
        <f t="shared" si="124"/>
        <v>0</v>
      </c>
      <c r="V187" s="220">
        <f t="shared" si="125"/>
        <v>0</v>
      </c>
      <c r="W187" s="220">
        <f t="shared" si="126"/>
        <v>0</v>
      </c>
      <c r="X187" s="220">
        <f t="shared" si="127"/>
        <v>0</v>
      </c>
      <c r="Y187" s="221">
        <f t="shared" si="128"/>
        <v>0</v>
      </c>
      <c r="Z187" s="219">
        <f t="shared" si="121"/>
        <v>300</v>
      </c>
      <c r="AA187" s="220">
        <f t="shared" si="117"/>
        <v>0</v>
      </c>
      <c r="AB187" s="220">
        <f t="shared" si="118"/>
        <v>0</v>
      </c>
      <c r="AC187" s="220">
        <f t="shared" si="119"/>
        <v>0</v>
      </c>
      <c r="AD187" s="221">
        <f t="shared" si="120"/>
        <v>300</v>
      </c>
      <c r="AE187" s="252"/>
      <c r="AF187" s="252"/>
      <c r="AG187" s="376"/>
      <c r="AH187" s="251">
        <f t="shared" si="129"/>
        <v>0</v>
      </c>
      <c r="AI187" s="240"/>
      <c r="AJ187" s="240"/>
      <c r="AK187" s="240"/>
      <c r="AL187" s="241"/>
      <c r="AM187" s="254"/>
      <c r="AN187" s="262"/>
      <c r="AO187" s="249">
        <f t="shared" si="130"/>
        <v>0</v>
      </c>
      <c r="AP187" s="240"/>
      <c r="AQ187" s="240"/>
      <c r="AR187" s="240"/>
      <c r="AS187" s="243"/>
      <c r="AT187" s="214">
        <f t="shared" si="123"/>
        <v>0</v>
      </c>
      <c r="AU187" s="240"/>
      <c r="AV187" s="240"/>
      <c r="AW187" s="240"/>
      <c r="AX187" s="241"/>
      <c r="AY187" s="249">
        <f t="shared" si="134"/>
        <v>300</v>
      </c>
      <c r="AZ187" s="240"/>
      <c r="BA187" s="240"/>
      <c r="BB187" s="240"/>
      <c r="BC187" s="247">
        <v>300</v>
      </c>
      <c r="BD187" s="254"/>
      <c r="BE187" s="252"/>
      <c r="BF187" s="249">
        <f t="shared" si="135"/>
        <v>0</v>
      </c>
      <c r="BG187" s="240"/>
      <c r="BH187" s="240"/>
      <c r="BI187" s="240"/>
      <c r="BJ187" s="241"/>
      <c r="BK187" s="249">
        <f t="shared" si="131"/>
        <v>0</v>
      </c>
      <c r="BL187" s="240"/>
      <c r="BM187" s="240"/>
      <c r="BN187" s="240"/>
      <c r="BO187" s="247"/>
      <c r="BP187" s="223">
        <f t="shared" si="132"/>
        <v>0</v>
      </c>
      <c r="BQ187" s="240"/>
      <c r="BR187" s="240"/>
      <c r="BS187" s="240"/>
      <c r="BT187" s="247"/>
      <c r="BU187" s="249">
        <f t="shared" si="133"/>
        <v>0</v>
      </c>
      <c r="BV187" s="240"/>
      <c r="BW187" s="240"/>
      <c r="BX187" s="240"/>
      <c r="BY187" s="247"/>
      <c r="CA187" s="222">
        <v>168</v>
      </c>
      <c r="CB187" s="216"/>
      <c r="CC187" s="216"/>
      <c r="CD187" s="216"/>
      <c r="CE187" s="216"/>
      <c r="CF187" s="216">
        <f t="shared" si="115"/>
        <v>0</v>
      </c>
      <c r="CH187" s="263">
        <v>32</v>
      </c>
      <c r="CJ187" s="274">
        <v>161</v>
      </c>
    </row>
    <row r="188" spans="1:88" s="211" customFormat="1" ht="16.5" customHeight="1" x14ac:dyDescent="0.15">
      <c r="A188" s="213">
        <f t="shared" si="116"/>
        <v>174</v>
      </c>
      <c r="B188" s="237" t="s">
        <v>26</v>
      </c>
      <c r="C188" s="303" t="s">
        <v>938</v>
      </c>
      <c r="D188" s="545" t="s">
        <v>81</v>
      </c>
      <c r="E188" s="269" t="s">
        <v>886</v>
      </c>
      <c r="F188" s="292" t="s">
        <v>887</v>
      </c>
      <c r="G188" s="380" t="s">
        <v>939</v>
      </c>
      <c r="H188" s="264">
        <v>3</v>
      </c>
      <c r="I188" s="230">
        <v>44270</v>
      </c>
      <c r="J188" s="231">
        <v>44651</v>
      </c>
      <c r="K188" s="234">
        <v>10</v>
      </c>
      <c r="L188" s="234">
        <v>9</v>
      </c>
      <c r="M188" s="234">
        <v>9</v>
      </c>
      <c r="N188" s="234">
        <v>1</v>
      </c>
      <c r="O188" s="234">
        <v>2</v>
      </c>
      <c r="P188" s="234">
        <v>1</v>
      </c>
      <c r="Q188" s="235">
        <v>4</v>
      </c>
      <c r="R188" s="256"/>
      <c r="S188" s="256"/>
      <c r="T188" s="382">
        <f>3398637+194119</f>
        <v>3592756</v>
      </c>
      <c r="U188" s="219">
        <f t="shared" si="124"/>
        <v>0</v>
      </c>
      <c r="V188" s="220">
        <f t="shared" si="125"/>
        <v>0</v>
      </c>
      <c r="W188" s="220">
        <f t="shared" si="126"/>
        <v>0</v>
      </c>
      <c r="X188" s="220">
        <f t="shared" si="127"/>
        <v>0</v>
      </c>
      <c r="Y188" s="221">
        <f t="shared" si="128"/>
        <v>0</v>
      </c>
      <c r="Z188" s="219">
        <f t="shared" si="121"/>
        <v>3592756</v>
      </c>
      <c r="AA188" s="220">
        <f t="shared" si="117"/>
        <v>0</v>
      </c>
      <c r="AB188" s="220">
        <f t="shared" si="118"/>
        <v>0</v>
      </c>
      <c r="AC188" s="220">
        <f t="shared" si="119"/>
        <v>0</v>
      </c>
      <c r="AD188" s="221">
        <f t="shared" si="120"/>
        <v>3592756</v>
      </c>
      <c r="AE188" s="252"/>
      <c r="AF188" s="252"/>
      <c r="AH188" s="251">
        <f t="shared" si="129"/>
        <v>0</v>
      </c>
      <c r="AI188" s="240"/>
      <c r="AJ188" s="240"/>
      <c r="AK188" s="240"/>
      <c r="AL188" s="241"/>
      <c r="AM188" s="254"/>
      <c r="AN188" s="262"/>
      <c r="AO188" s="249">
        <f t="shared" si="130"/>
        <v>0</v>
      </c>
      <c r="AP188" s="240"/>
      <c r="AQ188" s="240"/>
      <c r="AR188" s="240"/>
      <c r="AS188" s="243"/>
      <c r="AT188" s="214">
        <f t="shared" si="123"/>
        <v>0</v>
      </c>
      <c r="AU188" s="240"/>
      <c r="AV188" s="240"/>
      <c r="AW188" s="240"/>
      <c r="AX188" s="241"/>
      <c r="AY188" s="249">
        <f t="shared" si="134"/>
        <v>3592756</v>
      </c>
      <c r="AZ188" s="240"/>
      <c r="BA188" s="240"/>
      <c r="BB188" s="240"/>
      <c r="BC188" s="382">
        <f>3398637+194119</f>
        <v>3592756</v>
      </c>
      <c r="BD188" s="254"/>
      <c r="BE188" s="252"/>
      <c r="BF188" s="249">
        <f t="shared" si="135"/>
        <v>0</v>
      </c>
      <c r="BG188" s="240"/>
      <c r="BH188" s="240"/>
      <c r="BI188" s="240"/>
      <c r="BJ188" s="241"/>
      <c r="BK188" s="249">
        <f t="shared" si="131"/>
        <v>0</v>
      </c>
      <c r="BL188" s="240"/>
      <c r="BM188" s="240"/>
      <c r="BN188" s="240"/>
      <c r="BO188" s="247"/>
      <c r="BP188" s="223">
        <f t="shared" si="132"/>
        <v>0</v>
      </c>
      <c r="BQ188" s="240"/>
      <c r="BR188" s="240"/>
      <c r="BS188" s="240"/>
      <c r="BT188" s="247"/>
      <c r="BU188" s="249">
        <f t="shared" si="133"/>
        <v>0</v>
      </c>
      <c r="BV188" s="240"/>
      <c r="BW188" s="240"/>
      <c r="BX188" s="240"/>
      <c r="BY188" s="247"/>
      <c r="CA188" s="222">
        <v>169</v>
      </c>
      <c r="CB188" s="216"/>
      <c r="CC188" s="216"/>
      <c r="CD188" s="216"/>
      <c r="CE188" s="216"/>
      <c r="CF188" s="216">
        <f t="shared" si="115"/>
        <v>0</v>
      </c>
      <c r="CH188" s="264">
        <v>32</v>
      </c>
      <c r="CJ188" s="274">
        <v>161</v>
      </c>
    </row>
    <row r="189" spans="1:88" s="211" customFormat="1" ht="16.5" customHeight="1" x14ac:dyDescent="0.15">
      <c r="A189" s="213">
        <f t="shared" si="116"/>
        <v>175</v>
      </c>
      <c r="B189" s="237" t="s">
        <v>26</v>
      </c>
      <c r="C189" s="303" t="s">
        <v>940</v>
      </c>
      <c r="D189" s="545" t="s">
        <v>81</v>
      </c>
      <c r="E189" s="269" t="s">
        <v>886</v>
      </c>
      <c r="F189" s="546" t="s">
        <v>887</v>
      </c>
      <c r="G189" s="380" t="s">
        <v>939</v>
      </c>
      <c r="H189" s="264">
        <v>3</v>
      </c>
      <c r="I189" s="230">
        <v>44270</v>
      </c>
      <c r="J189" s="231">
        <v>44651</v>
      </c>
      <c r="K189" s="234">
        <v>10</v>
      </c>
      <c r="L189" s="234">
        <v>9</v>
      </c>
      <c r="M189" s="234">
        <v>9</v>
      </c>
      <c r="N189" s="234">
        <v>1</v>
      </c>
      <c r="O189" s="234">
        <v>2</v>
      </c>
      <c r="P189" s="234">
        <v>1</v>
      </c>
      <c r="Q189" s="235">
        <v>4</v>
      </c>
      <c r="R189" s="256"/>
      <c r="S189" s="256"/>
      <c r="T189" s="366">
        <v>47044</v>
      </c>
      <c r="U189" s="219">
        <f t="shared" si="124"/>
        <v>0</v>
      </c>
      <c r="V189" s="220">
        <f t="shared" si="125"/>
        <v>0</v>
      </c>
      <c r="W189" s="220">
        <f t="shared" si="126"/>
        <v>0</v>
      </c>
      <c r="X189" s="220">
        <f t="shared" si="127"/>
        <v>0</v>
      </c>
      <c r="Y189" s="221">
        <f t="shared" si="128"/>
        <v>0</v>
      </c>
      <c r="Z189" s="219">
        <f t="shared" si="121"/>
        <v>47044</v>
      </c>
      <c r="AA189" s="220">
        <f t="shared" si="117"/>
        <v>0</v>
      </c>
      <c r="AB189" s="220">
        <f t="shared" si="118"/>
        <v>0</v>
      </c>
      <c r="AC189" s="220">
        <f t="shared" si="119"/>
        <v>0</v>
      </c>
      <c r="AD189" s="221">
        <f t="shared" si="120"/>
        <v>47044</v>
      </c>
      <c r="AE189" s="252"/>
      <c r="AF189" s="252"/>
      <c r="AH189" s="251">
        <f t="shared" si="129"/>
        <v>0</v>
      </c>
      <c r="AI189" s="240"/>
      <c r="AJ189" s="240"/>
      <c r="AK189" s="240"/>
      <c r="AL189" s="241"/>
      <c r="AM189" s="254"/>
      <c r="AN189" s="262"/>
      <c r="AO189" s="249">
        <f t="shared" si="130"/>
        <v>0</v>
      </c>
      <c r="AP189" s="240"/>
      <c r="AQ189" s="240"/>
      <c r="AR189" s="240"/>
      <c r="AS189" s="243"/>
      <c r="AT189" s="214">
        <f t="shared" si="123"/>
        <v>0</v>
      </c>
      <c r="AU189" s="240"/>
      <c r="AV189" s="240"/>
      <c r="AW189" s="240"/>
      <c r="AX189" s="241"/>
      <c r="AY189" s="249">
        <f t="shared" si="134"/>
        <v>47044</v>
      </c>
      <c r="AZ189" s="240"/>
      <c r="BA189" s="240"/>
      <c r="BB189" s="240"/>
      <c r="BC189" s="247">
        <v>47044</v>
      </c>
      <c r="BD189" s="254"/>
      <c r="BE189" s="252"/>
      <c r="BF189" s="249">
        <f t="shared" si="135"/>
        <v>0</v>
      </c>
      <c r="BG189" s="240"/>
      <c r="BH189" s="240"/>
      <c r="BI189" s="240"/>
      <c r="BJ189" s="241"/>
      <c r="BK189" s="249">
        <f t="shared" si="131"/>
        <v>0</v>
      </c>
      <c r="BL189" s="240"/>
      <c r="BM189" s="240"/>
      <c r="BN189" s="240"/>
      <c r="BO189" s="247"/>
      <c r="BP189" s="223">
        <f t="shared" si="132"/>
        <v>0</v>
      </c>
      <c r="BQ189" s="240"/>
      <c r="BR189" s="240"/>
      <c r="BS189" s="240"/>
      <c r="BT189" s="247"/>
      <c r="BU189" s="249">
        <f t="shared" si="133"/>
        <v>0</v>
      </c>
      <c r="BV189" s="240"/>
      <c r="BW189" s="240"/>
      <c r="BX189" s="240"/>
      <c r="BY189" s="247"/>
      <c r="CA189" s="222">
        <v>170</v>
      </c>
      <c r="CB189" s="216"/>
      <c r="CC189" s="216"/>
      <c r="CD189" s="216"/>
      <c r="CE189" s="216"/>
      <c r="CF189" s="216">
        <f t="shared" si="115"/>
        <v>0</v>
      </c>
      <c r="CH189" s="264">
        <v>32</v>
      </c>
      <c r="CJ189" s="274">
        <v>161</v>
      </c>
    </row>
    <row r="190" spans="1:88" s="211" customFormat="1" ht="16.5" customHeight="1" x14ac:dyDescent="0.15">
      <c r="A190" s="213">
        <f t="shared" si="116"/>
        <v>176</v>
      </c>
      <c r="B190" s="236" t="s">
        <v>26</v>
      </c>
      <c r="C190" s="268" t="s">
        <v>1048</v>
      </c>
      <c r="D190" s="185" t="s">
        <v>1146</v>
      </c>
      <c r="E190" s="267" t="s">
        <v>886</v>
      </c>
      <c r="F190" s="272" t="s">
        <v>887</v>
      </c>
      <c r="G190" s="224" t="s">
        <v>1049</v>
      </c>
      <c r="H190" s="264">
        <v>3</v>
      </c>
      <c r="I190" s="230">
        <v>44256</v>
      </c>
      <c r="J190" s="231">
        <v>44651</v>
      </c>
      <c r="K190" s="232">
        <v>10</v>
      </c>
      <c r="L190" s="232">
        <v>9</v>
      </c>
      <c r="M190" s="232">
        <v>3</v>
      </c>
      <c r="N190" s="232">
        <v>1</v>
      </c>
      <c r="O190" s="232">
        <v>1</v>
      </c>
      <c r="P190" s="232">
        <v>1</v>
      </c>
      <c r="Q190" s="233">
        <v>1</v>
      </c>
      <c r="R190" s="255"/>
      <c r="S190" s="255"/>
      <c r="T190" s="258">
        <v>46024</v>
      </c>
      <c r="U190" s="214">
        <f t="shared" si="124"/>
        <v>0</v>
      </c>
      <c r="V190" s="218">
        <f t="shared" si="125"/>
        <v>0</v>
      </c>
      <c r="W190" s="218">
        <f t="shared" si="126"/>
        <v>0</v>
      </c>
      <c r="X190" s="218">
        <f t="shared" si="127"/>
        <v>0</v>
      </c>
      <c r="Y190" s="212">
        <f t="shared" si="128"/>
        <v>0</v>
      </c>
      <c r="Z190" s="214">
        <f t="shared" si="121"/>
        <v>46024</v>
      </c>
      <c r="AA190" s="218">
        <f t="shared" si="117"/>
        <v>0</v>
      </c>
      <c r="AB190" s="218">
        <f t="shared" si="118"/>
        <v>0</v>
      </c>
      <c r="AC190" s="218">
        <f t="shared" si="119"/>
        <v>0</v>
      </c>
      <c r="AD190" s="212">
        <f t="shared" si="120"/>
        <v>46024</v>
      </c>
      <c r="AE190" s="252"/>
      <c r="AF190" s="252"/>
      <c r="AH190" s="249">
        <f>SUM(AI190:AL190)</f>
        <v>0</v>
      </c>
      <c r="AI190" s="238"/>
      <c r="AJ190" s="238"/>
      <c r="AK190" s="238"/>
      <c r="AL190" s="239"/>
      <c r="AM190" s="254"/>
      <c r="AN190" s="262"/>
      <c r="AO190" s="249">
        <f>SUM(AP190:AS190)</f>
        <v>0</v>
      </c>
      <c r="AP190" s="238"/>
      <c r="AQ190" s="238"/>
      <c r="AR190" s="238"/>
      <c r="AS190" s="242"/>
      <c r="AT190" s="214">
        <f t="shared" si="123"/>
        <v>0</v>
      </c>
      <c r="AU190" s="238"/>
      <c r="AV190" s="238"/>
      <c r="AW190" s="238"/>
      <c r="AX190" s="239"/>
      <c r="AY190" s="249">
        <f t="shared" si="134"/>
        <v>46024</v>
      </c>
      <c r="AZ190" s="238"/>
      <c r="BA190" s="238"/>
      <c r="BB190" s="238"/>
      <c r="BC190" s="246">
        <v>46024</v>
      </c>
      <c r="BD190" s="254"/>
      <c r="BE190" s="252"/>
      <c r="BF190" s="249">
        <f t="shared" si="135"/>
        <v>0</v>
      </c>
      <c r="BG190" s="238"/>
      <c r="BH190" s="238"/>
      <c r="BI190" s="238"/>
      <c r="BJ190" s="239"/>
      <c r="BK190" s="249">
        <f>SUM(BL190:BO190)</f>
        <v>0</v>
      </c>
      <c r="BL190" s="238"/>
      <c r="BM190" s="238"/>
      <c r="BN190" s="238"/>
      <c r="BO190" s="246"/>
      <c r="BP190" s="223">
        <f>SUM(BQ190:BT190)</f>
        <v>0</v>
      </c>
      <c r="BQ190" s="238"/>
      <c r="BR190" s="238"/>
      <c r="BS190" s="238"/>
      <c r="BT190" s="246"/>
      <c r="BU190" s="249">
        <f>SUM(BV190:BY190)</f>
        <v>0</v>
      </c>
      <c r="BV190" s="238"/>
      <c r="BW190" s="238"/>
      <c r="BX190" s="238"/>
      <c r="BY190" s="246"/>
      <c r="CA190" s="222">
        <v>947</v>
      </c>
      <c r="CB190" s="216"/>
      <c r="CC190" s="216"/>
      <c r="CD190" s="216"/>
      <c r="CE190" s="216"/>
      <c r="CF190" s="216">
        <f t="shared" si="115"/>
        <v>0</v>
      </c>
      <c r="CH190" s="263">
        <v>32</v>
      </c>
      <c r="CJ190" s="274">
        <v>161</v>
      </c>
    </row>
    <row r="191" spans="1:88" s="211" customFormat="1" ht="16.5" customHeight="1" x14ac:dyDescent="0.15">
      <c r="A191" s="213"/>
      <c r="B191" s="236"/>
      <c r="C191" s="798" t="s">
        <v>2047</v>
      </c>
      <c r="D191" s="699" t="s">
        <v>371</v>
      </c>
      <c r="E191" s="267"/>
      <c r="F191" s="325"/>
      <c r="G191" s="224"/>
      <c r="H191" s="264"/>
      <c r="I191" s="230"/>
      <c r="J191" s="231"/>
      <c r="K191" s="232"/>
      <c r="L191" s="232"/>
      <c r="M191" s="232"/>
      <c r="N191" s="232"/>
      <c r="O191" s="232"/>
      <c r="P191" s="232"/>
      <c r="Q191" s="233"/>
      <c r="R191" s="255"/>
      <c r="S191" s="255"/>
      <c r="T191" s="258">
        <v>8396</v>
      </c>
      <c r="U191" s="214"/>
      <c r="V191" s="218"/>
      <c r="W191" s="218"/>
      <c r="X191" s="218"/>
      <c r="Y191" s="212"/>
      <c r="Z191" s="214">
        <v>8396</v>
      </c>
      <c r="AA191" s="218"/>
      <c r="AB191" s="218"/>
      <c r="AC191" s="218"/>
      <c r="AD191" s="212">
        <v>8396</v>
      </c>
      <c r="AE191" s="252"/>
      <c r="AF191" s="252"/>
      <c r="AH191" s="249"/>
      <c r="AI191" s="238"/>
      <c r="AJ191" s="238"/>
      <c r="AK191" s="238"/>
      <c r="AL191" s="239"/>
      <c r="AM191" s="254"/>
      <c r="AN191" s="262"/>
      <c r="AO191" s="249"/>
      <c r="AP191" s="238"/>
      <c r="AQ191" s="238"/>
      <c r="AR191" s="238"/>
      <c r="AS191" s="242"/>
      <c r="AT191" s="214"/>
      <c r="AU191" s="238"/>
      <c r="AV191" s="238"/>
      <c r="AW191" s="238"/>
      <c r="AX191" s="239"/>
      <c r="AY191" s="249"/>
      <c r="AZ191" s="238"/>
      <c r="BA191" s="238"/>
      <c r="BB191" s="238"/>
      <c r="BC191" s="246"/>
      <c r="BD191" s="254"/>
      <c r="BE191" s="252"/>
      <c r="BF191" s="249"/>
      <c r="BG191" s="238"/>
      <c r="BH191" s="238"/>
      <c r="BI191" s="238"/>
      <c r="BJ191" s="239"/>
      <c r="BK191" s="249"/>
      <c r="BL191" s="238"/>
      <c r="BM191" s="238"/>
      <c r="BN191" s="238"/>
      <c r="BO191" s="246"/>
      <c r="BP191" s="223"/>
      <c r="BQ191" s="238"/>
      <c r="BR191" s="238"/>
      <c r="BS191" s="238"/>
      <c r="BT191" s="246"/>
      <c r="BU191" s="249"/>
      <c r="BV191" s="238"/>
      <c r="BW191" s="238"/>
      <c r="BX191" s="238"/>
      <c r="BY191" s="246"/>
      <c r="CA191" s="222"/>
      <c r="CB191" s="216"/>
      <c r="CC191" s="216"/>
      <c r="CD191" s="216"/>
      <c r="CE191" s="216"/>
      <c r="CF191" s="216">
        <f t="shared" si="115"/>
        <v>0</v>
      </c>
      <c r="CH191" s="425"/>
      <c r="CJ191" s="274"/>
    </row>
    <row r="192" spans="1:88" s="211" customFormat="1" ht="16.5" customHeight="1" x14ac:dyDescent="0.15">
      <c r="A192" s="213">
        <f t="shared" si="116"/>
        <v>178</v>
      </c>
      <c r="B192" s="236"/>
      <c r="C192" s="268"/>
      <c r="D192" s="699" t="s">
        <v>1146</v>
      </c>
      <c r="E192" s="267"/>
      <c r="F192" s="325"/>
      <c r="G192" s="224"/>
      <c r="H192" s="1174">
        <v>3</v>
      </c>
      <c r="I192" s="534"/>
      <c r="J192" s="535"/>
      <c r="K192" s="616"/>
      <c r="L192" s="616"/>
      <c r="M192" s="616"/>
      <c r="N192" s="616"/>
      <c r="O192" s="616"/>
      <c r="P192" s="616"/>
      <c r="Q192" s="617"/>
      <c r="R192" s="255"/>
      <c r="S192" s="255"/>
      <c r="T192" s="939">
        <f>+SUBTOTAL(9,T89:T191)</f>
        <v>5110000</v>
      </c>
      <c r="U192" s="1146">
        <f t="shared" ref="U192:AD192" si="136">+SUBTOTAL(9,U89:U191)</f>
        <v>0</v>
      </c>
      <c r="V192" s="218">
        <f t="shared" si="136"/>
        <v>0</v>
      </c>
      <c r="W192" s="218">
        <f t="shared" si="136"/>
        <v>0</v>
      </c>
      <c r="X192" s="218">
        <f t="shared" si="136"/>
        <v>0</v>
      </c>
      <c r="Y192" s="212">
        <f t="shared" si="136"/>
        <v>0</v>
      </c>
      <c r="Z192" s="1146">
        <f t="shared" si="136"/>
        <v>5110000</v>
      </c>
      <c r="AA192" s="1149">
        <f t="shared" si="136"/>
        <v>75</v>
      </c>
      <c r="AB192" s="218">
        <f t="shared" si="136"/>
        <v>0</v>
      </c>
      <c r="AC192" s="1149">
        <f t="shared" si="136"/>
        <v>400</v>
      </c>
      <c r="AD192" s="1141">
        <f t="shared" si="136"/>
        <v>5109525</v>
      </c>
      <c r="AE192" s="252"/>
      <c r="AF192" s="252"/>
      <c r="AH192" s="249"/>
      <c r="AI192" s="238"/>
      <c r="AJ192" s="238"/>
      <c r="AK192" s="238"/>
      <c r="AL192" s="239"/>
      <c r="AM192" s="254"/>
      <c r="AN192" s="262"/>
      <c r="AO192" s="249"/>
      <c r="AP192" s="238"/>
      <c r="AQ192" s="238"/>
      <c r="AR192" s="238"/>
      <c r="AS192" s="242"/>
      <c r="AT192" s="214"/>
      <c r="AU192" s="238"/>
      <c r="AV192" s="238"/>
      <c r="AW192" s="238"/>
      <c r="AX192" s="239"/>
      <c r="AY192" s="249"/>
      <c r="AZ192" s="238"/>
      <c r="BA192" s="238"/>
      <c r="BB192" s="238"/>
      <c r="BC192" s="246"/>
      <c r="BD192" s="254"/>
      <c r="BE192" s="252"/>
      <c r="BF192" s="249"/>
      <c r="BG192" s="238"/>
      <c r="BH192" s="238"/>
      <c r="BI192" s="238"/>
      <c r="BJ192" s="239"/>
      <c r="BK192" s="249"/>
      <c r="BL192" s="238"/>
      <c r="BM192" s="238"/>
      <c r="BN192" s="238"/>
      <c r="BO192" s="246"/>
      <c r="BP192" s="223"/>
      <c r="BQ192" s="238"/>
      <c r="BR192" s="238"/>
      <c r="BS192" s="238"/>
      <c r="BT192" s="246"/>
      <c r="BU192" s="249"/>
      <c r="BV192" s="238"/>
      <c r="BW192" s="238"/>
      <c r="BX192" s="238"/>
      <c r="BY192" s="246"/>
      <c r="CA192" s="222"/>
      <c r="CB192" s="216"/>
      <c r="CC192" s="216"/>
      <c r="CD192" s="216"/>
      <c r="CE192" s="216"/>
      <c r="CF192" s="216">
        <f t="shared" si="115"/>
        <v>0</v>
      </c>
      <c r="CH192" s="425"/>
      <c r="CJ192" s="274"/>
    </row>
    <row r="193" spans="1:88" s="211" customFormat="1" ht="16.5" customHeight="1" x14ac:dyDescent="0.15">
      <c r="A193" s="213">
        <f t="shared" si="116"/>
        <v>179</v>
      </c>
      <c r="B193" s="195" t="s">
        <v>26</v>
      </c>
      <c r="C193" s="265" t="s">
        <v>1222</v>
      </c>
      <c r="D193" s="266" t="s">
        <v>81</v>
      </c>
      <c r="E193" s="267" t="s">
        <v>1214</v>
      </c>
      <c r="F193" s="325" t="s">
        <v>1215</v>
      </c>
      <c r="G193" s="557" t="s">
        <v>1223</v>
      </c>
      <c r="H193" s="537" t="s">
        <v>1219</v>
      </c>
      <c r="I193" s="230">
        <v>44287</v>
      </c>
      <c r="J193" s="231">
        <v>45747</v>
      </c>
      <c r="K193" s="232">
        <v>10</v>
      </c>
      <c r="L193" s="232">
        <v>2</v>
      </c>
      <c r="M193" s="232">
        <v>2</v>
      </c>
      <c r="N193" s="232">
        <v>2</v>
      </c>
      <c r="O193" s="232">
        <v>2</v>
      </c>
      <c r="P193" s="232">
        <v>2</v>
      </c>
      <c r="Q193" s="233">
        <v>2</v>
      </c>
      <c r="R193" s="255"/>
      <c r="S193" s="255"/>
      <c r="T193" s="258">
        <v>110090</v>
      </c>
      <c r="U193" s="214">
        <f>AH193+AO193</f>
        <v>0</v>
      </c>
      <c r="V193" s="218">
        <f>AI193+AP193</f>
        <v>0</v>
      </c>
      <c r="W193" s="218">
        <f>AJ193+AQ193</f>
        <v>0</v>
      </c>
      <c r="X193" s="218">
        <f>AK193+AR193</f>
        <v>0</v>
      </c>
      <c r="Y193" s="212">
        <f>AL193+AS193</f>
        <v>0</v>
      </c>
      <c r="Z193" s="214">
        <f>AT193+AY193+BF193+BK193+BP193+BU193</f>
        <v>110090</v>
      </c>
      <c r="AA193" s="218">
        <f>AU193+AZ193+BG193+BL193+BQ193+BV193</f>
        <v>0</v>
      </c>
      <c r="AB193" s="218">
        <f>AV193+BA193+BH193+BM193+BR193+BW193</f>
        <v>0</v>
      </c>
      <c r="AC193" s="218">
        <f>AW193+BB193+BI193+BN193+BS193+BX193</f>
        <v>0</v>
      </c>
      <c r="AD193" s="212">
        <f>AX193+BC193+BJ193+BO193+BT193+BY193</f>
        <v>110090</v>
      </c>
      <c r="AE193" s="252"/>
      <c r="AF193" s="252"/>
      <c r="AH193" s="249">
        <f>SUM(AI193:AL193)</f>
        <v>0</v>
      </c>
      <c r="AI193" s="238"/>
      <c r="AJ193" s="238"/>
      <c r="AK193" s="238"/>
      <c r="AL193" s="239"/>
      <c r="AM193" s="254"/>
      <c r="AN193" s="262"/>
      <c r="AO193" s="249">
        <f>SUM(AP193:AS193)</f>
        <v>0</v>
      </c>
      <c r="AP193" s="238"/>
      <c r="AQ193" s="238"/>
      <c r="AR193" s="238"/>
      <c r="AS193" s="242"/>
      <c r="AT193" s="214">
        <f>SUM(AU193:AX193)</f>
        <v>0</v>
      </c>
      <c r="AU193" s="238"/>
      <c r="AV193" s="238"/>
      <c r="AW193" s="238"/>
      <c r="AX193" s="239"/>
      <c r="AY193" s="249">
        <f>SUM(AZ193:BC193)</f>
        <v>27998</v>
      </c>
      <c r="AZ193" s="238"/>
      <c r="BA193" s="238"/>
      <c r="BB193" s="238"/>
      <c r="BC193" s="246">
        <v>27998</v>
      </c>
      <c r="BD193" s="254"/>
      <c r="BE193" s="252"/>
      <c r="BF193" s="249">
        <f>SUM(BG193:BJ193)</f>
        <v>27364</v>
      </c>
      <c r="BG193" s="238"/>
      <c r="BH193" s="238"/>
      <c r="BI193" s="238"/>
      <c r="BJ193" s="246">
        <v>27364</v>
      </c>
      <c r="BK193" s="249">
        <f>SUM(BL193:BO193)</f>
        <v>27364</v>
      </c>
      <c r="BL193" s="238"/>
      <c r="BM193" s="238"/>
      <c r="BN193" s="238"/>
      <c r="BO193" s="246">
        <v>27364</v>
      </c>
      <c r="BP193" s="223">
        <f>SUM(BQ193:BT193)</f>
        <v>27364</v>
      </c>
      <c r="BQ193" s="238"/>
      <c r="BR193" s="238"/>
      <c r="BS193" s="238"/>
      <c r="BT193" s="246">
        <v>27364</v>
      </c>
      <c r="BU193" s="249">
        <f>SUM(BV193:BY193)</f>
        <v>0</v>
      </c>
      <c r="BV193" s="238"/>
      <c r="BW193" s="238"/>
      <c r="BX193" s="238"/>
      <c r="BY193" s="246"/>
      <c r="CA193" s="222">
        <v>3</v>
      </c>
      <c r="CB193" s="216"/>
      <c r="CC193" s="216"/>
      <c r="CD193" s="216"/>
      <c r="CE193" s="216"/>
      <c r="CF193" s="216">
        <f t="shared" si="115"/>
        <v>0</v>
      </c>
      <c r="CH193" s="376"/>
    </row>
    <row r="194" spans="1:88" s="211" customFormat="1" ht="16.5" customHeight="1" x14ac:dyDescent="0.15">
      <c r="A194" s="213"/>
      <c r="B194" s="195"/>
      <c r="C194" s="799" t="s">
        <v>2047</v>
      </c>
      <c r="D194" s="697" t="s">
        <v>81</v>
      </c>
      <c r="E194" s="267"/>
      <c r="F194" s="325"/>
      <c r="G194" s="557"/>
      <c r="H194" s="537"/>
      <c r="I194" s="230"/>
      <c r="J194" s="231"/>
      <c r="K194" s="232"/>
      <c r="L194" s="232"/>
      <c r="M194" s="232"/>
      <c r="N194" s="232"/>
      <c r="O194" s="232"/>
      <c r="P194" s="232"/>
      <c r="Q194" s="233"/>
      <c r="R194" s="255"/>
      <c r="S194" s="255"/>
      <c r="T194" s="258">
        <v>910</v>
      </c>
      <c r="U194" s="214"/>
      <c r="V194" s="218"/>
      <c r="W194" s="218"/>
      <c r="X194" s="218"/>
      <c r="Y194" s="212"/>
      <c r="Z194" s="214">
        <f>+T194</f>
        <v>910</v>
      </c>
      <c r="AA194" s="218"/>
      <c r="AB194" s="218"/>
      <c r="AC194" s="218"/>
      <c r="AD194" s="212">
        <f>+T194</f>
        <v>910</v>
      </c>
      <c r="AE194" s="252"/>
      <c r="AF194" s="252"/>
      <c r="AH194" s="249"/>
      <c r="AI194" s="238"/>
      <c r="AJ194" s="238"/>
      <c r="AK194" s="238"/>
      <c r="AL194" s="239"/>
      <c r="AM194" s="254"/>
      <c r="AN194" s="262"/>
      <c r="AO194" s="249"/>
      <c r="AP194" s="238"/>
      <c r="AQ194" s="238"/>
      <c r="AR194" s="238"/>
      <c r="AS194" s="242"/>
      <c r="AT194" s="214"/>
      <c r="AU194" s="238"/>
      <c r="AV194" s="238"/>
      <c r="AW194" s="238"/>
      <c r="AX194" s="239"/>
      <c r="AY194" s="249"/>
      <c r="AZ194" s="238"/>
      <c r="BA194" s="238"/>
      <c r="BB194" s="238"/>
      <c r="BC194" s="246"/>
      <c r="BD194" s="254"/>
      <c r="BE194" s="252"/>
      <c r="BF194" s="249"/>
      <c r="BG194" s="238"/>
      <c r="BH194" s="238"/>
      <c r="BI194" s="238"/>
      <c r="BJ194" s="239"/>
      <c r="BK194" s="249"/>
      <c r="BL194" s="238"/>
      <c r="BM194" s="238"/>
      <c r="BN194" s="238"/>
      <c r="BO194" s="246"/>
      <c r="BP194" s="223"/>
      <c r="BQ194" s="238"/>
      <c r="BR194" s="238"/>
      <c r="BS194" s="238"/>
      <c r="BT194" s="246"/>
      <c r="BU194" s="249"/>
      <c r="BV194" s="238"/>
      <c r="BW194" s="238"/>
      <c r="BX194" s="238"/>
      <c r="BY194" s="246"/>
      <c r="CA194" s="222"/>
      <c r="CB194" s="216"/>
      <c r="CC194" s="216"/>
      <c r="CD194" s="216"/>
      <c r="CE194" s="216"/>
      <c r="CF194" s="216">
        <f t="shared" si="115"/>
        <v>0</v>
      </c>
      <c r="CH194" s="376"/>
    </row>
    <row r="195" spans="1:88" s="211" customFormat="1" ht="16.5" customHeight="1" x14ac:dyDescent="0.15">
      <c r="A195" s="213">
        <f t="shared" si="116"/>
        <v>181</v>
      </c>
      <c r="B195" s="195"/>
      <c r="C195" s="265"/>
      <c r="D195" s="697" t="s">
        <v>1987</v>
      </c>
      <c r="E195" s="267"/>
      <c r="F195" s="325"/>
      <c r="G195" s="557"/>
      <c r="H195" s="1175" t="s">
        <v>1219</v>
      </c>
      <c r="I195" s="534"/>
      <c r="J195" s="535"/>
      <c r="K195" s="616"/>
      <c r="L195" s="616"/>
      <c r="M195" s="616"/>
      <c r="N195" s="616"/>
      <c r="O195" s="616"/>
      <c r="P195" s="616"/>
      <c r="Q195" s="617"/>
      <c r="R195" s="255"/>
      <c r="S195" s="255"/>
      <c r="T195" s="939">
        <f>+SUBTOTAL(9,T193:T194)</f>
        <v>111000</v>
      </c>
      <c r="U195" s="1146">
        <f t="shared" ref="U195:AD195" si="137">+SUBTOTAL(9,U193:U194)</f>
        <v>0</v>
      </c>
      <c r="V195" s="218">
        <f t="shared" si="137"/>
        <v>0</v>
      </c>
      <c r="W195" s="218">
        <f t="shared" si="137"/>
        <v>0</v>
      </c>
      <c r="X195" s="218">
        <f t="shared" si="137"/>
        <v>0</v>
      </c>
      <c r="Y195" s="212">
        <f t="shared" si="137"/>
        <v>0</v>
      </c>
      <c r="Z195" s="1146">
        <f t="shared" si="137"/>
        <v>111000</v>
      </c>
      <c r="AA195" s="218">
        <f t="shared" si="137"/>
        <v>0</v>
      </c>
      <c r="AB195" s="218">
        <f t="shared" si="137"/>
        <v>0</v>
      </c>
      <c r="AC195" s="218">
        <f t="shared" si="137"/>
        <v>0</v>
      </c>
      <c r="AD195" s="1141">
        <f t="shared" si="137"/>
        <v>111000</v>
      </c>
      <c r="AE195" s="252"/>
      <c r="AF195" s="252"/>
      <c r="AH195" s="249"/>
      <c r="AI195" s="238"/>
      <c r="AJ195" s="238"/>
      <c r="AK195" s="238"/>
      <c r="AL195" s="239"/>
      <c r="AM195" s="254"/>
      <c r="AN195" s="262"/>
      <c r="AO195" s="249"/>
      <c r="AP195" s="238"/>
      <c r="AQ195" s="238"/>
      <c r="AR195" s="238"/>
      <c r="AS195" s="242"/>
      <c r="AT195" s="214"/>
      <c r="AU195" s="238"/>
      <c r="AV195" s="238"/>
      <c r="AW195" s="238"/>
      <c r="AX195" s="239"/>
      <c r="AY195" s="249"/>
      <c r="AZ195" s="238"/>
      <c r="BA195" s="238"/>
      <c r="BB195" s="238"/>
      <c r="BC195" s="246"/>
      <c r="BD195" s="254"/>
      <c r="BE195" s="252"/>
      <c r="BF195" s="249"/>
      <c r="BG195" s="238"/>
      <c r="BH195" s="238"/>
      <c r="BI195" s="238"/>
      <c r="BJ195" s="239"/>
      <c r="BK195" s="249"/>
      <c r="BL195" s="238"/>
      <c r="BM195" s="238"/>
      <c r="BN195" s="238"/>
      <c r="BO195" s="246"/>
      <c r="BP195" s="223"/>
      <c r="BQ195" s="238"/>
      <c r="BR195" s="238"/>
      <c r="BS195" s="238"/>
      <c r="BT195" s="246"/>
      <c r="BU195" s="249"/>
      <c r="BV195" s="238"/>
      <c r="BW195" s="238"/>
      <c r="BX195" s="238"/>
      <c r="BY195" s="246"/>
      <c r="CA195" s="222"/>
      <c r="CB195" s="216"/>
      <c r="CC195" s="216"/>
      <c r="CD195" s="216"/>
      <c r="CE195" s="216"/>
      <c r="CF195" s="216">
        <f t="shared" si="115"/>
        <v>0</v>
      </c>
      <c r="CH195" s="376"/>
    </row>
    <row r="196" spans="1:88" s="211" customFormat="1" ht="16.5" customHeight="1" x14ac:dyDescent="0.15">
      <c r="A196" s="213">
        <f t="shared" si="116"/>
        <v>182</v>
      </c>
      <c r="B196" s="236" t="s">
        <v>74</v>
      </c>
      <c r="C196" s="265" t="s">
        <v>128</v>
      </c>
      <c r="D196" s="266" t="s">
        <v>129</v>
      </c>
      <c r="E196" s="267" t="s">
        <v>84</v>
      </c>
      <c r="F196" s="272" t="s">
        <v>95</v>
      </c>
      <c r="G196" s="224" t="s">
        <v>130</v>
      </c>
      <c r="H196" s="263" t="s">
        <v>260</v>
      </c>
      <c r="I196" s="181" t="s">
        <v>131</v>
      </c>
      <c r="J196" s="231">
        <v>44469</v>
      </c>
      <c r="K196" s="232">
        <v>10</v>
      </c>
      <c r="L196" s="232">
        <v>2</v>
      </c>
      <c r="M196" s="232">
        <v>1</v>
      </c>
      <c r="N196" s="232">
        <v>7</v>
      </c>
      <c r="O196" s="232">
        <v>1</v>
      </c>
      <c r="P196" s="232">
        <v>1</v>
      </c>
      <c r="Q196" s="233">
        <v>1</v>
      </c>
      <c r="R196" s="255"/>
      <c r="S196" s="255"/>
      <c r="T196" s="624">
        <v>596924</v>
      </c>
      <c r="U196" s="214">
        <f t="shared" ref="U196:Y197" si="138">AH196+AO196</f>
        <v>199579</v>
      </c>
      <c r="V196" s="218">
        <f t="shared" si="138"/>
        <v>0</v>
      </c>
      <c r="W196" s="218">
        <f t="shared" si="138"/>
        <v>0</v>
      </c>
      <c r="X196" s="218">
        <f t="shared" si="138"/>
        <v>0</v>
      </c>
      <c r="Y196" s="212">
        <f t="shared" si="138"/>
        <v>199579</v>
      </c>
      <c r="Z196" s="214">
        <f t="shared" ref="Z196:AD197" si="139">AT196+AY196+BF196+BK196+BP196+BU196</f>
        <v>299369</v>
      </c>
      <c r="AA196" s="218">
        <f t="shared" si="139"/>
        <v>0</v>
      </c>
      <c r="AB196" s="218">
        <f t="shared" si="139"/>
        <v>0</v>
      </c>
      <c r="AC196" s="218">
        <f t="shared" si="139"/>
        <v>0</v>
      </c>
      <c r="AD196" s="212">
        <f t="shared" si="139"/>
        <v>299369</v>
      </c>
      <c r="AE196" s="252"/>
      <c r="AF196" s="252"/>
      <c r="AH196" s="249">
        <f>SUM(AI196:AL196)</f>
        <v>0</v>
      </c>
      <c r="AI196" s="238"/>
      <c r="AJ196" s="238"/>
      <c r="AK196" s="238"/>
      <c r="AL196" s="239"/>
      <c r="AM196" s="254"/>
      <c r="AN196" s="262"/>
      <c r="AO196" s="249">
        <f>SUM(AP196:AS196)</f>
        <v>199579</v>
      </c>
      <c r="AP196" s="238"/>
      <c r="AQ196" s="238"/>
      <c r="AR196" s="238"/>
      <c r="AS196" s="242">
        <v>199579</v>
      </c>
      <c r="AT196" s="214">
        <f>SUM(AU196:AX196)</f>
        <v>199579</v>
      </c>
      <c r="AU196" s="238"/>
      <c r="AV196" s="238"/>
      <c r="AW196" s="238"/>
      <c r="AX196" s="239">
        <v>199579</v>
      </c>
      <c r="AY196" s="249">
        <f>SUM(AZ196:BC196)</f>
        <v>99790</v>
      </c>
      <c r="AZ196" s="238"/>
      <c r="BA196" s="238"/>
      <c r="BB196" s="238"/>
      <c r="BC196" s="239">
        <v>99790</v>
      </c>
      <c r="BD196" s="254"/>
      <c r="BE196" s="252"/>
      <c r="BF196" s="249">
        <f>SUM(BG196:BJ196)</f>
        <v>0</v>
      </c>
      <c r="BG196" s="238"/>
      <c r="BH196" s="238"/>
      <c r="BI196" s="238"/>
      <c r="BJ196" s="239"/>
      <c r="BK196" s="249">
        <f>SUM(BL196:BO196)</f>
        <v>0</v>
      </c>
      <c r="BL196" s="238"/>
      <c r="BM196" s="238"/>
      <c r="BN196" s="238"/>
      <c r="BO196" s="246"/>
      <c r="BP196" s="223">
        <f>SUM(BQ196:BT196)</f>
        <v>0</v>
      </c>
      <c r="BQ196" s="238"/>
      <c r="BR196" s="238"/>
      <c r="BS196" s="238"/>
      <c r="BT196" s="246"/>
      <c r="BU196" s="249">
        <f>SUM(BV196:BY196)</f>
        <v>0</v>
      </c>
      <c r="BV196" s="238"/>
      <c r="BW196" s="238"/>
      <c r="BX196" s="238"/>
      <c r="BY196" s="246"/>
      <c r="CA196" s="222">
        <v>173</v>
      </c>
      <c r="CB196" s="216"/>
      <c r="CC196" s="216"/>
      <c r="CD196" s="216"/>
      <c r="CE196" s="216"/>
      <c r="CF196" s="216">
        <f t="shared" si="115"/>
        <v>97976</v>
      </c>
      <c r="CH196" s="263" t="s">
        <v>86</v>
      </c>
      <c r="CJ196" s="274">
        <v>36</v>
      </c>
    </row>
    <row r="197" spans="1:88" s="211" customFormat="1" ht="16.5" customHeight="1" x14ac:dyDescent="0.15">
      <c r="A197" s="213">
        <f t="shared" si="116"/>
        <v>183</v>
      </c>
      <c r="B197" s="236" t="s">
        <v>74</v>
      </c>
      <c r="C197" s="268" t="s">
        <v>132</v>
      </c>
      <c r="D197" s="270" t="s">
        <v>129</v>
      </c>
      <c r="E197" s="269" t="s">
        <v>84</v>
      </c>
      <c r="F197" s="273" t="s">
        <v>95</v>
      </c>
      <c r="G197" s="226" t="s">
        <v>133</v>
      </c>
      <c r="H197" s="264" t="s">
        <v>260</v>
      </c>
      <c r="I197" s="181" t="s">
        <v>134</v>
      </c>
      <c r="J197" s="231">
        <v>44651</v>
      </c>
      <c r="K197" s="616">
        <v>10</v>
      </c>
      <c r="L197" s="232">
        <v>2</v>
      </c>
      <c r="M197" s="232">
        <v>1</v>
      </c>
      <c r="N197" s="232">
        <v>7</v>
      </c>
      <c r="O197" s="232">
        <v>1</v>
      </c>
      <c r="P197" s="232">
        <v>1</v>
      </c>
      <c r="Q197" s="233">
        <v>1</v>
      </c>
      <c r="R197" s="256"/>
      <c r="S197" s="256"/>
      <c r="T197" s="625">
        <v>67018</v>
      </c>
      <c r="U197" s="214">
        <f t="shared" si="138"/>
        <v>16881</v>
      </c>
      <c r="V197" s="218">
        <f t="shared" si="138"/>
        <v>0</v>
      </c>
      <c r="W197" s="218">
        <f t="shared" si="138"/>
        <v>0</v>
      </c>
      <c r="X197" s="218">
        <f t="shared" si="138"/>
        <v>0</v>
      </c>
      <c r="Y197" s="212">
        <f t="shared" si="138"/>
        <v>16881</v>
      </c>
      <c r="Z197" s="214">
        <f t="shared" si="139"/>
        <v>0</v>
      </c>
      <c r="AA197" s="218">
        <f t="shared" si="139"/>
        <v>0</v>
      </c>
      <c r="AB197" s="218">
        <f t="shared" si="139"/>
        <v>0</v>
      </c>
      <c r="AC197" s="218">
        <f t="shared" si="139"/>
        <v>0</v>
      </c>
      <c r="AD197" s="212">
        <f t="shared" si="139"/>
        <v>0</v>
      </c>
      <c r="AE197" s="252"/>
      <c r="AF197" s="252"/>
      <c r="AH197" s="249">
        <f>SUM(AI197:AL197)</f>
        <v>0</v>
      </c>
      <c r="AI197" s="238"/>
      <c r="AJ197" s="238"/>
      <c r="AK197" s="238"/>
      <c r="AL197" s="239"/>
      <c r="AM197" s="254"/>
      <c r="AN197" s="262"/>
      <c r="AO197" s="249">
        <f>SUM(AP197:AS197)</f>
        <v>16881</v>
      </c>
      <c r="AP197" s="238"/>
      <c r="AQ197" s="238"/>
      <c r="AR197" s="238"/>
      <c r="AS197" s="242">
        <v>16881</v>
      </c>
      <c r="AT197" s="214">
        <f>SUM(AU197:AX197)</f>
        <v>0</v>
      </c>
      <c r="AU197" s="238"/>
      <c r="AV197" s="238"/>
      <c r="AW197" s="238"/>
      <c r="AX197" s="239"/>
      <c r="AY197" s="249">
        <f>SUM(AZ197:BC197)</f>
        <v>0</v>
      </c>
      <c r="AZ197" s="238"/>
      <c r="BA197" s="238"/>
      <c r="BB197" s="238"/>
      <c r="BC197" s="246"/>
      <c r="BD197" s="254"/>
      <c r="BE197" s="252"/>
      <c r="BF197" s="249">
        <f>SUM(BG197:BJ197)</f>
        <v>0</v>
      </c>
      <c r="BG197" s="238"/>
      <c r="BH197" s="238"/>
      <c r="BI197" s="238"/>
      <c r="BJ197" s="239"/>
      <c r="BK197" s="249">
        <f>SUM(BL197:BO197)</f>
        <v>0</v>
      </c>
      <c r="BL197" s="238"/>
      <c r="BM197" s="238"/>
      <c r="BN197" s="238"/>
      <c r="BO197" s="246"/>
      <c r="BP197" s="223">
        <f>SUM(BQ197:BT197)</f>
        <v>0</v>
      </c>
      <c r="BQ197" s="238"/>
      <c r="BR197" s="238"/>
      <c r="BS197" s="238"/>
      <c r="BT197" s="246"/>
      <c r="BU197" s="249">
        <f>SUM(BV197:BY197)</f>
        <v>0</v>
      </c>
      <c r="BV197" s="238"/>
      <c r="BW197" s="238"/>
      <c r="BX197" s="238"/>
      <c r="BY197" s="246"/>
      <c r="CA197" s="222">
        <v>174</v>
      </c>
      <c r="CB197" s="216"/>
      <c r="CC197" s="216"/>
      <c r="CD197" s="216"/>
      <c r="CE197" s="216"/>
      <c r="CF197" s="216">
        <f t="shared" si="115"/>
        <v>50137</v>
      </c>
      <c r="CH197" s="264" t="s">
        <v>86</v>
      </c>
      <c r="CJ197" s="274">
        <v>36</v>
      </c>
    </row>
    <row r="198" spans="1:88" s="211" customFormat="1" ht="16.5" customHeight="1" x14ac:dyDescent="0.15">
      <c r="A198" s="213"/>
      <c r="B198" s="236"/>
      <c r="C198" s="798" t="s">
        <v>2047</v>
      </c>
      <c r="D198" s="700" t="s">
        <v>129</v>
      </c>
      <c r="E198" s="269"/>
      <c r="F198" s="273"/>
      <c r="G198" s="226"/>
      <c r="H198" s="264"/>
      <c r="I198" s="181"/>
      <c r="J198" s="231"/>
      <c r="K198" s="616"/>
      <c r="L198" s="232"/>
      <c r="M198" s="232"/>
      <c r="N198" s="232"/>
      <c r="O198" s="232"/>
      <c r="P198" s="232"/>
      <c r="Q198" s="233"/>
      <c r="R198" s="256"/>
      <c r="S198" s="256"/>
      <c r="T198" s="625">
        <v>6058</v>
      </c>
      <c r="U198" s="214"/>
      <c r="V198" s="218"/>
      <c r="W198" s="218"/>
      <c r="X198" s="218"/>
      <c r="Y198" s="212"/>
      <c r="Z198" s="214">
        <v>0</v>
      </c>
      <c r="AA198" s="218"/>
      <c r="AB198" s="218"/>
      <c r="AC198" s="218"/>
      <c r="AD198" s="212">
        <v>0</v>
      </c>
      <c r="AE198" s="252"/>
      <c r="AF198" s="252"/>
      <c r="AH198" s="249"/>
      <c r="AI198" s="238"/>
      <c r="AJ198" s="238"/>
      <c r="AK198" s="238"/>
      <c r="AL198" s="239"/>
      <c r="AM198" s="254"/>
      <c r="AN198" s="262"/>
      <c r="AO198" s="249"/>
      <c r="AP198" s="238"/>
      <c r="AQ198" s="238"/>
      <c r="AR198" s="238"/>
      <c r="AS198" s="242"/>
      <c r="AT198" s="214"/>
      <c r="AU198" s="238"/>
      <c r="AV198" s="238"/>
      <c r="AW198" s="238"/>
      <c r="AX198" s="239"/>
      <c r="AY198" s="249"/>
      <c r="AZ198" s="238"/>
      <c r="BA198" s="238"/>
      <c r="BB198" s="238"/>
      <c r="BC198" s="239"/>
      <c r="BD198" s="254"/>
      <c r="BE198" s="252"/>
      <c r="BF198" s="249"/>
      <c r="BG198" s="238"/>
      <c r="BH198" s="238"/>
      <c r="BI198" s="238"/>
      <c r="BJ198" s="239"/>
      <c r="BK198" s="249"/>
      <c r="BL198" s="238"/>
      <c r="BM198" s="238"/>
      <c r="BN198" s="238"/>
      <c r="BO198" s="246"/>
      <c r="BP198" s="223"/>
      <c r="BQ198" s="238"/>
      <c r="BR198" s="238"/>
      <c r="BS198" s="238"/>
      <c r="BT198" s="246"/>
      <c r="BU198" s="249"/>
      <c r="BV198" s="238"/>
      <c r="BW198" s="238"/>
      <c r="BX198" s="238"/>
      <c r="BY198" s="246"/>
      <c r="CA198" s="222"/>
      <c r="CB198" s="216"/>
      <c r="CC198" s="216"/>
      <c r="CD198" s="216"/>
      <c r="CE198" s="216"/>
      <c r="CF198" s="216">
        <f t="shared" si="115"/>
        <v>6058</v>
      </c>
      <c r="CH198" s="264"/>
      <c r="CJ198" s="274"/>
    </row>
    <row r="199" spans="1:88" s="211" customFormat="1" ht="16.5" customHeight="1" x14ac:dyDescent="0.15">
      <c r="A199" s="213">
        <f t="shared" si="116"/>
        <v>185</v>
      </c>
      <c r="B199" s="236"/>
      <c r="C199" s="268"/>
      <c r="D199" s="700" t="s">
        <v>129</v>
      </c>
      <c r="E199" s="269"/>
      <c r="F199" s="273"/>
      <c r="G199" s="226"/>
      <c r="H199" s="1174" t="s">
        <v>1988</v>
      </c>
      <c r="I199" s="181"/>
      <c r="J199" s="231"/>
      <c r="K199" s="616"/>
      <c r="L199" s="232"/>
      <c r="M199" s="232"/>
      <c r="N199" s="232"/>
      <c r="O199" s="232"/>
      <c r="P199" s="232"/>
      <c r="Q199" s="233"/>
      <c r="R199" s="256"/>
      <c r="S199" s="256"/>
      <c r="T199" s="940">
        <f>+SUBTOTAL(9,T196:T198)</f>
        <v>670000</v>
      </c>
      <c r="U199" s="1146">
        <f t="shared" ref="U199:AD199" si="140">+SUBTOTAL(9,U196:U198)</f>
        <v>216460</v>
      </c>
      <c r="V199" s="218">
        <f t="shared" si="140"/>
        <v>0</v>
      </c>
      <c r="W199" s="218">
        <f t="shared" si="140"/>
        <v>0</v>
      </c>
      <c r="X199" s="218">
        <f t="shared" si="140"/>
        <v>0</v>
      </c>
      <c r="Y199" s="212">
        <f t="shared" si="140"/>
        <v>216460</v>
      </c>
      <c r="Z199" s="1146">
        <f t="shared" si="140"/>
        <v>299369</v>
      </c>
      <c r="AA199" s="218">
        <f t="shared" si="140"/>
        <v>0</v>
      </c>
      <c r="AB199" s="218">
        <f t="shared" si="140"/>
        <v>0</v>
      </c>
      <c r="AC199" s="218">
        <f t="shared" si="140"/>
        <v>0</v>
      </c>
      <c r="AD199" s="1141">
        <f t="shared" si="140"/>
        <v>299369</v>
      </c>
      <c r="AE199" s="252"/>
      <c r="AF199" s="252"/>
      <c r="AH199" s="249"/>
      <c r="AI199" s="238"/>
      <c r="AJ199" s="238"/>
      <c r="AK199" s="238"/>
      <c r="AL199" s="239"/>
      <c r="AM199" s="254"/>
      <c r="AN199" s="262"/>
      <c r="AO199" s="249"/>
      <c r="AP199" s="238"/>
      <c r="AQ199" s="238"/>
      <c r="AR199" s="238"/>
      <c r="AS199" s="242"/>
      <c r="AT199" s="214"/>
      <c r="AU199" s="238"/>
      <c r="AV199" s="238"/>
      <c r="AW199" s="238"/>
      <c r="AX199" s="239"/>
      <c r="AY199" s="249"/>
      <c r="AZ199" s="238"/>
      <c r="BA199" s="238"/>
      <c r="BB199" s="238"/>
      <c r="BC199" s="239"/>
      <c r="BD199" s="254"/>
      <c r="BE199" s="252"/>
      <c r="BF199" s="249"/>
      <c r="BG199" s="238"/>
      <c r="BH199" s="238"/>
      <c r="BI199" s="238"/>
      <c r="BJ199" s="239"/>
      <c r="BK199" s="249"/>
      <c r="BL199" s="238"/>
      <c r="BM199" s="238"/>
      <c r="BN199" s="238"/>
      <c r="BO199" s="246"/>
      <c r="BP199" s="223"/>
      <c r="BQ199" s="238"/>
      <c r="BR199" s="238"/>
      <c r="BS199" s="238"/>
      <c r="BT199" s="246"/>
      <c r="BU199" s="249"/>
      <c r="BV199" s="238"/>
      <c r="BW199" s="238"/>
      <c r="BX199" s="238"/>
      <c r="BY199" s="246"/>
      <c r="CA199" s="222"/>
      <c r="CB199" s="216"/>
      <c r="CC199" s="216"/>
      <c r="CD199" s="216"/>
      <c r="CE199" s="216"/>
      <c r="CF199" s="216">
        <f t="shared" si="115"/>
        <v>154171</v>
      </c>
      <c r="CH199" s="264"/>
      <c r="CJ199" s="274"/>
    </row>
    <row r="200" spans="1:88" s="211" customFormat="1" ht="16.5" customHeight="1" x14ac:dyDescent="0.15">
      <c r="A200" s="213">
        <f t="shared" si="116"/>
        <v>186</v>
      </c>
      <c r="B200" s="236" t="s">
        <v>28</v>
      </c>
      <c r="C200" s="265" t="s">
        <v>159</v>
      </c>
      <c r="D200" s="266" t="s">
        <v>160</v>
      </c>
      <c r="E200" s="267" t="s">
        <v>84</v>
      </c>
      <c r="F200" s="272" t="s">
        <v>95</v>
      </c>
      <c r="G200" s="224"/>
      <c r="H200" s="263" t="s">
        <v>255</v>
      </c>
      <c r="I200" s="230">
        <v>43709</v>
      </c>
      <c r="J200" s="231">
        <v>44804</v>
      </c>
      <c r="K200" s="232">
        <v>10</v>
      </c>
      <c r="L200" s="232">
        <v>2</v>
      </c>
      <c r="M200" s="232">
        <v>1</v>
      </c>
      <c r="N200" s="232">
        <v>7</v>
      </c>
      <c r="O200" s="232">
        <v>1</v>
      </c>
      <c r="P200" s="232">
        <v>1</v>
      </c>
      <c r="Q200" s="233">
        <v>1</v>
      </c>
      <c r="R200" s="255"/>
      <c r="S200" s="255"/>
      <c r="T200" s="260">
        <v>561534</v>
      </c>
      <c r="U200" s="214">
        <f t="shared" ref="U200:Y202" si="141">AH200+AO200</f>
        <v>0</v>
      </c>
      <c r="V200" s="218">
        <f t="shared" si="141"/>
        <v>0</v>
      </c>
      <c r="W200" s="218">
        <f t="shared" si="141"/>
        <v>0</v>
      </c>
      <c r="X200" s="218">
        <f t="shared" si="141"/>
        <v>0</v>
      </c>
      <c r="Y200" s="212">
        <f t="shared" si="141"/>
        <v>0</v>
      </c>
      <c r="Z200" s="214">
        <f t="shared" ref="Z200:AD202" si="142">AT200+AY200+BF200+BK200+BP200+BU200</f>
        <v>308713</v>
      </c>
      <c r="AA200" s="218">
        <f t="shared" si="142"/>
        <v>0</v>
      </c>
      <c r="AB200" s="218">
        <f t="shared" si="142"/>
        <v>0</v>
      </c>
      <c r="AC200" s="218">
        <f t="shared" si="142"/>
        <v>0</v>
      </c>
      <c r="AD200" s="212">
        <f t="shared" si="142"/>
        <v>308713</v>
      </c>
      <c r="AE200" s="252"/>
      <c r="AF200" s="252"/>
      <c r="AH200" s="249">
        <f>SUM(AI200:AL200)</f>
        <v>0</v>
      </c>
      <c r="AI200" s="238"/>
      <c r="AJ200" s="238"/>
      <c r="AK200" s="238"/>
      <c r="AL200" s="239"/>
      <c r="AM200" s="254"/>
      <c r="AN200" s="262"/>
      <c r="AO200" s="249">
        <f>SUM(AP200:AS200)</f>
        <v>0</v>
      </c>
      <c r="AP200" s="238"/>
      <c r="AQ200" s="238"/>
      <c r="AR200" s="238"/>
      <c r="AS200" s="242"/>
      <c r="AT200" s="214">
        <f>SUM(AU200:AX200)</f>
        <v>123485</v>
      </c>
      <c r="AU200" s="238"/>
      <c r="AV200" s="238"/>
      <c r="AW200" s="238"/>
      <c r="AX200" s="246">
        <v>123485</v>
      </c>
      <c r="AY200" s="249">
        <f>SUM(AZ200:BC200)</f>
        <v>123485</v>
      </c>
      <c r="AZ200" s="238"/>
      <c r="BA200" s="238"/>
      <c r="BB200" s="238"/>
      <c r="BC200" s="239">
        <v>123485</v>
      </c>
      <c r="BD200" s="254"/>
      <c r="BE200" s="252"/>
      <c r="BF200" s="249">
        <f>SUM(BG200:BJ200)</f>
        <v>61743</v>
      </c>
      <c r="BG200" s="238"/>
      <c r="BH200" s="238"/>
      <c r="BI200" s="238"/>
      <c r="BJ200" s="246">
        <v>61743</v>
      </c>
      <c r="BK200" s="249">
        <f>SUM(BL200:BO200)</f>
        <v>0</v>
      </c>
      <c r="BL200" s="238"/>
      <c r="BM200" s="238"/>
      <c r="BN200" s="238"/>
      <c r="BO200" s="246"/>
      <c r="BP200" s="223">
        <f>SUM(BQ200:BT200)</f>
        <v>0</v>
      </c>
      <c r="BQ200" s="238"/>
      <c r="BR200" s="238"/>
      <c r="BS200" s="238"/>
      <c r="BT200" s="246"/>
      <c r="BU200" s="249">
        <f>SUM(BV200:BY200)</f>
        <v>0</v>
      </c>
      <c r="BV200" s="238"/>
      <c r="BW200" s="238"/>
      <c r="BX200" s="238"/>
      <c r="BY200" s="246"/>
      <c r="CA200" s="222">
        <v>250</v>
      </c>
      <c r="CB200" s="216"/>
      <c r="CC200" s="216"/>
      <c r="CD200" s="216"/>
      <c r="CE200" s="216"/>
      <c r="CF200" s="216">
        <f t="shared" si="115"/>
        <v>252821</v>
      </c>
      <c r="CH200" s="263" t="s">
        <v>76</v>
      </c>
      <c r="CJ200" s="274">
        <v>36</v>
      </c>
    </row>
    <row r="201" spans="1:88" s="211" customFormat="1" ht="16.5" customHeight="1" x14ac:dyDescent="0.15">
      <c r="A201" s="213">
        <f t="shared" si="116"/>
        <v>187</v>
      </c>
      <c r="B201" s="236" t="s">
        <v>28</v>
      </c>
      <c r="C201" s="265" t="s">
        <v>161</v>
      </c>
      <c r="D201" s="266" t="s">
        <v>160</v>
      </c>
      <c r="E201" s="267" t="s">
        <v>84</v>
      </c>
      <c r="F201" s="272" t="s">
        <v>95</v>
      </c>
      <c r="G201" s="224"/>
      <c r="H201" s="264" t="s">
        <v>255</v>
      </c>
      <c r="I201" s="230">
        <v>43709</v>
      </c>
      <c r="J201" s="231">
        <v>44804</v>
      </c>
      <c r="K201" s="232">
        <v>10</v>
      </c>
      <c r="L201" s="232">
        <v>2</v>
      </c>
      <c r="M201" s="232">
        <v>1</v>
      </c>
      <c r="N201" s="232">
        <v>7</v>
      </c>
      <c r="O201" s="232">
        <v>1</v>
      </c>
      <c r="P201" s="232">
        <v>1</v>
      </c>
      <c r="Q201" s="233">
        <v>1</v>
      </c>
      <c r="R201" s="256"/>
      <c r="S201" s="256"/>
      <c r="T201" s="258">
        <v>223700</v>
      </c>
      <c r="U201" s="214">
        <f t="shared" si="141"/>
        <v>0</v>
      </c>
      <c r="V201" s="218">
        <f t="shared" si="141"/>
        <v>0</v>
      </c>
      <c r="W201" s="218">
        <f t="shared" si="141"/>
        <v>0</v>
      </c>
      <c r="X201" s="218">
        <f t="shared" si="141"/>
        <v>0</v>
      </c>
      <c r="Y201" s="212">
        <f t="shared" si="141"/>
        <v>0</v>
      </c>
      <c r="Z201" s="214">
        <f t="shared" si="142"/>
        <v>157673</v>
      </c>
      <c r="AA201" s="218">
        <f t="shared" si="142"/>
        <v>0</v>
      </c>
      <c r="AB201" s="218">
        <f t="shared" si="142"/>
        <v>0</v>
      </c>
      <c r="AC201" s="218">
        <f t="shared" si="142"/>
        <v>0</v>
      </c>
      <c r="AD201" s="212">
        <f t="shared" si="142"/>
        <v>157673</v>
      </c>
      <c r="AE201" s="252"/>
      <c r="AF201" s="252"/>
      <c r="AH201" s="249">
        <f>SUM(AI201:AL201)</f>
        <v>0</v>
      </c>
      <c r="AI201" s="238"/>
      <c r="AJ201" s="238"/>
      <c r="AK201" s="238"/>
      <c r="AL201" s="239"/>
      <c r="AM201" s="254"/>
      <c r="AN201" s="262"/>
      <c r="AO201" s="249">
        <f>SUM(AP201:AS201)</f>
        <v>0</v>
      </c>
      <c r="AP201" s="238"/>
      <c r="AQ201" s="238"/>
      <c r="AR201" s="238"/>
      <c r="AS201" s="242"/>
      <c r="AT201" s="214">
        <f>SUM(AU201:AX201)</f>
        <v>63069</v>
      </c>
      <c r="AU201" s="238"/>
      <c r="AV201" s="238"/>
      <c r="AW201" s="238"/>
      <c r="AX201" s="246">
        <v>63069</v>
      </c>
      <c r="AY201" s="249">
        <f>SUM(AZ201:BC201)</f>
        <v>63069</v>
      </c>
      <c r="AZ201" s="238"/>
      <c r="BA201" s="238"/>
      <c r="BB201" s="238"/>
      <c r="BC201" s="239">
        <v>63069</v>
      </c>
      <c r="BD201" s="254"/>
      <c r="BE201" s="252"/>
      <c r="BF201" s="249">
        <f>SUM(BG201:BJ201)</f>
        <v>31535</v>
      </c>
      <c r="BG201" s="238"/>
      <c r="BH201" s="238"/>
      <c r="BI201" s="238"/>
      <c r="BJ201" s="246">
        <v>31535</v>
      </c>
      <c r="BK201" s="249">
        <f>SUM(BL201:BO201)</f>
        <v>0</v>
      </c>
      <c r="BL201" s="238"/>
      <c r="BM201" s="238"/>
      <c r="BN201" s="238"/>
      <c r="BO201" s="246"/>
      <c r="BP201" s="223">
        <f>SUM(BQ201:BT201)</f>
        <v>0</v>
      </c>
      <c r="BQ201" s="238"/>
      <c r="BR201" s="238"/>
      <c r="BS201" s="238"/>
      <c r="BT201" s="246"/>
      <c r="BU201" s="249">
        <f>SUM(BV201:BY201)</f>
        <v>0</v>
      </c>
      <c r="BV201" s="238"/>
      <c r="BW201" s="238"/>
      <c r="BX201" s="238"/>
      <c r="BY201" s="246"/>
      <c r="CA201" s="222">
        <v>251</v>
      </c>
      <c r="CB201" s="216"/>
      <c r="CC201" s="216"/>
      <c r="CD201" s="216"/>
      <c r="CE201" s="216"/>
      <c r="CF201" s="216">
        <f t="shared" si="115"/>
        <v>66027</v>
      </c>
      <c r="CH201" s="264" t="s">
        <v>76</v>
      </c>
      <c r="CJ201" s="274">
        <v>36</v>
      </c>
    </row>
    <row r="202" spans="1:88" s="211" customFormat="1" ht="16.5" customHeight="1" x14ac:dyDescent="0.15">
      <c r="A202" s="213">
        <f t="shared" si="116"/>
        <v>188</v>
      </c>
      <c r="B202" s="236" t="s">
        <v>28</v>
      </c>
      <c r="C202" s="265" t="s">
        <v>132</v>
      </c>
      <c r="D202" s="266" t="s">
        <v>160</v>
      </c>
      <c r="E202" s="267" t="s">
        <v>84</v>
      </c>
      <c r="F202" s="272" t="s">
        <v>95</v>
      </c>
      <c r="G202" s="224" t="s">
        <v>133</v>
      </c>
      <c r="H202" s="263" t="s">
        <v>255</v>
      </c>
      <c r="I202" s="181" t="s">
        <v>1132</v>
      </c>
      <c r="J202" s="231">
        <v>45016</v>
      </c>
      <c r="K202" s="232">
        <v>10</v>
      </c>
      <c r="L202" s="232">
        <v>2</v>
      </c>
      <c r="M202" s="232">
        <v>1</v>
      </c>
      <c r="N202" s="232">
        <v>7</v>
      </c>
      <c r="O202" s="232">
        <v>1</v>
      </c>
      <c r="P202" s="232">
        <v>1</v>
      </c>
      <c r="Q202" s="233">
        <v>1</v>
      </c>
      <c r="R202" s="255"/>
      <c r="S202" s="255"/>
      <c r="T202" s="258">
        <v>67221</v>
      </c>
      <c r="U202" s="214">
        <f t="shared" si="141"/>
        <v>0</v>
      </c>
      <c r="V202" s="218">
        <f t="shared" si="141"/>
        <v>0</v>
      </c>
      <c r="W202" s="218">
        <f t="shared" si="141"/>
        <v>0</v>
      </c>
      <c r="X202" s="218">
        <f t="shared" si="141"/>
        <v>0</v>
      </c>
      <c r="Y202" s="212">
        <f t="shared" si="141"/>
        <v>0</v>
      </c>
      <c r="Z202" s="214">
        <f t="shared" si="142"/>
        <v>67221</v>
      </c>
      <c r="AA202" s="218">
        <f t="shared" si="142"/>
        <v>0</v>
      </c>
      <c r="AB202" s="218">
        <f t="shared" si="142"/>
        <v>0</v>
      </c>
      <c r="AC202" s="218">
        <f t="shared" si="142"/>
        <v>0</v>
      </c>
      <c r="AD202" s="212">
        <f t="shared" si="142"/>
        <v>67221</v>
      </c>
      <c r="AE202" s="252"/>
      <c r="AF202" s="252"/>
      <c r="AG202" s="376"/>
      <c r="AH202" s="249">
        <f>SUM(AI202:AL202)</f>
        <v>0</v>
      </c>
      <c r="AI202" s="238"/>
      <c r="AJ202" s="238"/>
      <c r="AK202" s="238"/>
      <c r="AL202" s="239"/>
      <c r="AM202" s="254"/>
      <c r="AN202" s="262"/>
      <c r="AO202" s="249">
        <f>SUM(AP202:AS202)</f>
        <v>0</v>
      </c>
      <c r="AP202" s="238"/>
      <c r="AQ202" s="238"/>
      <c r="AR202" s="238"/>
      <c r="AS202" s="242"/>
      <c r="AT202" s="214">
        <f>SUM(AU202:AX202)</f>
        <v>22407</v>
      </c>
      <c r="AU202" s="238"/>
      <c r="AV202" s="238"/>
      <c r="AW202" s="238"/>
      <c r="AX202" s="246">
        <v>22407</v>
      </c>
      <c r="AY202" s="249">
        <f>SUM(AZ202:BC202)</f>
        <v>22407</v>
      </c>
      <c r="AZ202" s="238"/>
      <c r="BA202" s="238"/>
      <c r="BB202" s="238"/>
      <c r="BC202" s="246">
        <v>22407</v>
      </c>
      <c r="BD202" s="254"/>
      <c r="BE202" s="252"/>
      <c r="BF202" s="249">
        <f>SUM(BG202:BJ202)</f>
        <v>22407</v>
      </c>
      <c r="BG202" s="238"/>
      <c r="BH202" s="238"/>
      <c r="BI202" s="238"/>
      <c r="BJ202" s="239">
        <v>22407</v>
      </c>
      <c r="BK202" s="249">
        <f>SUM(BL202:BO202)</f>
        <v>0</v>
      </c>
      <c r="BL202" s="238"/>
      <c r="BM202" s="238"/>
      <c r="BN202" s="238"/>
      <c r="BO202" s="246"/>
      <c r="BP202" s="223">
        <f>SUM(BQ202:BT202)</f>
        <v>0</v>
      </c>
      <c r="BQ202" s="238"/>
      <c r="BR202" s="238"/>
      <c r="BS202" s="238"/>
      <c r="BT202" s="246"/>
      <c r="BU202" s="249">
        <f>SUM(BV202:BY202)</f>
        <v>0</v>
      </c>
      <c r="BV202" s="238"/>
      <c r="BW202" s="238"/>
      <c r="BX202" s="238"/>
      <c r="BY202" s="246"/>
      <c r="CA202" s="222">
        <v>252</v>
      </c>
      <c r="CB202" s="217"/>
      <c r="CC202" s="217"/>
      <c r="CD202" s="217"/>
      <c r="CE202" s="217"/>
      <c r="CF202" s="216">
        <f t="shared" si="115"/>
        <v>0</v>
      </c>
      <c r="CH202" s="263" t="s">
        <v>76</v>
      </c>
      <c r="CJ202" s="274">
        <v>36</v>
      </c>
    </row>
    <row r="203" spans="1:88" s="211" customFormat="1" ht="16.5" customHeight="1" x14ac:dyDescent="0.15">
      <c r="A203" s="213"/>
      <c r="B203" s="236"/>
      <c r="C203" s="798" t="s">
        <v>2047</v>
      </c>
      <c r="D203" s="697" t="s">
        <v>1989</v>
      </c>
      <c r="E203" s="267"/>
      <c r="F203" s="272"/>
      <c r="G203" s="224"/>
      <c r="H203" s="263"/>
      <c r="I203" s="181"/>
      <c r="J203" s="231"/>
      <c r="K203" s="232"/>
      <c r="L203" s="232"/>
      <c r="M203" s="232"/>
      <c r="N203" s="232"/>
      <c r="O203" s="232"/>
      <c r="P203" s="232"/>
      <c r="Q203" s="233"/>
      <c r="R203" s="255"/>
      <c r="S203" s="255"/>
      <c r="T203" s="258">
        <v>7545</v>
      </c>
      <c r="U203" s="214"/>
      <c r="V203" s="218"/>
      <c r="W203" s="218"/>
      <c r="X203" s="218"/>
      <c r="Y203" s="212"/>
      <c r="Z203" s="214"/>
      <c r="AA203" s="218"/>
      <c r="AB203" s="218"/>
      <c r="AC203" s="218"/>
      <c r="AD203" s="212"/>
      <c r="AE203" s="252"/>
      <c r="AF203" s="252"/>
      <c r="AG203" s="376"/>
      <c r="AH203" s="249"/>
      <c r="AI203" s="238"/>
      <c r="AJ203" s="238"/>
      <c r="AK203" s="238"/>
      <c r="AL203" s="239"/>
      <c r="AM203" s="254"/>
      <c r="AN203" s="262"/>
      <c r="AO203" s="249"/>
      <c r="AP203" s="238"/>
      <c r="AQ203" s="238"/>
      <c r="AR203" s="238"/>
      <c r="AS203" s="242"/>
      <c r="AT203" s="214"/>
      <c r="AU203" s="238"/>
      <c r="AV203" s="238"/>
      <c r="AW203" s="238"/>
      <c r="AX203" s="246"/>
      <c r="AY203" s="249"/>
      <c r="AZ203" s="238"/>
      <c r="BA203" s="238"/>
      <c r="BB203" s="238"/>
      <c r="BC203" s="239"/>
      <c r="BD203" s="254"/>
      <c r="BE203" s="252"/>
      <c r="BF203" s="249"/>
      <c r="BG203" s="238"/>
      <c r="BH203" s="238"/>
      <c r="BI203" s="238"/>
      <c r="BJ203" s="239"/>
      <c r="BK203" s="249"/>
      <c r="BL203" s="238"/>
      <c r="BM203" s="238"/>
      <c r="BN203" s="238"/>
      <c r="BO203" s="246"/>
      <c r="BP203" s="223"/>
      <c r="BQ203" s="238"/>
      <c r="BR203" s="238"/>
      <c r="BS203" s="238"/>
      <c r="BT203" s="246"/>
      <c r="BU203" s="249"/>
      <c r="BV203" s="238"/>
      <c r="BW203" s="238"/>
      <c r="BX203" s="238"/>
      <c r="BY203" s="246"/>
      <c r="CA203" s="222"/>
      <c r="CB203" s="217"/>
      <c r="CC203" s="217"/>
      <c r="CD203" s="217"/>
      <c r="CE203" s="217"/>
      <c r="CF203" s="216">
        <f t="shared" si="115"/>
        <v>7545</v>
      </c>
      <c r="CH203" s="263"/>
      <c r="CJ203" s="274"/>
    </row>
    <row r="204" spans="1:88" s="211" customFormat="1" ht="16.5" customHeight="1" x14ac:dyDescent="0.15">
      <c r="A204" s="213">
        <f t="shared" si="116"/>
        <v>190</v>
      </c>
      <c r="B204" s="236"/>
      <c r="C204" s="265"/>
      <c r="D204" s="697" t="s">
        <v>1989</v>
      </c>
      <c r="E204" s="267"/>
      <c r="F204" s="272"/>
      <c r="G204" s="224"/>
      <c r="H204" s="1175" t="s">
        <v>255</v>
      </c>
      <c r="I204" s="181"/>
      <c r="J204" s="231"/>
      <c r="K204" s="232"/>
      <c r="L204" s="232"/>
      <c r="M204" s="232"/>
      <c r="N204" s="232"/>
      <c r="O204" s="232"/>
      <c r="P204" s="232"/>
      <c r="Q204" s="233"/>
      <c r="R204" s="255"/>
      <c r="S204" s="255"/>
      <c r="T204" s="939">
        <f>+SUBTOTAL(9,T200:T203)</f>
        <v>860000</v>
      </c>
      <c r="U204" s="1146">
        <f t="shared" ref="U204:AD204" si="143">+SUBTOTAL(9,U200:U203)</f>
        <v>0</v>
      </c>
      <c r="V204" s="218">
        <f t="shared" si="143"/>
        <v>0</v>
      </c>
      <c r="W204" s="218">
        <f t="shared" si="143"/>
        <v>0</v>
      </c>
      <c r="X204" s="218">
        <f t="shared" si="143"/>
        <v>0</v>
      </c>
      <c r="Y204" s="212">
        <f t="shared" si="143"/>
        <v>0</v>
      </c>
      <c r="Z204" s="1146">
        <f t="shared" si="143"/>
        <v>533607</v>
      </c>
      <c r="AA204" s="218">
        <f t="shared" si="143"/>
        <v>0</v>
      </c>
      <c r="AB204" s="218">
        <f t="shared" si="143"/>
        <v>0</v>
      </c>
      <c r="AC204" s="218">
        <f t="shared" si="143"/>
        <v>0</v>
      </c>
      <c r="AD204" s="1141">
        <f t="shared" si="143"/>
        <v>533607</v>
      </c>
      <c r="AE204" s="252"/>
      <c r="AF204" s="252"/>
      <c r="AG204" s="376"/>
      <c r="AH204" s="249"/>
      <c r="AI204" s="238"/>
      <c r="AJ204" s="238"/>
      <c r="AK204" s="238"/>
      <c r="AL204" s="239"/>
      <c r="AM204" s="254"/>
      <c r="AN204" s="262"/>
      <c r="AO204" s="249"/>
      <c r="AP204" s="238"/>
      <c r="AQ204" s="238"/>
      <c r="AR204" s="238"/>
      <c r="AS204" s="242"/>
      <c r="AT204" s="214"/>
      <c r="AU204" s="238"/>
      <c r="AV204" s="238"/>
      <c r="AW204" s="238"/>
      <c r="AX204" s="246"/>
      <c r="AY204" s="249"/>
      <c r="AZ204" s="238"/>
      <c r="BA204" s="238"/>
      <c r="BB204" s="238"/>
      <c r="BC204" s="239"/>
      <c r="BD204" s="254"/>
      <c r="BE204" s="252"/>
      <c r="BF204" s="249"/>
      <c r="BG204" s="238"/>
      <c r="BH204" s="238"/>
      <c r="BI204" s="238"/>
      <c r="BJ204" s="239"/>
      <c r="BK204" s="249"/>
      <c r="BL204" s="238"/>
      <c r="BM204" s="238"/>
      <c r="BN204" s="238"/>
      <c r="BO204" s="246"/>
      <c r="BP204" s="223"/>
      <c r="BQ204" s="238"/>
      <c r="BR204" s="238"/>
      <c r="BS204" s="238"/>
      <c r="BT204" s="246"/>
      <c r="BU204" s="249"/>
      <c r="BV204" s="238"/>
      <c r="BW204" s="238"/>
      <c r="BX204" s="238"/>
      <c r="BY204" s="246"/>
      <c r="CA204" s="222"/>
      <c r="CB204" s="217"/>
      <c r="CC204" s="217"/>
      <c r="CD204" s="217"/>
      <c r="CE204" s="217"/>
      <c r="CF204" s="216">
        <f t="shared" si="115"/>
        <v>326393</v>
      </c>
      <c r="CH204" s="263"/>
      <c r="CJ204" s="274"/>
    </row>
    <row r="205" spans="1:88" s="211" customFormat="1" ht="16.5" customHeight="1" x14ac:dyDescent="0.15">
      <c r="A205" s="213">
        <f t="shared" si="116"/>
        <v>191</v>
      </c>
      <c r="B205" s="236" t="s">
        <v>28</v>
      </c>
      <c r="C205" s="265" t="s">
        <v>162</v>
      </c>
      <c r="D205" s="266" t="s">
        <v>163</v>
      </c>
      <c r="E205" s="267" t="s">
        <v>84</v>
      </c>
      <c r="F205" s="272" t="s">
        <v>95</v>
      </c>
      <c r="G205" s="224" t="s">
        <v>164</v>
      </c>
      <c r="H205" s="263" t="s">
        <v>256</v>
      </c>
      <c r="I205" s="181" t="s">
        <v>1133</v>
      </c>
      <c r="J205" s="231">
        <v>45199</v>
      </c>
      <c r="K205" s="232">
        <v>10</v>
      </c>
      <c r="L205" s="232">
        <v>2</v>
      </c>
      <c r="M205" s="232">
        <v>1</v>
      </c>
      <c r="N205" s="232">
        <v>7</v>
      </c>
      <c r="O205" s="232">
        <v>1</v>
      </c>
      <c r="P205" s="232">
        <v>1</v>
      </c>
      <c r="Q205" s="233">
        <v>1</v>
      </c>
      <c r="R205" s="255"/>
      <c r="S205" s="255"/>
      <c r="T205" s="258">
        <v>141327</v>
      </c>
      <c r="U205" s="214">
        <f t="shared" ref="U205:Y206" si="144">AH205+AO205</f>
        <v>0</v>
      </c>
      <c r="V205" s="218">
        <f t="shared" si="144"/>
        <v>0</v>
      </c>
      <c r="W205" s="218">
        <f t="shared" si="144"/>
        <v>0</v>
      </c>
      <c r="X205" s="218">
        <f t="shared" si="144"/>
        <v>0</v>
      </c>
      <c r="Y205" s="212">
        <f t="shared" si="144"/>
        <v>0</v>
      </c>
      <c r="Z205" s="214">
        <f t="shared" ref="Z205:AD206" si="145">AT205+AY205+BF205+BK205+BP205+BU205</f>
        <v>58177</v>
      </c>
      <c r="AA205" s="218">
        <f t="shared" si="145"/>
        <v>0</v>
      </c>
      <c r="AB205" s="218">
        <f t="shared" si="145"/>
        <v>0</v>
      </c>
      <c r="AC205" s="218">
        <f t="shared" si="145"/>
        <v>0</v>
      </c>
      <c r="AD205" s="212">
        <f t="shared" si="145"/>
        <v>58177</v>
      </c>
      <c r="AE205" s="252"/>
      <c r="AF205" s="252"/>
      <c r="AH205" s="249">
        <f>SUM(AI205:AL205)</f>
        <v>0</v>
      </c>
      <c r="AI205" s="238"/>
      <c r="AJ205" s="238"/>
      <c r="AK205" s="238"/>
      <c r="AL205" s="239"/>
      <c r="AM205" s="254"/>
      <c r="AN205" s="262"/>
      <c r="AO205" s="249">
        <f>SUM(AP205:AS205)</f>
        <v>0</v>
      </c>
      <c r="AP205" s="238"/>
      <c r="AQ205" s="238"/>
      <c r="AR205" s="238"/>
      <c r="AS205" s="242"/>
      <c r="AT205" s="214">
        <f>SUM(AU205:AX205)</f>
        <v>16622</v>
      </c>
      <c r="AU205" s="238"/>
      <c r="AV205" s="238"/>
      <c r="AW205" s="238"/>
      <c r="AX205" s="246">
        <v>16622</v>
      </c>
      <c r="AY205" s="249">
        <f>SUM(AZ205:BC205)</f>
        <v>16622</v>
      </c>
      <c r="AZ205" s="238"/>
      <c r="BA205" s="238"/>
      <c r="BB205" s="238"/>
      <c r="BC205" s="239">
        <v>16622</v>
      </c>
      <c r="BD205" s="254"/>
      <c r="BE205" s="252"/>
      <c r="BF205" s="249">
        <f>SUM(BG205:BJ205)</f>
        <v>16622</v>
      </c>
      <c r="BG205" s="238"/>
      <c r="BH205" s="238"/>
      <c r="BI205" s="238"/>
      <c r="BJ205" s="246">
        <v>16622</v>
      </c>
      <c r="BK205" s="249">
        <f>SUM(BL205:BO205)</f>
        <v>8311</v>
      </c>
      <c r="BL205" s="238"/>
      <c r="BM205" s="238"/>
      <c r="BN205" s="238"/>
      <c r="BO205" s="246">
        <v>8311</v>
      </c>
      <c r="BP205" s="223">
        <f>SUM(BQ205:BT205)</f>
        <v>0</v>
      </c>
      <c r="BQ205" s="238"/>
      <c r="BR205" s="238"/>
      <c r="BS205" s="238"/>
      <c r="BT205" s="246"/>
      <c r="BU205" s="249">
        <f>SUM(BV205:BY205)</f>
        <v>0</v>
      </c>
      <c r="BV205" s="238"/>
      <c r="BW205" s="238"/>
      <c r="BX205" s="238"/>
      <c r="BY205" s="246"/>
      <c r="CA205" s="222">
        <v>255</v>
      </c>
      <c r="CB205" s="217"/>
      <c r="CC205" s="217"/>
      <c r="CD205" s="217"/>
      <c r="CE205" s="217"/>
      <c r="CF205" s="216">
        <f t="shared" si="115"/>
        <v>83150</v>
      </c>
      <c r="CH205" s="263" t="s">
        <v>78</v>
      </c>
      <c r="CJ205" s="274">
        <v>36</v>
      </c>
    </row>
    <row r="206" spans="1:88" s="211" customFormat="1" ht="16.5" customHeight="1" x14ac:dyDescent="0.15">
      <c r="A206" s="213">
        <f t="shared" si="116"/>
        <v>192</v>
      </c>
      <c r="B206" s="236" t="s">
        <v>28</v>
      </c>
      <c r="C206" s="265" t="s">
        <v>165</v>
      </c>
      <c r="D206" s="266" t="s">
        <v>163</v>
      </c>
      <c r="E206" s="267" t="s">
        <v>84</v>
      </c>
      <c r="F206" s="272" t="s">
        <v>95</v>
      </c>
      <c r="G206" s="224" t="s">
        <v>166</v>
      </c>
      <c r="H206" s="263" t="s">
        <v>256</v>
      </c>
      <c r="I206" s="181" t="s">
        <v>1133</v>
      </c>
      <c r="J206" s="231">
        <v>45199</v>
      </c>
      <c r="K206" s="232">
        <v>10</v>
      </c>
      <c r="L206" s="232">
        <v>2</v>
      </c>
      <c r="M206" s="232">
        <v>1</v>
      </c>
      <c r="N206" s="232">
        <v>7</v>
      </c>
      <c r="O206" s="232">
        <v>1</v>
      </c>
      <c r="P206" s="232">
        <v>1</v>
      </c>
      <c r="Q206" s="233">
        <v>1</v>
      </c>
      <c r="R206" s="255"/>
      <c r="S206" s="255"/>
      <c r="T206" s="258">
        <v>115500</v>
      </c>
      <c r="U206" s="214">
        <f t="shared" si="144"/>
        <v>0</v>
      </c>
      <c r="V206" s="218">
        <f t="shared" si="144"/>
        <v>0</v>
      </c>
      <c r="W206" s="218">
        <f t="shared" si="144"/>
        <v>0</v>
      </c>
      <c r="X206" s="218">
        <f t="shared" si="144"/>
        <v>0</v>
      </c>
      <c r="Y206" s="212">
        <f t="shared" si="144"/>
        <v>0</v>
      </c>
      <c r="Z206" s="214">
        <f t="shared" si="145"/>
        <v>61950</v>
      </c>
      <c r="AA206" s="218">
        <f t="shared" si="145"/>
        <v>0</v>
      </c>
      <c r="AB206" s="218">
        <f t="shared" si="145"/>
        <v>0</v>
      </c>
      <c r="AC206" s="218">
        <f t="shared" si="145"/>
        <v>0</v>
      </c>
      <c r="AD206" s="212">
        <f t="shared" si="145"/>
        <v>61950</v>
      </c>
      <c r="AE206" s="252"/>
      <c r="AF206" s="252"/>
      <c r="AH206" s="249">
        <f>SUM(AI206:AL206)</f>
        <v>0</v>
      </c>
      <c r="AI206" s="238"/>
      <c r="AJ206" s="238"/>
      <c r="AK206" s="238"/>
      <c r="AL206" s="239"/>
      <c r="AM206" s="254"/>
      <c r="AN206" s="262"/>
      <c r="AO206" s="249">
        <f>SUM(AP206:AS206)</f>
        <v>0</v>
      </c>
      <c r="AP206" s="238"/>
      <c r="AQ206" s="238"/>
      <c r="AR206" s="238"/>
      <c r="AS206" s="242"/>
      <c r="AT206" s="214">
        <f>SUM(AU206:AX206)</f>
        <v>17700</v>
      </c>
      <c r="AU206" s="238"/>
      <c r="AV206" s="238"/>
      <c r="AW206" s="238"/>
      <c r="AX206" s="246">
        <v>17700</v>
      </c>
      <c r="AY206" s="249">
        <f>SUM(AZ206:BC206)</f>
        <v>17700</v>
      </c>
      <c r="AZ206" s="238"/>
      <c r="BA206" s="238"/>
      <c r="BB206" s="238"/>
      <c r="BC206" s="239">
        <v>17700</v>
      </c>
      <c r="BD206" s="254"/>
      <c r="BE206" s="252"/>
      <c r="BF206" s="249">
        <f>SUM(BG206:BJ206)</f>
        <v>17700</v>
      </c>
      <c r="BG206" s="238"/>
      <c r="BH206" s="238"/>
      <c r="BI206" s="238"/>
      <c r="BJ206" s="246">
        <v>17700</v>
      </c>
      <c r="BK206" s="249">
        <f>SUM(BL206:BO206)</f>
        <v>8850</v>
      </c>
      <c r="BL206" s="238"/>
      <c r="BM206" s="238"/>
      <c r="BN206" s="238"/>
      <c r="BO206" s="246">
        <v>8850</v>
      </c>
      <c r="BP206" s="223">
        <f>SUM(BQ206:BT206)</f>
        <v>0</v>
      </c>
      <c r="BQ206" s="238"/>
      <c r="BR206" s="238"/>
      <c r="BS206" s="238"/>
      <c r="BT206" s="246"/>
      <c r="BU206" s="249">
        <f>SUM(BV206:BY206)</f>
        <v>0</v>
      </c>
      <c r="BV206" s="238"/>
      <c r="BW206" s="238"/>
      <c r="BX206" s="238"/>
      <c r="BY206" s="246"/>
      <c r="CA206" s="222">
        <v>256</v>
      </c>
      <c r="CB206" s="217"/>
      <c r="CC206" s="217"/>
      <c r="CD206" s="217"/>
      <c r="CE206" s="217"/>
      <c r="CF206" s="216">
        <f t="shared" si="115"/>
        <v>53550</v>
      </c>
      <c r="CH206" s="263" t="s">
        <v>78</v>
      </c>
      <c r="CJ206" s="274">
        <v>36</v>
      </c>
    </row>
    <row r="207" spans="1:88" s="211" customFormat="1" ht="16.5" customHeight="1" x14ac:dyDescent="0.15">
      <c r="A207" s="213"/>
      <c r="B207" s="237"/>
      <c r="C207" s="798" t="s">
        <v>2047</v>
      </c>
      <c r="D207" s="697" t="s">
        <v>163</v>
      </c>
      <c r="E207" s="267"/>
      <c r="F207" s="292"/>
      <c r="G207" s="227"/>
      <c r="H207" s="263"/>
      <c r="I207" s="181"/>
      <c r="J207" s="231"/>
      <c r="K207" s="234"/>
      <c r="L207" s="234"/>
      <c r="M207" s="234"/>
      <c r="N207" s="234"/>
      <c r="O207" s="234"/>
      <c r="P207" s="234"/>
      <c r="Q207" s="235"/>
      <c r="R207" s="255"/>
      <c r="S207" s="255"/>
      <c r="T207" s="261">
        <v>3173</v>
      </c>
      <c r="U207" s="219"/>
      <c r="V207" s="220"/>
      <c r="W207" s="220"/>
      <c r="X207" s="220"/>
      <c r="Y207" s="221"/>
      <c r="Z207" s="219"/>
      <c r="AA207" s="220"/>
      <c r="AB207" s="220"/>
      <c r="AC207" s="220"/>
      <c r="AD207" s="221"/>
      <c r="AE207" s="252"/>
      <c r="AF207" s="252"/>
      <c r="AH207" s="251"/>
      <c r="AI207" s="240"/>
      <c r="AJ207" s="240"/>
      <c r="AK207" s="240"/>
      <c r="AL207" s="241"/>
      <c r="AM207" s="254"/>
      <c r="AN207" s="262"/>
      <c r="AO207" s="249"/>
      <c r="AP207" s="240"/>
      <c r="AQ207" s="240"/>
      <c r="AR207" s="240"/>
      <c r="AS207" s="243"/>
      <c r="AT207" s="214"/>
      <c r="AU207" s="240"/>
      <c r="AV207" s="240"/>
      <c r="AW207" s="240"/>
      <c r="AX207" s="241"/>
      <c r="AY207" s="249"/>
      <c r="AZ207" s="240"/>
      <c r="BA207" s="240"/>
      <c r="BB207" s="240"/>
      <c r="BC207" s="241"/>
      <c r="BD207" s="254"/>
      <c r="BE207" s="252"/>
      <c r="BF207" s="249"/>
      <c r="BG207" s="240"/>
      <c r="BH207" s="240"/>
      <c r="BI207" s="240"/>
      <c r="BJ207" s="241"/>
      <c r="BK207" s="249"/>
      <c r="BL207" s="240"/>
      <c r="BM207" s="240"/>
      <c r="BN207" s="240"/>
      <c r="BO207" s="247"/>
      <c r="BP207" s="223"/>
      <c r="BQ207" s="240"/>
      <c r="BR207" s="240"/>
      <c r="BS207" s="240"/>
      <c r="BT207" s="247"/>
      <c r="BU207" s="249"/>
      <c r="BV207" s="240"/>
      <c r="BW207" s="240"/>
      <c r="BX207" s="240"/>
      <c r="BY207" s="247"/>
      <c r="CA207" s="222"/>
      <c r="CB207" s="217"/>
      <c r="CC207" s="217"/>
      <c r="CD207" s="217"/>
      <c r="CE207" s="217"/>
      <c r="CF207" s="216">
        <f t="shared" si="115"/>
        <v>3173</v>
      </c>
      <c r="CH207" s="263"/>
      <c r="CJ207" s="274"/>
    </row>
    <row r="208" spans="1:88" s="211" customFormat="1" ht="16.5" customHeight="1" x14ac:dyDescent="0.15">
      <c r="A208" s="213">
        <f t="shared" si="116"/>
        <v>194</v>
      </c>
      <c r="B208" s="237"/>
      <c r="C208" s="418"/>
      <c r="D208" s="697" t="s">
        <v>163</v>
      </c>
      <c r="E208" s="267"/>
      <c r="F208" s="292"/>
      <c r="G208" s="227"/>
      <c r="H208" s="1175" t="s">
        <v>256</v>
      </c>
      <c r="I208" s="181"/>
      <c r="J208" s="231"/>
      <c r="K208" s="234"/>
      <c r="L208" s="234"/>
      <c r="M208" s="234"/>
      <c r="N208" s="234"/>
      <c r="O208" s="234"/>
      <c r="P208" s="234"/>
      <c r="Q208" s="235"/>
      <c r="R208" s="255"/>
      <c r="S208" s="255"/>
      <c r="T208" s="936">
        <f>+SUBTOTAL(9,T205:T207)</f>
        <v>260000</v>
      </c>
      <c r="U208" s="1138">
        <f t="shared" ref="U208:AD208" si="146">+SUBTOTAL(9,U205:U207)</f>
        <v>0</v>
      </c>
      <c r="V208" s="220">
        <f t="shared" si="146"/>
        <v>0</v>
      </c>
      <c r="W208" s="220">
        <f t="shared" si="146"/>
        <v>0</v>
      </c>
      <c r="X208" s="220">
        <f t="shared" si="146"/>
        <v>0</v>
      </c>
      <c r="Y208" s="221">
        <f t="shared" si="146"/>
        <v>0</v>
      </c>
      <c r="Z208" s="1138">
        <f t="shared" si="146"/>
        <v>120127</v>
      </c>
      <c r="AA208" s="220">
        <f t="shared" si="146"/>
        <v>0</v>
      </c>
      <c r="AB208" s="220">
        <f t="shared" si="146"/>
        <v>0</v>
      </c>
      <c r="AC208" s="220">
        <f t="shared" si="146"/>
        <v>0</v>
      </c>
      <c r="AD208" s="1104">
        <f t="shared" si="146"/>
        <v>120127</v>
      </c>
      <c r="AE208" s="252"/>
      <c r="AF208" s="252"/>
      <c r="AH208" s="251"/>
      <c r="AI208" s="240"/>
      <c r="AJ208" s="240"/>
      <c r="AK208" s="240"/>
      <c r="AL208" s="241"/>
      <c r="AM208" s="254"/>
      <c r="AN208" s="262"/>
      <c r="AO208" s="249"/>
      <c r="AP208" s="240"/>
      <c r="AQ208" s="240"/>
      <c r="AR208" s="240"/>
      <c r="AS208" s="243"/>
      <c r="AT208" s="214"/>
      <c r="AU208" s="240"/>
      <c r="AV208" s="240"/>
      <c r="AW208" s="240"/>
      <c r="AX208" s="241"/>
      <c r="AY208" s="249"/>
      <c r="AZ208" s="240"/>
      <c r="BA208" s="240"/>
      <c r="BB208" s="240"/>
      <c r="BC208" s="241"/>
      <c r="BD208" s="254"/>
      <c r="BE208" s="252"/>
      <c r="BF208" s="249"/>
      <c r="BG208" s="240"/>
      <c r="BH208" s="240"/>
      <c r="BI208" s="240"/>
      <c r="BJ208" s="241"/>
      <c r="BK208" s="249"/>
      <c r="BL208" s="240"/>
      <c r="BM208" s="240"/>
      <c r="BN208" s="240"/>
      <c r="BO208" s="247"/>
      <c r="BP208" s="223"/>
      <c r="BQ208" s="240"/>
      <c r="BR208" s="240"/>
      <c r="BS208" s="240"/>
      <c r="BT208" s="247"/>
      <c r="BU208" s="249"/>
      <c r="BV208" s="240"/>
      <c r="BW208" s="240"/>
      <c r="BX208" s="240"/>
      <c r="BY208" s="247"/>
      <c r="CA208" s="222"/>
      <c r="CB208" s="217"/>
      <c r="CC208" s="217"/>
      <c r="CD208" s="217"/>
      <c r="CE208" s="217"/>
      <c r="CF208" s="216">
        <f t="shared" ref="CF208:CF271" si="147">+T208-Z208-U208</f>
        <v>139873</v>
      </c>
      <c r="CH208" s="263"/>
      <c r="CJ208" s="274"/>
    </row>
    <row r="209" spans="1:88" s="211" customFormat="1" ht="16.5" customHeight="1" x14ac:dyDescent="0.15">
      <c r="A209" s="213">
        <f t="shared" si="116"/>
        <v>195</v>
      </c>
      <c r="B209" s="237" t="s">
        <v>26</v>
      </c>
      <c r="C209" s="303" t="s">
        <v>1561</v>
      </c>
      <c r="D209" s="545" t="s">
        <v>13</v>
      </c>
      <c r="E209" s="269" t="s">
        <v>1547</v>
      </c>
      <c r="F209" s="546" t="s">
        <v>1547</v>
      </c>
      <c r="G209" s="380" t="s">
        <v>1562</v>
      </c>
      <c r="H209" s="264">
        <v>3</v>
      </c>
      <c r="I209" s="230">
        <v>44256</v>
      </c>
      <c r="J209" s="231">
        <v>44651</v>
      </c>
      <c r="K209" s="234">
        <v>10</v>
      </c>
      <c r="L209" s="234">
        <v>1</v>
      </c>
      <c r="M209" s="234">
        <v>1</v>
      </c>
      <c r="N209" s="234">
        <v>1</v>
      </c>
      <c r="O209" s="234">
        <v>1</v>
      </c>
      <c r="P209" s="234">
        <v>4</v>
      </c>
      <c r="Q209" s="235">
        <v>1</v>
      </c>
      <c r="R209" s="256"/>
      <c r="S209" s="256"/>
      <c r="T209" s="366">
        <v>4000</v>
      </c>
      <c r="U209" s="219">
        <f t="shared" ref="U209:U227" si="148">AH209+AO209</f>
        <v>0</v>
      </c>
      <c r="V209" s="220">
        <f t="shared" ref="V209:V227" si="149">AI209+AP209</f>
        <v>0</v>
      </c>
      <c r="W209" s="220">
        <f t="shared" ref="W209:W227" si="150">AJ209+AQ209</f>
        <v>0</v>
      </c>
      <c r="X209" s="220">
        <f t="shared" ref="X209:X227" si="151">AK209+AR209</f>
        <v>0</v>
      </c>
      <c r="Y209" s="221">
        <f t="shared" ref="Y209:Y227" si="152">AL209+AS209</f>
        <v>0</v>
      </c>
      <c r="Z209" s="219">
        <f t="shared" ref="Z209:Z227" si="153">AT209+AY209+BF209+BK209+BP209+BU209</f>
        <v>4000</v>
      </c>
      <c r="AA209" s="220">
        <f t="shared" ref="AA209:AA227" si="154">AU209+AZ209+BG209+BL209+BQ209+BV209</f>
        <v>0</v>
      </c>
      <c r="AB209" s="220">
        <f t="shared" ref="AB209:AB227" si="155">AV209+BA209+BH209+BM209+BR209+BW209</f>
        <v>0</v>
      </c>
      <c r="AC209" s="220">
        <f t="shared" ref="AC209:AC227" si="156">AW209+BB209+BI209+BN209+BS209+BX209</f>
        <v>0</v>
      </c>
      <c r="AD209" s="221">
        <f t="shared" ref="AD209:AD227" si="157">AX209+BC209+BJ209+BO209+BT209+BY209</f>
        <v>4000</v>
      </c>
      <c r="AE209" s="252"/>
      <c r="AF209" s="252"/>
      <c r="AH209" s="251">
        <f t="shared" ref="AH209:AH227" si="158">SUM(AI209:AL209)</f>
        <v>0</v>
      </c>
      <c r="AI209" s="240"/>
      <c r="AJ209" s="240"/>
      <c r="AK209" s="240"/>
      <c r="AL209" s="241"/>
      <c r="AM209" s="254"/>
      <c r="AN209" s="262"/>
      <c r="AO209" s="249">
        <f t="shared" ref="AO209:AO237" si="159">SUM(AP209:AS209)</f>
        <v>0</v>
      </c>
      <c r="AP209" s="240"/>
      <c r="AQ209" s="240"/>
      <c r="AR209" s="240"/>
      <c r="AS209" s="243"/>
      <c r="AT209" s="214">
        <f t="shared" ref="AT209:AT237" si="160">SUM(AU209:AX209)</f>
        <v>0</v>
      </c>
      <c r="AU209" s="240"/>
      <c r="AV209" s="240"/>
      <c r="AW209" s="240"/>
      <c r="AX209" s="241"/>
      <c r="AY209" s="249">
        <f t="shared" ref="AY209:AY237" si="161">SUM(AZ209:BC209)</f>
        <v>4000</v>
      </c>
      <c r="AZ209" s="240"/>
      <c r="BA209" s="240"/>
      <c r="BB209" s="240"/>
      <c r="BC209" s="247">
        <v>4000</v>
      </c>
      <c r="BD209" s="254"/>
      <c r="BE209" s="252"/>
      <c r="BF209" s="249">
        <f t="shared" ref="BF209:BF240" si="162">SUM(BG209:BJ209)</f>
        <v>0</v>
      </c>
      <c r="BG209" s="240"/>
      <c r="BH209" s="240"/>
      <c r="BI209" s="240"/>
      <c r="BJ209" s="241"/>
      <c r="BK209" s="249">
        <f t="shared" ref="BK209:BK244" si="163">SUM(BL209:BO209)</f>
        <v>0</v>
      </c>
      <c r="BL209" s="240"/>
      <c r="BM209" s="240"/>
      <c r="BN209" s="240"/>
      <c r="BO209" s="247"/>
      <c r="BP209" s="223">
        <f t="shared" ref="BP209:BP244" si="164">SUM(BQ209:BT209)</f>
        <v>0</v>
      </c>
      <c r="BQ209" s="240"/>
      <c r="BR209" s="240"/>
      <c r="BS209" s="240"/>
      <c r="BT209" s="247"/>
      <c r="BU209" s="249">
        <f t="shared" ref="BU209:BU244" si="165">SUM(BV209:BY209)</f>
        <v>0</v>
      </c>
      <c r="BV209" s="240"/>
      <c r="BW209" s="240"/>
      <c r="BX209" s="240"/>
      <c r="BY209" s="247"/>
      <c r="CA209" s="222">
        <v>178</v>
      </c>
      <c r="CB209" s="216"/>
      <c r="CC209" s="216"/>
      <c r="CD209" s="216"/>
      <c r="CE209" s="216"/>
      <c r="CF209" s="216">
        <f t="shared" si="147"/>
        <v>0</v>
      </c>
      <c r="CH209" s="264">
        <v>32</v>
      </c>
      <c r="CJ209" s="274">
        <v>201</v>
      </c>
    </row>
    <row r="210" spans="1:88" s="211" customFormat="1" ht="16.5" customHeight="1" x14ac:dyDescent="0.15">
      <c r="A210" s="213">
        <f t="shared" si="116"/>
        <v>196</v>
      </c>
      <c r="B210" s="236" t="s">
        <v>26</v>
      </c>
      <c r="C210" s="268" t="s">
        <v>135</v>
      </c>
      <c r="D210" s="270" t="s">
        <v>13</v>
      </c>
      <c r="E210" s="269" t="s">
        <v>84</v>
      </c>
      <c r="F210" s="273" t="s">
        <v>88</v>
      </c>
      <c r="G210" s="226" t="s">
        <v>136</v>
      </c>
      <c r="H210" s="264">
        <v>3</v>
      </c>
      <c r="I210" s="230">
        <v>44256</v>
      </c>
      <c r="J210" s="231">
        <v>44651</v>
      </c>
      <c r="K210" s="232">
        <v>10</v>
      </c>
      <c r="L210" s="232">
        <v>2</v>
      </c>
      <c r="M210" s="232">
        <v>1</v>
      </c>
      <c r="N210" s="232">
        <v>1</v>
      </c>
      <c r="O210" s="232">
        <v>1</v>
      </c>
      <c r="P210" s="232">
        <v>1</v>
      </c>
      <c r="Q210" s="233">
        <v>4</v>
      </c>
      <c r="R210" s="256"/>
      <c r="S210" s="256"/>
      <c r="T210" s="259">
        <v>160</v>
      </c>
      <c r="U210" s="214">
        <f t="shared" si="148"/>
        <v>0</v>
      </c>
      <c r="V210" s="218">
        <f t="shared" si="149"/>
        <v>0</v>
      </c>
      <c r="W210" s="218">
        <f t="shared" si="150"/>
        <v>0</v>
      </c>
      <c r="X210" s="218">
        <f t="shared" si="151"/>
        <v>0</v>
      </c>
      <c r="Y210" s="212">
        <f t="shared" si="152"/>
        <v>0</v>
      </c>
      <c r="Z210" s="214">
        <f t="shared" si="153"/>
        <v>160</v>
      </c>
      <c r="AA210" s="218">
        <f t="shared" si="154"/>
        <v>0</v>
      </c>
      <c r="AB210" s="218">
        <f t="shared" si="155"/>
        <v>0</v>
      </c>
      <c r="AC210" s="218">
        <f t="shared" si="156"/>
        <v>0</v>
      </c>
      <c r="AD210" s="212">
        <f t="shared" si="157"/>
        <v>160</v>
      </c>
      <c r="AE210" s="252"/>
      <c r="AF210" s="252"/>
      <c r="AH210" s="249">
        <f t="shared" si="158"/>
        <v>0</v>
      </c>
      <c r="AI210" s="238"/>
      <c r="AJ210" s="238"/>
      <c r="AK210" s="238"/>
      <c r="AL210" s="239"/>
      <c r="AM210" s="254"/>
      <c r="AN210" s="262"/>
      <c r="AO210" s="249">
        <f t="shared" si="159"/>
        <v>0</v>
      </c>
      <c r="AP210" s="238"/>
      <c r="AQ210" s="238"/>
      <c r="AR210" s="238"/>
      <c r="AS210" s="242"/>
      <c r="AT210" s="214">
        <f t="shared" si="160"/>
        <v>0</v>
      </c>
      <c r="AU210" s="238"/>
      <c r="AV210" s="238"/>
      <c r="AW210" s="238"/>
      <c r="AX210" s="239"/>
      <c r="AY210" s="249">
        <f t="shared" si="161"/>
        <v>160</v>
      </c>
      <c r="AZ210" s="238"/>
      <c r="BA210" s="238"/>
      <c r="BB210" s="238"/>
      <c r="BC210" s="246">
        <v>160</v>
      </c>
      <c r="BD210" s="254"/>
      <c r="BE210" s="252"/>
      <c r="BF210" s="249">
        <f t="shared" si="162"/>
        <v>0</v>
      </c>
      <c r="BG210" s="238"/>
      <c r="BH210" s="238"/>
      <c r="BI210" s="238"/>
      <c r="BJ210" s="239"/>
      <c r="BK210" s="249">
        <f t="shared" si="163"/>
        <v>0</v>
      </c>
      <c r="BL210" s="238"/>
      <c r="BM210" s="238"/>
      <c r="BN210" s="238"/>
      <c r="BO210" s="246"/>
      <c r="BP210" s="223">
        <f t="shared" si="164"/>
        <v>0</v>
      </c>
      <c r="BQ210" s="238"/>
      <c r="BR210" s="238"/>
      <c r="BS210" s="238"/>
      <c r="BT210" s="246"/>
      <c r="BU210" s="249">
        <f t="shared" si="165"/>
        <v>0</v>
      </c>
      <c r="BV210" s="238"/>
      <c r="BW210" s="238"/>
      <c r="BX210" s="238"/>
      <c r="BY210" s="246"/>
      <c r="CA210" s="222">
        <v>179</v>
      </c>
      <c r="CB210" s="216"/>
      <c r="CC210" s="216"/>
      <c r="CD210" s="216"/>
      <c r="CE210" s="216"/>
      <c r="CF210" s="216">
        <f t="shared" si="147"/>
        <v>0</v>
      </c>
      <c r="CH210" s="264">
        <v>32</v>
      </c>
      <c r="CJ210" s="274">
        <v>31</v>
      </c>
    </row>
    <row r="211" spans="1:88" s="211" customFormat="1" ht="16.5" customHeight="1" x14ac:dyDescent="0.15">
      <c r="A211" s="213">
        <f t="shared" si="116"/>
        <v>197</v>
      </c>
      <c r="B211" s="236" t="s">
        <v>26</v>
      </c>
      <c r="C211" s="265" t="s">
        <v>137</v>
      </c>
      <c r="D211" s="266" t="s">
        <v>13</v>
      </c>
      <c r="E211" s="267" t="s">
        <v>84</v>
      </c>
      <c r="F211" s="272" t="s">
        <v>88</v>
      </c>
      <c r="G211" s="224" t="s">
        <v>138</v>
      </c>
      <c r="H211" s="263">
        <v>3</v>
      </c>
      <c r="I211" s="230">
        <v>44270</v>
      </c>
      <c r="J211" s="231">
        <v>44651</v>
      </c>
      <c r="K211" s="232">
        <v>10</v>
      </c>
      <c r="L211" s="232">
        <v>2</v>
      </c>
      <c r="M211" s="232">
        <v>1</v>
      </c>
      <c r="N211" s="232">
        <v>1</v>
      </c>
      <c r="O211" s="232">
        <v>1</v>
      </c>
      <c r="P211" s="232">
        <v>2</v>
      </c>
      <c r="Q211" s="233">
        <v>1</v>
      </c>
      <c r="R211" s="255"/>
      <c r="S211" s="255"/>
      <c r="T211" s="258">
        <v>660</v>
      </c>
      <c r="U211" s="214">
        <f t="shared" si="148"/>
        <v>0</v>
      </c>
      <c r="V211" s="218">
        <f t="shared" si="149"/>
        <v>0</v>
      </c>
      <c r="W211" s="218">
        <f t="shared" si="150"/>
        <v>0</v>
      </c>
      <c r="X211" s="218">
        <f t="shared" si="151"/>
        <v>0</v>
      </c>
      <c r="Y211" s="212">
        <f t="shared" si="152"/>
        <v>0</v>
      </c>
      <c r="Z211" s="214">
        <f t="shared" si="153"/>
        <v>660</v>
      </c>
      <c r="AA211" s="218">
        <f t="shared" si="154"/>
        <v>0</v>
      </c>
      <c r="AB211" s="218">
        <f t="shared" si="155"/>
        <v>0</v>
      </c>
      <c r="AC211" s="218">
        <f t="shared" si="156"/>
        <v>0</v>
      </c>
      <c r="AD211" s="212">
        <f t="shared" si="157"/>
        <v>660</v>
      </c>
      <c r="AE211" s="252"/>
      <c r="AF211" s="252"/>
      <c r="AH211" s="249">
        <f t="shared" si="158"/>
        <v>0</v>
      </c>
      <c r="AI211" s="238"/>
      <c r="AJ211" s="238"/>
      <c r="AK211" s="238"/>
      <c r="AL211" s="239"/>
      <c r="AM211" s="254"/>
      <c r="AN211" s="262"/>
      <c r="AO211" s="249">
        <f t="shared" si="159"/>
        <v>0</v>
      </c>
      <c r="AP211" s="238"/>
      <c r="AQ211" s="238"/>
      <c r="AR211" s="238"/>
      <c r="AS211" s="242"/>
      <c r="AT211" s="214">
        <f t="shared" si="160"/>
        <v>0</v>
      </c>
      <c r="AU211" s="238"/>
      <c r="AV211" s="238"/>
      <c r="AW211" s="238"/>
      <c r="AX211" s="239"/>
      <c r="AY211" s="249">
        <f t="shared" si="161"/>
        <v>660</v>
      </c>
      <c r="AZ211" s="238"/>
      <c r="BA211" s="238"/>
      <c r="BB211" s="238"/>
      <c r="BC211" s="246">
        <v>660</v>
      </c>
      <c r="BD211" s="254"/>
      <c r="BE211" s="252"/>
      <c r="BF211" s="249">
        <f t="shared" si="162"/>
        <v>0</v>
      </c>
      <c r="BG211" s="238"/>
      <c r="BH211" s="238"/>
      <c r="BI211" s="238"/>
      <c r="BJ211" s="239"/>
      <c r="BK211" s="249">
        <f t="shared" si="163"/>
        <v>0</v>
      </c>
      <c r="BL211" s="238"/>
      <c r="BM211" s="238"/>
      <c r="BN211" s="238"/>
      <c r="BO211" s="246"/>
      <c r="BP211" s="223">
        <f t="shared" si="164"/>
        <v>0</v>
      </c>
      <c r="BQ211" s="238"/>
      <c r="BR211" s="238"/>
      <c r="BS211" s="238"/>
      <c r="BT211" s="246"/>
      <c r="BU211" s="249">
        <f t="shared" si="165"/>
        <v>0</v>
      </c>
      <c r="BV211" s="238"/>
      <c r="BW211" s="238"/>
      <c r="BX211" s="238"/>
      <c r="BY211" s="246"/>
      <c r="CA211" s="222">
        <v>180</v>
      </c>
      <c r="CB211" s="216"/>
      <c r="CC211" s="216"/>
      <c r="CD211" s="216"/>
      <c r="CE211" s="216"/>
      <c r="CF211" s="216">
        <f t="shared" si="147"/>
        <v>0</v>
      </c>
      <c r="CH211" s="263">
        <v>32</v>
      </c>
      <c r="CJ211" s="274">
        <v>31</v>
      </c>
    </row>
    <row r="212" spans="1:88" s="211" customFormat="1" ht="16.5" customHeight="1" x14ac:dyDescent="0.15">
      <c r="A212" s="213">
        <f t="shared" si="116"/>
        <v>198</v>
      </c>
      <c r="B212" s="150" t="s">
        <v>26</v>
      </c>
      <c r="C212" s="268" t="s">
        <v>139</v>
      </c>
      <c r="D212" s="270" t="s">
        <v>13</v>
      </c>
      <c r="E212" s="269" t="s">
        <v>84</v>
      </c>
      <c r="F212" s="273" t="s">
        <v>88</v>
      </c>
      <c r="G212" s="173" t="s">
        <v>140</v>
      </c>
      <c r="H212" s="162">
        <v>3</v>
      </c>
      <c r="I212" s="153">
        <v>44256</v>
      </c>
      <c r="J212" s="154">
        <v>44651</v>
      </c>
      <c r="K212" s="155">
        <v>10</v>
      </c>
      <c r="L212" s="155">
        <v>2</v>
      </c>
      <c r="M212" s="155">
        <v>1</v>
      </c>
      <c r="N212" s="155">
        <v>1</v>
      </c>
      <c r="O212" s="155">
        <v>1</v>
      </c>
      <c r="P212" s="155">
        <v>4</v>
      </c>
      <c r="Q212" s="156">
        <v>1</v>
      </c>
      <c r="R212" s="163"/>
      <c r="S212" s="163"/>
      <c r="T212" s="158">
        <v>484</v>
      </c>
      <c r="U212" s="214">
        <f t="shared" si="148"/>
        <v>0</v>
      </c>
      <c r="V212" s="218">
        <f t="shared" si="149"/>
        <v>0</v>
      </c>
      <c r="W212" s="218">
        <f t="shared" si="150"/>
        <v>0</v>
      </c>
      <c r="X212" s="218">
        <f t="shared" si="151"/>
        <v>0</v>
      </c>
      <c r="Y212" s="212">
        <f t="shared" si="152"/>
        <v>0</v>
      </c>
      <c r="Z212" s="214">
        <f t="shared" si="153"/>
        <v>484</v>
      </c>
      <c r="AA212" s="218">
        <f t="shared" si="154"/>
        <v>0</v>
      </c>
      <c r="AB212" s="218">
        <f t="shared" si="155"/>
        <v>0</v>
      </c>
      <c r="AC212" s="218">
        <f t="shared" si="156"/>
        <v>0</v>
      </c>
      <c r="AD212" s="212">
        <f t="shared" si="157"/>
        <v>484</v>
      </c>
      <c r="AE212" s="252"/>
      <c r="AF212" s="252"/>
      <c r="AH212" s="249">
        <f t="shared" si="158"/>
        <v>0</v>
      </c>
      <c r="AI212" s="238"/>
      <c r="AJ212" s="238"/>
      <c r="AK212" s="238"/>
      <c r="AL212" s="239"/>
      <c r="AM212" s="254"/>
      <c r="AN212" s="262"/>
      <c r="AO212" s="249">
        <f t="shared" si="159"/>
        <v>0</v>
      </c>
      <c r="AP212" s="238"/>
      <c r="AQ212" s="238"/>
      <c r="AR212" s="238"/>
      <c r="AS212" s="242"/>
      <c r="AT212" s="214">
        <f t="shared" si="160"/>
        <v>0</v>
      </c>
      <c r="AU212" s="238"/>
      <c r="AV212" s="238"/>
      <c r="AW212" s="238"/>
      <c r="AX212" s="239"/>
      <c r="AY212" s="249">
        <f t="shared" si="161"/>
        <v>484</v>
      </c>
      <c r="AZ212" s="238"/>
      <c r="BA212" s="238"/>
      <c r="BB212" s="238"/>
      <c r="BC212" s="246">
        <v>484</v>
      </c>
      <c r="BD212" s="254"/>
      <c r="BE212" s="252"/>
      <c r="BF212" s="249">
        <f t="shared" si="162"/>
        <v>0</v>
      </c>
      <c r="BG212" s="238"/>
      <c r="BH212" s="238"/>
      <c r="BI212" s="238"/>
      <c r="BJ212" s="239"/>
      <c r="BK212" s="249">
        <f t="shared" si="163"/>
        <v>0</v>
      </c>
      <c r="BL212" s="238"/>
      <c r="BM212" s="238"/>
      <c r="BN212" s="238"/>
      <c r="BO212" s="246"/>
      <c r="BP212" s="223">
        <f t="shared" si="164"/>
        <v>0</v>
      </c>
      <c r="BQ212" s="238"/>
      <c r="BR212" s="238"/>
      <c r="BS212" s="238"/>
      <c r="BT212" s="246"/>
      <c r="BU212" s="249">
        <f t="shared" si="165"/>
        <v>0</v>
      </c>
      <c r="BV212" s="238"/>
      <c r="BW212" s="238"/>
      <c r="BX212" s="238"/>
      <c r="BY212" s="246"/>
      <c r="CA212" s="222">
        <v>181</v>
      </c>
      <c r="CB212" s="216"/>
      <c r="CC212" s="216"/>
      <c r="CD212" s="216"/>
      <c r="CE212" s="216"/>
      <c r="CF212" s="216">
        <f t="shared" si="147"/>
        <v>0</v>
      </c>
      <c r="CH212" s="263">
        <v>32</v>
      </c>
      <c r="CJ212" s="274">
        <v>31</v>
      </c>
    </row>
    <row r="213" spans="1:88" s="211" customFormat="1" ht="16.5" customHeight="1" x14ac:dyDescent="0.15">
      <c r="A213" s="213">
        <f t="shared" si="116"/>
        <v>199</v>
      </c>
      <c r="B213" s="236" t="s">
        <v>26</v>
      </c>
      <c r="C213" s="265" t="s">
        <v>323</v>
      </c>
      <c r="D213" s="266" t="s">
        <v>13</v>
      </c>
      <c r="E213" s="267" t="s">
        <v>320</v>
      </c>
      <c r="F213" s="325" t="s">
        <v>94</v>
      </c>
      <c r="G213" s="224" t="s">
        <v>324</v>
      </c>
      <c r="H213" s="263">
        <v>3</v>
      </c>
      <c r="I213" s="230">
        <v>44256</v>
      </c>
      <c r="J213" s="231">
        <v>44651</v>
      </c>
      <c r="K213" s="232">
        <v>10</v>
      </c>
      <c r="L213" s="232">
        <v>2</v>
      </c>
      <c r="M213" s="232">
        <v>1</v>
      </c>
      <c r="N213" s="232">
        <v>2</v>
      </c>
      <c r="O213" s="232">
        <v>1</v>
      </c>
      <c r="P213" s="232">
        <v>1</v>
      </c>
      <c r="Q213" s="233">
        <v>1</v>
      </c>
      <c r="R213" s="255"/>
      <c r="S213" s="255"/>
      <c r="T213" s="258">
        <v>240</v>
      </c>
      <c r="U213" s="214">
        <f t="shared" si="148"/>
        <v>0</v>
      </c>
      <c r="V213" s="218">
        <f t="shared" si="149"/>
        <v>0</v>
      </c>
      <c r="W213" s="218">
        <f t="shared" si="150"/>
        <v>0</v>
      </c>
      <c r="X213" s="218">
        <f t="shared" si="151"/>
        <v>0</v>
      </c>
      <c r="Y213" s="212">
        <f t="shared" si="152"/>
        <v>0</v>
      </c>
      <c r="Z213" s="214">
        <f t="shared" si="153"/>
        <v>240</v>
      </c>
      <c r="AA213" s="218">
        <f t="shared" si="154"/>
        <v>0</v>
      </c>
      <c r="AB213" s="218">
        <f t="shared" si="155"/>
        <v>0</v>
      </c>
      <c r="AC213" s="218">
        <f t="shared" si="156"/>
        <v>0</v>
      </c>
      <c r="AD213" s="212">
        <f t="shared" si="157"/>
        <v>240</v>
      </c>
      <c r="AE213" s="252"/>
      <c r="AF213" s="252"/>
      <c r="AH213" s="249">
        <f t="shared" si="158"/>
        <v>0</v>
      </c>
      <c r="AI213" s="238"/>
      <c r="AJ213" s="238"/>
      <c r="AK213" s="238"/>
      <c r="AL213" s="239"/>
      <c r="AM213" s="254"/>
      <c r="AN213" s="262"/>
      <c r="AO213" s="249">
        <f t="shared" si="159"/>
        <v>0</v>
      </c>
      <c r="AP213" s="238"/>
      <c r="AQ213" s="238"/>
      <c r="AR213" s="238"/>
      <c r="AS213" s="242"/>
      <c r="AT213" s="214">
        <f t="shared" si="160"/>
        <v>0</v>
      </c>
      <c r="AU213" s="238"/>
      <c r="AV213" s="238"/>
      <c r="AW213" s="238"/>
      <c r="AX213" s="239"/>
      <c r="AY213" s="249">
        <f t="shared" si="161"/>
        <v>240</v>
      </c>
      <c r="AZ213" s="238"/>
      <c r="BA213" s="238"/>
      <c r="BB213" s="238"/>
      <c r="BC213" s="246">
        <v>240</v>
      </c>
      <c r="BD213" s="254"/>
      <c r="BE213" s="252"/>
      <c r="BF213" s="249">
        <f t="shared" si="162"/>
        <v>0</v>
      </c>
      <c r="BG213" s="238"/>
      <c r="BH213" s="238"/>
      <c r="BI213" s="238"/>
      <c r="BJ213" s="239"/>
      <c r="BK213" s="249">
        <f t="shared" si="163"/>
        <v>0</v>
      </c>
      <c r="BL213" s="238"/>
      <c r="BM213" s="238"/>
      <c r="BN213" s="238"/>
      <c r="BO213" s="246"/>
      <c r="BP213" s="223">
        <f t="shared" si="164"/>
        <v>0</v>
      </c>
      <c r="BQ213" s="238"/>
      <c r="BR213" s="238"/>
      <c r="BS213" s="238"/>
      <c r="BT213" s="246"/>
      <c r="BU213" s="249">
        <f t="shared" si="165"/>
        <v>0</v>
      </c>
      <c r="BV213" s="238"/>
      <c r="BW213" s="238"/>
      <c r="BX213" s="238"/>
      <c r="BY213" s="246"/>
      <c r="CA213" s="222">
        <v>3</v>
      </c>
      <c r="CB213" s="216"/>
      <c r="CC213" s="216"/>
      <c r="CD213" s="216"/>
      <c r="CE213" s="216"/>
      <c r="CF213" s="216">
        <f t="shared" si="147"/>
        <v>0</v>
      </c>
      <c r="CH213" s="376"/>
    </row>
    <row r="214" spans="1:88" s="211" customFormat="1" ht="16.5" customHeight="1" x14ac:dyDescent="0.15">
      <c r="A214" s="213">
        <f t="shared" si="116"/>
        <v>200</v>
      </c>
      <c r="B214" s="236" t="s">
        <v>26</v>
      </c>
      <c r="C214" s="268" t="s">
        <v>141</v>
      </c>
      <c r="D214" s="270" t="s">
        <v>13</v>
      </c>
      <c r="E214" s="269" t="s">
        <v>84</v>
      </c>
      <c r="F214" s="273" t="s">
        <v>110</v>
      </c>
      <c r="G214" s="226" t="s">
        <v>142</v>
      </c>
      <c r="H214" s="264">
        <v>3</v>
      </c>
      <c r="I214" s="230">
        <v>44256</v>
      </c>
      <c r="J214" s="231">
        <v>44651</v>
      </c>
      <c r="K214" s="232">
        <v>10</v>
      </c>
      <c r="L214" s="232">
        <v>2</v>
      </c>
      <c r="M214" s="232">
        <v>1</v>
      </c>
      <c r="N214" s="232">
        <v>3</v>
      </c>
      <c r="O214" s="232">
        <v>1</v>
      </c>
      <c r="P214" s="232">
        <v>3</v>
      </c>
      <c r="Q214" s="233">
        <v>1</v>
      </c>
      <c r="R214" s="256"/>
      <c r="S214" s="256"/>
      <c r="T214" s="259">
        <v>215</v>
      </c>
      <c r="U214" s="214">
        <f t="shared" si="148"/>
        <v>0</v>
      </c>
      <c r="V214" s="218">
        <f t="shared" si="149"/>
        <v>0</v>
      </c>
      <c r="W214" s="218">
        <f t="shared" si="150"/>
        <v>0</v>
      </c>
      <c r="X214" s="218">
        <f t="shared" si="151"/>
        <v>0</v>
      </c>
      <c r="Y214" s="212">
        <f t="shared" si="152"/>
        <v>0</v>
      </c>
      <c r="Z214" s="214">
        <f t="shared" si="153"/>
        <v>215</v>
      </c>
      <c r="AA214" s="218">
        <f t="shared" si="154"/>
        <v>0</v>
      </c>
      <c r="AB214" s="218">
        <f t="shared" si="155"/>
        <v>0</v>
      </c>
      <c r="AC214" s="218">
        <f t="shared" si="156"/>
        <v>0</v>
      </c>
      <c r="AD214" s="212">
        <f t="shared" si="157"/>
        <v>215</v>
      </c>
      <c r="AE214" s="252"/>
      <c r="AF214" s="252"/>
      <c r="AH214" s="249">
        <f t="shared" si="158"/>
        <v>0</v>
      </c>
      <c r="AI214" s="238"/>
      <c r="AJ214" s="238"/>
      <c r="AK214" s="238"/>
      <c r="AL214" s="239"/>
      <c r="AM214" s="254"/>
      <c r="AN214" s="262"/>
      <c r="AO214" s="249">
        <f t="shared" si="159"/>
        <v>0</v>
      </c>
      <c r="AP214" s="238"/>
      <c r="AQ214" s="238"/>
      <c r="AR214" s="238"/>
      <c r="AS214" s="242"/>
      <c r="AT214" s="214">
        <f t="shared" si="160"/>
        <v>0</v>
      </c>
      <c r="AU214" s="238"/>
      <c r="AV214" s="238"/>
      <c r="AW214" s="238"/>
      <c r="AX214" s="239"/>
      <c r="AY214" s="249">
        <f t="shared" si="161"/>
        <v>215</v>
      </c>
      <c r="AZ214" s="238"/>
      <c r="BA214" s="238"/>
      <c r="BB214" s="238"/>
      <c r="BC214" s="246">
        <f>ROUND(211*1.1/1.08,0)</f>
        <v>215</v>
      </c>
      <c r="BD214" s="254"/>
      <c r="BE214" s="252"/>
      <c r="BF214" s="249">
        <f t="shared" si="162"/>
        <v>0</v>
      </c>
      <c r="BG214" s="238"/>
      <c r="BH214" s="238"/>
      <c r="BI214" s="238"/>
      <c r="BJ214" s="239"/>
      <c r="BK214" s="249">
        <f t="shared" si="163"/>
        <v>0</v>
      </c>
      <c r="BL214" s="238"/>
      <c r="BM214" s="238"/>
      <c r="BN214" s="238"/>
      <c r="BO214" s="246"/>
      <c r="BP214" s="223">
        <f t="shared" si="164"/>
        <v>0</v>
      </c>
      <c r="BQ214" s="238"/>
      <c r="BR214" s="238"/>
      <c r="BS214" s="238"/>
      <c r="BT214" s="246"/>
      <c r="BU214" s="249">
        <f t="shared" si="165"/>
        <v>0</v>
      </c>
      <c r="BV214" s="238"/>
      <c r="BW214" s="238"/>
      <c r="BX214" s="238"/>
      <c r="BY214" s="246"/>
      <c r="CA214" s="222">
        <v>183</v>
      </c>
      <c r="CB214" s="216"/>
      <c r="CC214" s="216"/>
      <c r="CD214" s="216"/>
      <c r="CE214" s="216"/>
      <c r="CF214" s="216">
        <f t="shared" si="147"/>
        <v>0</v>
      </c>
      <c r="CH214" s="264">
        <v>32</v>
      </c>
      <c r="CJ214" s="274">
        <v>35</v>
      </c>
    </row>
    <row r="215" spans="1:88" s="211" customFormat="1" ht="16.5" customHeight="1" x14ac:dyDescent="0.15">
      <c r="A215" s="213">
        <f t="shared" si="116"/>
        <v>201</v>
      </c>
      <c r="B215" s="236" t="s">
        <v>26</v>
      </c>
      <c r="C215" s="265" t="s">
        <v>1125</v>
      </c>
      <c r="D215" s="266" t="s">
        <v>13</v>
      </c>
      <c r="E215" s="267" t="s">
        <v>84</v>
      </c>
      <c r="F215" s="272" t="s">
        <v>110</v>
      </c>
      <c r="G215" s="224" t="s">
        <v>1126</v>
      </c>
      <c r="H215" s="263">
        <v>3</v>
      </c>
      <c r="I215" s="230">
        <v>44256</v>
      </c>
      <c r="J215" s="231">
        <v>44651</v>
      </c>
      <c r="K215" s="232">
        <v>10</v>
      </c>
      <c r="L215" s="232">
        <v>2</v>
      </c>
      <c r="M215" s="232">
        <v>1</v>
      </c>
      <c r="N215" s="232">
        <v>3</v>
      </c>
      <c r="O215" s="232">
        <v>1</v>
      </c>
      <c r="P215" s="232">
        <v>3</v>
      </c>
      <c r="Q215" s="233">
        <v>1</v>
      </c>
      <c r="R215" s="255"/>
      <c r="S215" s="255"/>
      <c r="T215" s="260">
        <v>68218</v>
      </c>
      <c r="U215" s="214">
        <f t="shared" si="148"/>
        <v>0</v>
      </c>
      <c r="V215" s="218">
        <f t="shared" si="149"/>
        <v>0</v>
      </c>
      <c r="W215" s="218">
        <f t="shared" si="150"/>
        <v>0</v>
      </c>
      <c r="X215" s="218">
        <f t="shared" si="151"/>
        <v>0</v>
      </c>
      <c r="Y215" s="212">
        <f t="shared" si="152"/>
        <v>0</v>
      </c>
      <c r="Z215" s="214">
        <f t="shared" si="153"/>
        <v>68218</v>
      </c>
      <c r="AA215" s="218">
        <f t="shared" si="154"/>
        <v>0</v>
      </c>
      <c r="AB215" s="218">
        <f t="shared" si="155"/>
        <v>0</v>
      </c>
      <c r="AC215" s="218">
        <f t="shared" si="156"/>
        <v>8527</v>
      </c>
      <c r="AD215" s="212">
        <f t="shared" si="157"/>
        <v>59691</v>
      </c>
      <c r="AE215" s="252"/>
      <c r="AF215" s="252"/>
      <c r="AH215" s="249">
        <f t="shared" si="158"/>
        <v>0</v>
      </c>
      <c r="AI215" s="238"/>
      <c r="AJ215" s="238"/>
      <c r="AK215" s="238"/>
      <c r="AL215" s="239"/>
      <c r="AM215" s="254"/>
      <c r="AN215" s="262"/>
      <c r="AO215" s="249">
        <f t="shared" si="159"/>
        <v>0</v>
      </c>
      <c r="AP215" s="238"/>
      <c r="AQ215" s="238"/>
      <c r="AR215" s="238"/>
      <c r="AS215" s="242"/>
      <c r="AT215" s="214">
        <f t="shared" si="160"/>
        <v>0</v>
      </c>
      <c r="AU215" s="238"/>
      <c r="AV215" s="238"/>
      <c r="AW215" s="238"/>
      <c r="AX215" s="239"/>
      <c r="AY215" s="249">
        <f t="shared" si="161"/>
        <v>68218</v>
      </c>
      <c r="AZ215" s="238"/>
      <c r="BA215" s="238"/>
      <c r="BB215" s="238">
        <v>8527</v>
      </c>
      <c r="BC215" s="246">
        <v>59691</v>
      </c>
      <c r="BD215" s="254"/>
      <c r="BE215" s="252"/>
      <c r="BF215" s="249">
        <f t="shared" si="162"/>
        <v>0</v>
      </c>
      <c r="BG215" s="238"/>
      <c r="BH215" s="238"/>
      <c r="BI215" s="238"/>
      <c r="BJ215" s="239"/>
      <c r="BK215" s="249">
        <f t="shared" si="163"/>
        <v>0</v>
      </c>
      <c r="BL215" s="238"/>
      <c r="BM215" s="238"/>
      <c r="BN215" s="238"/>
      <c r="BO215" s="246"/>
      <c r="BP215" s="223">
        <f t="shared" si="164"/>
        <v>0</v>
      </c>
      <c r="BQ215" s="238"/>
      <c r="BR215" s="238"/>
      <c r="BS215" s="238"/>
      <c r="BT215" s="246"/>
      <c r="BU215" s="249">
        <f t="shared" si="165"/>
        <v>0</v>
      </c>
      <c r="BV215" s="238"/>
      <c r="BW215" s="238"/>
      <c r="BX215" s="238"/>
      <c r="BY215" s="246"/>
      <c r="CA215" s="222">
        <v>184</v>
      </c>
      <c r="CB215" s="216"/>
      <c r="CC215" s="216"/>
      <c r="CD215" s="216"/>
      <c r="CE215" s="216"/>
      <c r="CF215" s="216">
        <f t="shared" si="147"/>
        <v>0</v>
      </c>
      <c r="CH215" s="263">
        <v>32</v>
      </c>
      <c r="CJ215" s="274">
        <v>35</v>
      </c>
    </row>
    <row r="216" spans="1:88" s="211" customFormat="1" ht="16.5" customHeight="1" x14ac:dyDescent="0.15">
      <c r="A216" s="213">
        <f t="shared" si="116"/>
        <v>202</v>
      </c>
      <c r="B216" s="236" t="s">
        <v>27</v>
      </c>
      <c r="C216" s="268" t="s">
        <v>312</v>
      </c>
      <c r="D216" s="266" t="s">
        <v>13</v>
      </c>
      <c r="E216" s="267" t="s">
        <v>84</v>
      </c>
      <c r="F216" s="325" t="s">
        <v>110</v>
      </c>
      <c r="G216" s="224" t="s">
        <v>313</v>
      </c>
      <c r="H216" s="263">
        <v>3</v>
      </c>
      <c r="I216" s="230">
        <v>44287</v>
      </c>
      <c r="J216" s="231">
        <v>44651</v>
      </c>
      <c r="K216" s="232">
        <v>10</v>
      </c>
      <c r="L216" s="232">
        <v>2</v>
      </c>
      <c r="M216" s="232">
        <v>1</v>
      </c>
      <c r="N216" s="232">
        <v>3</v>
      </c>
      <c r="O216" s="232">
        <v>1</v>
      </c>
      <c r="P216" s="232">
        <v>3</v>
      </c>
      <c r="Q216" s="233">
        <v>1</v>
      </c>
      <c r="R216" s="255"/>
      <c r="S216" s="255"/>
      <c r="T216" s="258">
        <v>151</v>
      </c>
      <c r="U216" s="214">
        <f t="shared" si="148"/>
        <v>0</v>
      </c>
      <c r="V216" s="218">
        <f t="shared" si="149"/>
        <v>0</v>
      </c>
      <c r="W216" s="218">
        <f t="shared" si="150"/>
        <v>0</v>
      </c>
      <c r="X216" s="218">
        <f t="shared" si="151"/>
        <v>0</v>
      </c>
      <c r="Y216" s="212">
        <f t="shared" si="152"/>
        <v>0</v>
      </c>
      <c r="Z216" s="214">
        <f t="shared" si="153"/>
        <v>151</v>
      </c>
      <c r="AA216" s="218">
        <f t="shared" si="154"/>
        <v>0</v>
      </c>
      <c r="AB216" s="218">
        <f t="shared" si="155"/>
        <v>0</v>
      </c>
      <c r="AC216" s="218">
        <f t="shared" si="156"/>
        <v>0</v>
      </c>
      <c r="AD216" s="212">
        <f t="shared" si="157"/>
        <v>151</v>
      </c>
      <c r="AE216" s="252"/>
      <c r="AF216" s="252"/>
      <c r="AH216" s="249">
        <f t="shared" si="158"/>
        <v>0</v>
      </c>
      <c r="AI216" s="238"/>
      <c r="AJ216" s="238"/>
      <c r="AK216" s="238"/>
      <c r="AL216" s="239"/>
      <c r="AM216" s="254"/>
      <c r="AN216" s="262"/>
      <c r="AO216" s="249">
        <f t="shared" si="159"/>
        <v>0</v>
      </c>
      <c r="AP216" s="238"/>
      <c r="AQ216" s="238"/>
      <c r="AR216" s="238"/>
      <c r="AS216" s="242"/>
      <c r="AT216" s="214">
        <f t="shared" si="160"/>
        <v>0</v>
      </c>
      <c r="AU216" s="238"/>
      <c r="AV216" s="238"/>
      <c r="AW216" s="238"/>
      <c r="AX216" s="239"/>
      <c r="AY216" s="249">
        <f t="shared" si="161"/>
        <v>151</v>
      </c>
      <c r="AZ216" s="238"/>
      <c r="BA216" s="238"/>
      <c r="BB216" s="238"/>
      <c r="BC216" s="246">
        <v>151</v>
      </c>
      <c r="BD216" s="254"/>
      <c r="BE216" s="252"/>
      <c r="BF216" s="249">
        <f t="shared" si="162"/>
        <v>0</v>
      </c>
      <c r="BG216" s="238"/>
      <c r="BH216" s="238"/>
      <c r="BI216" s="238"/>
      <c r="BJ216" s="239"/>
      <c r="BK216" s="249">
        <f t="shared" si="163"/>
        <v>0</v>
      </c>
      <c r="BL216" s="238"/>
      <c r="BM216" s="238"/>
      <c r="BN216" s="238"/>
      <c r="BO216" s="246"/>
      <c r="BP216" s="223">
        <f t="shared" si="164"/>
        <v>0</v>
      </c>
      <c r="BQ216" s="238"/>
      <c r="BR216" s="238"/>
      <c r="BS216" s="238"/>
      <c r="BT216" s="246"/>
      <c r="BU216" s="249">
        <f t="shared" si="165"/>
        <v>0</v>
      </c>
      <c r="BV216" s="238"/>
      <c r="BW216" s="238"/>
      <c r="BX216" s="238"/>
      <c r="BY216" s="246"/>
      <c r="CA216" s="222">
        <v>1100</v>
      </c>
      <c r="CB216" s="216"/>
      <c r="CC216" s="216"/>
      <c r="CD216" s="216"/>
      <c r="CE216" s="216"/>
      <c r="CF216" s="216">
        <f t="shared" si="147"/>
        <v>0</v>
      </c>
      <c r="CH216" s="376"/>
    </row>
    <row r="217" spans="1:88" s="211" customFormat="1" ht="16.5" customHeight="1" x14ac:dyDescent="0.15">
      <c r="A217" s="213">
        <f t="shared" ref="A217:A248" si="166">+ROW()-14</f>
        <v>203</v>
      </c>
      <c r="B217" s="237" t="s">
        <v>27</v>
      </c>
      <c r="C217" s="303" t="s">
        <v>314</v>
      </c>
      <c r="D217" s="266" t="s">
        <v>13</v>
      </c>
      <c r="E217" s="267" t="s">
        <v>84</v>
      </c>
      <c r="F217" s="325" t="s">
        <v>110</v>
      </c>
      <c r="G217" s="227" t="s">
        <v>315</v>
      </c>
      <c r="H217" s="263">
        <v>3</v>
      </c>
      <c r="I217" s="230">
        <v>44256</v>
      </c>
      <c r="J217" s="231">
        <v>44651</v>
      </c>
      <c r="K217" s="234">
        <v>10</v>
      </c>
      <c r="L217" s="234">
        <v>2</v>
      </c>
      <c r="M217" s="234">
        <v>1</v>
      </c>
      <c r="N217" s="234">
        <v>3</v>
      </c>
      <c r="O217" s="234">
        <v>1</v>
      </c>
      <c r="P217" s="234">
        <v>3</v>
      </c>
      <c r="Q217" s="235">
        <v>1</v>
      </c>
      <c r="R217" s="255"/>
      <c r="S217" s="255"/>
      <c r="T217" s="261">
        <f>8717+283</f>
        <v>9000</v>
      </c>
      <c r="U217" s="219">
        <f t="shared" si="148"/>
        <v>0</v>
      </c>
      <c r="V217" s="220">
        <f t="shared" si="149"/>
        <v>0</v>
      </c>
      <c r="W217" s="220">
        <f t="shared" si="150"/>
        <v>0</v>
      </c>
      <c r="X217" s="220">
        <f t="shared" si="151"/>
        <v>0</v>
      </c>
      <c r="Y217" s="221">
        <f t="shared" si="152"/>
        <v>0</v>
      </c>
      <c r="Z217" s="219">
        <f t="shared" si="153"/>
        <v>8970</v>
      </c>
      <c r="AA217" s="220">
        <f t="shared" si="154"/>
        <v>0</v>
      </c>
      <c r="AB217" s="220">
        <f t="shared" si="155"/>
        <v>0</v>
      </c>
      <c r="AC217" s="220">
        <f t="shared" si="156"/>
        <v>1099</v>
      </c>
      <c r="AD217" s="221">
        <f t="shared" si="157"/>
        <v>7871</v>
      </c>
      <c r="AE217" s="252"/>
      <c r="AF217" s="252"/>
      <c r="AH217" s="251">
        <f t="shared" si="158"/>
        <v>0</v>
      </c>
      <c r="AI217" s="240"/>
      <c r="AJ217" s="240"/>
      <c r="AK217" s="240"/>
      <c r="AL217" s="241"/>
      <c r="AM217" s="254"/>
      <c r="AN217" s="262"/>
      <c r="AO217" s="249">
        <f t="shared" si="159"/>
        <v>0</v>
      </c>
      <c r="AP217" s="240"/>
      <c r="AQ217" s="240"/>
      <c r="AR217" s="240"/>
      <c r="AS217" s="243"/>
      <c r="AT217" s="214">
        <f t="shared" si="160"/>
        <v>0</v>
      </c>
      <c r="AU217" s="240"/>
      <c r="AV217" s="240"/>
      <c r="AW217" s="240"/>
      <c r="AX217" s="241"/>
      <c r="AY217" s="249">
        <f t="shared" si="161"/>
        <v>8970</v>
      </c>
      <c r="AZ217" s="240"/>
      <c r="BA217" s="240"/>
      <c r="BB217" s="240">
        <v>1099</v>
      </c>
      <c r="BC217" s="247">
        <f>7618+253</f>
        <v>7871</v>
      </c>
      <c r="BD217" s="254"/>
      <c r="BE217" s="252"/>
      <c r="BF217" s="249">
        <f t="shared" si="162"/>
        <v>0</v>
      </c>
      <c r="BG217" s="240"/>
      <c r="BH217" s="240"/>
      <c r="BI217" s="240"/>
      <c r="BJ217" s="241"/>
      <c r="BK217" s="249">
        <f t="shared" si="163"/>
        <v>0</v>
      </c>
      <c r="BL217" s="240"/>
      <c r="BM217" s="240"/>
      <c r="BN217" s="240"/>
      <c r="BO217" s="247"/>
      <c r="BP217" s="223">
        <f t="shared" si="164"/>
        <v>0</v>
      </c>
      <c r="BQ217" s="240"/>
      <c r="BR217" s="240"/>
      <c r="BS217" s="240"/>
      <c r="BT217" s="247"/>
      <c r="BU217" s="249">
        <f t="shared" si="165"/>
        <v>0</v>
      </c>
      <c r="BV217" s="240"/>
      <c r="BW217" s="240"/>
      <c r="BX217" s="240"/>
      <c r="BY217" s="247"/>
      <c r="CA217" s="222">
        <v>1101</v>
      </c>
      <c r="CB217" s="216"/>
      <c r="CC217" s="216"/>
      <c r="CD217" s="216"/>
      <c r="CE217" s="216"/>
      <c r="CF217" s="216">
        <f t="shared" si="147"/>
        <v>30</v>
      </c>
      <c r="CH217" s="376"/>
    </row>
    <row r="218" spans="1:88" s="211" customFormat="1" ht="16.5" customHeight="1" x14ac:dyDescent="0.15">
      <c r="A218" s="213">
        <f t="shared" si="166"/>
        <v>204</v>
      </c>
      <c r="B218" s="236" t="s">
        <v>27</v>
      </c>
      <c r="C218" s="265" t="s">
        <v>143</v>
      </c>
      <c r="D218" s="270" t="s">
        <v>13</v>
      </c>
      <c r="E218" s="267" t="s">
        <v>84</v>
      </c>
      <c r="F218" s="272" t="s">
        <v>110</v>
      </c>
      <c r="G218" s="226" t="s">
        <v>305</v>
      </c>
      <c r="H218" s="263">
        <v>3</v>
      </c>
      <c r="I218" s="230">
        <v>44256</v>
      </c>
      <c r="J218" s="231">
        <v>44651</v>
      </c>
      <c r="K218" s="232">
        <v>10</v>
      </c>
      <c r="L218" s="232">
        <v>2</v>
      </c>
      <c r="M218" s="232">
        <v>1</v>
      </c>
      <c r="N218" s="232">
        <v>3</v>
      </c>
      <c r="O218" s="232">
        <v>1</v>
      </c>
      <c r="P218" s="232">
        <v>3</v>
      </c>
      <c r="Q218" s="233">
        <v>2</v>
      </c>
      <c r="R218" s="255"/>
      <c r="S218" s="255"/>
      <c r="T218" s="258">
        <v>4238</v>
      </c>
      <c r="U218" s="214">
        <f t="shared" si="148"/>
        <v>0</v>
      </c>
      <c r="V218" s="218">
        <f t="shared" si="149"/>
        <v>0</v>
      </c>
      <c r="W218" s="218">
        <f t="shared" si="150"/>
        <v>0</v>
      </c>
      <c r="X218" s="218">
        <f t="shared" si="151"/>
        <v>0</v>
      </c>
      <c r="Y218" s="212">
        <f t="shared" si="152"/>
        <v>0</v>
      </c>
      <c r="Z218" s="214">
        <f t="shared" si="153"/>
        <v>4268</v>
      </c>
      <c r="AA218" s="218">
        <f t="shared" si="154"/>
        <v>0</v>
      </c>
      <c r="AB218" s="218">
        <f t="shared" si="155"/>
        <v>0</v>
      </c>
      <c r="AC218" s="218">
        <f t="shared" si="156"/>
        <v>583</v>
      </c>
      <c r="AD218" s="212">
        <f t="shared" si="157"/>
        <v>3685</v>
      </c>
      <c r="AE218" s="252"/>
      <c r="AF218" s="252"/>
      <c r="AH218" s="249">
        <f t="shared" si="158"/>
        <v>0</v>
      </c>
      <c r="AI218" s="238"/>
      <c r="AJ218" s="238"/>
      <c r="AK218" s="238"/>
      <c r="AL218" s="239"/>
      <c r="AM218" s="254"/>
      <c r="AN218" s="262"/>
      <c r="AO218" s="249">
        <f t="shared" si="159"/>
        <v>0</v>
      </c>
      <c r="AP218" s="238"/>
      <c r="AQ218" s="238"/>
      <c r="AR218" s="238"/>
      <c r="AS218" s="242"/>
      <c r="AT218" s="214">
        <f t="shared" si="160"/>
        <v>0</v>
      </c>
      <c r="AU218" s="238"/>
      <c r="AV218" s="238"/>
      <c r="AW218" s="238"/>
      <c r="AX218" s="239"/>
      <c r="AY218" s="249">
        <f t="shared" si="161"/>
        <v>4268</v>
      </c>
      <c r="AZ218" s="238"/>
      <c r="BA218" s="238"/>
      <c r="BB218" s="238">
        <v>583</v>
      </c>
      <c r="BC218" s="246">
        <v>3685</v>
      </c>
      <c r="BD218" s="254"/>
      <c r="BE218" s="252"/>
      <c r="BF218" s="249">
        <f t="shared" si="162"/>
        <v>0</v>
      </c>
      <c r="BG218" s="238"/>
      <c r="BH218" s="238"/>
      <c r="BI218" s="238"/>
      <c r="BJ218" s="239"/>
      <c r="BK218" s="249">
        <f t="shared" si="163"/>
        <v>0</v>
      </c>
      <c r="BL218" s="238"/>
      <c r="BM218" s="238"/>
      <c r="BN218" s="238"/>
      <c r="BO218" s="246"/>
      <c r="BP218" s="223">
        <f t="shared" si="164"/>
        <v>0</v>
      </c>
      <c r="BQ218" s="238"/>
      <c r="BR218" s="238"/>
      <c r="BS218" s="238"/>
      <c r="BT218" s="246"/>
      <c r="BU218" s="249">
        <f t="shared" si="165"/>
        <v>0</v>
      </c>
      <c r="BV218" s="238"/>
      <c r="BW218" s="238"/>
      <c r="BX218" s="238"/>
      <c r="BY218" s="246"/>
      <c r="CA218" s="222">
        <v>186</v>
      </c>
      <c r="CB218" s="216"/>
      <c r="CC218" s="216"/>
      <c r="CD218" s="216"/>
      <c r="CE218" s="216"/>
      <c r="CF218" s="216">
        <f t="shared" si="147"/>
        <v>-30</v>
      </c>
      <c r="CH218" s="263">
        <v>32</v>
      </c>
      <c r="CJ218" s="274">
        <v>35</v>
      </c>
    </row>
    <row r="219" spans="1:88" s="211" customFormat="1" ht="16.5" customHeight="1" x14ac:dyDescent="0.15">
      <c r="A219" s="213">
        <f t="shared" si="166"/>
        <v>205</v>
      </c>
      <c r="B219" s="236" t="s">
        <v>26</v>
      </c>
      <c r="C219" s="265" t="s">
        <v>144</v>
      </c>
      <c r="D219" s="266" t="s">
        <v>13</v>
      </c>
      <c r="E219" s="267" t="s">
        <v>84</v>
      </c>
      <c r="F219" s="272" t="s">
        <v>110</v>
      </c>
      <c r="G219" s="224" t="s">
        <v>145</v>
      </c>
      <c r="H219" s="263">
        <v>3</v>
      </c>
      <c r="I219" s="230">
        <v>44286</v>
      </c>
      <c r="J219" s="231">
        <v>44651</v>
      </c>
      <c r="K219" s="232">
        <v>10</v>
      </c>
      <c r="L219" s="232">
        <v>2</v>
      </c>
      <c r="M219" s="232">
        <v>1</v>
      </c>
      <c r="N219" s="232">
        <v>3</v>
      </c>
      <c r="O219" s="232">
        <v>2</v>
      </c>
      <c r="P219" s="232">
        <v>1</v>
      </c>
      <c r="Q219" s="233">
        <v>1</v>
      </c>
      <c r="R219" s="255"/>
      <c r="S219" s="255"/>
      <c r="T219" s="258">
        <v>1322</v>
      </c>
      <c r="U219" s="214">
        <f t="shared" si="148"/>
        <v>0</v>
      </c>
      <c r="V219" s="218">
        <f t="shared" si="149"/>
        <v>0</v>
      </c>
      <c r="W219" s="218">
        <f t="shared" si="150"/>
        <v>0</v>
      </c>
      <c r="X219" s="218">
        <f t="shared" si="151"/>
        <v>0</v>
      </c>
      <c r="Y219" s="212">
        <f t="shared" si="152"/>
        <v>0</v>
      </c>
      <c r="Z219" s="214">
        <f t="shared" si="153"/>
        <v>1322</v>
      </c>
      <c r="AA219" s="218">
        <f t="shared" si="154"/>
        <v>0</v>
      </c>
      <c r="AB219" s="218">
        <f t="shared" si="155"/>
        <v>0</v>
      </c>
      <c r="AC219" s="218">
        <f t="shared" si="156"/>
        <v>0</v>
      </c>
      <c r="AD219" s="212">
        <f t="shared" si="157"/>
        <v>1322</v>
      </c>
      <c r="AE219" s="252"/>
      <c r="AF219" s="252"/>
      <c r="AH219" s="249">
        <f t="shared" si="158"/>
        <v>0</v>
      </c>
      <c r="AI219" s="238"/>
      <c r="AJ219" s="238"/>
      <c r="AK219" s="238"/>
      <c r="AL219" s="239"/>
      <c r="AM219" s="254"/>
      <c r="AN219" s="262"/>
      <c r="AO219" s="249">
        <f t="shared" si="159"/>
        <v>0</v>
      </c>
      <c r="AP219" s="238"/>
      <c r="AQ219" s="238"/>
      <c r="AR219" s="238"/>
      <c r="AS219" s="242"/>
      <c r="AT219" s="214">
        <f t="shared" si="160"/>
        <v>0</v>
      </c>
      <c r="AU219" s="238"/>
      <c r="AV219" s="238"/>
      <c r="AW219" s="238"/>
      <c r="AX219" s="239"/>
      <c r="AY219" s="249">
        <f t="shared" si="161"/>
        <v>1322</v>
      </c>
      <c r="AZ219" s="238"/>
      <c r="BA219" s="238"/>
      <c r="BB219" s="238"/>
      <c r="BC219" s="246">
        <v>1322</v>
      </c>
      <c r="BD219" s="254"/>
      <c r="BE219" s="252"/>
      <c r="BF219" s="249">
        <f t="shared" si="162"/>
        <v>0</v>
      </c>
      <c r="BG219" s="238"/>
      <c r="BH219" s="238"/>
      <c r="BI219" s="238"/>
      <c r="BJ219" s="239"/>
      <c r="BK219" s="249">
        <f t="shared" si="163"/>
        <v>0</v>
      </c>
      <c r="BL219" s="238"/>
      <c r="BM219" s="238"/>
      <c r="BN219" s="238"/>
      <c r="BO219" s="246"/>
      <c r="BP219" s="223">
        <f t="shared" si="164"/>
        <v>0</v>
      </c>
      <c r="BQ219" s="238"/>
      <c r="BR219" s="238"/>
      <c r="BS219" s="238"/>
      <c r="BT219" s="246"/>
      <c r="BU219" s="249">
        <f t="shared" si="165"/>
        <v>0</v>
      </c>
      <c r="BV219" s="238"/>
      <c r="BW219" s="238"/>
      <c r="BX219" s="238"/>
      <c r="BY219" s="246"/>
      <c r="CA219" s="222">
        <v>187</v>
      </c>
      <c r="CB219" s="216"/>
      <c r="CC219" s="216"/>
      <c r="CD219" s="216"/>
      <c r="CE219" s="216"/>
      <c r="CF219" s="216">
        <f t="shared" si="147"/>
        <v>0</v>
      </c>
      <c r="CH219" s="263">
        <v>32</v>
      </c>
      <c r="CJ219" s="274">
        <v>35</v>
      </c>
    </row>
    <row r="220" spans="1:88" s="211" customFormat="1" ht="16.5" customHeight="1" x14ac:dyDescent="0.15">
      <c r="A220" s="213">
        <f t="shared" si="166"/>
        <v>206</v>
      </c>
      <c r="B220" s="236" t="s">
        <v>26</v>
      </c>
      <c r="C220" s="265" t="s">
        <v>146</v>
      </c>
      <c r="D220" s="266" t="s">
        <v>13</v>
      </c>
      <c r="E220" s="267" t="s">
        <v>84</v>
      </c>
      <c r="F220" s="272" t="s">
        <v>117</v>
      </c>
      <c r="G220" s="224" t="s">
        <v>147</v>
      </c>
      <c r="H220" s="263">
        <v>3</v>
      </c>
      <c r="I220" s="230">
        <v>44287</v>
      </c>
      <c r="J220" s="231">
        <v>44651</v>
      </c>
      <c r="K220" s="232">
        <v>10</v>
      </c>
      <c r="L220" s="232">
        <v>2</v>
      </c>
      <c r="M220" s="232">
        <v>1</v>
      </c>
      <c r="N220" s="232">
        <v>4</v>
      </c>
      <c r="O220" s="232">
        <v>1</v>
      </c>
      <c r="P220" s="232">
        <v>1</v>
      </c>
      <c r="Q220" s="233">
        <v>1</v>
      </c>
      <c r="R220" s="255"/>
      <c r="S220" s="255"/>
      <c r="T220" s="258">
        <v>250</v>
      </c>
      <c r="U220" s="214">
        <f t="shared" si="148"/>
        <v>0</v>
      </c>
      <c r="V220" s="218">
        <f t="shared" si="149"/>
        <v>0</v>
      </c>
      <c r="W220" s="218">
        <f t="shared" si="150"/>
        <v>0</v>
      </c>
      <c r="X220" s="218">
        <f t="shared" si="151"/>
        <v>0</v>
      </c>
      <c r="Y220" s="212">
        <f t="shared" si="152"/>
        <v>0</v>
      </c>
      <c r="Z220" s="214">
        <f t="shared" si="153"/>
        <v>250</v>
      </c>
      <c r="AA220" s="218">
        <f t="shared" si="154"/>
        <v>0</v>
      </c>
      <c r="AB220" s="218">
        <f t="shared" si="155"/>
        <v>0</v>
      </c>
      <c r="AC220" s="218">
        <f t="shared" si="156"/>
        <v>0</v>
      </c>
      <c r="AD220" s="212">
        <f t="shared" si="157"/>
        <v>250</v>
      </c>
      <c r="AE220" s="252"/>
      <c r="AF220" s="252"/>
      <c r="AH220" s="249">
        <f t="shared" si="158"/>
        <v>0</v>
      </c>
      <c r="AI220" s="238"/>
      <c r="AJ220" s="238"/>
      <c r="AK220" s="238"/>
      <c r="AL220" s="239"/>
      <c r="AM220" s="254"/>
      <c r="AN220" s="262"/>
      <c r="AO220" s="249">
        <f t="shared" si="159"/>
        <v>0</v>
      </c>
      <c r="AP220" s="238"/>
      <c r="AQ220" s="238"/>
      <c r="AR220" s="238"/>
      <c r="AS220" s="242"/>
      <c r="AT220" s="214">
        <f t="shared" si="160"/>
        <v>0</v>
      </c>
      <c r="AU220" s="238"/>
      <c r="AV220" s="238"/>
      <c r="AW220" s="238"/>
      <c r="AX220" s="239"/>
      <c r="AY220" s="249">
        <f t="shared" si="161"/>
        <v>250</v>
      </c>
      <c r="AZ220" s="238"/>
      <c r="BA220" s="238"/>
      <c r="BB220" s="238"/>
      <c r="BC220" s="246">
        <v>250</v>
      </c>
      <c r="BD220" s="254"/>
      <c r="BE220" s="252"/>
      <c r="BF220" s="249">
        <f t="shared" si="162"/>
        <v>0</v>
      </c>
      <c r="BG220" s="238"/>
      <c r="BH220" s="238"/>
      <c r="BI220" s="238"/>
      <c r="BJ220" s="239"/>
      <c r="BK220" s="249">
        <f t="shared" si="163"/>
        <v>0</v>
      </c>
      <c r="BL220" s="238"/>
      <c r="BM220" s="238"/>
      <c r="BN220" s="238"/>
      <c r="BO220" s="246"/>
      <c r="BP220" s="223">
        <f t="shared" si="164"/>
        <v>0</v>
      </c>
      <c r="BQ220" s="238"/>
      <c r="BR220" s="238"/>
      <c r="BS220" s="238"/>
      <c r="BT220" s="246"/>
      <c r="BU220" s="249">
        <f t="shared" si="165"/>
        <v>0</v>
      </c>
      <c r="BV220" s="238"/>
      <c r="BW220" s="238"/>
      <c r="BX220" s="238"/>
      <c r="BY220" s="246"/>
      <c r="CA220" s="222">
        <v>188</v>
      </c>
      <c r="CB220" s="216"/>
      <c r="CC220" s="216"/>
      <c r="CD220" s="216"/>
      <c r="CE220" s="216"/>
      <c r="CF220" s="216">
        <f t="shared" si="147"/>
        <v>0</v>
      </c>
      <c r="CH220" s="263">
        <v>32</v>
      </c>
      <c r="CJ220" s="274">
        <v>32</v>
      </c>
    </row>
    <row r="221" spans="1:88" s="202" customFormat="1" ht="16.5" customHeight="1" x14ac:dyDescent="0.15">
      <c r="A221" s="213">
        <f t="shared" si="166"/>
        <v>207</v>
      </c>
      <c r="B221" s="236" t="s">
        <v>26</v>
      </c>
      <c r="C221" s="265" t="s">
        <v>148</v>
      </c>
      <c r="D221" s="266" t="s">
        <v>13</v>
      </c>
      <c r="E221" s="267" t="s">
        <v>84</v>
      </c>
      <c r="F221" s="325" t="s">
        <v>85</v>
      </c>
      <c r="G221" s="225" t="s">
        <v>149</v>
      </c>
      <c r="H221" s="263">
        <v>3</v>
      </c>
      <c r="I221" s="230">
        <v>44285</v>
      </c>
      <c r="J221" s="231">
        <v>44651</v>
      </c>
      <c r="K221" s="232">
        <v>10</v>
      </c>
      <c r="L221" s="232">
        <v>2</v>
      </c>
      <c r="M221" s="232">
        <v>1</v>
      </c>
      <c r="N221" s="232">
        <v>4</v>
      </c>
      <c r="O221" s="232">
        <v>2</v>
      </c>
      <c r="P221" s="232">
        <v>1</v>
      </c>
      <c r="Q221" s="233">
        <v>7</v>
      </c>
      <c r="R221" s="255"/>
      <c r="S221" s="255">
        <v>150000</v>
      </c>
      <c r="T221" s="258">
        <v>150</v>
      </c>
      <c r="U221" s="214">
        <f t="shared" si="148"/>
        <v>0</v>
      </c>
      <c r="V221" s="218">
        <f t="shared" si="149"/>
        <v>0</v>
      </c>
      <c r="W221" s="218">
        <f t="shared" si="150"/>
        <v>0</v>
      </c>
      <c r="X221" s="218">
        <f t="shared" si="151"/>
        <v>0</v>
      </c>
      <c r="Y221" s="212">
        <f t="shared" si="152"/>
        <v>0</v>
      </c>
      <c r="Z221" s="214">
        <f t="shared" si="153"/>
        <v>150</v>
      </c>
      <c r="AA221" s="218">
        <f t="shared" si="154"/>
        <v>0</v>
      </c>
      <c r="AB221" s="218">
        <f t="shared" si="155"/>
        <v>0</v>
      </c>
      <c r="AC221" s="218">
        <f t="shared" si="156"/>
        <v>0</v>
      </c>
      <c r="AD221" s="212">
        <f t="shared" si="157"/>
        <v>150</v>
      </c>
      <c r="AE221" s="252"/>
      <c r="AF221" s="252"/>
      <c r="AH221" s="249">
        <f t="shared" si="158"/>
        <v>0</v>
      </c>
      <c r="AI221" s="238"/>
      <c r="AJ221" s="238"/>
      <c r="AK221" s="238"/>
      <c r="AL221" s="239"/>
      <c r="AM221" s="254"/>
      <c r="AN221" s="262"/>
      <c r="AO221" s="249">
        <f t="shared" si="159"/>
        <v>0</v>
      </c>
      <c r="AP221" s="238"/>
      <c r="AQ221" s="238"/>
      <c r="AR221" s="238"/>
      <c r="AS221" s="242"/>
      <c r="AT221" s="214">
        <f t="shared" si="160"/>
        <v>0</v>
      </c>
      <c r="AU221" s="238"/>
      <c r="AV221" s="238"/>
      <c r="AW221" s="238"/>
      <c r="AX221" s="239"/>
      <c r="AY221" s="249">
        <f t="shared" si="161"/>
        <v>150</v>
      </c>
      <c r="AZ221" s="238"/>
      <c r="BA221" s="238"/>
      <c r="BB221" s="238"/>
      <c r="BC221" s="246">
        <v>150</v>
      </c>
      <c r="BD221" s="254"/>
      <c r="BE221" s="252"/>
      <c r="BF221" s="249">
        <f t="shared" si="162"/>
        <v>0</v>
      </c>
      <c r="BG221" s="238"/>
      <c r="BH221" s="238"/>
      <c r="BI221" s="238"/>
      <c r="BJ221" s="239"/>
      <c r="BK221" s="249">
        <f t="shared" si="163"/>
        <v>0</v>
      </c>
      <c r="BL221" s="238"/>
      <c r="BM221" s="238"/>
      <c r="BN221" s="238"/>
      <c r="BO221" s="246"/>
      <c r="BP221" s="223">
        <f t="shared" si="164"/>
        <v>0</v>
      </c>
      <c r="BQ221" s="238"/>
      <c r="BR221" s="238"/>
      <c r="BS221" s="238"/>
      <c r="BT221" s="246"/>
      <c r="BU221" s="249">
        <f t="shared" si="165"/>
        <v>0</v>
      </c>
      <c r="BV221" s="238"/>
      <c r="BW221" s="238"/>
      <c r="BX221" s="238"/>
      <c r="BY221" s="246"/>
      <c r="CA221" s="222">
        <v>29</v>
      </c>
      <c r="CB221" s="216"/>
      <c r="CC221" s="216"/>
      <c r="CD221" s="216"/>
      <c r="CE221" s="216"/>
      <c r="CF221" s="216">
        <f t="shared" si="147"/>
        <v>0</v>
      </c>
      <c r="CH221" s="661"/>
    </row>
    <row r="222" spans="1:88" s="165" customFormat="1" ht="16.5" customHeight="1" x14ac:dyDescent="0.15">
      <c r="A222" s="213">
        <f t="shared" si="166"/>
        <v>208</v>
      </c>
      <c r="B222" s="150" t="s">
        <v>26</v>
      </c>
      <c r="C222" s="268" t="s">
        <v>150</v>
      </c>
      <c r="D222" s="185" t="s">
        <v>13</v>
      </c>
      <c r="E222" s="180" t="s">
        <v>84</v>
      </c>
      <c r="F222" s="174" t="s">
        <v>85</v>
      </c>
      <c r="G222" s="206" t="s">
        <v>272</v>
      </c>
      <c r="H222" s="162">
        <v>3</v>
      </c>
      <c r="I222" s="153">
        <v>44256</v>
      </c>
      <c r="J222" s="154">
        <v>44651</v>
      </c>
      <c r="K222" s="155">
        <v>10</v>
      </c>
      <c r="L222" s="155">
        <v>2</v>
      </c>
      <c r="M222" s="155">
        <v>1</v>
      </c>
      <c r="N222" s="155">
        <v>4</v>
      </c>
      <c r="O222" s="155">
        <v>2</v>
      </c>
      <c r="P222" s="155">
        <v>1</v>
      </c>
      <c r="Q222" s="156">
        <v>8</v>
      </c>
      <c r="R222" s="157"/>
      <c r="S222" s="157"/>
      <c r="T222" s="158">
        <v>12000</v>
      </c>
      <c r="U222" s="159">
        <f t="shared" si="148"/>
        <v>0</v>
      </c>
      <c r="V222" s="160">
        <f t="shared" si="149"/>
        <v>0</v>
      </c>
      <c r="W222" s="160">
        <f t="shared" si="150"/>
        <v>0</v>
      </c>
      <c r="X222" s="160">
        <f t="shared" si="151"/>
        <v>0</v>
      </c>
      <c r="Y222" s="161">
        <f t="shared" si="152"/>
        <v>0</v>
      </c>
      <c r="Z222" s="159">
        <f t="shared" si="153"/>
        <v>12000</v>
      </c>
      <c r="AA222" s="160">
        <f t="shared" si="154"/>
        <v>0</v>
      </c>
      <c r="AB222" s="160">
        <f t="shared" si="155"/>
        <v>0</v>
      </c>
      <c r="AC222" s="160">
        <f t="shared" si="156"/>
        <v>0</v>
      </c>
      <c r="AD222" s="161">
        <f t="shared" si="157"/>
        <v>12000</v>
      </c>
      <c r="AE222" s="178"/>
      <c r="AF222" s="178"/>
      <c r="AH222" s="166">
        <f t="shared" si="158"/>
        <v>0</v>
      </c>
      <c r="AI222" s="167"/>
      <c r="AJ222" s="167"/>
      <c r="AK222" s="167"/>
      <c r="AL222" s="168"/>
      <c r="AM222" s="169"/>
      <c r="AN222" s="203"/>
      <c r="AO222" s="166">
        <f t="shared" si="159"/>
        <v>0</v>
      </c>
      <c r="AP222" s="167"/>
      <c r="AQ222" s="167"/>
      <c r="AR222" s="167"/>
      <c r="AS222" s="170"/>
      <c r="AT222" s="159">
        <f t="shared" si="160"/>
        <v>0</v>
      </c>
      <c r="AU222" s="167"/>
      <c r="AV222" s="167"/>
      <c r="AW222" s="167"/>
      <c r="AX222" s="168"/>
      <c r="AY222" s="166">
        <f t="shared" si="161"/>
        <v>12000</v>
      </c>
      <c r="AZ222" s="167"/>
      <c r="BA222" s="167"/>
      <c r="BB222" s="167"/>
      <c r="BC222" s="171">
        <v>12000</v>
      </c>
      <c r="BD222" s="169"/>
      <c r="BE222" s="178"/>
      <c r="BF222" s="166">
        <f t="shared" si="162"/>
        <v>0</v>
      </c>
      <c r="BG222" s="167"/>
      <c r="BH222" s="167"/>
      <c r="BI222" s="167"/>
      <c r="BJ222" s="168"/>
      <c r="BK222" s="166">
        <f t="shared" si="163"/>
        <v>0</v>
      </c>
      <c r="BL222" s="167"/>
      <c r="BM222" s="167"/>
      <c r="BN222" s="167"/>
      <c r="BO222" s="171"/>
      <c r="BP222" s="172">
        <f t="shared" si="164"/>
        <v>0</v>
      </c>
      <c r="BQ222" s="167"/>
      <c r="BR222" s="167"/>
      <c r="BS222" s="167"/>
      <c r="BT222" s="171"/>
      <c r="BU222" s="166">
        <f t="shared" si="165"/>
        <v>0</v>
      </c>
      <c r="BV222" s="167"/>
      <c r="BW222" s="167"/>
      <c r="BX222" s="167"/>
      <c r="BY222" s="171"/>
      <c r="CA222" s="191">
        <v>4</v>
      </c>
      <c r="CB222" s="184"/>
      <c r="CC222" s="184"/>
      <c r="CD222" s="184"/>
      <c r="CE222" s="184"/>
      <c r="CF222" s="216">
        <f t="shared" si="147"/>
        <v>0</v>
      </c>
      <c r="CH222" s="665"/>
    </row>
    <row r="223" spans="1:88" s="165" customFormat="1" ht="16.5" customHeight="1" x14ac:dyDescent="0.15">
      <c r="A223" s="213">
        <f t="shared" si="166"/>
        <v>209</v>
      </c>
      <c r="B223" s="150" t="s">
        <v>26</v>
      </c>
      <c r="C223" s="268" t="s">
        <v>151</v>
      </c>
      <c r="D223" s="185" t="s">
        <v>13</v>
      </c>
      <c r="E223" s="188" t="s">
        <v>84</v>
      </c>
      <c r="F223" s="199" t="s">
        <v>85</v>
      </c>
      <c r="G223" s="206" t="s">
        <v>273</v>
      </c>
      <c r="H223" s="162">
        <v>3</v>
      </c>
      <c r="I223" s="153">
        <v>44256</v>
      </c>
      <c r="J223" s="154">
        <v>44651</v>
      </c>
      <c r="K223" s="155">
        <v>10</v>
      </c>
      <c r="L223" s="155">
        <v>2</v>
      </c>
      <c r="M223" s="155">
        <v>1</v>
      </c>
      <c r="N223" s="155">
        <v>4</v>
      </c>
      <c r="O223" s="155">
        <v>2</v>
      </c>
      <c r="P223" s="155">
        <v>1</v>
      </c>
      <c r="Q223" s="156">
        <v>8</v>
      </c>
      <c r="R223" s="163"/>
      <c r="S223" s="163"/>
      <c r="T223" s="164">
        <v>1300</v>
      </c>
      <c r="U223" s="159">
        <f t="shared" si="148"/>
        <v>0</v>
      </c>
      <c r="V223" s="160">
        <f t="shared" si="149"/>
        <v>0</v>
      </c>
      <c r="W223" s="160">
        <f t="shared" si="150"/>
        <v>0</v>
      </c>
      <c r="X223" s="160">
        <f t="shared" si="151"/>
        <v>0</v>
      </c>
      <c r="Y223" s="161">
        <f t="shared" si="152"/>
        <v>0</v>
      </c>
      <c r="Z223" s="159">
        <f t="shared" si="153"/>
        <v>1300</v>
      </c>
      <c r="AA223" s="160">
        <f t="shared" si="154"/>
        <v>0</v>
      </c>
      <c r="AB223" s="160">
        <f t="shared" si="155"/>
        <v>0</v>
      </c>
      <c r="AC223" s="160">
        <f t="shared" si="156"/>
        <v>0</v>
      </c>
      <c r="AD223" s="161">
        <f t="shared" si="157"/>
        <v>1300</v>
      </c>
      <c r="AE223" s="178"/>
      <c r="AF223" s="178"/>
      <c r="AH223" s="166">
        <f t="shared" si="158"/>
        <v>0</v>
      </c>
      <c r="AI223" s="167"/>
      <c r="AJ223" s="167"/>
      <c r="AK223" s="167"/>
      <c r="AL223" s="168"/>
      <c r="AM223" s="169"/>
      <c r="AN223" s="203"/>
      <c r="AO223" s="166">
        <f t="shared" si="159"/>
        <v>0</v>
      </c>
      <c r="AP223" s="167"/>
      <c r="AQ223" s="167"/>
      <c r="AR223" s="167"/>
      <c r="AS223" s="170"/>
      <c r="AT223" s="159">
        <f t="shared" si="160"/>
        <v>0</v>
      </c>
      <c r="AU223" s="167"/>
      <c r="AV223" s="167"/>
      <c r="AW223" s="167"/>
      <c r="AX223" s="168"/>
      <c r="AY223" s="166">
        <f t="shared" si="161"/>
        <v>1300</v>
      </c>
      <c r="AZ223" s="167"/>
      <c r="BA223" s="167"/>
      <c r="BB223" s="167"/>
      <c r="BC223" s="171">
        <v>1300</v>
      </c>
      <c r="BD223" s="169"/>
      <c r="BE223" s="178"/>
      <c r="BF223" s="166">
        <f t="shared" si="162"/>
        <v>0</v>
      </c>
      <c r="BG223" s="167"/>
      <c r="BH223" s="167"/>
      <c r="BI223" s="167"/>
      <c r="BJ223" s="168"/>
      <c r="BK223" s="166">
        <f t="shared" si="163"/>
        <v>0</v>
      </c>
      <c r="BL223" s="167"/>
      <c r="BM223" s="167"/>
      <c r="BN223" s="167"/>
      <c r="BO223" s="171"/>
      <c r="BP223" s="172">
        <f t="shared" si="164"/>
        <v>0</v>
      </c>
      <c r="BQ223" s="167"/>
      <c r="BR223" s="167"/>
      <c r="BS223" s="167"/>
      <c r="BT223" s="171"/>
      <c r="BU223" s="166">
        <f t="shared" si="165"/>
        <v>0</v>
      </c>
      <c r="BV223" s="167"/>
      <c r="BW223" s="167"/>
      <c r="BX223" s="167"/>
      <c r="BY223" s="171"/>
      <c r="CA223" s="191">
        <v>4.5</v>
      </c>
      <c r="CB223" s="184"/>
      <c r="CC223" s="184"/>
      <c r="CD223" s="184"/>
      <c r="CE223" s="184"/>
      <c r="CF223" s="216">
        <f t="shared" si="147"/>
        <v>0</v>
      </c>
      <c r="CH223" s="665"/>
    </row>
    <row r="224" spans="1:88" s="165" customFormat="1" ht="16.5" customHeight="1" x14ac:dyDescent="0.15">
      <c r="A224" s="213">
        <f t="shared" si="166"/>
        <v>210</v>
      </c>
      <c r="B224" s="150" t="s">
        <v>26</v>
      </c>
      <c r="C224" s="265" t="s">
        <v>152</v>
      </c>
      <c r="D224" s="185" t="s">
        <v>13</v>
      </c>
      <c r="E224" s="188" t="s">
        <v>84</v>
      </c>
      <c r="F224" s="199" t="s">
        <v>85</v>
      </c>
      <c r="G224" s="206" t="s">
        <v>274</v>
      </c>
      <c r="H224" s="162">
        <v>3</v>
      </c>
      <c r="I224" s="153">
        <v>44256</v>
      </c>
      <c r="J224" s="154">
        <v>44651</v>
      </c>
      <c r="K224" s="155">
        <v>10</v>
      </c>
      <c r="L224" s="155">
        <v>2</v>
      </c>
      <c r="M224" s="155">
        <v>1</v>
      </c>
      <c r="N224" s="155">
        <v>4</v>
      </c>
      <c r="O224" s="155">
        <v>2</v>
      </c>
      <c r="P224" s="155">
        <v>1</v>
      </c>
      <c r="Q224" s="156">
        <v>8</v>
      </c>
      <c r="R224" s="177"/>
      <c r="S224" s="177"/>
      <c r="T224" s="164">
        <v>300</v>
      </c>
      <c r="U224" s="159">
        <f t="shared" si="148"/>
        <v>0</v>
      </c>
      <c r="V224" s="160">
        <f t="shared" si="149"/>
        <v>0</v>
      </c>
      <c r="W224" s="160">
        <f t="shared" si="150"/>
        <v>0</v>
      </c>
      <c r="X224" s="160">
        <f t="shared" si="151"/>
        <v>0</v>
      </c>
      <c r="Y224" s="161">
        <f t="shared" si="152"/>
        <v>0</v>
      </c>
      <c r="Z224" s="159">
        <f t="shared" si="153"/>
        <v>300</v>
      </c>
      <c r="AA224" s="160">
        <f t="shared" si="154"/>
        <v>0</v>
      </c>
      <c r="AB224" s="160">
        <f t="shared" si="155"/>
        <v>0</v>
      </c>
      <c r="AC224" s="160">
        <f t="shared" si="156"/>
        <v>0</v>
      </c>
      <c r="AD224" s="161">
        <f t="shared" si="157"/>
        <v>300</v>
      </c>
      <c r="AE224" s="178"/>
      <c r="AF224" s="178"/>
      <c r="AH224" s="166">
        <f t="shared" si="158"/>
        <v>0</v>
      </c>
      <c r="AI224" s="167"/>
      <c r="AJ224" s="167"/>
      <c r="AK224" s="167"/>
      <c r="AL224" s="168"/>
      <c r="AM224" s="169"/>
      <c r="AN224" s="203"/>
      <c r="AO224" s="166">
        <f t="shared" si="159"/>
        <v>0</v>
      </c>
      <c r="AP224" s="167"/>
      <c r="AQ224" s="167"/>
      <c r="AR224" s="167"/>
      <c r="AS224" s="170"/>
      <c r="AT224" s="159">
        <f t="shared" si="160"/>
        <v>0</v>
      </c>
      <c r="AU224" s="167"/>
      <c r="AV224" s="167"/>
      <c r="AW224" s="167"/>
      <c r="AX224" s="168"/>
      <c r="AY224" s="166">
        <f t="shared" si="161"/>
        <v>300</v>
      </c>
      <c r="AZ224" s="167"/>
      <c r="BA224" s="167"/>
      <c r="BB224" s="167"/>
      <c r="BC224" s="171">
        <v>300</v>
      </c>
      <c r="BD224" s="169"/>
      <c r="BE224" s="178"/>
      <c r="BF224" s="166">
        <f t="shared" si="162"/>
        <v>0</v>
      </c>
      <c r="BG224" s="167"/>
      <c r="BH224" s="167"/>
      <c r="BI224" s="167"/>
      <c r="BJ224" s="168"/>
      <c r="BK224" s="166">
        <f t="shared" si="163"/>
        <v>0</v>
      </c>
      <c r="BL224" s="167"/>
      <c r="BM224" s="167"/>
      <c r="BN224" s="167"/>
      <c r="BO224" s="171"/>
      <c r="BP224" s="172">
        <f t="shared" si="164"/>
        <v>0</v>
      </c>
      <c r="BQ224" s="167"/>
      <c r="BR224" s="167"/>
      <c r="BS224" s="167"/>
      <c r="BT224" s="171"/>
      <c r="BU224" s="166">
        <f t="shared" si="165"/>
        <v>0</v>
      </c>
      <c r="BV224" s="167"/>
      <c r="BW224" s="167"/>
      <c r="BX224" s="167"/>
      <c r="BY224" s="171"/>
      <c r="CA224" s="191">
        <v>5</v>
      </c>
      <c r="CB224" s="184"/>
      <c r="CC224" s="184"/>
      <c r="CD224" s="184"/>
      <c r="CE224" s="184"/>
      <c r="CF224" s="216">
        <f t="shared" si="147"/>
        <v>0</v>
      </c>
      <c r="CH224" s="665"/>
    </row>
    <row r="225" spans="1:88" s="165" customFormat="1" ht="16.5" customHeight="1" x14ac:dyDescent="0.15">
      <c r="A225" s="213">
        <f t="shared" si="166"/>
        <v>211</v>
      </c>
      <c r="B225" s="150" t="s">
        <v>26</v>
      </c>
      <c r="C225" s="265" t="s">
        <v>154</v>
      </c>
      <c r="D225" s="185" t="s">
        <v>13</v>
      </c>
      <c r="E225" s="188" t="s">
        <v>84</v>
      </c>
      <c r="F225" s="199" t="s">
        <v>85</v>
      </c>
      <c r="G225" s="206" t="s">
        <v>155</v>
      </c>
      <c r="H225" s="162">
        <v>3</v>
      </c>
      <c r="I225" s="153">
        <v>44256</v>
      </c>
      <c r="J225" s="154">
        <v>44651</v>
      </c>
      <c r="K225" s="595">
        <v>10</v>
      </c>
      <c r="L225" s="595">
        <v>2</v>
      </c>
      <c r="M225" s="595">
        <v>1</v>
      </c>
      <c r="N225" s="595">
        <v>4</v>
      </c>
      <c r="O225" s="595">
        <v>2</v>
      </c>
      <c r="P225" s="595">
        <v>1</v>
      </c>
      <c r="Q225" s="596">
        <v>8</v>
      </c>
      <c r="R225" s="163"/>
      <c r="S225" s="163"/>
      <c r="T225" s="196">
        <v>50</v>
      </c>
      <c r="U225" s="159">
        <f t="shared" si="148"/>
        <v>0</v>
      </c>
      <c r="V225" s="160">
        <f t="shared" si="149"/>
        <v>0</v>
      </c>
      <c r="W225" s="160">
        <f t="shared" si="150"/>
        <v>0</v>
      </c>
      <c r="X225" s="160">
        <f t="shared" si="151"/>
        <v>0</v>
      </c>
      <c r="Y225" s="161">
        <f t="shared" si="152"/>
        <v>0</v>
      </c>
      <c r="Z225" s="159">
        <f t="shared" si="153"/>
        <v>50</v>
      </c>
      <c r="AA225" s="160">
        <f t="shared" si="154"/>
        <v>0</v>
      </c>
      <c r="AB225" s="160">
        <f t="shared" si="155"/>
        <v>0</v>
      </c>
      <c r="AC225" s="160">
        <f t="shared" si="156"/>
        <v>0</v>
      </c>
      <c r="AD225" s="161">
        <f t="shared" si="157"/>
        <v>50</v>
      </c>
      <c r="AE225" s="178"/>
      <c r="AF225" s="178"/>
      <c r="AH225" s="166">
        <f t="shared" si="158"/>
        <v>0</v>
      </c>
      <c r="AI225" s="167"/>
      <c r="AJ225" s="167"/>
      <c r="AK225" s="167"/>
      <c r="AL225" s="168"/>
      <c r="AM225" s="169"/>
      <c r="AN225" s="203"/>
      <c r="AO225" s="166">
        <f t="shared" si="159"/>
        <v>0</v>
      </c>
      <c r="AP225" s="167"/>
      <c r="AQ225" s="167"/>
      <c r="AR225" s="167"/>
      <c r="AS225" s="170"/>
      <c r="AT225" s="159">
        <f t="shared" si="160"/>
        <v>0</v>
      </c>
      <c r="AU225" s="167"/>
      <c r="AV225" s="167"/>
      <c r="AW225" s="167"/>
      <c r="AX225" s="168"/>
      <c r="AY225" s="166">
        <f t="shared" si="161"/>
        <v>50</v>
      </c>
      <c r="AZ225" s="167"/>
      <c r="BA225" s="167"/>
      <c r="BB225" s="167"/>
      <c r="BC225" s="171">
        <v>50</v>
      </c>
      <c r="BD225" s="169"/>
      <c r="BE225" s="178"/>
      <c r="BF225" s="166">
        <f t="shared" si="162"/>
        <v>0</v>
      </c>
      <c r="BG225" s="167"/>
      <c r="BH225" s="167"/>
      <c r="BI225" s="167"/>
      <c r="BJ225" s="168"/>
      <c r="BK225" s="166">
        <f t="shared" si="163"/>
        <v>0</v>
      </c>
      <c r="BL225" s="167"/>
      <c r="BM225" s="167"/>
      <c r="BN225" s="167"/>
      <c r="BO225" s="171"/>
      <c r="BP225" s="172">
        <f t="shared" si="164"/>
        <v>0</v>
      </c>
      <c r="BQ225" s="167"/>
      <c r="BR225" s="167"/>
      <c r="BS225" s="167"/>
      <c r="BT225" s="171"/>
      <c r="BU225" s="166">
        <f t="shared" si="165"/>
        <v>0</v>
      </c>
      <c r="BV225" s="167"/>
      <c r="BW225" s="167"/>
      <c r="BX225" s="167"/>
      <c r="BY225" s="171"/>
      <c r="CA225" s="191">
        <v>7</v>
      </c>
      <c r="CB225" s="184"/>
      <c r="CC225" s="184"/>
      <c r="CD225" s="184"/>
      <c r="CE225" s="184"/>
      <c r="CF225" s="216">
        <f t="shared" si="147"/>
        <v>0</v>
      </c>
      <c r="CH225" s="665"/>
    </row>
    <row r="226" spans="1:88" s="165" customFormat="1" ht="16.5" customHeight="1" x14ac:dyDescent="0.15">
      <c r="A226" s="213">
        <f t="shared" si="166"/>
        <v>212</v>
      </c>
      <c r="B226" s="150" t="s">
        <v>26</v>
      </c>
      <c r="C226" s="265" t="s">
        <v>153</v>
      </c>
      <c r="D226" s="185" t="s">
        <v>289</v>
      </c>
      <c r="E226" s="188" t="s">
        <v>290</v>
      </c>
      <c r="F226" s="199" t="s">
        <v>291</v>
      </c>
      <c r="G226" s="206" t="s">
        <v>292</v>
      </c>
      <c r="H226" s="162">
        <v>3</v>
      </c>
      <c r="I226" s="153">
        <v>44256</v>
      </c>
      <c r="J226" s="154">
        <v>44651</v>
      </c>
      <c r="K226" s="155">
        <v>10</v>
      </c>
      <c r="L226" s="155">
        <v>2</v>
      </c>
      <c r="M226" s="155">
        <v>1</v>
      </c>
      <c r="N226" s="155">
        <v>4</v>
      </c>
      <c r="O226" s="155">
        <v>2</v>
      </c>
      <c r="P226" s="155">
        <v>2</v>
      </c>
      <c r="Q226" s="156">
        <v>4</v>
      </c>
      <c r="R226" s="163"/>
      <c r="S226" s="163">
        <v>1300</v>
      </c>
      <c r="T226" s="164">
        <v>1300</v>
      </c>
      <c r="U226" s="159">
        <f t="shared" si="148"/>
        <v>0</v>
      </c>
      <c r="V226" s="160">
        <f t="shared" si="149"/>
        <v>0</v>
      </c>
      <c r="W226" s="160">
        <f t="shared" si="150"/>
        <v>0</v>
      </c>
      <c r="X226" s="160">
        <f t="shared" si="151"/>
        <v>0</v>
      </c>
      <c r="Y226" s="161">
        <f t="shared" si="152"/>
        <v>0</v>
      </c>
      <c r="Z226" s="159">
        <f t="shared" si="153"/>
        <v>1300</v>
      </c>
      <c r="AA226" s="160">
        <f t="shared" si="154"/>
        <v>0</v>
      </c>
      <c r="AB226" s="160">
        <f t="shared" si="155"/>
        <v>0</v>
      </c>
      <c r="AC226" s="160">
        <f t="shared" si="156"/>
        <v>0</v>
      </c>
      <c r="AD226" s="161">
        <f t="shared" si="157"/>
        <v>1300</v>
      </c>
      <c r="AE226" s="178"/>
      <c r="AF226" s="178"/>
      <c r="AH226" s="166">
        <f t="shared" si="158"/>
        <v>0</v>
      </c>
      <c r="AI226" s="167"/>
      <c r="AJ226" s="167"/>
      <c r="AK226" s="167"/>
      <c r="AL226" s="168"/>
      <c r="AM226" s="169"/>
      <c r="AN226" s="203"/>
      <c r="AO226" s="166">
        <f t="shared" si="159"/>
        <v>0</v>
      </c>
      <c r="AP226" s="167"/>
      <c r="AQ226" s="167"/>
      <c r="AR226" s="167"/>
      <c r="AS226" s="170"/>
      <c r="AT226" s="159">
        <f t="shared" si="160"/>
        <v>0</v>
      </c>
      <c r="AU226" s="167"/>
      <c r="AV226" s="167"/>
      <c r="AW226" s="167"/>
      <c r="AX226" s="168"/>
      <c r="AY226" s="166">
        <f t="shared" si="161"/>
        <v>1300</v>
      </c>
      <c r="AZ226" s="167"/>
      <c r="BA226" s="167"/>
      <c r="BB226" s="167"/>
      <c r="BC226" s="171">
        <v>1300</v>
      </c>
      <c r="BD226" s="169"/>
      <c r="BE226" s="178"/>
      <c r="BF226" s="166">
        <f t="shared" si="162"/>
        <v>0</v>
      </c>
      <c r="BG226" s="167"/>
      <c r="BH226" s="167"/>
      <c r="BI226" s="167"/>
      <c r="BJ226" s="168"/>
      <c r="BK226" s="166">
        <f t="shared" si="163"/>
        <v>0</v>
      </c>
      <c r="BL226" s="167"/>
      <c r="BM226" s="167"/>
      <c r="BN226" s="167"/>
      <c r="BO226" s="171"/>
      <c r="BP226" s="172">
        <f t="shared" si="164"/>
        <v>0</v>
      </c>
      <c r="BQ226" s="167"/>
      <c r="BR226" s="167"/>
      <c r="BS226" s="167"/>
      <c r="BT226" s="171"/>
      <c r="BU226" s="166">
        <f t="shared" si="165"/>
        <v>0</v>
      </c>
      <c r="BV226" s="167"/>
      <c r="BW226" s="167"/>
      <c r="BX226" s="167"/>
      <c r="BY226" s="171"/>
      <c r="CA226" s="191">
        <v>22</v>
      </c>
      <c r="CB226" s="184"/>
      <c r="CC226" s="184"/>
      <c r="CD226" s="184"/>
      <c r="CE226" s="184"/>
      <c r="CF226" s="216">
        <f t="shared" si="147"/>
        <v>0</v>
      </c>
      <c r="CH226" s="665"/>
    </row>
    <row r="227" spans="1:88" s="211" customFormat="1" ht="16.5" customHeight="1" x14ac:dyDescent="0.15">
      <c r="A227" s="213">
        <f t="shared" si="166"/>
        <v>213</v>
      </c>
      <c r="B227" s="236" t="s">
        <v>26</v>
      </c>
      <c r="C227" s="265" t="s">
        <v>857</v>
      </c>
      <c r="D227" s="266" t="s">
        <v>13</v>
      </c>
      <c r="E227" s="267" t="s">
        <v>855</v>
      </c>
      <c r="F227" s="272" t="s">
        <v>856</v>
      </c>
      <c r="G227" s="224" t="s">
        <v>1148</v>
      </c>
      <c r="H227" s="263">
        <v>3</v>
      </c>
      <c r="I227" s="230">
        <v>44284</v>
      </c>
      <c r="J227" s="231">
        <v>44651</v>
      </c>
      <c r="K227" s="232">
        <v>10</v>
      </c>
      <c r="L227" s="232">
        <v>2</v>
      </c>
      <c r="M227" s="232">
        <v>1</v>
      </c>
      <c r="N227" s="232">
        <v>6</v>
      </c>
      <c r="O227" s="232">
        <v>1</v>
      </c>
      <c r="P227" s="232">
        <v>1</v>
      </c>
      <c r="Q227" s="233">
        <v>1</v>
      </c>
      <c r="R227" s="255"/>
      <c r="S227" s="255"/>
      <c r="T227" s="258">
        <v>200</v>
      </c>
      <c r="U227" s="214">
        <f t="shared" si="148"/>
        <v>0</v>
      </c>
      <c r="V227" s="218">
        <f t="shared" si="149"/>
        <v>0</v>
      </c>
      <c r="W227" s="218">
        <f t="shared" si="150"/>
        <v>0</v>
      </c>
      <c r="X227" s="218">
        <f t="shared" si="151"/>
        <v>0</v>
      </c>
      <c r="Y227" s="212">
        <f t="shared" si="152"/>
        <v>0</v>
      </c>
      <c r="Z227" s="214">
        <f t="shared" si="153"/>
        <v>200</v>
      </c>
      <c r="AA227" s="218">
        <f t="shared" si="154"/>
        <v>0</v>
      </c>
      <c r="AB227" s="218">
        <f t="shared" si="155"/>
        <v>0</v>
      </c>
      <c r="AC227" s="218">
        <f t="shared" si="156"/>
        <v>0</v>
      </c>
      <c r="AD227" s="212">
        <f t="shared" si="157"/>
        <v>200</v>
      </c>
      <c r="AE227" s="252"/>
      <c r="AF227" s="252"/>
      <c r="AG227" s="376"/>
      <c r="AH227" s="249">
        <f t="shared" si="158"/>
        <v>0</v>
      </c>
      <c r="AI227" s="238"/>
      <c r="AJ227" s="238"/>
      <c r="AK227" s="238"/>
      <c r="AL227" s="239"/>
      <c r="AM227" s="254"/>
      <c r="AN227" s="262"/>
      <c r="AO227" s="249">
        <f t="shared" si="159"/>
        <v>0</v>
      </c>
      <c r="AP227" s="238"/>
      <c r="AQ227" s="238"/>
      <c r="AR227" s="238"/>
      <c r="AS227" s="242"/>
      <c r="AT227" s="214">
        <f t="shared" si="160"/>
        <v>0</v>
      </c>
      <c r="AU227" s="238"/>
      <c r="AV227" s="238"/>
      <c r="AW227" s="238"/>
      <c r="AX227" s="239"/>
      <c r="AY227" s="249">
        <f t="shared" si="161"/>
        <v>200</v>
      </c>
      <c r="AZ227" s="238"/>
      <c r="BA227" s="238"/>
      <c r="BB227" s="238"/>
      <c r="BC227" s="246">
        <v>200</v>
      </c>
      <c r="BD227" s="254"/>
      <c r="BE227" s="252"/>
      <c r="BF227" s="249">
        <f t="shared" si="162"/>
        <v>0</v>
      </c>
      <c r="BG227" s="238"/>
      <c r="BH227" s="238"/>
      <c r="BI227" s="238"/>
      <c r="BJ227" s="239"/>
      <c r="BK227" s="249">
        <f t="shared" si="163"/>
        <v>0</v>
      </c>
      <c r="BL227" s="238"/>
      <c r="BM227" s="238"/>
      <c r="BN227" s="238"/>
      <c r="BO227" s="246"/>
      <c r="BP227" s="223">
        <f t="shared" si="164"/>
        <v>0</v>
      </c>
      <c r="BQ227" s="238"/>
      <c r="BR227" s="238"/>
      <c r="BS227" s="238"/>
      <c r="BT227" s="246"/>
      <c r="BU227" s="249">
        <f t="shared" si="165"/>
        <v>0</v>
      </c>
      <c r="BV227" s="238"/>
      <c r="BW227" s="238"/>
      <c r="BX227" s="238"/>
      <c r="BY227" s="246"/>
      <c r="CA227" s="222">
        <v>196</v>
      </c>
      <c r="CB227" s="216"/>
      <c r="CC227" s="216"/>
      <c r="CD227" s="216"/>
      <c r="CE227" s="216"/>
      <c r="CF227" s="216">
        <f t="shared" si="147"/>
        <v>0</v>
      </c>
      <c r="CH227" s="263">
        <v>32</v>
      </c>
      <c r="CJ227" s="274">
        <v>41</v>
      </c>
    </row>
    <row r="228" spans="1:88" s="211" customFormat="1" ht="16.5" customHeight="1" x14ac:dyDescent="0.15">
      <c r="A228" s="213">
        <f t="shared" si="166"/>
        <v>214</v>
      </c>
      <c r="B228" s="236" t="s">
        <v>26</v>
      </c>
      <c r="C228" s="265" t="s">
        <v>858</v>
      </c>
      <c r="D228" s="266" t="s">
        <v>13</v>
      </c>
      <c r="E228" s="267" t="s">
        <v>855</v>
      </c>
      <c r="F228" s="272" t="s">
        <v>856</v>
      </c>
      <c r="G228" s="224" t="s">
        <v>1149</v>
      </c>
      <c r="H228" s="263">
        <v>3</v>
      </c>
      <c r="I228" s="230">
        <v>44284</v>
      </c>
      <c r="J228" s="231">
        <v>44651</v>
      </c>
      <c r="K228" s="232">
        <v>10</v>
      </c>
      <c r="L228" s="232">
        <v>2</v>
      </c>
      <c r="M228" s="232">
        <v>1</v>
      </c>
      <c r="N228" s="232">
        <v>6</v>
      </c>
      <c r="O228" s="232">
        <v>1</v>
      </c>
      <c r="P228" s="232">
        <v>1</v>
      </c>
      <c r="Q228" s="233">
        <v>12</v>
      </c>
      <c r="R228" s="255"/>
      <c r="S228" s="255"/>
      <c r="T228" s="258">
        <v>18000</v>
      </c>
      <c r="U228" s="214">
        <v>0</v>
      </c>
      <c r="V228" s="218">
        <v>0</v>
      </c>
      <c r="W228" s="218">
        <v>0</v>
      </c>
      <c r="X228" s="218">
        <v>0</v>
      </c>
      <c r="Y228" s="212">
        <v>0</v>
      </c>
      <c r="Z228" s="214">
        <v>18000</v>
      </c>
      <c r="AA228" s="218">
        <v>0</v>
      </c>
      <c r="AB228" s="218">
        <v>0</v>
      </c>
      <c r="AC228" s="218">
        <v>0</v>
      </c>
      <c r="AD228" s="212">
        <v>18000</v>
      </c>
      <c r="AF228" s="249">
        <v>0</v>
      </c>
      <c r="AH228" s="249">
        <v>0</v>
      </c>
      <c r="AI228" s="238"/>
      <c r="AJ228" s="238"/>
      <c r="AK228" s="238"/>
      <c r="AL228" s="239"/>
      <c r="AM228" s="254"/>
      <c r="AN228" s="249">
        <v>0</v>
      </c>
      <c r="AO228" s="249">
        <f t="shared" si="159"/>
        <v>0</v>
      </c>
      <c r="AP228" s="238"/>
      <c r="AQ228" s="238"/>
      <c r="AR228" s="238"/>
      <c r="AS228" s="242"/>
      <c r="AT228" s="214">
        <f t="shared" si="160"/>
        <v>0</v>
      </c>
      <c r="AU228" s="238"/>
      <c r="AV228" s="238"/>
      <c r="AW228" s="238"/>
      <c r="AX228" s="239"/>
      <c r="AY228" s="249">
        <f t="shared" si="161"/>
        <v>18000</v>
      </c>
      <c r="AZ228" s="238"/>
      <c r="BA228" s="238"/>
      <c r="BB228" s="238"/>
      <c r="BC228" s="246">
        <v>18000</v>
      </c>
      <c r="BD228" s="254"/>
      <c r="BE228" s="238"/>
      <c r="BF228" s="249">
        <f t="shared" si="162"/>
        <v>0</v>
      </c>
      <c r="BG228" s="238"/>
      <c r="BH228" s="238"/>
      <c r="BI228" s="238"/>
      <c r="BJ228" s="239"/>
      <c r="BK228" s="249">
        <f t="shared" si="163"/>
        <v>0</v>
      </c>
      <c r="BL228" s="238"/>
      <c r="BM228" s="238"/>
      <c r="BN228" s="238"/>
      <c r="BO228" s="246"/>
      <c r="BP228" s="223">
        <f t="shared" si="164"/>
        <v>0</v>
      </c>
      <c r="BQ228" s="238"/>
      <c r="BR228" s="238"/>
      <c r="BS228" s="238"/>
      <c r="BT228" s="246"/>
      <c r="BU228" s="249">
        <f t="shared" si="165"/>
        <v>0</v>
      </c>
      <c r="BV228" s="238"/>
      <c r="BW228" s="238"/>
      <c r="BX228" s="238"/>
      <c r="BY228" s="246"/>
      <c r="CA228" s="222">
        <v>197</v>
      </c>
      <c r="CB228" s="216"/>
      <c r="CC228" s="216"/>
      <c r="CD228" s="216"/>
      <c r="CE228" s="216"/>
      <c r="CF228" s="216">
        <f t="shared" si="147"/>
        <v>0</v>
      </c>
      <c r="CH228" s="263">
        <v>32</v>
      </c>
      <c r="CJ228" s="274">
        <v>41</v>
      </c>
    </row>
    <row r="229" spans="1:88" s="211" customFormat="1" ht="16.5" customHeight="1" x14ac:dyDescent="0.15">
      <c r="A229" s="213">
        <f t="shared" si="166"/>
        <v>215</v>
      </c>
      <c r="B229" s="236" t="s">
        <v>26</v>
      </c>
      <c r="C229" s="265" t="s">
        <v>859</v>
      </c>
      <c r="D229" s="266" t="s">
        <v>13</v>
      </c>
      <c r="E229" s="267" t="s">
        <v>855</v>
      </c>
      <c r="F229" s="272" t="s">
        <v>856</v>
      </c>
      <c r="G229" s="224" t="s">
        <v>860</v>
      </c>
      <c r="H229" s="264">
        <v>3</v>
      </c>
      <c r="I229" s="230">
        <v>44284</v>
      </c>
      <c r="J229" s="231">
        <v>44651</v>
      </c>
      <c r="K229" s="232">
        <v>10</v>
      </c>
      <c r="L229" s="232">
        <v>2</v>
      </c>
      <c r="M229" s="232">
        <v>1</v>
      </c>
      <c r="N229" s="232">
        <v>6</v>
      </c>
      <c r="O229" s="232">
        <v>1</v>
      </c>
      <c r="P229" s="232">
        <v>1</v>
      </c>
      <c r="Q229" s="233">
        <v>12</v>
      </c>
      <c r="R229" s="256"/>
      <c r="S229" s="256"/>
      <c r="T229" s="258">
        <v>5600</v>
      </c>
      <c r="U229" s="214">
        <v>0</v>
      </c>
      <c r="V229" s="218">
        <v>0</v>
      </c>
      <c r="W229" s="218">
        <v>0</v>
      </c>
      <c r="X229" s="218">
        <v>0</v>
      </c>
      <c r="Y229" s="212">
        <v>0</v>
      </c>
      <c r="Z229" s="214">
        <v>5600</v>
      </c>
      <c r="AA229" s="218">
        <v>0</v>
      </c>
      <c r="AB229" s="218">
        <v>0</v>
      </c>
      <c r="AC229" s="218">
        <v>0</v>
      </c>
      <c r="AD229" s="212">
        <v>5600</v>
      </c>
      <c r="AF229" s="249">
        <v>0</v>
      </c>
      <c r="AH229" s="249">
        <v>0</v>
      </c>
      <c r="AI229" s="238"/>
      <c r="AJ229" s="238"/>
      <c r="AK229" s="238"/>
      <c r="AL229" s="239"/>
      <c r="AM229" s="254"/>
      <c r="AN229" s="249">
        <v>0</v>
      </c>
      <c r="AO229" s="249">
        <f t="shared" si="159"/>
        <v>0</v>
      </c>
      <c r="AP229" s="238"/>
      <c r="AQ229" s="238"/>
      <c r="AR229" s="238"/>
      <c r="AS229" s="242"/>
      <c r="AT229" s="214">
        <f t="shared" si="160"/>
        <v>0</v>
      </c>
      <c r="AU229" s="238"/>
      <c r="AV229" s="238"/>
      <c r="AW229" s="238"/>
      <c r="AX229" s="239"/>
      <c r="AY229" s="249">
        <f t="shared" si="161"/>
        <v>5600</v>
      </c>
      <c r="AZ229" s="238"/>
      <c r="BA229" s="238"/>
      <c r="BB229" s="238"/>
      <c r="BC229" s="246">
        <v>5600</v>
      </c>
      <c r="BD229" s="254"/>
      <c r="BE229" s="238"/>
      <c r="BF229" s="249">
        <f t="shared" si="162"/>
        <v>0</v>
      </c>
      <c r="BG229" s="238"/>
      <c r="BH229" s="238"/>
      <c r="BI229" s="238"/>
      <c r="BJ229" s="239"/>
      <c r="BK229" s="249">
        <f t="shared" si="163"/>
        <v>0</v>
      </c>
      <c r="BL229" s="238"/>
      <c r="BM229" s="238"/>
      <c r="BN229" s="238"/>
      <c r="BO229" s="246"/>
      <c r="BP229" s="223">
        <f t="shared" si="164"/>
        <v>0</v>
      </c>
      <c r="BQ229" s="238"/>
      <c r="BR229" s="238"/>
      <c r="BS229" s="238"/>
      <c r="BT229" s="246"/>
      <c r="BU229" s="249">
        <f t="shared" si="165"/>
        <v>0</v>
      </c>
      <c r="BV229" s="238"/>
      <c r="BW229" s="238"/>
      <c r="BX229" s="238"/>
      <c r="BY229" s="246"/>
      <c r="CA229" s="222">
        <v>198</v>
      </c>
      <c r="CB229" s="216"/>
      <c r="CC229" s="216"/>
      <c r="CD229" s="216"/>
      <c r="CE229" s="216"/>
      <c r="CF229" s="216">
        <f t="shared" si="147"/>
        <v>0</v>
      </c>
      <c r="CH229" s="264">
        <v>32</v>
      </c>
      <c r="CJ229" s="274">
        <v>41</v>
      </c>
    </row>
    <row r="230" spans="1:88" s="211" customFormat="1" ht="16.5" customHeight="1" x14ac:dyDescent="0.15">
      <c r="A230" s="213">
        <f t="shared" si="166"/>
        <v>216</v>
      </c>
      <c r="B230" s="236" t="s">
        <v>26</v>
      </c>
      <c r="C230" s="265" t="s">
        <v>156</v>
      </c>
      <c r="D230" s="266" t="s">
        <v>13</v>
      </c>
      <c r="E230" s="267" t="s">
        <v>84</v>
      </c>
      <c r="F230" s="272" t="s">
        <v>95</v>
      </c>
      <c r="G230" s="224" t="s">
        <v>1130</v>
      </c>
      <c r="H230" s="263">
        <v>3</v>
      </c>
      <c r="I230" s="181" t="s">
        <v>1129</v>
      </c>
      <c r="J230" s="231">
        <v>44651</v>
      </c>
      <c r="K230" s="232">
        <v>10</v>
      </c>
      <c r="L230" s="232">
        <v>2</v>
      </c>
      <c r="M230" s="232">
        <v>1</v>
      </c>
      <c r="N230" s="232">
        <v>7</v>
      </c>
      <c r="O230" s="232">
        <v>1</v>
      </c>
      <c r="P230" s="232">
        <v>1</v>
      </c>
      <c r="Q230" s="233">
        <v>1</v>
      </c>
      <c r="R230" s="257"/>
      <c r="S230" s="257"/>
      <c r="T230" s="258">
        <v>2223259</v>
      </c>
      <c r="U230" s="214">
        <f t="shared" ref="U230:Y237" si="167">AH230+AO230</f>
        <v>0</v>
      </c>
      <c r="V230" s="218">
        <f t="shared" si="167"/>
        <v>0</v>
      </c>
      <c r="W230" s="218">
        <f t="shared" si="167"/>
        <v>0</v>
      </c>
      <c r="X230" s="218">
        <f t="shared" si="167"/>
        <v>0</v>
      </c>
      <c r="Y230" s="212">
        <f t="shared" si="167"/>
        <v>0</v>
      </c>
      <c r="Z230" s="215">
        <f t="shared" ref="Z230:AD237" si="168">AT230+AY230+BF230+BK230+BP230+BU230</f>
        <v>2223259</v>
      </c>
      <c r="AA230" s="218">
        <f t="shared" si="168"/>
        <v>0</v>
      </c>
      <c r="AB230" s="218">
        <f t="shared" si="168"/>
        <v>0</v>
      </c>
      <c r="AC230" s="218">
        <f t="shared" si="168"/>
        <v>0</v>
      </c>
      <c r="AD230" s="212">
        <f t="shared" si="168"/>
        <v>2223259</v>
      </c>
      <c r="AE230" s="252"/>
      <c r="AF230" s="252"/>
      <c r="AH230" s="249">
        <f t="shared" ref="AH230:AH237" si="169">SUM(AI230:AL230)</f>
        <v>0</v>
      </c>
      <c r="AI230" s="238"/>
      <c r="AJ230" s="238"/>
      <c r="AK230" s="238"/>
      <c r="AL230" s="239"/>
      <c r="AM230" s="254"/>
      <c r="AN230" s="262"/>
      <c r="AO230" s="249">
        <f t="shared" si="159"/>
        <v>0</v>
      </c>
      <c r="AP230" s="238"/>
      <c r="AQ230" s="238"/>
      <c r="AR230" s="238"/>
      <c r="AS230" s="242"/>
      <c r="AT230" s="214">
        <f t="shared" si="160"/>
        <v>0</v>
      </c>
      <c r="AU230" s="238"/>
      <c r="AV230" s="238"/>
      <c r="AW230" s="238"/>
      <c r="AX230" s="239"/>
      <c r="AY230" s="250">
        <f t="shared" si="161"/>
        <v>2223259</v>
      </c>
      <c r="AZ230" s="238"/>
      <c r="BA230" s="238"/>
      <c r="BB230" s="238"/>
      <c r="BC230" s="239">
        <f>2213259+10000</f>
        <v>2223259</v>
      </c>
      <c r="BD230" s="254"/>
      <c r="BE230" s="252"/>
      <c r="BF230" s="249">
        <f t="shared" si="162"/>
        <v>0</v>
      </c>
      <c r="BG230" s="238"/>
      <c r="BH230" s="238"/>
      <c r="BI230" s="238"/>
      <c r="BJ230" s="239"/>
      <c r="BK230" s="249">
        <f t="shared" si="163"/>
        <v>0</v>
      </c>
      <c r="BL230" s="238"/>
      <c r="BM230" s="238"/>
      <c r="BN230" s="238"/>
      <c r="BO230" s="246"/>
      <c r="BP230" s="223">
        <f t="shared" si="164"/>
        <v>0</v>
      </c>
      <c r="BQ230" s="238"/>
      <c r="BR230" s="238"/>
      <c r="BS230" s="238"/>
      <c r="BT230" s="246"/>
      <c r="BU230" s="249">
        <f t="shared" si="165"/>
        <v>0</v>
      </c>
      <c r="BV230" s="238"/>
      <c r="BW230" s="238"/>
      <c r="BX230" s="238"/>
      <c r="BY230" s="246"/>
      <c r="CA230" s="222">
        <v>199</v>
      </c>
      <c r="CB230" s="216"/>
      <c r="CC230" s="216"/>
      <c r="CD230" s="216"/>
      <c r="CE230" s="216"/>
      <c r="CF230" s="216">
        <f t="shared" si="147"/>
        <v>0</v>
      </c>
      <c r="CH230" s="263">
        <v>32</v>
      </c>
      <c r="CJ230" s="274">
        <v>36</v>
      </c>
    </row>
    <row r="231" spans="1:88" s="211" customFormat="1" ht="16.5" customHeight="1" x14ac:dyDescent="0.15">
      <c r="A231" s="213">
        <f t="shared" si="166"/>
        <v>217</v>
      </c>
      <c r="B231" s="236" t="s">
        <v>26</v>
      </c>
      <c r="C231" s="265" t="s">
        <v>157</v>
      </c>
      <c r="D231" s="266" t="s">
        <v>13</v>
      </c>
      <c r="E231" s="267" t="s">
        <v>84</v>
      </c>
      <c r="F231" s="272" t="s">
        <v>95</v>
      </c>
      <c r="G231" s="224" t="s">
        <v>158</v>
      </c>
      <c r="H231" s="263">
        <v>3</v>
      </c>
      <c r="I231" s="181" t="s">
        <v>1131</v>
      </c>
      <c r="J231" s="231">
        <v>44408</v>
      </c>
      <c r="K231" s="232">
        <v>10</v>
      </c>
      <c r="L231" s="232">
        <v>2</v>
      </c>
      <c r="M231" s="232">
        <v>1</v>
      </c>
      <c r="N231" s="232">
        <v>7</v>
      </c>
      <c r="O231" s="232">
        <v>1</v>
      </c>
      <c r="P231" s="232">
        <v>1</v>
      </c>
      <c r="Q231" s="233">
        <v>1</v>
      </c>
      <c r="R231" s="257"/>
      <c r="S231" s="257"/>
      <c r="T231" s="259">
        <v>20371</v>
      </c>
      <c r="U231" s="214">
        <f t="shared" si="167"/>
        <v>0</v>
      </c>
      <c r="V231" s="218">
        <f t="shared" si="167"/>
        <v>0</v>
      </c>
      <c r="W231" s="218">
        <f t="shared" si="167"/>
        <v>0</v>
      </c>
      <c r="X231" s="218">
        <f t="shared" si="167"/>
        <v>0</v>
      </c>
      <c r="Y231" s="212">
        <f t="shared" si="167"/>
        <v>0</v>
      </c>
      <c r="Z231" s="214">
        <f t="shared" si="168"/>
        <v>20371</v>
      </c>
      <c r="AA231" s="218">
        <f t="shared" si="168"/>
        <v>0</v>
      </c>
      <c r="AB231" s="218">
        <f t="shared" si="168"/>
        <v>0</v>
      </c>
      <c r="AC231" s="218">
        <f t="shared" si="168"/>
        <v>0</v>
      </c>
      <c r="AD231" s="212">
        <f t="shared" si="168"/>
        <v>20371</v>
      </c>
      <c r="AE231" s="252"/>
      <c r="AF231" s="252"/>
      <c r="AH231" s="249">
        <f t="shared" si="169"/>
        <v>0</v>
      </c>
      <c r="AI231" s="238"/>
      <c r="AJ231" s="238"/>
      <c r="AK231" s="238"/>
      <c r="AL231" s="239"/>
      <c r="AM231" s="254"/>
      <c r="AN231" s="262"/>
      <c r="AO231" s="249">
        <f t="shared" si="159"/>
        <v>0</v>
      </c>
      <c r="AP231" s="238"/>
      <c r="AQ231" s="238"/>
      <c r="AR231" s="238"/>
      <c r="AS231" s="242"/>
      <c r="AT231" s="214">
        <f t="shared" si="160"/>
        <v>0</v>
      </c>
      <c r="AU231" s="238"/>
      <c r="AV231" s="238"/>
      <c r="AW231" s="238"/>
      <c r="AX231" s="239"/>
      <c r="AY231" s="249">
        <f t="shared" si="161"/>
        <v>20371</v>
      </c>
      <c r="AZ231" s="238"/>
      <c r="BA231" s="238"/>
      <c r="BB231" s="238"/>
      <c r="BC231" s="246">
        <v>20371</v>
      </c>
      <c r="BD231" s="254"/>
      <c r="BE231" s="252"/>
      <c r="BF231" s="249">
        <f t="shared" si="162"/>
        <v>0</v>
      </c>
      <c r="BG231" s="238"/>
      <c r="BH231" s="238"/>
      <c r="BI231" s="238"/>
      <c r="BJ231" s="239"/>
      <c r="BK231" s="249">
        <f t="shared" si="163"/>
        <v>0</v>
      </c>
      <c r="BL231" s="238"/>
      <c r="BM231" s="238"/>
      <c r="BN231" s="238"/>
      <c r="BO231" s="246"/>
      <c r="BP231" s="223">
        <f t="shared" si="164"/>
        <v>0</v>
      </c>
      <c r="BQ231" s="238"/>
      <c r="BR231" s="238"/>
      <c r="BS231" s="238"/>
      <c r="BT231" s="246"/>
      <c r="BU231" s="249">
        <f t="shared" si="165"/>
        <v>0</v>
      </c>
      <c r="BV231" s="238"/>
      <c r="BW231" s="238"/>
      <c r="BX231" s="238"/>
      <c r="BY231" s="246"/>
      <c r="CA231" s="222">
        <v>200</v>
      </c>
      <c r="CB231" s="216"/>
      <c r="CC231" s="216"/>
      <c r="CD231" s="216"/>
      <c r="CE231" s="216"/>
      <c r="CF231" s="216">
        <f t="shared" si="147"/>
        <v>0</v>
      </c>
      <c r="CH231" s="263">
        <v>32</v>
      </c>
      <c r="CJ231" s="274">
        <v>36</v>
      </c>
    </row>
    <row r="232" spans="1:88" s="211" customFormat="1" ht="16.5" customHeight="1" x14ac:dyDescent="0.15">
      <c r="A232" s="213">
        <f t="shared" si="166"/>
        <v>218</v>
      </c>
      <c r="B232" s="236" t="s">
        <v>26</v>
      </c>
      <c r="C232" s="265" t="s">
        <v>579</v>
      </c>
      <c r="D232" s="270" t="s">
        <v>13</v>
      </c>
      <c r="E232" s="267" t="s">
        <v>576</v>
      </c>
      <c r="F232" s="272" t="s">
        <v>577</v>
      </c>
      <c r="G232" s="226" t="s">
        <v>580</v>
      </c>
      <c r="H232" s="263">
        <v>3</v>
      </c>
      <c r="I232" s="230">
        <v>44287</v>
      </c>
      <c r="J232" s="231">
        <v>44651</v>
      </c>
      <c r="K232" s="232">
        <v>10</v>
      </c>
      <c r="L232" s="232">
        <v>2</v>
      </c>
      <c r="M232" s="232">
        <v>1</v>
      </c>
      <c r="N232" s="232">
        <v>8</v>
      </c>
      <c r="O232" s="232">
        <v>1</v>
      </c>
      <c r="P232" s="232">
        <v>1</v>
      </c>
      <c r="Q232" s="233">
        <v>1</v>
      </c>
      <c r="R232" s="255"/>
      <c r="S232" s="255"/>
      <c r="T232" s="258">
        <v>326</v>
      </c>
      <c r="U232" s="214">
        <f t="shared" si="167"/>
        <v>0</v>
      </c>
      <c r="V232" s="218">
        <f t="shared" si="167"/>
        <v>0</v>
      </c>
      <c r="W232" s="218">
        <f t="shared" si="167"/>
        <v>0</v>
      </c>
      <c r="X232" s="218">
        <f t="shared" si="167"/>
        <v>0</v>
      </c>
      <c r="Y232" s="212">
        <f t="shared" si="167"/>
        <v>0</v>
      </c>
      <c r="Z232" s="214">
        <f t="shared" si="168"/>
        <v>326</v>
      </c>
      <c r="AA232" s="218">
        <f t="shared" si="168"/>
        <v>0</v>
      </c>
      <c r="AB232" s="218">
        <f t="shared" si="168"/>
        <v>0</v>
      </c>
      <c r="AC232" s="218">
        <f t="shared" si="168"/>
        <v>0</v>
      </c>
      <c r="AD232" s="212">
        <f t="shared" si="168"/>
        <v>326</v>
      </c>
      <c r="AE232" s="252"/>
      <c r="AF232" s="252"/>
      <c r="AH232" s="249">
        <f t="shared" si="169"/>
        <v>0</v>
      </c>
      <c r="AI232" s="238"/>
      <c r="AJ232" s="238"/>
      <c r="AK232" s="238"/>
      <c r="AL232" s="239"/>
      <c r="AM232" s="254"/>
      <c r="AN232" s="262"/>
      <c r="AO232" s="249">
        <f t="shared" si="159"/>
        <v>0</v>
      </c>
      <c r="AP232" s="238"/>
      <c r="AQ232" s="238"/>
      <c r="AR232" s="238"/>
      <c r="AS232" s="242"/>
      <c r="AT232" s="214">
        <f t="shared" si="160"/>
        <v>0</v>
      </c>
      <c r="AU232" s="238"/>
      <c r="AV232" s="238"/>
      <c r="AW232" s="238"/>
      <c r="AX232" s="239"/>
      <c r="AY232" s="249">
        <f t="shared" si="161"/>
        <v>326</v>
      </c>
      <c r="AZ232" s="238"/>
      <c r="BA232" s="238"/>
      <c r="BB232" s="238"/>
      <c r="BC232" s="246">
        <v>326</v>
      </c>
      <c r="BD232" s="254"/>
      <c r="BE232" s="252"/>
      <c r="BF232" s="249">
        <f t="shared" si="162"/>
        <v>0</v>
      </c>
      <c r="BG232" s="238"/>
      <c r="BH232" s="238"/>
      <c r="BI232" s="238"/>
      <c r="BJ232" s="239"/>
      <c r="BK232" s="249">
        <f t="shared" si="163"/>
        <v>0</v>
      </c>
      <c r="BL232" s="238"/>
      <c r="BM232" s="238"/>
      <c r="BN232" s="238"/>
      <c r="BO232" s="246"/>
      <c r="BP232" s="223">
        <f t="shared" si="164"/>
        <v>0</v>
      </c>
      <c r="BQ232" s="238"/>
      <c r="BR232" s="238"/>
      <c r="BS232" s="238"/>
      <c r="BT232" s="246"/>
      <c r="BU232" s="249">
        <f t="shared" si="165"/>
        <v>0</v>
      </c>
      <c r="BV232" s="238"/>
      <c r="BW232" s="238"/>
      <c r="BX232" s="238"/>
      <c r="BY232" s="246"/>
      <c r="CA232" s="222">
        <v>201</v>
      </c>
      <c r="CB232" s="216"/>
      <c r="CC232" s="216"/>
      <c r="CD232" s="216"/>
      <c r="CE232" s="216"/>
      <c r="CF232" s="216">
        <f t="shared" si="147"/>
        <v>0</v>
      </c>
      <c r="CH232" s="263">
        <v>32</v>
      </c>
      <c r="CJ232" s="274">
        <v>51</v>
      </c>
    </row>
    <row r="233" spans="1:88" s="211" customFormat="1" ht="16.5" customHeight="1" x14ac:dyDescent="0.15">
      <c r="A233" s="213">
        <f t="shared" si="166"/>
        <v>219</v>
      </c>
      <c r="B233" s="236" t="s">
        <v>26</v>
      </c>
      <c r="C233" s="265" t="s">
        <v>581</v>
      </c>
      <c r="D233" s="266" t="s">
        <v>13</v>
      </c>
      <c r="E233" s="267" t="s">
        <v>576</v>
      </c>
      <c r="F233" s="272" t="s">
        <v>577</v>
      </c>
      <c r="G233" s="224" t="s">
        <v>582</v>
      </c>
      <c r="H233" s="263">
        <v>3</v>
      </c>
      <c r="I233" s="230">
        <v>44287</v>
      </c>
      <c r="J233" s="231">
        <v>44651</v>
      </c>
      <c r="K233" s="232">
        <v>10</v>
      </c>
      <c r="L233" s="232">
        <v>2</v>
      </c>
      <c r="M233" s="232">
        <v>1</v>
      </c>
      <c r="N233" s="232">
        <v>8</v>
      </c>
      <c r="O233" s="232">
        <v>1</v>
      </c>
      <c r="P233" s="232">
        <v>1</v>
      </c>
      <c r="Q233" s="233">
        <v>1</v>
      </c>
      <c r="R233" s="255"/>
      <c r="S233" s="255"/>
      <c r="T233" s="258">
        <v>209</v>
      </c>
      <c r="U233" s="214">
        <f t="shared" si="167"/>
        <v>0</v>
      </c>
      <c r="V233" s="218">
        <f t="shared" si="167"/>
        <v>0</v>
      </c>
      <c r="W233" s="218">
        <f t="shared" si="167"/>
        <v>0</v>
      </c>
      <c r="X233" s="218">
        <f t="shared" si="167"/>
        <v>0</v>
      </c>
      <c r="Y233" s="212">
        <f t="shared" si="167"/>
        <v>0</v>
      </c>
      <c r="Z233" s="214">
        <f t="shared" si="168"/>
        <v>209</v>
      </c>
      <c r="AA233" s="218">
        <f t="shared" si="168"/>
        <v>0</v>
      </c>
      <c r="AB233" s="218">
        <f t="shared" si="168"/>
        <v>0</v>
      </c>
      <c r="AC233" s="218">
        <f t="shared" si="168"/>
        <v>0</v>
      </c>
      <c r="AD233" s="212">
        <f t="shared" si="168"/>
        <v>209</v>
      </c>
      <c r="AE233" s="252"/>
      <c r="AF233" s="252"/>
      <c r="AH233" s="249">
        <f t="shared" si="169"/>
        <v>0</v>
      </c>
      <c r="AI233" s="238"/>
      <c r="AJ233" s="238"/>
      <c r="AK233" s="238"/>
      <c r="AL233" s="239"/>
      <c r="AM233" s="254"/>
      <c r="AN233" s="262"/>
      <c r="AO233" s="249">
        <f t="shared" si="159"/>
        <v>0</v>
      </c>
      <c r="AP233" s="238"/>
      <c r="AQ233" s="238"/>
      <c r="AR233" s="238"/>
      <c r="AS233" s="242"/>
      <c r="AT233" s="214">
        <f t="shared" si="160"/>
        <v>0</v>
      </c>
      <c r="AU233" s="238"/>
      <c r="AV233" s="238"/>
      <c r="AW233" s="238"/>
      <c r="AX233" s="239"/>
      <c r="AY233" s="249">
        <f t="shared" si="161"/>
        <v>209</v>
      </c>
      <c r="AZ233" s="238"/>
      <c r="BA233" s="238"/>
      <c r="BB233" s="238"/>
      <c r="BC233" s="246">
        <v>209</v>
      </c>
      <c r="BD233" s="254"/>
      <c r="BE233" s="252"/>
      <c r="BF233" s="249">
        <f t="shared" si="162"/>
        <v>0</v>
      </c>
      <c r="BG233" s="238"/>
      <c r="BH233" s="238"/>
      <c r="BI233" s="238"/>
      <c r="BJ233" s="239"/>
      <c r="BK233" s="249">
        <f t="shared" si="163"/>
        <v>0</v>
      </c>
      <c r="BL233" s="238"/>
      <c r="BM233" s="238"/>
      <c r="BN233" s="238"/>
      <c r="BO233" s="246"/>
      <c r="BP233" s="223">
        <f t="shared" si="164"/>
        <v>0</v>
      </c>
      <c r="BQ233" s="238"/>
      <c r="BR233" s="238"/>
      <c r="BS233" s="238"/>
      <c r="BT233" s="246"/>
      <c r="BU233" s="249">
        <f t="shared" si="165"/>
        <v>0</v>
      </c>
      <c r="BV233" s="238"/>
      <c r="BW233" s="238"/>
      <c r="BX233" s="238"/>
      <c r="BY233" s="246"/>
      <c r="CA233" s="222">
        <v>202</v>
      </c>
      <c r="CB233" s="216"/>
      <c r="CC233" s="216"/>
      <c r="CD233" s="216"/>
      <c r="CE233" s="216"/>
      <c r="CF233" s="216">
        <f t="shared" si="147"/>
        <v>0</v>
      </c>
      <c r="CH233" s="263">
        <v>32</v>
      </c>
      <c r="CJ233" s="274">
        <v>51</v>
      </c>
    </row>
    <row r="234" spans="1:88" s="211" customFormat="1" ht="16.5" customHeight="1" x14ac:dyDescent="0.15">
      <c r="A234" s="213">
        <f t="shared" si="166"/>
        <v>220</v>
      </c>
      <c r="B234" s="236" t="s">
        <v>27</v>
      </c>
      <c r="C234" s="265" t="s">
        <v>318</v>
      </c>
      <c r="D234" s="266" t="s">
        <v>289</v>
      </c>
      <c r="E234" s="267" t="s">
        <v>84</v>
      </c>
      <c r="F234" s="272" t="s">
        <v>95</v>
      </c>
      <c r="G234" s="224" t="s">
        <v>319</v>
      </c>
      <c r="H234" s="263">
        <v>3</v>
      </c>
      <c r="I234" s="230" t="s">
        <v>1141</v>
      </c>
      <c r="J234" s="231">
        <v>44651</v>
      </c>
      <c r="K234" s="232">
        <v>10</v>
      </c>
      <c r="L234" s="232">
        <v>2</v>
      </c>
      <c r="M234" s="232">
        <v>1</v>
      </c>
      <c r="N234" s="232">
        <v>9</v>
      </c>
      <c r="O234" s="232">
        <v>1</v>
      </c>
      <c r="P234" s="232">
        <v>2</v>
      </c>
      <c r="Q234" s="233">
        <v>1</v>
      </c>
      <c r="R234" s="255"/>
      <c r="S234" s="255"/>
      <c r="T234" s="258">
        <v>30000</v>
      </c>
      <c r="U234" s="219">
        <f t="shared" si="167"/>
        <v>0</v>
      </c>
      <c r="V234" s="220">
        <f t="shared" si="167"/>
        <v>0</v>
      </c>
      <c r="W234" s="220">
        <f t="shared" si="167"/>
        <v>0</v>
      </c>
      <c r="X234" s="220">
        <f t="shared" si="167"/>
        <v>0</v>
      </c>
      <c r="Y234" s="221">
        <f t="shared" si="167"/>
        <v>0</v>
      </c>
      <c r="Z234" s="219">
        <f t="shared" si="168"/>
        <v>30000</v>
      </c>
      <c r="AA234" s="220">
        <f t="shared" si="168"/>
        <v>0</v>
      </c>
      <c r="AB234" s="220">
        <f t="shared" si="168"/>
        <v>0</v>
      </c>
      <c r="AC234" s="220">
        <f t="shared" si="168"/>
        <v>0</v>
      </c>
      <c r="AD234" s="221">
        <f t="shared" si="168"/>
        <v>30000</v>
      </c>
      <c r="AE234" s="252"/>
      <c r="AF234" s="252"/>
      <c r="AH234" s="251">
        <f t="shared" si="169"/>
        <v>0</v>
      </c>
      <c r="AI234" s="240"/>
      <c r="AJ234" s="240"/>
      <c r="AK234" s="240"/>
      <c r="AL234" s="241"/>
      <c r="AM234" s="254"/>
      <c r="AN234" s="262"/>
      <c r="AO234" s="249">
        <f t="shared" si="159"/>
        <v>0</v>
      </c>
      <c r="AP234" s="240"/>
      <c r="AQ234" s="240"/>
      <c r="AR234" s="240"/>
      <c r="AS234" s="243"/>
      <c r="AT234" s="214">
        <f t="shared" si="160"/>
        <v>0</v>
      </c>
      <c r="AU234" s="240"/>
      <c r="AV234" s="240"/>
      <c r="AW234" s="240"/>
      <c r="AX234" s="241"/>
      <c r="AY234" s="249">
        <f t="shared" si="161"/>
        <v>30000</v>
      </c>
      <c r="AZ234" s="240"/>
      <c r="BA234" s="240"/>
      <c r="BB234" s="240"/>
      <c r="BC234" s="239">
        <v>30000</v>
      </c>
      <c r="BD234" s="254"/>
      <c r="BE234" s="252"/>
      <c r="BF234" s="249">
        <f t="shared" si="162"/>
        <v>0</v>
      </c>
      <c r="BG234" s="240"/>
      <c r="BH234" s="240"/>
      <c r="BI234" s="240"/>
      <c r="BJ234" s="241"/>
      <c r="BK234" s="249">
        <f t="shared" si="163"/>
        <v>0</v>
      </c>
      <c r="BL234" s="240"/>
      <c r="BM234" s="240"/>
      <c r="BN234" s="240"/>
      <c r="BO234" s="247"/>
      <c r="BP234" s="223">
        <f t="shared" si="164"/>
        <v>0</v>
      </c>
      <c r="BQ234" s="240"/>
      <c r="BR234" s="240"/>
      <c r="BS234" s="240"/>
      <c r="BT234" s="247"/>
      <c r="BU234" s="249">
        <f t="shared" si="165"/>
        <v>0</v>
      </c>
      <c r="BV234" s="240"/>
      <c r="BW234" s="240"/>
      <c r="BX234" s="240"/>
      <c r="BY234" s="247"/>
      <c r="CA234" s="222">
        <v>1101</v>
      </c>
      <c r="CB234" s="216"/>
      <c r="CC234" s="216"/>
      <c r="CD234" s="216"/>
      <c r="CE234" s="216"/>
      <c r="CF234" s="216">
        <f t="shared" si="147"/>
        <v>0</v>
      </c>
      <c r="CH234" s="376"/>
    </row>
    <row r="235" spans="1:88" s="211" customFormat="1" ht="16.5" customHeight="1" x14ac:dyDescent="0.15">
      <c r="A235" s="213">
        <f t="shared" si="166"/>
        <v>221</v>
      </c>
      <c r="B235" s="236" t="s">
        <v>26</v>
      </c>
      <c r="C235" s="268" t="s">
        <v>646</v>
      </c>
      <c r="D235" s="266" t="s">
        <v>13</v>
      </c>
      <c r="E235" s="269" t="s">
        <v>576</v>
      </c>
      <c r="F235" s="201" t="s">
        <v>641</v>
      </c>
      <c r="G235" s="225" t="s">
        <v>647</v>
      </c>
      <c r="H235" s="264">
        <v>3</v>
      </c>
      <c r="I235" s="230">
        <v>44256</v>
      </c>
      <c r="J235" s="231">
        <v>44651</v>
      </c>
      <c r="K235" s="232">
        <v>10</v>
      </c>
      <c r="L235" s="232">
        <v>2</v>
      </c>
      <c r="M235" s="232">
        <v>1</v>
      </c>
      <c r="N235" s="232">
        <v>9</v>
      </c>
      <c r="O235" s="232">
        <v>1</v>
      </c>
      <c r="P235" s="232">
        <v>2</v>
      </c>
      <c r="Q235" s="233">
        <v>1</v>
      </c>
      <c r="R235" s="256"/>
      <c r="S235" s="256"/>
      <c r="T235" s="259">
        <v>18120</v>
      </c>
      <c r="U235" s="214">
        <f t="shared" si="167"/>
        <v>0</v>
      </c>
      <c r="V235" s="218">
        <f t="shared" si="167"/>
        <v>0</v>
      </c>
      <c r="W235" s="218">
        <f t="shared" si="167"/>
        <v>0</v>
      </c>
      <c r="X235" s="218">
        <f t="shared" si="167"/>
        <v>0</v>
      </c>
      <c r="Y235" s="212">
        <f t="shared" si="167"/>
        <v>0</v>
      </c>
      <c r="Z235" s="214">
        <f t="shared" si="168"/>
        <v>18120</v>
      </c>
      <c r="AA235" s="218">
        <f t="shared" si="168"/>
        <v>0</v>
      </c>
      <c r="AB235" s="218">
        <f t="shared" si="168"/>
        <v>0</v>
      </c>
      <c r="AC235" s="218">
        <f t="shared" si="168"/>
        <v>0</v>
      </c>
      <c r="AD235" s="212">
        <f t="shared" si="168"/>
        <v>18120</v>
      </c>
      <c r="AE235" s="252"/>
      <c r="AF235" s="252"/>
      <c r="AH235" s="249">
        <f t="shared" si="169"/>
        <v>0</v>
      </c>
      <c r="AI235" s="238"/>
      <c r="AJ235" s="238"/>
      <c r="AK235" s="238"/>
      <c r="AL235" s="239"/>
      <c r="AM235" s="254"/>
      <c r="AN235" s="262"/>
      <c r="AO235" s="249">
        <f t="shared" si="159"/>
        <v>0</v>
      </c>
      <c r="AP235" s="238"/>
      <c r="AQ235" s="238"/>
      <c r="AR235" s="238"/>
      <c r="AS235" s="242"/>
      <c r="AT235" s="214">
        <f t="shared" si="160"/>
        <v>0</v>
      </c>
      <c r="AU235" s="238"/>
      <c r="AV235" s="238"/>
      <c r="AW235" s="238"/>
      <c r="AX235" s="239"/>
      <c r="AY235" s="249">
        <f t="shared" si="161"/>
        <v>18120</v>
      </c>
      <c r="AZ235" s="238"/>
      <c r="BA235" s="238"/>
      <c r="BB235" s="238"/>
      <c r="BC235" s="246">
        <v>18120</v>
      </c>
      <c r="BD235" s="254"/>
      <c r="BE235" s="252"/>
      <c r="BF235" s="249">
        <f t="shared" si="162"/>
        <v>0</v>
      </c>
      <c r="BG235" s="238"/>
      <c r="BH235" s="238"/>
      <c r="BI235" s="238"/>
      <c r="BJ235" s="239"/>
      <c r="BK235" s="249">
        <f t="shared" si="163"/>
        <v>0</v>
      </c>
      <c r="BL235" s="238"/>
      <c r="BM235" s="238"/>
      <c r="BN235" s="238"/>
      <c r="BO235" s="246"/>
      <c r="BP235" s="223">
        <f t="shared" si="164"/>
        <v>0</v>
      </c>
      <c r="BQ235" s="238"/>
      <c r="BR235" s="238"/>
      <c r="BS235" s="238"/>
      <c r="BT235" s="246"/>
      <c r="BU235" s="249">
        <f t="shared" si="165"/>
        <v>0</v>
      </c>
      <c r="BV235" s="238"/>
      <c r="BW235" s="238"/>
      <c r="BX235" s="238"/>
      <c r="BY235" s="246"/>
      <c r="CA235" s="222">
        <v>4</v>
      </c>
      <c r="CB235" s="216"/>
      <c r="CC235" s="216"/>
      <c r="CD235" s="216"/>
      <c r="CE235" s="216"/>
      <c r="CF235" s="216">
        <f t="shared" si="147"/>
        <v>0</v>
      </c>
      <c r="CH235" s="376"/>
    </row>
    <row r="236" spans="1:88" s="211" customFormat="1" ht="16.5" customHeight="1" x14ac:dyDescent="0.15">
      <c r="A236" s="213">
        <f t="shared" si="166"/>
        <v>222</v>
      </c>
      <c r="B236" s="236" t="s">
        <v>26</v>
      </c>
      <c r="C236" s="268" t="s">
        <v>648</v>
      </c>
      <c r="D236" s="266" t="s">
        <v>13</v>
      </c>
      <c r="E236" s="267" t="s">
        <v>576</v>
      </c>
      <c r="F236" s="325" t="s">
        <v>641</v>
      </c>
      <c r="G236" s="225" t="s">
        <v>647</v>
      </c>
      <c r="H236" s="263">
        <v>3</v>
      </c>
      <c r="I236" s="230">
        <v>44256</v>
      </c>
      <c r="J236" s="231">
        <v>44651</v>
      </c>
      <c r="K236" s="232">
        <v>10</v>
      </c>
      <c r="L236" s="232">
        <v>2</v>
      </c>
      <c r="M236" s="232">
        <v>1</v>
      </c>
      <c r="N236" s="232">
        <v>9</v>
      </c>
      <c r="O236" s="232">
        <v>1</v>
      </c>
      <c r="P236" s="232">
        <v>2</v>
      </c>
      <c r="Q236" s="233">
        <v>1</v>
      </c>
      <c r="R236" s="255"/>
      <c r="S236" s="255"/>
      <c r="T236" s="258">
        <v>42240</v>
      </c>
      <c r="U236" s="214">
        <f t="shared" si="167"/>
        <v>0</v>
      </c>
      <c r="V236" s="218">
        <f t="shared" si="167"/>
        <v>0</v>
      </c>
      <c r="W236" s="218">
        <f t="shared" si="167"/>
        <v>0</v>
      </c>
      <c r="X236" s="218">
        <f t="shared" si="167"/>
        <v>0</v>
      </c>
      <c r="Y236" s="212">
        <f t="shared" si="167"/>
        <v>0</v>
      </c>
      <c r="Z236" s="214">
        <f t="shared" si="168"/>
        <v>42240</v>
      </c>
      <c r="AA236" s="218">
        <f t="shared" si="168"/>
        <v>0</v>
      </c>
      <c r="AB236" s="218">
        <f t="shared" si="168"/>
        <v>0</v>
      </c>
      <c r="AC236" s="218">
        <f t="shared" si="168"/>
        <v>0</v>
      </c>
      <c r="AD236" s="212">
        <f t="shared" si="168"/>
        <v>42240</v>
      </c>
      <c r="AE236" s="252"/>
      <c r="AF236" s="252"/>
      <c r="AH236" s="249">
        <f t="shared" si="169"/>
        <v>0</v>
      </c>
      <c r="AI236" s="238"/>
      <c r="AJ236" s="238"/>
      <c r="AK236" s="238"/>
      <c r="AL236" s="239"/>
      <c r="AM236" s="254"/>
      <c r="AN236" s="262"/>
      <c r="AO236" s="249">
        <f t="shared" si="159"/>
        <v>0</v>
      </c>
      <c r="AP236" s="238"/>
      <c r="AQ236" s="238"/>
      <c r="AR236" s="238"/>
      <c r="AS236" s="242"/>
      <c r="AT236" s="214">
        <f t="shared" si="160"/>
        <v>0</v>
      </c>
      <c r="AU236" s="238"/>
      <c r="AV236" s="238"/>
      <c r="AW236" s="238"/>
      <c r="AX236" s="239"/>
      <c r="AY236" s="249">
        <f t="shared" si="161"/>
        <v>42240</v>
      </c>
      <c r="AZ236" s="238"/>
      <c r="BA236" s="238"/>
      <c r="BB236" s="238"/>
      <c r="BC236" s="246">
        <v>42240</v>
      </c>
      <c r="BD236" s="254"/>
      <c r="BE236" s="252"/>
      <c r="BF236" s="249">
        <f t="shared" si="162"/>
        <v>0</v>
      </c>
      <c r="BG236" s="238"/>
      <c r="BH236" s="238"/>
      <c r="BI236" s="238"/>
      <c r="BJ236" s="239"/>
      <c r="BK236" s="249">
        <f t="shared" si="163"/>
        <v>0</v>
      </c>
      <c r="BL236" s="238"/>
      <c r="BM236" s="238"/>
      <c r="BN236" s="238"/>
      <c r="BO236" s="246"/>
      <c r="BP236" s="223">
        <f t="shared" si="164"/>
        <v>0</v>
      </c>
      <c r="BQ236" s="238"/>
      <c r="BR236" s="238"/>
      <c r="BS236" s="238"/>
      <c r="BT236" s="246"/>
      <c r="BU236" s="249">
        <f t="shared" si="165"/>
        <v>0</v>
      </c>
      <c r="BV236" s="238"/>
      <c r="BW236" s="238"/>
      <c r="BX236" s="238"/>
      <c r="BY236" s="246"/>
      <c r="CA236" s="222">
        <v>4.5</v>
      </c>
      <c r="CB236" s="216"/>
      <c r="CC236" s="216"/>
      <c r="CD236" s="216"/>
      <c r="CE236" s="216"/>
      <c r="CF236" s="216">
        <f t="shared" si="147"/>
        <v>0</v>
      </c>
      <c r="CH236" s="376"/>
    </row>
    <row r="237" spans="1:88" s="211" customFormat="1" ht="16.5" customHeight="1" x14ac:dyDescent="0.15">
      <c r="A237" s="213">
        <f t="shared" si="166"/>
        <v>223</v>
      </c>
      <c r="B237" s="236" t="s">
        <v>26</v>
      </c>
      <c r="C237" s="265" t="s">
        <v>649</v>
      </c>
      <c r="D237" s="266" t="s">
        <v>13</v>
      </c>
      <c r="E237" s="267" t="s">
        <v>576</v>
      </c>
      <c r="F237" s="325" t="s">
        <v>641</v>
      </c>
      <c r="G237" s="225" t="s">
        <v>647</v>
      </c>
      <c r="H237" s="263">
        <v>3</v>
      </c>
      <c r="I237" s="230">
        <v>44256</v>
      </c>
      <c r="J237" s="231">
        <v>44651</v>
      </c>
      <c r="K237" s="232">
        <v>10</v>
      </c>
      <c r="L237" s="232">
        <v>2</v>
      </c>
      <c r="M237" s="232">
        <v>1</v>
      </c>
      <c r="N237" s="232">
        <v>9</v>
      </c>
      <c r="O237" s="232">
        <v>1</v>
      </c>
      <c r="P237" s="232">
        <v>2</v>
      </c>
      <c r="Q237" s="233">
        <v>1</v>
      </c>
      <c r="R237" s="257"/>
      <c r="S237" s="257"/>
      <c r="T237" s="258">
        <v>2475</v>
      </c>
      <c r="U237" s="214">
        <f t="shared" si="167"/>
        <v>0</v>
      </c>
      <c r="V237" s="218">
        <f t="shared" si="167"/>
        <v>0</v>
      </c>
      <c r="W237" s="218">
        <f t="shared" si="167"/>
        <v>0</v>
      </c>
      <c r="X237" s="218">
        <f t="shared" si="167"/>
        <v>0</v>
      </c>
      <c r="Y237" s="212">
        <f t="shared" si="167"/>
        <v>0</v>
      </c>
      <c r="Z237" s="214">
        <f t="shared" si="168"/>
        <v>2475</v>
      </c>
      <c r="AA237" s="218">
        <f t="shared" si="168"/>
        <v>0</v>
      </c>
      <c r="AB237" s="218">
        <f t="shared" si="168"/>
        <v>0</v>
      </c>
      <c r="AC237" s="218">
        <f t="shared" si="168"/>
        <v>0</v>
      </c>
      <c r="AD237" s="212">
        <f t="shared" si="168"/>
        <v>2475</v>
      </c>
      <c r="AE237" s="252"/>
      <c r="AF237" s="252"/>
      <c r="AH237" s="249">
        <f t="shared" si="169"/>
        <v>0</v>
      </c>
      <c r="AI237" s="238"/>
      <c r="AJ237" s="238"/>
      <c r="AK237" s="238"/>
      <c r="AL237" s="239"/>
      <c r="AM237" s="254"/>
      <c r="AN237" s="262"/>
      <c r="AO237" s="249">
        <f t="shared" si="159"/>
        <v>0</v>
      </c>
      <c r="AP237" s="238"/>
      <c r="AQ237" s="238"/>
      <c r="AR237" s="238"/>
      <c r="AS237" s="242"/>
      <c r="AT237" s="214">
        <f t="shared" si="160"/>
        <v>0</v>
      </c>
      <c r="AU237" s="238"/>
      <c r="AV237" s="238"/>
      <c r="AW237" s="238"/>
      <c r="AX237" s="239"/>
      <c r="AY237" s="249">
        <f t="shared" si="161"/>
        <v>2475</v>
      </c>
      <c r="AZ237" s="238"/>
      <c r="BA237" s="238"/>
      <c r="BB237" s="238"/>
      <c r="BC237" s="246">
        <v>2475</v>
      </c>
      <c r="BD237" s="254"/>
      <c r="BE237" s="252"/>
      <c r="BF237" s="249">
        <f t="shared" si="162"/>
        <v>0</v>
      </c>
      <c r="BG237" s="238"/>
      <c r="BH237" s="238"/>
      <c r="BI237" s="238"/>
      <c r="BJ237" s="239"/>
      <c r="BK237" s="249">
        <f t="shared" si="163"/>
        <v>0</v>
      </c>
      <c r="BL237" s="238"/>
      <c r="BM237" s="238"/>
      <c r="BN237" s="238"/>
      <c r="BO237" s="246"/>
      <c r="BP237" s="223">
        <f t="shared" si="164"/>
        <v>0</v>
      </c>
      <c r="BQ237" s="238"/>
      <c r="BR237" s="238"/>
      <c r="BS237" s="238"/>
      <c r="BT237" s="246"/>
      <c r="BU237" s="249">
        <f t="shared" si="165"/>
        <v>0</v>
      </c>
      <c r="BV237" s="238"/>
      <c r="BW237" s="238"/>
      <c r="BX237" s="238"/>
      <c r="BY237" s="246"/>
      <c r="CA237" s="222">
        <v>5</v>
      </c>
      <c r="CB237" s="216"/>
      <c r="CC237" s="216"/>
      <c r="CD237" s="216"/>
      <c r="CE237" s="216"/>
      <c r="CF237" s="216">
        <f t="shared" si="147"/>
        <v>0</v>
      </c>
      <c r="CH237" s="376"/>
    </row>
    <row r="238" spans="1:88" s="211" customFormat="1" ht="16.5" customHeight="1" x14ac:dyDescent="0.15">
      <c r="A238" s="213">
        <f t="shared" si="166"/>
        <v>224</v>
      </c>
      <c r="B238" s="236" t="s">
        <v>26</v>
      </c>
      <c r="C238" s="265" t="s">
        <v>655</v>
      </c>
      <c r="D238" s="266" t="s">
        <v>289</v>
      </c>
      <c r="E238" s="267" t="s">
        <v>652</v>
      </c>
      <c r="F238" s="325" t="s">
        <v>653</v>
      </c>
      <c r="G238" s="225" t="s">
        <v>656</v>
      </c>
      <c r="H238" s="263">
        <v>3</v>
      </c>
      <c r="I238" s="230">
        <v>44287</v>
      </c>
      <c r="J238" s="231">
        <v>44651</v>
      </c>
      <c r="K238" s="232">
        <v>10</v>
      </c>
      <c r="L238" s="232">
        <v>2</v>
      </c>
      <c r="M238" s="232">
        <v>1</v>
      </c>
      <c r="N238" s="232">
        <v>9</v>
      </c>
      <c r="O238" s="232">
        <v>1</v>
      </c>
      <c r="P238" s="232">
        <v>2</v>
      </c>
      <c r="Q238" s="233">
        <v>3</v>
      </c>
      <c r="R238" s="255"/>
      <c r="S238" s="255"/>
      <c r="T238" s="260">
        <v>83648</v>
      </c>
      <c r="U238" s="214">
        <v>0</v>
      </c>
      <c r="V238" s="218">
        <v>0</v>
      </c>
      <c r="W238" s="218">
        <v>0</v>
      </c>
      <c r="X238" s="218">
        <v>0</v>
      </c>
      <c r="Y238" s="212">
        <v>0</v>
      </c>
      <c r="Z238" s="214">
        <v>83648</v>
      </c>
      <c r="AA238" s="218">
        <v>0</v>
      </c>
      <c r="AB238" s="218">
        <v>0</v>
      </c>
      <c r="AC238" s="218">
        <v>32046</v>
      </c>
      <c r="AD238" s="212">
        <v>51602</v>
      </c>
      <c r="AE238" s="252"/>
      <c r="AF238" s="252"/>
      <c r="AH238" s="249">
        <v>0</v>
      </c>
      <c r="AI238" s="238"/>
      <c r="AJ238" s="238"/>
      <c r="AK238" s="238"/>
      <c r="AL238" s="239"/>
      <c r="AM238" s="254"/>
      <c r="AN238" s="262"/>
      <c r="AO238" s="249">
        <v>0</v>
      </c>
      <c r="AP238" s="238"/>
      <c r="AQ238" s="238"/>
      <c r="AR238" s="238"/>
      <c r="AS238" s="242"/>
      <c r="AT238" s="214">
        <v>0</v>
      </c>
      <c r="AU238" s="238"/>
      <c r="AV238" s="238"/>
      <c r="AW238" s="238"/>
      <c r="AX238" s="239"/>
      <c r="AY238" s="249">
        <v>83648</v>
      </c>
      <c r="AZ238" s="238"/>
      <c r="BA238" s="238"/>
      <c r="BB238" s="238">
        <v>32046</v>
      </c>
      <c r="BC238" s="246">
        <v>51602</v>
      </c>
      <c r="BD238" s="254"/>
      <c r="BE238" s="252"/>
      <c r="BF238" s="249">
        <f t="shared" si="162"/>
        <v>0</v>
      </c>
      <c r="BG238" s="238"/>
      <c r="BH238" s="238"/>
      <c r="BI238" s="238"/>
      <c r="BJ238" s="239"/>
      <c r="BK238" s="249">
        <f t="shared" si="163"/>
        <v>0</v>
      </c>
      <c r="BL238" s="238"/>
      <c r="BM238" s="238"/>
      <c r="BN238" s="238"/>
      <c r="BO238" s="246"/>
      <c r="BP238" s="223">
        <f t="shared" si="164"/>
        <v>0</v>
      </c>
      <c r="BQ238" s="238"/>
      <c r="BR238" s="238"/>
      <c r="BS238" s="238"/>
      <c r="BT238" s="246"/>
      <c r="BU238" s="249">
        <f t="shared" si="165"/>
        <v>0</v>
      </c>
      <c r="BV238" s="238"/>
      <c r="BW238" s="238"/>
      <c r="BX238" s="238"/>
      <c r="BY238" s="246"/>
      <c r="CA238" s="222">
        <v>7</v>
      </c>
      <c r="CB238" s="216"/>
      <c r="CC238" s="216"/>
      <c r="CD238" s="216"/>
      <c r="CE238" s="216"/>
      <c r="CF238" s="216">
        <f t="shared" si="147"/>
        <v>0</v>
      </c>
      <c r="CH238" s="376"/>
    </row>
    <row r="239" spans="1:88" s="211" customFormat="1" ht="16.5" customHeight="1" x14ac:dyDescent="0.15">
      <c r="A239" s="213">
        <f t="shared" si="166"/>
        <v>225</v>
      </c>
      <c r="B239" s="237" t="s">
        <v>26</v>
      </c>
      <c r="C239" s="418" t="s">
        <v>1568</v>
      </c>
      <c r="D239" s="545" t="s">
        <v>13</v>
      </c>
      <c r="E239" s="267" t="s">
        <v>1569</v>
      </c>
      <c r="F239" s="292" t="s">
        <v>1570</v>
      </c>
      <c r="G239" s="380" t="s">
        <v>1571</v>
      </c>
      <c r="H239" s="263">
        <v>3</v>
      </c>
      <c r="I239" s="230">
        <v>44286</v>
      </c>
      <c r="J239" s="231">
        <v>44651</v>
      </c>
      <c r="K239" s="234">
        <v>10</v>
      </c>
      <c r="L239" s="234">
        <v>2</v>
      </c>
      <c r="M239" s="234">
        <v>1</v>
      </c>
      <c r="N239" s="234">
        <v>10</v>
      </c>
      <c r="O239" s="234">
        <v>1</v>
      </c>
      <c r="P239" s="234">
        <v>1</v>
      </c>
      <c r="Q239" s="235">
        <v>1</v>
      </c>
      <c r="R239" s="255"/>
      <c r="S239" s="255"/>
      <c r="T239" s="261">
        <v>570</v>
      </c>
      <c r="U239" s="219">
        <f t="shared" ref="U239:Y244" si="170">AH239+AO239</f>
        <v>0</v>
      </c>
      <c r="V239" s="220">
        <f t="shared" si="170"/>
        <v>0</v>
      </c>
      <c r="W239" s="220">
        <f t="shared" si="170"/>
        <v>0</v>
      </c>
      <c r="X239" s="220">
        <f t="shared" si="170"/>
        <v>0</v>
      </c>
      <c r="Y239" s="221">
        <f t="shared" si="170"/>
        <v>0</v>
      </c>
      <c r="Z239" s="219">
        <f t="shared" ref="Z239:AD244" si="171">AT239+AY239+BF239+BK239+BP239+BU239</f>
        <v>570</v>
      </c>
      <c r="AA239" s="220">
        <f t="shared" si="171"/>
        <v>0</v>
      </c>
      <c r="AB239" s="220">
        <f t="shared" si="171"/>
        <v>0</v>
      </c>
      <c r="AC239" s="220">
        <f t="shared" si="171"/>
        <v>0</v>
      </c>
      <c r="AD239" s="221">
        <f t="shared" si="171"/>
        <v>570</v>
      </c>
      <c r="AE239" s="252"/>
      <c r="AF239" s="252"/>
      <c r="AH239" s="251">
        <f t="shared" ref="AH239:AH244" si="172">SUM(AI239:AL239)</f>
        <v>0</v>
      </c>
      <c r="AI239" s="240"/>
      <c r="AJ239" s="240"/>
      <c r="AK239" s="240"/>
      <c r="AL239" s="241"/>
      <c r="AM239" s="254"/>
      <c r="AN239" s="262"/>
      <c r="AO239" s="249">
        <f t="shared" ref="AO239:AO244" si="173">SUM(AP239:AS239)</f>
        <v>0</v>
      </c>
      <c r="AP239" s="240"/>
      <c r="AQ239" s="240"/>
      <c r="AR239" s="240"/>
      <c r="AS239" s="243"/>
      <c r="AT239" s="214">
        <f t="shared" ref="AT239:AT244" si="174">SUM(AU239:AX239)</f>
        <v>0</v>
      </c>
      <c r="AU239" s="240"/>
      <c r="AV239" s="240"/>
      <c r="AW239" s="240"/>
      <c r="AX239" s="241"/>
      <c r="AY239" s="249">
        <f t="shared" ref="AY239:AY244" si="175">SUM(AZ239:BC239)</f>
        <v>570</v>
      </c>
      <c r="AZ239" s="240"/>
      <c r="BA239" s="240"/>
      <c r="BB239" s="240"/>
      <c r="BC239" s="247">
        <v>570</v>
      </c>
      <c r="BD239" s="254"/>
      <c r="BE239" s="252"/>
      <c r="BF239" s="249">
        <f t="shared" si="162"/>
        <v>0</v>
      </c>
      <c r="BG239" s="240"/>
      <c r="BH239" s="240"/>
      <c r="BI239" s="240"/>
      <c r="BJ239" s="241"/>
      <c r="BK239" s="249">
        <f t="shared" si="163"/>
        <v>0</v>
      </c>
      <c r="BL239" s="240"/>
      <c r="BM239" s="240"/>
      <c r="BN239" s="240"/>
      <c r="BO239" s="247"/>
      <c r="BP239" s="223">
        <f t="shared" si="164"/>
        <v>0</v>
      </c>
      <c r="BQ239" s="240"/>
      <c r="BR239" s="240"/>
      <c r="BS239" s="240"/>
      <c r="BT239" s="247"/>
      <c r="BU239" s="249">
        <f t="shared" si="165"/>
        <v>0</v>
      </c>
      <c r="BV239" s="240"/>
      <c r="BW239" s="240"/>
      <c r="BX239" s="240"/>
      <c r="BY239" s="247"/>
      <c r="CA239" s="222">
        <v>1</v>
      </c>
      <c r="CB239" s="216"/>
      <c r="CC239" s="216"/>
      <c r="CD239" s="216"/>
      <c r="CE239" s="216"/>
      <c r="CF239" s="216">
        <f t="shared" si="147"/>
        <v>0</v>
      </c>
      <c r="CH239" s="263"/>
      <c r="CJ239" s="274"/>
    </row>
    <row r="240" spans="1:88" s="211" customFormat="1" ht="16.5" customHeight="1" x14ac:dyDescent="0.15">
      <c r="A240" s="213">
        <f t="shared" si="166"/>
        <v>226</v>
      </c>
      <c r="B240" s="236" t="s">
        <v>26</v>
      </c>
      <c r="C240" s="265" t="s">
        <v>827</v>
      </c>
      <c r="D240" s="266" t="s">
        <v>13</v>
      </c>
      <c r="E240" s="267" t="s">
        <v>823</v>
      </c>
      <c r="F240" s="272" t="s">
        <v>824</v>
      </c>
      <c r="G240" s="224" t="s">
        <v>828</v>
      </c>
      <c r="H240" s="263">
        <v>3</v>
      </c>
      <c r="I240" s="534">
        <v>44256</v>
      </c>
      <c r="J240" s="535">
        <v>44651</v>
      </c>
      <c r="K240" s="232">
        <v>10</v>
      </c>
      <c r="L240" s="232">
        <v>2</v>
      </c>
      <c r="M240" s="232">
        <v>1</v>
      </c>
      <c r="N240" s="232">
        <v>12</v>
      </c>
      <c r="O240" s="232">
        <v>1</v>
      </c>
      <c r="P240" s="232">
        <v>1</v>
      </c>
      <c r="Q240" s="233">
        <v>1</v>
      </c>
      <c r="R240" s="255"/>
      <c r="S240" s="255"/>
      <c r="T240" s="258">
        <v>47150</v>
      </c>
      <c r="U240" s="214">
        <f t="shared" si="170"/>
        <v>0</v>
      </c>
      <c r="V240" s="218">
        <f t="shared" si="170"/>
        <v>0</v>
      </c>
      <c r="W240" s="218">
        <f t="shared" si="170"/>
        <v>0</v>
      </c>
      <c r="X240" s="218">
        <f t="shared" si="170"/>
        <v>0</v>
      </c>
      <c r="Y240" s="212">
        <f t="shared" si="170"/>
        <v>0</v>
      </c>
      <c r="Z240" s="214">
        <f t="shared" si="171"/>
        <v>47150</v>
      </c>
      <c r="AA240" s="218">
        <f t="shared" si="171"/>
        <v>0</v>
      </c>
      <c r="AB240" s="218">
        <f t="shared" si="171"/>
        <v>0</v>
      </c>
      <c r="AC240" s="218">
        <f t="shared" si="171"/>
        <v>0</v>
      </c>
      <c r="AD240" s="212">
        <f t="shared" si="171"/>
        <v>47150</v>
      </c>
      <c r="AE240" s="252"/>
      <c r="AF240" s="252"/>
      <c r="AH240" s="249">
        <f t="shared" si="172"/>
        <v>0</v>
      </c>
      <c r="AI240" s="238"/>
      <c r="AJ240" s="238"/>
      <c r="AK240" s="238"/>
      <c r="AL240" s="239"/>
      <c r="AM240" s="254"/>
      <c r="AN240" s="262"/>
      <c r="AO240" s="249">
        <f t="shared" si="173"/>
        <v>0</v>
      </c>
      <c r="AP240" s="238"/>
      <c r="AQ240" s="238"/>
      <c r="AR240" s="238"/>
      <c r="AS240" s="242"/>
      <c r="AT240" s="214">
        <f t="shared" si="174"/>
        <v>0</v>
      </c>
      <c r="AU240" s="238"/>
      <c r="AV240" s="238"/>
      <c r="AW240" s="238"/>
      <c r="AX240" s="239"/>
      <c r="AY240" s="249">
        <f t="shared" si="175"/>
        <v>47150</v>
      </c>
      <c r="AZ240" s="238"/>
      <c r="BA240" s="238"/>
      <c r="BB240" s="238"/>
      <c r="BC240" s="246">
        <v>47150</v>
      </c>
      <c r="BD240" s="254"/>
      <c r="BE240" s="252"/>
      <c r="BF240" s="249">
        <f t="shared" si="162"/>
        <v>0</v>
      </c>
      <c r="BG240" s="238"/>
      <c r="BH240" s="238"/>
      <c r="BI240" s="238"/>
      <c r="BJ240" s="239"/>
      <c r="BK240" s="249">
        <f t="shared" si="163"/>
        <v>0</v>
      </c>
      <c r="BL240" s="238"/>
      <c r="BM240" s="238"/>
      <c r="BN240" s="238"/>
      <c r="BO240" s="246"/>
      <c r="BP240" s="223">
        <f t="shared" si="164"/>
        <v>0</v>
      </c>
      <c r="BQ240" s="238"/>
      <c r="BR240" s="238"/>
      <c r="BS240" s="238"/>
      <c r="BT240" s="246"/>
      <c r="BU240" s="249">
        <f t="shared" si="165"/>
        <v>0</v>
      </c>
      <c r="BV240" s="238"/>
      <c r="BW240" s="238"/>
      <c r="BX240" s="238"/>
      <c r="BY240" s="246"/>
      <c r="CA240" s="222">
        <v>208</v>
      </c>
      <c r="CB240" s="217"/>
      <c r="CC240" s="217"/>
      <c r="CD240" s="217"/>
      <c r="CE240" s="217"/>
      <c r="CF240" s="216">
        <f t="shared" si="147"/>
        <v>0</v>
      </c>
      <c r="CH240" s="263">
        <v>32</v>
      </c>
      <c r="CJ240" s="274">
        <v>21</v>
      </c>
    </row>
    <row r="241" spans="1:88" s="211" customFormat="1" ht="16.5" customHeight="1" x14ac:dyDescent="0.15">
      <c r="A241" s="213">
        <f t="shared" si="166"/>
        <v>227</v>
      </c>
      <c r="B241" s="236" t="s">
        <v>26</v>
      </c>
      <c r="C241" s="268" t="s">
        <v>1160</v>
      </c>
      <c r="D241" s="270" t="s">
        <v>13</v>
      </c>
      <c r="E241" s="269" t="s">
        <v>1153</v>
      </c>
      <c r="F241" s="273" t="s">
        <v>1154</v>
      </c>
      <c r="G241" s="226" t="s">
        <v>1161</v>
      </c>
      <c r="H241" s="264">
        <v>3</v>
      </c>
      <c r="I241" s="181">
        <v>44256</v>
      </c>
      <c r="J241" s="383">
        <v>44651</v>
      </c>
      <c r="K241" s="232">
        <v>10</v>
      </c>
      <c r="L241" s="232">
        <v>2</v>
      </c>
      <c r="M241" s="232">
        <v>2</v>
      </c>
      <c r="N241" s="232">
        <v>2</v>
      </c>
      <c r="O241" s="232">
        <v>1</v>
      </c>
      <c r="P241" s="232">
        <v>1</v>
      </c>
      <c r="Q241" s="233">
        <v>1</v>
      </c>
      <c r="R241" s="256"/>
      <c r="S241" s="256"/>
      <c r="T241" s="259">
        <v>93000</v>
      </c>
      <c r="U241" s="214">
        <f t="shared" si="170"/>
        <v>0</v>
      </c>
      <c r="V241" s="218">
        <f t="shared" si="170"/>
        <v>0</v>
      </c>
      <c r="W241" s="218">
        <f t="shared" si="170"/>
        <v>0</v>
      </c>
      <c r="X241" s="218">
        <f t="shared" si="170"/>
        <v>0</v>
      </c>
      <c r="Y241" s="212">
        <f t="shared" si="170"/>
        <v>0</v>
      </c>
      <c r="Z241" s="312">
        <f t="shared" si="171"/>
        <v>93000</v>
      </c>
      <c r="AA241" s="218">
        <f t="shared" si="171"/>
        <v>0</v>
      </c>
      <c r="AB241" s="218">
        <f t="shared" si="171"/>
        <v>0</v>
      </c>
      <c r="AC241" s="218">
        <f t="shared" si="171"/>
        <v>0</v>
      </c>
      <c r="AD241" s="212">
        <f t="shared" si="171"/>
        <v>93000</v>
      </c>
      <c r="AE241" s="252"/>
      <c r="AF241" s="252"/>
      <c r="AH241" s="249">
        <f t="shared" si="172"/>
        <v>0</v>
      </c>
      <c r="AI241" s="238"/>
      <c r="AJ241" s="238"/>
      <c r="AK241" s="238"/>
      <c r="AL241" s="239"/>
      <c r="AM241" s="254"/>
      <c r="AN241" s="262"/>
      <c r="AO241" s="249">
        <f t="shared" si="173"/>
        <v>0</v>
      </c>
      <c r="AP241" s="238"/>
      <c r="AQ241" s="238"/>
      <c r="AR241" s="238"/>
      <c r="AS241" s="242"/>
      <c r="AT241" s="214">
        <f t="shared" si="174"/>
        <v>0</v>
      </c>
      <c r="AU241" s="238"/>
      <c r="AV241" s="238"/>
      <c r="AW241" s="238"/>
      <c r="AX241" s="239"/>
      <c r="AY241" s="249">
        <f t="shared" si="175"/>
        <v>93000</v>
      </c>
      <c r="AZ241" s="238"/>
      <c r="BA241" s="238"/>
      <c r="BB241" s="238"/>
      <c r="BC241" s="246">
        <v>93000</v>
      </c>
      <c r="BD241" s="254"/>
      <c r="BE241" s="252"/>
      <c r="BF241" s="249">
        <f t="shared" ref="BF241:BF272" si="176">SUM(BG241:BJ241)</f>
        <v>0</v>
      </c>
      <c r="BG241" s="238"/>
      <c r="BH241" s="238"/>
      <c r="BI241" s="238"/>
      <c r="BJ241" s="239"/>
      <c r="BK241" s="249">
        <f t="shared" si="163"/>
        <v>0</v>
      </c>
      <c r="BL241" s="238"/>
      <c r="BM241" s="238"/>
      <c r="BN241" s="238"/>
      <c r="BO241" s="246"/>
      <c r="BP241" s="223">
        <f t="shared" si="164"/>
        <v>0</v>
      </c>
      <c r="BQ241" s="238"/>
      <c r="BR241" s="238"/>
      <c r="BS241" s="238"/>
      <c r="BT241" s="246"/>
      <c r="BU241" s="249">
        <f t="shared" si="165"/>
        <v>0</v>
      </c>
      <c r="BV241" s="238"/>
      <c r="BW241" s="238"/>
      <c r="BX241" s="238"/>
      <c r="BY241" s="246"/>
      <c r="CA241" s="222">
        <v>177</v>
      </c>
      <c r="CB241" s="216"/>
      <c r="CC241" s="216"/>
      <c r="CD241" s="216"/>
      <c r="CE241" s="216"/>
      <c r="CF241" s="216">
        <f t="shared" si="147"/>
        <v>0</v>
      </c>
      <c r="CH241" s="264">
        <v>32</v>
      </c>
      <c r="CJ241" s="274">
        <v>61</v>
      </c>
    </row>
    <row r="242" spans="1:88" s="211" customFormat="1" ht="16.5" customHeight="1" x14ac:dyDescent="0.15">
      <c r="A242" s="213">
        <f t="shared" si="166"/>
        <v>228</v>
      </c>
      <c r="B242" s="236" t="s">
        <v>26</v>
      </c>
      <c r="C242" s="265" t="s">
        <v>1295</v>
      </c>
      <c r="D242" s="266" t="s">
        <v>13</v>
      </c>
      <c r="E242" s="267" t="s">
        <v>1153</v>
      </c>
      <c r="F242" s="272" t="s">
        <v>1278</v>
      </c>
      <c r="G242" s="151" t="s">
        <v>1283</v>
      </c>
      <c r="H242" s="162">
        <v>3</v>
      </c>
      <c r="I242" s="433" t="s">
        <v>1284</v>
      </c>
      <c r="J242" s="434" t="s">
        <v>1296</v>
      </c>
      <c r="K242" s="232">
        <v>10</v>
      </c>
      <c r="L242" s="232">
        <v>2</v>
      </c>
      <c r="M242" s="232">
        <v>2</v>
      </c>
      <c r="N242" s="232">
        <v>3</v>
      </c>
      <c r="O242" s="232">
        <v>1</v>
      </c>
      <c r="P242" s="232">
        <v>1</v>
      </c>
      <c r="Q242" s="233">
        <v>1</v>
      </c>
      <c r="R242" s="255"/>
      <c r="S242" s="255"/>
      <c r="T242" s="258">
        <v>330</v>
      </c>
      <c r="U242" s="223">
        <f t="shared" si="170"/>
        <v>0</v>
      </c>
      <c r="V242" s="218">
        <f t="shared" si="170"/>
        <v>0</v>
      </c>
      <c r="W242" s="218">
        <f t="shared" si="170"/>
        <v>0</v>
      </c>
      <c r="X242" s="218">
        <f t="shared" si="170"/>
        <v>0</v>
      </c>
      <c r="Y242" s="212">
        <f t="shared" si="170"/>
        <v>0</v>
      </c>
      <c r="Z242" s="214">
        <f t="shared" si="171"/>
        <v>330</v>
      </c>
      <c r="AA242" s="218">
        <f t="shared" si="171"/>
        <v>0</v>
      </c>
      <c r="AB242" s="218">
        <f t="shared" si="171"/>
        <v>0</v>
      </c>
      <c r="AC242" s="218">
        <f t="shared" si="171"/>
        <v>0</v>
      </c>
      <c r="AD242" s="212">
        <f t="shared" si="171"/>
        <v>330</v>
      </c>
      <c r="AE242" s="252"/>
      <c r="AF242" s="252"/>
      <c r="AH242" s="249">
        <f t="shared" si="172"/>
        <v>0</v>
      </c>
      <c r="AI242" s="238"/>
      <c r="AJ242" s="238"/>
      <c r="AK242" s="238"/>
      <c r="AL242" s="239"/>
      <c r="AM242" s="254"/>
      <c r="AN242" s="262"/>
      <c r="AO242" s="249">
        <f t="shared" si="173"/>
        <v>0</v>
      </c>
      <c r="AP242" s="238"/>
      <c r="AQ242" s="238"/>
      <c r="AR242" s="238"/>
      <c r="AS242" s="242"/>
      <c r="AT242" s="214">
        <f t="shared" si="174"/>
        <v>0</v>
      </c>
      <c r="AU242" s="238"/>
      <c r="AV242" s="238"/>
      <c r="AW242" s="238"/>
      <c r="AX242" s="239"/>
      <c r="AY242" s="249">
        <f t="shared" si="175"/>
        <v>330</v>
      </c>
      <c r="AZ242" s="238"/>
      <c r="BA242" s="238"/>
      <c r="BB242" s="238"/>
      <c r="BC242" s="246">
        <v>330</v>
      </c>
      <c r="BD242" s="254"/>
      <c r="BE242" s="252"/>
      <c r="BF242" s="249">
        <f t="shared" si="176"/>
        <v>0</v>
      </c>
      <c r="BG242" s="238"/>
      <c r="BH242" s="238"/>
      <c r="BI242" s="238"/>
      <c r="BJ242" s="239"/>
      <c r="BK242" s="249">
        <f t="shared" si="163"/>
        <v>0</v>
      </c>
      <c r="BL242" s="238"/>
      <c r="BM242" s="238"/>
      <c r="BN242" s="238"/>
      <c r="BO242" s="246"/>
      <c r="BP242" s="223">
        <f t="shared" si="164"/>
        <v>0</v>
      </c>
      <c r="BQ242" s="238"/>
      <c r="BR242" s="238"/>
      <c r="BS242" s="238"/>
      <c r="BT242" s="246"/>
      <c r="BU242" s="249">
        <f t="shared" si="165"/>
        <v>0</v>
      </c>
      <c r="BV242" s="238"/>
      <c r="BW242" s="238"/>
      <c r="BX242" s="238"/>
      <c r="BY242" s="246"/>
      <c r="CA242" s="222">
        <v>209</v>
      </c>
      <c r="CB242" s="217"/>
      <c r="CC242" s="217"/>
      <c r="CD242" s="217"/>
      <c r="CE242" s="217"/>
      <c r="CF242" s="216">
        <f t="shared" si="147"/>
        <v>0</v>
      </c>
      <c r="CH242" s="263">
        <v>32</v>
      </c>
      <c r="CJ242" s="274">
        <v>63</v>
      </c>
    </row>
    <row r="243" spans="1:88" s="211" customFormat="1" ht="16.5" customHeight="1" x14ac:dyDescent="0.15">
      <c r="A243" s="213">
        <f t="shared" si="166"/>
        <v>229</v>
      </c>
      <c r="B243" s="236" t="s">
        <v>26</v>
      </c>
      <c r="C243" s="265" t="s">
        <v>1297</v>
      </c>
      <c r="D243" s="266" t="s">
        <v>13</v>
      </c>
      <c r="E243" s="267" t="s">
        <v>1153</v>
      </c>
      <c r="F243" s="272" t="s">
        <v>1278</v>
      </c>
      <c r="G243" s="151" t="s">
        <v>1289</v>
      </c>
      <c r="H243" s="162">
        <v>3</v>
      </c>
      <c r="I243" s="433">
        <v>44256</v>
      </c>
      <c r="J243" s="434">
        <v>44651</v>
      </c>
      <c r="K243" s="232">
        <v>10</v>
      </c>
      <c r="L243" s="232">
        <v>2</v>
      </c>
      <c r="M243" s="232">
        <v>2</v>
      </c>
      <c r="N243" s="232">
        <v>3</v>
      </c>
      <c r="O243" s="232">
        <v>3</v>
      </c>
      <c r="P243" s="232">
        <v>1</v>
      </c>
      <c r="Q243" s="233">
        <v>2</v>
      </c>
      <c r="R243" s="255"/>
      <c r="S243" s="255"/>
      <c r="T243" s="258">
        <v>430</v>
      </c>
      <c r="U243" s="223">
        <f t="shared" si="170"/>
        <v>0</v>
      </c>
      <c r="V243" s="218">
        <f t="shared" si="170"/>
        <v>0</v>
      </c>
      <c r="W243" s="218">
        <f t="shared" si="170"/>
        <v>0</v>
      </c>
      <c r="X243" s="218">
        <f t="shared" si="170"/>
        <v>0</v>
      </c>
      <c r="Y243" s="212">
        <f t="shared" si="170"/>
        <v>0</v>
      </c>
      <c r="Z243" s="214">
        <f t="shared" si="171"/>
        <v>430</v>
      </c>
      <c r="AA243" s="218">
        <f t="shared" si="171"/>
        <v>0</v>
      </c>
      <c r="AB243" s="218">
        <f t="shared" si="171"/>
        <v>0</v>
      </c>
      <c r="AC243" s="218">
        <f t="shared" si="171"/>
        <v>0</v>
      </c>
      <c r="AD243" s="212">
        <f t="shared" si="171"/>
        <v>430</v>
      </c>
      <c r="AE243" s="252"/>
      <c r="AF243" s="252"/>
      <c r="AH243" s="249">
        <f t="shared" si="172"/>
        <v>0</v>
      </c>
      <c r="AI243" s="238"/>
      <c r="AJ243" s="238"/>
      <c r="AK243" s="238"/>
      <c r="AL243" s="239"/>
      <c r="AM243" s="254"/>
      <c r="AN243" s="262"/>
      <c r="AO243" s="249">
        <f t="shared" si="173"/>
        <v>0</v>
      </c>
      <c r="AP243" s="238"/>
      <c r="AQ243" s="238"/>
      <c r="AR243" s="238"/>
      <c r="AS243" s="242"/>
      <c r="AT243" s="214">
        <f t="shared" si="174"/>
        <v>0</v>
      </c>
      <c r="AU243" s="238"/>
      <c r="AV243" s="238"/>
      <c r="AW243" s="238"/>
      <c r="AX243" s="239"/>
      <c r="AY243" s="249">
        <f t="shared" si="175"/>
        <v>430</v>
      </c>
      <c r="AZ243" s="238"/>
      <c r="BA243" s="238"/>
      <c r="BB243" s="238"/>
      <c r="BC243" s="246">
        <v>430</v>
      </c>
      <c r="BD243" s="254"/>
      <c r="BE243" s="252"/>
      <c r="BF243" s="249">
        <f t="shared" si="176"/>
        <v>0</v>
      </c>
      <c r="BG243" s="238"/>
      <c r="BH243" s="238"/>
      <c r="BI243" s="238"/>
      <c r="BJ243" s="239"/>
      <c r="BK243" s="249">
        <f t="shared" si="163"/>
        <v>0</v>
      </c>
      <c r="BL243" s="238"/>
      <c r="BM243" s="238"/>
      <c r="BN243" s="238"/>
      <c r="BO243" s="246"/>
      <c r="BP243" s="223">
        <f t="shared" si="164"/>
        <v>0</v>
      </c>
      <c r="BQ243" s="238"/>
      <c r="BR243" s="238"/>
      <c r="BS243" s="238"/>
      <c r="BT243" s="246"/>
      <c r="BU243" s="249">
        <f t="shared" si="165"/>
        <v>0</v>
      </c>
      <c r="BV243" s="238"/>
      <c r="BW243" s="238"/>
      <c r="BX243" s="238"/>
      <c r="BY243" s="246"/>
      <c r="CA243" s="222">
        <v>209</v>
      </c>
      <c r="CB243" s="217"/>
      <c r="CC243" s="217"/>
      <c r="CD243" s="217"/>
      <c r="CE243" s="217"/>
      <c r="CF243" s="216">
        <f t="shared" si="147"/>
        <v>0</v>
      </c>
      <c r="CH243" s="263">
        <v>32</v>
      </c>
      <c r="CJ243" s="274">
        <v>63</v>
      </c>
    </row>
    <row r="244" spans="1:88" s="211" customFormat="1" ht="16.5" customHeight="1" x14ac:dyDescent="0.15">
      <c r="A244" s="213">
        <f t="shared" si="166"/>
        <v>230</v>
      </c>
      <c r="B244" s="236" t="s">
        <v>26</v>
      </c>
      <c r="C244" s="265" t="s">
        <v>1298</v>
      </c>
      <c r="D244" s="266" t="s">
        <v>13</v>
      </c>
      <c r="E244" s="267" t="s">
        <v>1153</v>
      </c>
      <c r="F244" s="272" t="s">
        <v>1278</v>
      </c>
      <c r="G244" s="151" t="s">
        <v>1289</v>
      </c>
      <c r="H244" s="162">
        <v>3</v>
      </c>
      <c r="I244" s="433">
        <v>44256</v>
      </c>
      <c r="J244" s="434">
        <v>44651</v>
      </c>
      <c r="K244" s="232">
        <v>10</v>
      </c>
      <c r="L244" s="232">
        <v>2</v>
      </c>
      <c r="M244" s="232">
        <v>2</v>
      </c>
      <c r="N244" s="232">
        <v>3</v>
      </c>
      <c r="O244" s="232">
        <v>3</v>
      </c>
      <c r="P244" s="232">
        <v>1</v>
      </c>
      <c r="Q244" s="233">
        <v>2</v>
      </c>
      <c r="R244" s="255"/>
      <c r="S244" s="255"/>
      <c r="T244" s="258">
        <v>540</v>
      </c>
      <c r="U244" s="223">
        <f t="shared" si="170"/>
        <v>0</v>
      </c>
      <c r="V244" s="218">
        <f t="shared" si="170"/>
        <v>0</v>
      </c>
      <c r="W244" s="218">
        <f t="shared" si="170"/>
        <v>0</v>
      </c>
      <c r="X244" s="218">
        <f t="shared" si="170"/>
        <v>0</v>
      </c>
      <c r="Y244" s="212">
        <f t="shared" si="170"/>
        <v>0</v>
      </c>
      <c r="Z244" s="214">
        <f t="shared" si="171"/>
        <v>540</v>
      </c>
      <c r="AA244" s="218">
        <f t="shared" si="171"/>
        <v>0</v>
      </c>
      <c r="AB244" s="218">
        <f t="shared" si="171"/>
        <v>0</v>
      </c>
      <c r="AC244" s="218">
        <f t="shared" si="171"/>
        <v>0</v>
      </c>
      <c r="AD244" s="212">
        <f t="shared" si="171"/>
        <v>540</v>
      </c>
      <c r="AE244" s="252"/>
      <c r="AF244" s="252"/>
      <c r="AH244" s="249">
        <f t="shared" si="172"/>
        <v>0</v>
      </c>
      <c r="AI244" s="238"/>
      <c r="AJ244" s="238"/>
      <c r="AK244" s="238"/>
      <c r="AL244" s="239"/>
      <c r="AM244" s="254"/>
      <c r="AN244" s="262"/>
      <c r="AO244" s="249">
        <f t="shared" si="173"/>
        <v>0</v>
      </c>
      <c r="AP244" s="238"/>
      <c r="AQ244" s="238"/>
      <c r="AR244" s="238"/>
      <c r="AS244" s="242"/>
      <c r="AT244" s="214">
        <f t="shared" si="174"/>
        <v>0</v>
      </c>
      <c r="AU244" s="238"/>
      <c r="AV244" s="238"/>
      <c r="AW244" s="238"/>
      <c r="AX244" s="239"/>
      <c r="AY244" s="249">
        <f t="shared" si="175"/>
        <v>540</v>
      </c>
      <c r="AZ244" s="238"/>
      <c r="BA244" s="238"/>
      <c r="BB244" s="238"/>
      <c r="BC244" s="246">
        <v>540</v>
      </c>
      <c r="BD244" s="254"/>
      <c r="BE244" s="252"/>
      <c r="BF244" s="249">
        <f t="shared" si="176"/>
        <v>0</v>
      </c>
      <c r="BG244" s="238"/>
      <c r="BH244" s="238"/>
      <c r="BI244" s="238"/>
      <c r="BJ244" s="239"/>
      <c r="BK244" s="249">
        <f t="shared" si="163"/>
        <v>0</v>
      </c>
      <c r="BL244" s="238"/>
      <c r="BM244" s="238"/>
      <c r="BN244" s="238"/>
      <c r="BO244" s="246"/>
      <c r="BP244" s="223">
        <f t="shared" si="164"/>
        <v>0</v>
      </c>
      <c r="BQ244" s="238"/>
      <c r="BR244" s="238"/>
      <c r="BS244" s="238"/>
      <c r="BT244" s="246"/>
      <c r="BU244" s="249">
        <f t="shared" si="165"/>
        <v>0</v>
      </c>
      <c r="BV244" s="238"/>
      <c r="BW244" s="238"/>
      <c r="BX244" s="238"/>
      <c r="BY244" s="246"/>
      <c r="CA244" s="222">
        <v>210</v>
      </c>
      <c r="CB244" s="217"/>
      <c r="CC244" s="217"/>
      <c r="CD244" s="217"/>
      <c r="CE244" s="217"/>
      <c r="CF244" s="216">
        <f t="shared" si="147"/>
        <v>0</v>
      </c>
      <c r="CH244" s="263">
        <v>32</v>
      </c>
      <c r="CJ244" s="274">
        <v>63</v>
      </c>
    </row>
    <row r="245" spans="1:88" s="211" customFormat="1" ht="16.5" customHeight="1" x14ac:dyDescent="0.15">
      <c r="A245" s="213">
        <f t="shared" si="166"/>
        <v>231</v>
      </c>
      <c r="B245" s="236" t="s">
        <v>26</v>
      </c>
      <c r="C245" s="265" t="s">
        <v>613</v>
      </c>
      <c r="D245" s="266" t="s">
        <v>13</v>
      </c>
      <c r="E245" s="267" t="s">
        <v>576</v>
      </c>
      <c r="F245" s="272" t="s">
        <v>608</v>
      </c>
      <c r="G245" s="224" t="s">
        <v>614</v>
      </c>
      <c r="H245" s="263">
        <v>3</v>
      </c>
      <c r="I245" s="230">
        <v>44256</v>
      </c>
      <c r="J245" s="231">
        <v>44651</v>
      </c>
      <c r="K245" s="232">
        <v>10</v>
      </c>
      <c r="L245" s="232">
        <v>2</v>
      </c>
      <c r="M245" s="232">
        <v>3</v>
      </c>
      <c r="N245" s="232">
        <v>1</v>
      </c>
      <c r="O245" s="232">
        <v>2</v>
      </c>
      <c r="P245" s="232">
        <v>2</v>
      </c>
      <c r="Q245" s="233">
        <v>1</v>
      </c>
      <c r="R245" s="255"/>
      <c r="S245" s="255"/>
      <c r="T245" s="258">
        <v>65000</v>
      </c>
      <c r="U245" s="214">
        <v>0</v>
      </c>
      <c r="V245" s="218">
        <v>0</v>
      </c>
      <c r="W245" s="218">
        <v>0</v>
      </c>
      <c r="X245" s="218">
        <v>0</v>
      </c>
      <c r="Y245" s="212">
        <v>0</v>
      </c>
      <c r="Z245" s="214">
        <v>65000</v>
      </c>
      <c r="AA245" s="218">
        <v>0</v>
      </c>
      <c r="AB245" s="218">
        <v>0</v>
      </c>
      <c r="AC245" s="218">
        <v>0</v>
      </c>
      <c r="AD245" s="212">
        <v>65000</v>
      </c>
      <c r="AE245" s="252"/>
      <c r="AF245" s="252"/>
      <c r="AH245" s="249">
        <v>0</v>
      </c>
      <c r="AI245" s="238"/>
      <c r="AJ245" s="238"/>
      <c r="AK245" s="238"/>
      <c r="AL245" s="239"/>
      <c r="AM245" s="254"/>
      <c r="AN245" s="262"/>
      <c r="AO245" s="249">
        <v>0</v>
      </c>
      <c r="AP245" s="238"/>
      <c r="AQ245" s="238"/>
      <c r="AR245" s="238"/>
      <c r="AS245" s="242"/>
      <c r="AT245" s="214">
        <v>0</v>
      </c>
      <c r="AU245" s="238"/>
      <c r="AV245" s="238"/>
      <c r="AW245" s="238"/>
      <c r="AX245" s="239"/>
      <c r="AY245" s="249">
        <v>65000</v>
      </c>
      <c r="AZ245" s="238"/>
      <c r="BA245" s="238"/>
      <c r="BB245" s="238"/>
      <c r="BC245" s="246">
        <v>65000</v>
      </c>
      <c r="BD245" s="254"/>
      <c r="BE245" s="249">
        <v>0</v>
      </c>
      <c r="BF245" s="249">
        <f t="shared" si="176"/>
        <v>0</v>
      </c>
      <c r="BG245" s="238"/>
      <c r="BH245" s="238"/>
      <c r="BI245" s="238"/>
      <c r="BJ245" s="239"/>
      <c r="BK245" s="249">
        <v>0</v>
      </c>
      <c r="BL245" s="238"/>
      <c r="BM245" s="238"/>
      <c r="BN245" s="238"/>
      <c r="BO245" s="246"/>
      <c r="BP245" s="223">
        <v>0</v>
      </c>
      <c r="BQ245" s="238"/>
      <c r="BR245" s="238"/>
      <c r="BS245" s="238"/>
      <c r="BT245" s="246"/>
      <c r="BU245" s="249">
        <v>0</v>
      </c>
      <c r="BV245" s="238"/>
      <c r="BW245" s="238"/>
      <c r="BX245" s="238"/>
      <c r="BY245" s="246"/>
      <c r="CA245" s="222">
        <v>211</v>
      </c>
      <c r="CB245" s="216"/>
      <c r="CC245" s="216"/>
      <c r="CD245" s="216"/>
      <c r="CE245" s="216"/>
      <c r="CF245" s="216">
        <f t="shared" si="147"/>
        <v>0</v>
      </c>
      <c r="CH245" s="263">
        <v>32</v>
      </c>
      <c r="CJ245" s="274">
        <v>52</v>
      </c>
    </row>
    <row r="246" spans="1:88" s="211" customFormat="1" ht="16.5" customHeight="1" x14ac:dyDescent="0.15">
      <c r="A246" s="213">
        <f t="shared" si="166"/>
        <v>232</v>
      </c>
      <c r="B246" s="236" t="s">
        <v>26</v>
      </c>
      <c r="C246" s="265" t="s">
        <v>615</v>
      </c>
      <c r="D246" s="266" t="s">
        <v>13</v>
      </c>
      <c r="E246" s="267" t="s">
        <v>576</v>
      </c>
      <c r="F246" s="272" t="s">
        <v>608</v>
      </c>
      <c r="G246" s="224" t="s">
        <v>616</v>
      </c>
      <c r="H246" s="263">
        <v>3</v>
      </c>
      <c r="I246" s="230">
        <v>44278</v>
      </c>
      <c r="J246" s="231">
        <v>44651</v>
      </c>
      <c r="K246" s="234">
        <v>10</v>
      </c>
      <c r="L246" s="234">
        <v>2</v>
      </c>
      <c r="M246" s="234">
        <v>3</v>
      </c>
      <c r="N246" s="234">
        <v>1</v>
      </c>
      <c r="O246" s="234">
        <v>2</v>
      </c>
      <c r="P246" s="234">
        <v>3</v>
      </c>
      <c r="Q246" s="235">
        <v>5</v>
      </c>
      <c r="R246" s="255"/>
      <c r="S246" s="255"/>
      <c r="T246" s="258">
        <v>5000</v>
      </c>
      <c r="U246" s="214">
        <v>0</v>
      </c>
      <c r="V246" s="218">
        <v>0</v>
      </c>
      <c r="W246" s="218">
        <v>0</v>
      </c>
      <c r="X246" s="218">
        <v>0</v>
      </c>
      <c r="Y246" s="212">
        <v>0</v>
      </c>
      <c r="Z246" s="312">
        <v>5000</v>
      </c>
      <c r="AA246" s="220">
        <v>0</v>
      </c>
      <c r="AB246" s="220">
        <v>0</v>
      </c>
      <c r="AC246" s="220">
        <v>0</v>
      </c>
      <c r="AD246" s="221">
        <v>5000</v>
      </c>
      <c r="AE246" s="252"/>
      <c r="AF246" s="252"/>
      <c r="AG246" s="376"/>
      <c r="AH246" s="249">
        <v>0</v>
      </c>
      <c r="AI246" s="238"/>
      <c r="AJ246" s="238"/>
      <c r="AK246" s="238"/>
      <c r="AL246" s="239"/>
      <c r="AM246" s="254"/>
      <c r="AN246" s="262"/>
      <c r="AO246" s="249">
        <v>0</v>
      </c>
      <c r="AP246" s="240"/>
      <c r="AQ246" s="240"/>
      <c r="AR246" s="240"/>
      <c r="AS246" s="243"/>
      <c r="AT246" s="214">
        <v>0</v>
      </c>
      <c r="AU246" s="238"/>
      <c r="AV246" s="238"/>
      <c r="AW246" s="238"/>
      <c r="AX246" s="239"/>
      <c r="AY246" s="249">
        <v>5000</v>
      </c>
      <c r="AZ246" s="240"/>
      <c r="BA246" s="240"/>
      <c r="BB246" s="240"/>
      <c r="BC246" s="247">
        <v>5000</v>
      </c>
      <c r="BD246" s="254"/>
      <c r="BE246" s="249">
        <v>0</v>
      </c>
      <c r="BF246" s="249">
        <f t="shared" si="176"/>
        <v>0</v>
      </c>
      <c r="BG246" s="238"/>
      <c r="BH246" s="238"/>
      <c r="BI246" s="238"/>
      <c r="BJ246" s="239"/>
      <c r="BK246" s="249">
        <v>0</v>
      </c>
      <c r="BL246" s="240"/>
      <c r="BM246" s="240"/>
      <c r="BN246" s="240"/>
      <c r="BO246" s="247"/>
      <c r="BP246" s="223">
        <v>0</v>
      </c>
      <c r="BQ246" s="238"/>
      <c r="BR246" s="238"/>
      <c r="BS246" s="238"/>
      <c r="BT246" s="246"/>
      <c r="BU246" s="249">
        <v>0</v>
      </c>
      <c r="BV246" s="240"/>
      <c r="BW246" s="240"/>
      <c r="BX246" s="240"/>
      <c r="BY246" s="247"/>
      <c r="CA246" s="222">
        <v>212</v>
      </c>
      <c r="CB246" s="216"/>
      <c r="CC246" s="216"/>
      <c r="CD246" s="216"/>
      <c r="CE246" s="216"/>
      <c r="CF246" s="216">
        <f t="shared" si="147"/>
        <v>0</v>
      </c>
      <c r="CH246" s="263">
        <v>32</v>
      </c>
      <c r="CJ246" s="274">
        <v>52</v>
      </c>
    </row>
    <row r="247" spans="1:88" s="211" customFormat="1" ht="16.5" customHeight="1" x14ac:dyDescent="0.15">
      <c r="A247" s="213">
        <f t="shared" si="166"/>
        <v>233</v>
      </c>
      <c r="B247" s="237" t="s">
        <v>26</v>
      </c>
      <c r="C247" s="418" t="s">
        <v>1536</v>
      </c>
      <c r="D247" s="304" t="s">
        <v>378</v>
      </c>
      <c r="E247" s="267" t="s">
        <v>1537</v>
      </c>
      <c r="F247" s="292" t="s">
        <v>1537</v>
      </c>
      <c r="G247" s="227" t="s">
        <v>1538</v>
      </c>
      <c r="H247" s="263">
        <v>3</v>
      </c>
      <c r="I247" s="181" t="s">
        <v>1539</v>
      </c>
      <c r="J247" s="231">
        <v>44651</v>
      </c>
      <c r="K247" s="234">
        <v>10</v>
      </c>
      <c r="L247" s="234">
        <v>2</v>
      </c>
      <c r="M247" s="234">
        <v>4</v>
      </c>
      <c r="N247" s="234">
        <v>1</v>
      </c>
      <c r="O247" s="234">
        <v>1</v>
      </c>
      <c r="P247" s="234">
        <v>2</v>
      </c>
      <c r="Q247" s="235">
        <v>1</v>
      </c>
      <c r="R247" s="255"/>
      <c r="S247" s="255"/>
      <c r="T247" s="261">
        <v>4291</v>
      </c>
      <c r="U247" s="219">
        <f t="shared" ref="U247:U256" si="177">AH247+AO247</f>
        <v>0</v>
      </c>
      <c r="V247" s="220">
        <f t="shared" ref="V247:V256" si="178">AI247+AP247</f>
        <v>0</v>
      </c>
      <c r="W247" s="220">
        <f t="shared" ref="W247:W256" si="179">AJ247+AQ247</f>
        <v>0</v>
      </c>
      <c r="X247" s="220">
        <f t="shared" ref="X247:X256" si="180">AK247+AR247</f>
        <v>0</v>
      </c>
      <c r="Y247" s="221">
        <f t="shared" ref="Y247:Y256" si="181">AL247+AS247</f>
        <v>0</v>
      </c>
      <c r="Z247" s="219">
        <f t="shared" ref="Z247:Z256" si="182">AT247+AY247+BF247+BK247+BP247+BU247</f>
        <v>4291</v>
      </c>
      <c r="AA247" s="220">
        <f t="shared" ref="AA247:AA256" si="183">AU247+AZ247+BG247+BL247+BQ247+BV247</f>
        <v>0</v>
      </c>
      <c r="AB247" s="220">
        <f t="shared" ref="AB247:AB256" si="184">AV247+BA247+BH247+BM247+BR247+BW247</f>
        <v>0</v>
      </c>
      <c r="AC247" s="220">
        <f t="shared" ref="AC247:AC256" si="185">AW247+BB247+BI247+BN247+BS247+BX247</f>
        <v>0</v>
      </c>
      <c r="AD247" s="221">
        <f t="shared" ref="AD247:AD256" si="186">AX247+BC247+BJ247+BO247+BT247+BY247</f>
        <v>4291</v>
      </c>
      <c r="AE247" s="252"/>
      <c r="AF247" s="252"/>
      <c r="AH247" s="251">
        <f t="shared" ref="AH247:AH256" si="187">SUM(AI247:AL247)</f>
        <v>0</v>
      </c>
      <c r="AI247" s="240"/>
      <c r="AJ247" s="240"/>
      <c r="AK247" s="240"/>
      <c r="AL247" s="241"/>
      <c r="AM247" s="254"/>
      <c r="AN247" s="262"/>
      <c r="AO247" s="249">
        <f t="shared" ref="AO247:AO256" si="188">SUM(AP247:AS247)</f>
        <v>0</v>
      </c>
      <c r="AP247" s="240"/>
      <c r="AQ247" s="240"/>
      <c r="AR247" s="240"/>
      <c r="AS247" s="243"/>
      <c r="AT247" s="214">
        <f t="shared" ref="AT247:AT256" si="189">SUM(AU247:AX247)</f>
        <v>0</v>
      </c>
      <c r="AU247" s="240"/>
      <c r="AV247" s="240"/>
      <c r="AW247" s="240"/>
      <c r="AX247" s="241"/>
      <c r="AY247" s="249">
        <f t="shared" ref="AY247:AY284" si="190">SUM(AZ247:BC247)</f>
        <v>4291</v>
      </c>
      <c r="AZ247" s="240"/>
      <c r="BA247" s="240"/>
      <c r="BB247" s="240"/>
      <c r="BC247" s="247">
        <v>4291</v>
      </c>
      <c r="BD247" s="254"/>
      <c r="BE247" s="252"/>
      <c r="BF247" s="249">
        <f t="shared" si="176"/>
        <v>0</v>
      </c>
      <c r="BG247" s="240"/>
      <c r="BH247" s="240"/>
      <c r="BI247" s="240"/>
      <c r="BJ247" s="241"/>
      <c r="BK247" s="249">
        <f t="shared" ref="BK247:BK284" si="191">SUM(BL247:BO247)</f>
        <v>0</v>
      </c>
      <c r="BL247" s="240"/>
      <c r="BM247" s="240"/>
      <c r="BN247" s="240"/>
      <c r="BO247" s="247"/>
      <c r="BP247" s="223">
        <f t="shared" ref="BP247:BP284" si="192">SUM(BQ247:BT247)</f>
        <v>0</v>
      </c>
      <c r="BQ247" s="240"/>
      <c r="BR247" s="240"/>
      <c r="BS247" s="240"/>
      <c r="BT247" s="247"/>
      <c r="BU247" s="249">
        <f t="shared" ref="BU247:BU284" si="193">SUM(BV247:BY247)</f>
        <v>0</v>
      </c>
      <c r="BV247" s="240"/>
      <c r="BW247" s="240"/>
      <c r="BX247" s="240"/>
      <c r="BY247" s="247"/>
      <c r="CA247" s="222">
        <v>213</v>
      </c>
      <c r="CB247" s="216"/>
      <c r="CC247" s="216"/>
      <c r="CD247" s="216"/>
      <c r="CE247" s="216"/>
      <c r="CF247" s="216">
        <f t="shared" si="147"/>
        <v>0</v>
      </c>
      <c r="CH247" s="263">
        <v>32</v>
      </c>
      <c r="CJ247" s="274">
        <v>171</v>
      </c>
    </row>
    <row r="248" spans="1:88" s="211" customFormat="1" ht="16.5" customHeight="1" x14ac:dyDescent="0.15">
      <c r="A248" s="213">
        <f t="shared" si="166"/>
        <v>234</v>
      </c>
      <c r="B248" s="236" t="s">
        <v>26</v>
      </c>
      <c r="C248" s="265" t="s">
        <v>13</v>
      </c>
      <c r="D248" s="266" t="s">
        <v>1339</v>
      </c>
      <c r="E248" s="267" t="s">
        <v>379</v>
      </c>
      <c r="F248" s="272" t="s">
        <v>380</v>
      </c>
      <c r="G248" s="224" t="s">
        <v>381</v>
      </c>
      <c r="H248" s="263">
        <v>3</v>
      </c>
      <c r="I248" s="534">
        <v>44287</v>
      </c>
      <c r="J248" s="535">
        <v>44651</v>
      </c>
      <c r="K248" s="232">
        <v>10</v>
      </c>
      <c r="L248" s="232">
        <v>3</v>
      </c>
      <c r="M248" s="232">
        <v>1</v>
      </c>
      <c r="N248" s="232">
        <v>1</v>
      </c>
      <c r="O248" s="232">
        <v>1</v>
      </c>
      <c r="P248" s="232">
        <v>6</v>
      </c>
      <c r="Q248" s="233">
        <v>6</v>
      </c>
      <c r="R248" s="255"/>
      <c r="S248" s="255"/>
      <c r="T248" s="258">
        <v>50000</v>
      </c>
      <c r="U248" s="223">
        <f t="shared" si="177"/>
        <v>0</v>
      </c>
      <c r="V248" s="218">
        <f t="shared" si="178"/>
        <v>0</v>
      </c>
      <c r="W248" s="218">
        <f t="shared" si="179"/>
        <v>0</v>
      </c>
      <c r="X248" s="218">
        <f t="shared" si="180"/>
        <v>0</v>
      </c>
      <c r="Y248" s="212">
        <f t="shared" si="181"/>
        <v>0</v>
      </c>
      <c r="Z248" s="214">
        <f t="shared" si="182"/>
        <v>50000</v>
      </c>
      <c r="AA248" s="218">
        <f t="shared" si="183"/>
        <v>0</v>
      </c>
      <c r="AB248" s="218">
        <f t="shared" si="184"/>
        <v>0</v>
      </c>
      <c r="AC248" s="218">
        <f t="shared" si="185"/>
        <v>0</v>
      </c>
      <c r="AD248" s="212">
        <f t="shared" si="186"/>
        <v>50000</v>
      </c>
      <c r="AE248" s="252"/>
      <c r="AF248" s="252"/>
      <c r="AH248" s="249">
        <f t="shared" si="187"/>
        <v>0</v>
      </c>
      <c r="AI248" s="238"/>
      <c r="AJ248" s="238"/>
      <c r="AK248" s="238"/>
      <c r="AL248" s="239"/>
      <c r="AM248" s="254"/>
      <c r="AN248" s="262"/>
      <c r="AO248" s="249">
        <f t="shared" si="188"/>
        <v>0</v>
      </c>
      <c r="AP248" s="238"/>
      <c r="AQ248" s="238"/>
      <c r="AR248" s="238"/>
      <c r="AS248" s="242"/>
      <c r="AT248" s="214">
        <f t="shared" si="189"/>
        <v>0</v>
      </c>
      <c r="AU248" s="238"/>
      <c r="AV248" s="238"/>
      <c r="AW248" s="238"/>
      <c r="AX248" s="239"/>
      <c r="AY248" s="249">
        <f t="shared" si="190"/>
        <v>50000</v>
      </c>
      <c r="AZ248" s="238"/>
      <c r="BA248" s="238"/>
      <c r="BB248" s="238"/>
      <c r="BC248" s="246">
        <v>50000</v>
      </c>
      <c r="BD248" s="254"/>
      <c r="BE248" s="252"/>
      <c r="BF248" s="249">
        <f t="shared" si="176"/>
        <v>0</v>
      </c>
      <c r="BG248" s="238"/>
      <c r="BH248" s="238"/>
      <c r="BI248" s="238"/>
      <c r="BJ248" s="239"/>
      <c r="BK248" s="249">
        <f t="shared" si="191"/>
        <v>0</v>
      </c>
      <c r="BL248" s="238"/>
      <c r="BM248" s="238"/>
      <c r="BN248" s="238"/>
      <c r="BO248" s="246"/>
      <c r="BP248" s="223">
        <f t="shared" si="192"/>
        <v>0</v>
      </c>
      <c r="BQ248" s="238"/>
      <c r="BR248" s="238"/>
      <c r="BS248" s="238"/>
      <c r="BT248" s="246"/>
      <c r="BU248" s="249">
        <f t="shared" si="193"/>
        <v>0</v>
      </c>
      <c r="BV248" s="238"/>
      <c r="BW248" s="238"/>
      <c r="BX248" s="238"/>
      <c r="BY248" s="246"/>
      <c r="CA248" s="222">
        <v>215</v>
      </c>
      <c r="CB248" s="216"/>
      <c r="CC248" s="216"/>
      <c r="CD248" s="216"/>
      <c r="CE248" s="216"/>
      <c r="CF248" s="216">
        <f t="shared" si="147"/>
        <v>0</v>
      </c>
      <c r="CH248" s="263">
        <v>32</v>
      </c>
      <c r="CJ248" s="274">
        <v>81</v>
      </c>
    </row>
    <row r="249" spans="1:88" s="202" customFormat="1" ht="16.5" customHeight="1" x14ac:dyDescent="0.15">
      <c r="A249" s="213">
        <f t="shared" ref="A249:A280" si="194">+ROW()-14</f>
        <v>235</v>
      </c>
      <c r="B249" s="236" t="s">
        <v>26</v>
      </c>
      <c r="C249" s="268" t="s">
        <v>456</v>
      </c>
      <c r="D249" s="270" t="s">
        <v>13</v>
      </c>
      <c r="E249" s="269" t="s">
        <v>379</v>
      </c>
      <c r="F249" s="273" t="s">
        <v>424</v>
      </c>
      <c r="G249" s="226" t="s">
        <v>457</v>
      </c>
      <c r="H249" s="264">
        <v>3</v>
      </c>
      <c r="I249" s="230">
        <v>44270</v>
      </c>
      <c r="J249" s="231">
        <v>44651</v>
      </c>
      <c r="K249" s="232">
        <v>10</v>
      </c>
      <c r="L249" s="232">
        <v>3</v>
      </c>
      <c r="M249" s="232">
        <v>1</v>
      </c>
      <c r="N249" s="232">
        <v>2</v>
      </c>
      <c r="O249" s="232">
        <v>18</v>
      </c>
      <c r="P249" s="232">
        <v>1</v>
      </c>
      <c r="Q249" s="233">
        <v>2</v>
      </c>
      <c r="R249" s="256">
        <v>10459</v>
      </c>
      <c r="S249" s="256"/>
      <c r="T249" s="259">
        <v>10723</v>
      </c>
      <c r="U249" s="214">
        <f t="shared" si="177"/>
        <v>0</v>
      </c>
      <c r="V249" s="218">
        <f t="shared" si="178"/>
        <v>0</v>
      </c>
      <c r="W249" s="218">
        <f t="shared" si="179"/>
        <v>0</v>
      </c>
      <c r="X249" s="218">
        <f t="shared" si="180"/>
        <v>0</v>
      </c>
      <c r="Y249" s="212">
        <f t="shared" si="181"/>
        <v>0</v>
      </c>
      <c r="Z249" s="214">
        <f t="shared" si="182"/>
        <v>10723</v>
      </c>
      <c r="AA249" s="218">
        <f t="shared" si="183"/>
        <v>0</v>
      </c>
      <c r="AB249" s="218">
        <f t="shared" si="184"/>
        <v>0</v>
      </c>
      <c r="AC249" s="218">
        <f t="shared" si="185"/>
        <v>0</v>
      </c>
      <c r="AD249" s="212">
        <f t="shared" si="186"/>
        <v>10723</v>
      </c>
      <c r="AE249" s="252"/>
      <c r="AF249" s="252"/>
      <c r="AH249" s="249">
        <f t="shared" si="187"/>
        <v>0</v>
      </c>
      <c r="AI249" s="238"/>
      <c r="AJ249" s="238"/>
      <c r="AK249" s="238"/>
      <c r="AL249" s="239"/>
      <c r="AM249" s="254"/>
      <c r="AN249" s="262"/>
      <c r="AO249" s="249">
        <f t="shared" si="188"/>
        <v>0</v>
      </c>
      <c r="AP249" s="238"/>
      <c r="AQ249" s="238"/>
      <c r="AR249" s="238"/>
      <c r="AS249" s="242"/>
      <c r="AT249" s="214">
        <f t="shared" si="189"/>
        <v>0</v>
      </c>
      <c r="AU249" s="238"/>
      <c r="AV249" s="238"/>
      <c r="AW249" s="238"/>
      <c r="AX249" s="246"/>
      <c r="AY249" s="249">
        <f t="shared" si="190"/>
        <v>10723</v>
      </c>
      <c r="AZ249" s="238"/>
      <c r="BA249" s="238"/>
      <c r="BB249" s="238"/>
      <c r="BC249" s="246">
        <v>10723</v>
      </c>
      <c r="BD249" s="254"/>
      <c r="BE249" s="252"/>
      <c r="BF249" s="249">
        <f t="shared" si="176"/>
        <v>0</v>
      </c>
      <c r="BG249" s="238"/>
      <c r="BH249" s="238"/>
      <c r="BI249" s="238"/>
      <c r="BJ249" s="239"/>
      <c r="BK249" s="249">
        <f t="shared" si="191"/>
        <v>0</v>
      </c>
      <c r="BL249" s="238"/>
      <c r="BM249" s="238"/>
      <c r="BN249" s="238"/>
      <c r="BO249" s="246"/>
      <c r="BP249" s="223">
        <f t="shared" si="192"/>
        <v>0</v>
      </c>
      <c r="BQ249" s="238"/>
      <c r="BR249" s="238"/>
      <c r="BS249" s="238"/>
      <c r="BT249" s="246"/>
      <c r="BU249" s="249">
        <f t="shared" si="193"/>
        <v>0</v>
      </c>
      <c r="BV249" s="238"/>
      <c r="BW249" s="238"/>
      <c r="BX249" s="238"/>
      <c r="BY249" s="246"/>
      <c r="CA249" s="222">
        <v>216</v>
      </c>
      <c r="CB249" s="216"/>
      <c r="CC249" s="216"/>
      <c r="CD249" s="216"/>
      <c r="CE249" s="216"/>
      <c r="CF249" s="216">
        <f t="shared" si="147"/>
        <v>0</v>
      </c>
      <c r="CH249" s="264">
        <v>32</v>
      </c>
      <c r="CJ249" s="202">
        <v>83</v>
      </c>
    </row>
    <row r="250" spans="1:88" s="202" customFormat="1" ht="16.5" customHeight="1" x14ac:dyDescent="0.15">
      <c r="A250" s="213">
        <f t="shared" si="194"/>
        <v>236</v>
      </c>
      <c r="B250" s="236" t="s">
        <v>26</v>
      </c>
      <c r="C250" s="268" t="s">
        <v>458</v>
      </c>
      <c r="D250" s="270" t="s">
        <v>13</v>
      </c>
      <c r="E250" s="269" t="s">
        <v>379</v>
      </c>
      <c r="F250" s="273" t="s">
        <v>424</v>
      </c>
      <c r="G250" s="226" t="s">
        <v>459</v>
      </c>
      <c r="H250" s="264">
        <v>3</v>
      </c>
      <c r="I250" s="230">
        <v>44270</v>
      </c>
      <c r="J250" s="231">
        <v>44651</v>
      </c>
      <c r="K250" s="232">
        <v>10</v>
      </c>
      <c r="L250" s="232">
        <v>3</v>
      </c>
      <c r="M250" s="232">
        <v>1</v>
      </c>
      <c r="N250" s="232">
        <v>2</v>
      </c>
      <c r="O250" s="232">
        <v>19</v>
      </c>
      <c r="P250" s="232">
        <v>1</v>
      </c>
      <c r="Q250" s="233">
        <v>1</v>
      </c>
      <c r="R250" s="256">
        <v>1148</v>
      </c>
      <c r="S250" s="256"/>
      <c r="T250" s="259">
        <v>698</v>
      </c>
      <c r="U250" s="214">
        <f t="shared" si="177"/>
        <v>0</v>
      </c>
      <c r="V250" s="218">
        <f t="shared" si="178"/>
        <v>0</v>
      </c>
      <c r="W250" s="218">
        <f t="shared" si="179"/>
        <v>0</v>
      </c>
      <c r="X250" s="218">
        <f t="shared" si="180"/>
        <v>0</v>
      </c>
      <c r="Y250" s="212">
        <f t="shared" si="181"/>
        <v>0</v>
      </c>
      <c r="Z250" s="214">
        <f t="shared" si="182"/>
        <v>698</v>
      </c>
      <c r="AA250" s="218">
        <f t="shared" si="183"/>
        <v>0</v>
      </c>
      <c r="AB250" s="218">
        <f t="shared" si="184"/>
        <v>0</v>
      </c>
      <c r="AC250" s="218">
        <f t="shared" si="185"/>
        <v>0</v>
      </c>
      <c r="AD250" s="212">
        <f t="shared" si="186"/>
        <v>698</v>
      </c>
      <c r="AE250" s="252"/>
      <c r="AF250" s="252"/>
      <c r="AH250" s="249">
        <f t="shared" si="187"/>
        <v>0</v>
      </c>
      <c r="AI250" s="238"/>
      <c r="AJ250" s="238"/>
      <c r="AK250" s="238"/>
      <c r="AL250" s="239"/>
      <c r="AM250" s="254"/>
      <c r="AN250" s="262"/>
      <c r="AO250" s="249">
        <f t="shared" si="188"/>
        <v>0</v>
      </c>
      <c r="AP250" s="238"/>
      <c r="AQ250" s="238"/>
      <c r="AR250" s="238"/>
      <c r="AS250" s="242"/>
      <c r="AT250" s="214">
        <f t="shared" si="189"/>
        <v>0</v>
      </c>
      <c r="AU250" s="238"/>
      <c r="AV250" s="238"/>
      <c r="AW250" s="238"/>
      <c r="AX250" s="246"/>
      <c r="AY250" s="249">
        <f t="shared" si="190"/>
        <v>698</v>
      </c>
      <c r="AZ250" s="238"/>
      <c r="BA250" s="238"/>
      <c r="BB250" s="238"/>
      <c r="BC250" s="246">
        <v>698</v>
      </c>
      <c r="BD250" s="254"/>
      <c r="BE250" s="252"/>
      <c r="BF250" s="249">
        <f t="shared" si="176"/>
        <v>0</v>
      </c>
      <c r="BG250" s="238"/>
      <c r="BH250" s="238"/>
      <c r="BI250" s="238"/>
      <c r="BJ250" s="239"/>
      <c r="BK250" s="249">
        <f t="shared" si="191"/>
        <v>0</v>
      </c>
      <c r="BL250" s="238"/>
      <c r="BM250" s="238"/>
      <c r="BN250" s="238"/>
      <c r="BO250" s="246"/>
      <c r="BP250" s="223">
        <f t="shared" si="192"/>
        <v>0</v>
      </c>
      <c r="BQ250" s="238"/>
      <c r="BR250" s="238"/>
      <c r="BS250" s="238"/>
      <c r="BT250" s="246"/>
      <c r="BU250" s="249">
        <f t="shared" si="193"/>
        <v>0</v>
      </c>
      <c r="BV250" s="238"/>
      <c r="BW250" s="238"/>
      <c r="BX250" s="238"/>
      <c r="BY250" s="246"/>
      <c r="CA250" s="222">
        <v>216</v>
      </c>
      <c r="CB250" s="216"/>
      <c r="CC250" s="216"/>
      <c r="CD250" s="216"/>
      <c r="CE250" s="216"/>
      <c r="CF250" s="216">
        <f t="shared" si="147"/>
        <v>0</v>
      </c>
      <c r="CH250" s="264">
        <v>32</v>
      </c>
      <c r="CJ250" s="202">
        <v>83</v>
      </c>
    </row>
    <row r="251" spans="1:88" s="202" customFormat="1" ht="16.5" customHeight="1" x14ac:dyDescent="0.15">
      <c r="A251" s="213">
        <f t="shared" si="194"/>
        <v>237</v>
      </c>
      <c r="B251" s="236" t="s">
        <v>26</v>
      </c>
      <c r="C251" s="265" t="s">
        <v>460</v>
      </c>
      <c r="D251" s="266" t="s">
        <v>13</v>
      </c>
      <c r="E251" s="267" t="s">
        <v>379</v>
      </c>
      <c r="F251" s="272" t="s">
        <v>424</v>
      </c>
      <c r="G251" s="224" t="s">
        <v>461</v>
      </c>
      <c r="H251" s="319">
        <v>3</v>
      </c>
      <c r="I251" s="275">
        <v>44270</v>
      </c>
      <c r="J251" s="320">
        <v>44651</v>
      </c>
      <c r="K251" s="232">
        <v>10</v>
      </c>
      <c r="L251" s="232">
        <v>3</v>
      </c>
      <c r="M251" s="232">
        <v>1</v>
      </c>
      <c r="N251" s="232">
        <v>2</v>
      </c>
      <c r="O251" s="232">
        <v>19</v>
      </c>
      <c r="P251" s="232">
        <v>3</v>
      </c>
      <c r="Q251" s="233">
        <v>1</v>
      </c>
      <c r="R251" s="255">
        <v>975</v>
      </c>
      <c r="S251" s="255"/>
      <c r="T251" s="258">
        <v>975</v>
      </c>
      <c r="U251" s="214">
        <f t="shared" si="177"/>
        <v>0</v>
      </c>
      <c r="V251" s="218">
        <f t="shared" si="178"/>
        <v>0</v>
      </c>
      <c r="W251" s="218">
        <f t="shared" si="179"/>
        <v>0</v>
      </c>
      <c r="X251" s="218">
        <f t="shared" si="180"/>
        <v>0</v>
      </c>
      <c r="Y251" s="212">
        <f t="shared" si="181"/>
        <v>0</v>
      </c>
      <c r="Z251" s="214">
        <f t="shared" si="182"/>
        <v>975</v>
      </c>
      <c r="AA251" s="218">
        <f t="shared" si="183"/>
        <v>0</v>
      </c>
      <c r="AB251" s="218">
        <f t="shared" si="184"/>
        <v>0</v>
      </c>
      <c r="AC251" s="218">
        <f t="shared" si="185"/>
        <v>0</v>
      </c>
      <c r="AD251" s="212">
        <f t="shared" si="186"/>
        <v>975</v>
      </c>
      <c r="AE251" s="252"/>
      <c r="AF251" s="252"/>
      <c r="AH251" s="249">
        <f t="shared" si="187"/>
        <v>0</v>
      </c>
      <c r="AI251" s="238"/>
      <c r="AJ251" s="238"/>
      <c r="AK251" s="238"/>
      <c r="AL251" s="239"/>
      <c r="AM251" s="254"/>
      <c r="AN251" s="262"/>
      <c r="AO251" s="249">
        <f t="shared" si="188"/>
        <v>0</v>
      </c>
      <c r="AP251" s="238"/>
      <c r="AQ251" s="238"/>
      <c r="AR251" s="238"/>
      <c r="AS251" s="242"/>
      <c r="AT251" s="214">
        <f t="shared" si="189"/>
        <v>975</v>
      </c>
      <c r="AU251" s="238"/>
      <c r="AV251" s="238"/>
      <c r="AW251" s="238"/>
      <c r="AX251" s="246">
        <v>975</v>
      </c>
      <c r="AY251" s="249">
        <f t="shared" si="190"/>
        <v>0</v>
      </c>
      <c r="AZ251" s="238"/>
      <c r="BA251" s="238"/>
      <c r="BB251" s="238"/>
      <c r="BC251" s="246"/>
      <c r="BD251" s="254"/>
      <c r="BE251" s="252"/>
      <c r="BF251" s="249">
        <f t="shared" si="176"/>
        <v>0</v>
      </c>
      <c r="BG251" s="238"/>
      <c r="BH251" s="238"/>
      <c r="BI251" s="238"/>
      <c r="BJ251" s="239"/>
      <c r="BK251" s="249">
        <f t="shared" si="191"/>
        <v>0</v>
      </c>
      <c r="BL251" s="238"/>
      <c r="BM251" s="238"/>
      <c r="BN251" s="238"/>
      <c r="BO251" s="246"/>
      <c r="BP251" s="223">
        <f t="shared" si="192"/>
        <v>0</v>
      </c>
      <c r="BQ251" s="238"/>
      <c r="BR251" s="238"/>
      <c r="BS251" s="238"/>
      <c r="BT251" s="246"/>
      <c r="BU251" s="249">
        <f t="shared" si="193"/>
        <v>0</v>
      </c>
      <c r="BV251" s="238"/>
      <c r="BW251" s="238"/>
      <c r="BX251" s="238"/>
      <c r="BY251" s="246"/>
      <c r="CA251" s="222">
        <v>217</v>
      </c>
      <c r="CB251" s="216"/>
      <c r="CC251" s="216"/>
      <c r="CD251" s="216"/>
      <c r="CE251" s="216"/>
      <c r="CF251" s="216">
        <f t="shared" si="147"/>
        <v>0</v>
      </c>
      <c r="CH251" s="263">
        <v>32</v>
      </c>
      <c r="CJ251" s="202">
        <v>83</v>
      </c>
    </row>
    <row r="252" spans="1:88" s="202" customFormat="1" ht="16.5" customHeight="1" x14ac:dyDescent="0.15">
      <c r="A252" s="213">
        <f t="shared" si="194"/>
        <v>238</v>
      </c>
      <c r="B252" s="236" t="s">
        <v>26</v>
      </c>
      <c r="C252" s="265" t="s">
        <v>1343</v>
      </c>
      <c r="D252" s="270" t="s">
        <v>13</v>
      </c>
      <c r="E252" s="267" t="s">
        <v>379</v>
      </c>
      <c r="F252" s="272" t="s">
        <v>424</v>
      </c>
      <c r="G252" s="314" t="s">
        <v>462</v>
      </c>
      <c r="H252" s="263">
        <v>3</v>
      </c>
      <c r="I252" s="230">
        <v>44260</v>
      </c>
      <c r="J252" s="231">
        <v>44651</v>
      </c>
      <c r="K252" s="232">
        <v>10</v>
      </c>
      <c r="L252" s="232">
        <v>3</v>
      </c>
      <c r="M252" s="232">
        <v>1</v>
      </c>
      <c r="N252" s="232">
        <v>2</v>
      </c>
      <c r="O252" s="232">
        <v>22</v>
      </c>
      <c r="P252" s="232">
        <v>3</v>
      </c>
      <c r="Q252" s="233">
        <v>1</v>
      </c>
      <c r="R252" s="255">
        <v>3564</v>
      </c>
      <c r="S252" s="255"/>
      <c r="T252" s="258">
        <v>4000</v>
      </c>
      <c r="U252" s="214">
        <f t="shared" si="177"/>
        <v>0</v>
      </c>
      <c r="V252" s="218">
        <f t="shared" si="178"/>
        <v>0</v>
      </c>
      <c r="W252" s="218">
        <f t="shared" si="179"/>
        <v>0</v>
      </c>
      <c r="X252" s="218">
        <f t="shared" si="180"/>
        <v>0</v>
      </c>
      <c r="Y252" s="212">
        <f t="shared" si="181"/>
        <v>0</v>
      </c>
      <c r="Z252" s="214">
        <f t="shared" si="182"/>
        <v>4000</v>
      </c>
      <c r="AA252" s="218">
        <f t="shared" si="183"/>
        <v>0</v>
      </c>
      <c r="AB252" s="218">
        <f t="shared" si="184"/>
        <v>0</v>
      </c>
      <c r="AC252" s="218">
        <f t="shared" si="185"/>
        <v>0</v>
      </c>
      <c r="AD252" s="212">
        <f t="shared" si="186"/>
        <v>4000</v>
      </c>
      <c r="AE252" s="252"/>
      <c r="AF252" s="252"/>
      <c r="AH252" s="249">
        <f t="shared" si="187"/>
        <v>0</v>
      </c>
      <c r="AI252" s="238"/>
      <c r="AJ252" s="238"/>
      <c r="AK252" s="238"/>
      <c r="AL252" s="239"/>
      <c r="AM252" s="254"/>
      <c r="AN252" s="262"/>
      <c r="AO252" s="249">
        <f t="shared" si="188"/>
        <v>0</v>
      </c>
      <c r="AP252" s="238"/>
      <c r="AQ252" s="238"/>
      <c r="AR252" s="238"/>
      <c r="AS252" s="242"/>
      <c r="AT252" s="214">
        <f t="shared" si="189"/>
        <v>0</v>
      </c>
      <c r="AU252" s="238"/>
      <c r="AV252" s="238"/>
      <c r="AW252" s="238"/>
      <c r="AX252" s="246"/>
      <c r="AY252" s="249">
        <f t="shared" si="190"/>
        <v>4000</v>
      </c>
      <c r="AZ252" s="238"/>
      <c r="BA252" s="238"/>
      <c r="BB252" s="238"/>
      <c r="BC252" s="246">
        <v>4000</v>
      </c>
      <c r="BD252" s="254"/>
      <c r="BE252" s="252"/>
      <c r="BF252" s="249">
        <f t="shared" si="176"/>
        <v>0</v>
      </c>
      <c r="BG252" s="238"/>
      <c r="BH252" s="238"/>
      <c r="BI252" s="238"/>
      <c r="BJ252" s="239"/>
      <c r="BK252" s="249">
        <f t="shared" si="191"/>
        <v>0</v>
      </c>
      <c r="BL252" s="238"/>
      <c r="BM252" s="238"/>
      <c r="BN252" s="238"/>
      <c r="BO252" s="246"/>
      <c r="BP252" s="223">
        <f t="shared" si="192"/>
        <v>0</v>
      </c>
      <c r="BQ252" s="238"/>
      <c r="BR252" s="238"/>
      <c r="BS252" s="238"/>
      <c r="BT252" s="246"/>
      <c r="BU252" s="249">
        <f t="shared" si="193"/>
        <v>0</v>
      </c>
      <c r="BV252" s="240"/>
      <c r="BW252" s="240"/>
      <c r="BX252" s="240"/>
      <c r="BY252" s="247"/>
      <c r="CA252" s="222">
        <v>218</v>
      </c>
      <c r="CB252" s="216"/>
      <c r="CC252" s="216"/>
      <c r="CD252" s="216"/>
      <c r="CE252" s="216"/>
      <c r="CF252" s="216">
        <f t="shared" si="147"/>
        <v>0</v>
      </c>
      <c r="CH252" s="321">
        <v>32</v>
      </c>
      <c r="CJ252" s="202">
        <v>83</v>
      </c>
    </row>
    <row r="253" spans="1:88" s="211" customFormat="1" ht="16.5" customHeight="1" x14ac:dyDescent="0.15">
      <c r="A253" s="213">
        <f t="shared" si="194"/>
        <v>239</v>
      </c>
      <c r="B253" s="236" t="s">
        <v>26</v>
      </c>
      <c r="C253" s="265" t="s">
        <v>1446</v>
      </c>
      <c r="D253" s="266" t="s">
        <v>13</v>
      </c>
      <c r="E253" s="267" t="s">
        <v>1396</v>
      </c>
      <c r="F253" s="272" t="s">
        <v>1435</v>
      </c>
      <c r="G253" s="225" t="s">
        <v>1447</v>
      </c>
      <c r="H253" s="263">
        <v>3</v>
      </c>
      <c r="I253" s="230">
        <v>44256</v>
      </c>
      <c r="J253" s="231">
        <v>44651</v>
      </c>
      <c r="K253" s="232">
        <v>10</v>
      </c>
      <c r="L253" s="232">
        <v>3</v>
      </c>
      <c r="M253" s="232">
        <v>2</v>
      </c>
      <c r="N253" s="232">
        <v>2</v>
      </c>
      <c r="O253" s="232">
        <v>1</v>
      </c>
      <c r="P253" s="232">
        <v>6</v>
      </c>
      <c r="Q253" s="233">
        <v>2</v>
      </c>
      <c r="R253" s="255"/>
      <c r="S253" s="255"/>
      <c r="T253" s="258">
        <v>24185</v>
      </c>
      <c r="U253" s="214">
        <f t="shared" si="177"/>
        <v>0</v>
      </c>
      <c r="V253" s="218">
        <f t="shared" si="178"/>
        <v>0</v>
      </c>
      <c r="W253" s="218">
        <f t="shared" si="179"/>
        <v>0</v>
      </c>
      <c r="X253" s="218">
        <f t="shared" si="180"/>
        <v>0</v>
      </c>
      <c r="Y253" s="212">
        <f t="shared" si="181"/>
        <v>0</v>
      </c>
      <c r="Z253" s="214">
        <f t="shared" si="182"/>
        <v>24185</v>
      </c>
      <c r="AA253" s="218">
        <f t="shared" si="183"/>
        <v>0</v>
      </c>
      <c r="AB253" s="218">
        <f t="shared" si="184"/>
        <v>0</v>
      </c>
      <c r="AC253" s="218">
        <f t="shared" si="185"/>
        <v>0</v>
      </c>
      <c r="AD253" s="212">
        <f t="shared" si="186"/>
        <v>24185</v>
      </c>
      <c r="AE253" s="252"/>
      <c r="AF253" s="252"/>
      <c r="AH253" s="249">
        <f t="shared" si="187"/>
        <v>0</v>
      </c>
      <c r="AI253" s="238"/>
      <c r="AJ253" s="238"/>
      <c r="AK253" s="238"/>
      <c r="AL253" s="239"/>
      <c r="AM253" s="254"/>
      <c r="AN253" s="262"/>
      <c r="AO253" s="249">
        <f t="shared" si="188"/>
        <v>0</v>
      </c>
      <c r="AP253" s="238"/>
      <c r="AQ253" s="238"/>
      <c r="AR253" s="238"/>
      <c r="AS253" s="242"/>
      <c r="AT253" s="214">
        <f t="shared" si="189"/>
        <v>0</v>
      </c>
      <c r="AU253" s="238"/>
      <c r="AV253" s="238"/>
      <c r="AW253" s="238"/>
      <c r="AX253" s="239"/>
      <c r="AY253" s="249">
        <f t="shared" si="190"/>
        <v>24185</v>
      </c>
      <c r="AZ253" s="238"/>
      <c r="BA253" s="238"/>
      <c r="BB253" s="238"/>
      <c r="BC253" s="246">
        <v>24185</v>
      </c>
      <c r="BD253" s="254"/>
      <c r="BE253" s="252"/>
      <c r="BF253" s="249">
        <f t="shared" si="176"/>
        <v>0</v>
      </c>
      <c r="BG253" s="238"/>
      <c r="BH253" s="238"/>
      <c r="BI253" s="238"/>
      <c r="BJ253" s="239"/>
      <c r="BK253" s="249">
        <f t="shared" si="191"/>
        <v>0</v>
      </c>
      <c r="BL253" s="238"/>
      <c r="BM253" s="238"/>
      <c r="BN253" s="238"/>
      <c r="BO253" s="246"/>
      <c r="BP253" s="223">
        <f t="shared" si="192"/>
        <v>0</v>
      </c>
      <c r="BQ253" s="238"/>
      <c r="BR253" s="238"/>
      <c r="BS253" s="238"/>
      <c r="BT253" s="246"/>
      <c r="BU253" s="249">
        <f t="shared" si="193"/>
        <v>0</v>
      </c>
      <c r="BV253" s="238"/>
      <c r="BW253" s="238"/>
      <c r="BX253" s="238"/>
      <c r="BY253" s="246"/>
      <c r="CA253" s="222">
        <v>219</v>
      </c>
      <c r="CB253" s="216"/>
      <c r="CC253" s="216"/>
      <c r="CD253" s="216"/>
      <c r="CE253" s="216"/>
      <c r="CF253" s="216">
        <f t="shared" si="147"/>
        <v>0</v>
      </c>
      <c r="CH253" s="263">
        <v>32</v>
      </c>
      <c r="CJ253" s="274">
        <v>92</v>
      </c>
    </row>
    <row r="254" spans="1:88" s="211" customFormat="1" ht="16.5" customHeight="1" x14ac:dyDescent="0.15">
      <c r="A254" s="213">
        <f t="shared" si="194"/>
        <v>240</v>
      </c>
      <c r="B254" s="236" t="s">
        <v>26</v>
      </c>
      <c r="C254" s="265" t="s">
        <v>1448</v>
      </c>
      <c r="D254" s="266" t="s">
        <v>13</v>
      </c>
      <c r="E254" s="267" t="s">
        <v>1396</v>
      </c>
      <c r="F254" s="272" t="s">
        <v>1435</v>
      </c>
      <c r="G254" s="224" t="s">
        <v>1449</v>
      </c>
      <c r="H254" s="263">
        <v>3</v>
      </c>
      <c r="I254" s="230">
        <v>44256</v>
      </c>
      <c r="J254" s="231">
        <v>44651</v>
      </c>
      <c r="K254" s="232">
        <v>10</v>
      </c>
      <c r="L254" s="232">
        <v>3</v>
      </c>
      <c r="M254" s="232">
        <v>2</v>
      </c>
      <c r="N254" s="232">
        <v>2</v>
      </c>
      <c r="O254" s="232">
        <v>4</v>
      </c>
      <c r="P254" s="232">
        <v>1</v>
      </c>
      <c r="Q254" s="233">
        <v>8</v>
      </c>
      <c r="R254" s="255"/>
      <c r="S254" s="255"/>
      <c r="T254" s="450">
        <v>2000</v>
      </c>
      <c r="U254" s="214">
        <f t="shared" si="177"/>
        <v>0</v>
      </c>
      <c r="V254" s="218">
        <f t="shared" si="178"/>
        <v>0</v>
      </c>
      <c r="W254" s="218">
        <f t="shared" si="179"/>
        <v>0</v>
      </c>
      <c r="X254" s="218">
        <f t="shared" si="180"/>
        <v>0</v>
      </c>
      <c r="Y254" s="212">
        <f t="shared" si="181"/>
        <v>0</v>
      </c>
      <c r="Z254" s="214">
        <f t="shared" si="182"/>
        <v>2000</v>
      </c>
      <c r="AA254" s="218">
        <f t="shared" si="183"/>
        <v>0</v>
      </c>
      <c r="AB254" s="218">
        <f t="shared" si="184"/>
        <v>0</v>
      </c>
      <c r="AC254" s="218">
        <f t="shared" si="185"/>
        <v>0</v>
      </c>
      <c r="AD254" s="212">
        <f t="shared" si="186"/>
        <v>2000</v>
      </c>
      <c r="AE254" s="252"/>
      <c r="AF254" s="252"/>
      <c r="AH254" s="249">
        <f t="shared" si="187"/>
        <v>0</v>
      </c>
      <c r="AI254" s="238"/>
      <c r="AJ254" s="238"/>
      <c r="AK254" s="238"/>
      <c r="AL254" s="239"/>
      <c r="AM254" s="254"/>
      <c r="AN254" s="262"/>
      <c r="AO254" s="249">
        <f t="shared" si="188"/>
        <v>0</v>
      </c>
      <c r="AP254" s="238"/>
      <c r="AQ254" s="238"/>
      <c r="AR254" s="238"/>
      <c r="AS254" s="242"/>
      <c r="AT254" s="214">
        <f t="shared" si="189"/>
        <v>0</v>
      </c>
      <c r="AU254" s="238"/>
      <c r="AV254" s="238"/>
      <c r="AW254" s="238"/>
      <c r="AX254" s="239"/>
      <c r="AY254" s="249">
        <f t="shared" si="190"/>
        <v>2000</v>
      </c>
      <c r="AZ254" s="238"/>
      <c r="BA254" s="238"/>
      <c r="BB254" s="238"/>
      <c r="BC254" s="281">
        <v>2000</v>
      </c>
      <c r="BD254" s="254"/>
      <c r="BE254" s="252"/>
      <c r="BF254" s="249">
        <f t="shared" si="176"/>
        <v>0</v>
      </c>
      <c r="BG254" s="238"/>
      <c r="BH254" s="238"/>
      <c r="BI254" s="238"/>
      <c r="BJ254" s="239"/>
      <c r="BK254" s="249">
        <f t="shared" si="191"/>
        <v>0</v>
      </c>
      <c r="BL254" s="238"/>
      <c r="BM254" s="238"/>
      <c r="BN254" s="238"/>
      <c r="BO254" s="246"/>
      <c r="BP254" s="223">
        <f t="shared" si="192"/>
        <v>0</v>
      </c>
      <c r="BQ254" s="238"/>
      <c r="BR254" s="238"/>
      <c r="BS254" s="238"/>
      <c r="BT254" s="246"/>
      <c r="BU254" s="249">
        <f t="shared" si="193"/>
        <v>0</v>
      </c>
      <c r="BV254" s="238"/>
      <c r="BW254" s="238"/>
      <c r="BX254" s="238"/>
      <c r="BY254" s="246"/>
      <c r="CA254" s="222">
        <v>220</v>
      </c>
      <c r="CB254" s="216"/>
      <c r="CC254" s="216"/>
      <c r="CD254" s="216"/>
      <c r="CE254" s="216"/>
      <c r="CF254" s="216">
        <f t="shared" si="147"/>
        <v>0</v>
      </c>
      <c r="CH254" s="263">
        <v>32</v>
      </c>
      <c r="CJ254" s="274">
        <v>92</v>
      </c>
    </row>
    <row r="255" spans="1:88" s="211" customFormat="1" ht="16.5" customHeight="1" x14ac:dyDescent="0.15">
      <c r="A255" s="213">
        <f t="shared" si="194"/>
        <v>241</v>
      </c>
      <c r="B255" s="236" t="s">
        <v>26</v>
      </c>
      <c r="C255" s="268" t="s">
        <v>1402</v>
      </c>
      <c r="D255" s="270" t="s">
        <v>13</v>
      </c>
      <c r="E255" s="269" t="s">
        <v>1396</v>
      </c>
      <c r="F255" s="272" t="s">
        <v>1397</v>
      </c>
      <c r="G255" s="447" t="s">
        <v>1403</v>
      </c>
      <c r="H255" s="264">
        <v>3</v>
      </c>
      <c r="I255" s="230">
        <v>44256</v>
      </c>
      <c r="J255" s="231">
        <v>44651</v>
      </c>
      <c r="K255" s="232">
        <v>10</v>
      </c>
      <c r="L255" s="232">
        <v>3</v>
      </c>
      <c r="M255" s="232">
        <v>2</v>
      </c>
      <c r="N255" s="232">
        <v>4</v>
      </c>
      <c r="O255" s="232">
        <v>4</v>
      </c>
      <c r="P255" s="232">
        <v>1</v>
      </c>
      <c r="Q255" s="233">
        <v>1</v>
      </c>
      <c r="R255" s="256"/>
      <c r="S255" s="256"/>
      <c r="T255" s="258">
        <v>900</v>
      </c>
      <c r="U255" s="214">
        <f t="shared" si="177"/>
        <v>0</v>
      </c>
      <c r="V255" s="218">
        <f t="shared" si="178"/>
        <v>0</v>
      </c>
      <c r="W255" s="218">
        <f t="shared" si="179"/>
        <v>0</v>
      </c>
      <c r="X255" s="218">
        <f t="shared" si="180"/>
        <v>0</v>
      </c>
      <c r="Y255" s="212">
        <f t="shared" si="181"/>
        <v>0</v>
      </c>
      <c r="Z255" s="215">
        <f t="shared" si="182"/>
        <v>900</v>
      </c>
      <c r="AA255" s="218">
        <f t="shared" si="183"/>
        <v>0</v>
      </c>
      <c r="AB255" s="218">
        <f t="shared" si="184"/>
        <v>0</v>
      </c>
      <c r="AC255" s="218">
        <f t="shared" si="185"/>
        <v>0</v>
      </c>
      <c r="AD255" s="212">
        <f t="shared" si="186"/>
        <v>900</v>
      </c>
      <c r="AE255" s="252"/>
      <c r="AF255" s="252"/>
      <c r="AH255" s="249">
        <f t="shared" si="187"/>
        <v>0</v>
      </c>
      <c r="AI255" s="238"/>
      <c r="AJ255" s="238"/>
      <c r="AK255" s="238"/>
      <c r="AL255" s="239"/>
      <c r="AM255" s="254"/>
      <c r="AN255" s="262"/>
      <c r="AO255" s="249">
        <f t="shared" si="188"/>
        <v>0</v>
      </c>
      <c r="AP255" s="238"/>
      <c r="AQ255" s="238"/>
      <c r="AR255" s="238"/>
      <c r="AS255" s="242"/>
      <c r="AT255" s="214">
        <f t="shared" si="189"/>
        <v>0</v>
      </c>
      <c r="AU255" s="238"/>
      <c r="AV255" s="238"/>
      <c r="AW255" s="238"/>
      <c r="AX255" s="239"/>
      <c r="AY255" s="250">
        <f t="shared" si="190"/>
        <v>900</v>
      </c>
      <c r="AZ255" s="238"/>
      <c r="BA255" s="238"/>
      <c r="BB255" s="238"/>
      <c r="BC255" s="246">
        <v>900</v>
      </c>
      <c r="BD255" s="254"/>
      <c r="BE255" s="252"/>
      <c r="BF255" s="249">
        <f t="shared" si="176"/>
        <v>0</v>
      </c>
      <c r="BG255" s="238"/>
      <c r="BH255" s="238"/>
      <c r="BI255" s="238"/>
      <c r="BJ255" s="239"/>
      <c r="BK255" s="249">
        <f t="shared" si="191"/>
        <v>0</v>
      </c>
      <c r="BL255" s="238"/>
      <c r="BM255" s="238"/>
      <c r="BN255" s="238"/>
      <c r="BO255" s="246"/>
      <c r="BP255" s="223">
        <f t="shared" si="192"/>
        <v>0</v>
      </c>
      <c r="BQ255" s="238"/>
      <c r="BR255" s="238"/>
      <c r="BS255" s="238"/>
      <c r="BT255" s="246"/>
      <c r="BU255" s="249">
        <f t="shared" si="193"/>
        <v>0</v>
      </c>
      <c r="BV255" s="238"/>
      <c r="BW255" s="238"/>
      <c r="BX255" s="238"/>
      <c r="BY255" s="246"/>
      <c r="CA255" s="222">
        <v>221</v>
      </c>
      <c r="CB255" s="216"/>
      <c r="CC255" s="216"/>
      <c r="CD255" s="216"/>
      <c r="CE255" s="216"/>
      <c r="CF255" s="216">
        <f t="shared" si="147"/>
        <v>0</v>
      </c>
      <c r="CH255" s="264">
        <v>32</v>
      </c>
      <c r="CJ255" s="274">
        <v>91</v>
      </c>
    </row>
    <row r="256" spans="1:88" s="165" customFormat="1" ht="16.5" customHeight="1" x14ac:dyDescent="0.15">
      <c r="A256" s="213">
        <f t="shared" si="194"/>
        <v>242</v>
      </c>
      <c r="B256" s="150" t="s">
        <v>26</v>
      </c>
      <c r="C256" s="558" t="s">
        <v>1364</v>
      </c>
      <c r="D256" s="185" t="s">
        <v>13</v>
      </c>
      <c r="E256" s="188" t="s">
        <v>379</v>
      </c>
      <c r="F256" s="559" t="s">
        <v>1358</v>
      </c>
      <c r="G256" s="151" t="s">
        <v>1365</v>
      </c>
      <c r="H256" s="162">
        <v>3</v>
      </c>
      <c r="I256" s="153">
        <v>44286</v>
      </c>
      <c r="J256" s="154">
        <v>44651</v>
      </c>
      <c r="K256" s="155">
        <v>10</v>
      </c>
      <c r="L256" s="155">
        <v>3</v>
      </c>
      <c r="M256" s="155">
        <v>5</v>
      </c>
      <c r="N256" s="155">
        <v>1</v>
      </c>
      <c r="O256" s="155">
        <v>1</v>
      </c>
      <c r="P256" s="155">
        <v>1</v>
      </c>
      <c r="Q256" s="156">
        <v>4</v>
      </c>
      <c r="R256" s="163"/>
      <c r="S256" s="163"/>
      <c r="T256" s="164">
        <v>84797</v>
      </c>
      <c r="U256" s="159">
        <f t="shared" si="177"/>
        <v>0</v>
      </c>
      <c r="V256" s="160">
        <f t="shared" si="178"/>
        <v>0</v>
      </c>
      <c r="W256" s="160">
        <f t="shared" si="179"/>
        <v>0</v>
      </c>
      <c r="X256" s="160">
        <f t="shared" si="180"/>
        <v>0</v>
      </c>
      <c r="Y256" s="161">
        <f t="shared" si="181"/>
        <v>0</v>
      </c>
      <c r="Z256" s="159">
        <f t="shared" si="182"/>
        <v>84797</v>
      </c>
      <c r="AA256" s="160">
        <f t="shared" si="183"/>
        <v>0</v>
      </c>
      <c r="AB256" s="160">
        <f t="shared" si="184"/>
        <v>0</v>
      </c>
      <c r="AC256" s="160">
        <f t="shared" si="185"/>
        <v>0</v>
      </c>
      <c r="AD256" s="161">
        <f t="shared" si="186"/>
        <v>84797</v>
      </c>
      <c r="AE256" s="252"/>
      <c r="AF256" s="252"/>
      <c r="AG256" s="665"/>
      <c r="AH256" s="166">
        <f t="shared" si="187"/>
        <v>0</v>
      </c>
      <c r="AI256" s="167"/>
      <c r="AJ256" s="167"/>
      <c r="AK256" s="167"/>
      <c r="AL256" s="168"/>
      <c r="AM256" s="169"/>
      <c r="AN256" s="262"/>
      <c r="AO256" s="166">
        <f t="shared" si="188"/>
        <v>0</v>
      </c>
      <c r="AP256" s="167"/>
      <c r="AQ256" s="167"/>
      <c r="AR256" s="167"/>
      <c r="AS256" s="170"/>
      <c r="AT256" s="159">
        <f t="shared" si="189"/>
        <v>0</v>
      </c>
      <c r="AU256" s="167"/>
      <c r="AV256" s="167"/>
      <c r="AW256" s="167"/>
      <c r="AX256" s="168"/>
      <c r="AY256" s="166">
        <f t="shared" si="190"/>
        <v>84797</v>
      </c>
      <c r="AZ256" s="167"/>
      <c r="BA256" s="167"/>
      <c r="BB256" s="167"/>
      <c r="BC256" s="171">
        <v>84797</v>
      </c>
      <c r="BD256" s="169"/>
      <c r="BE256" s="252"/>
      <c r="BF256" s="166">
        <f t="shared" si="176"/>
        <v>0</v>
      </c>
      <c r="BG256" s="167"/>
      <c r="BH256" s="167"/>
      <c r="BI256" s="167"/>
      <c r="BJ256" s="168"/>
      <c r="BK256" s="166">
        <f t="shared" si="191"/>
        <v>0</v>
      </c>
      <c r="BL256" s="167"/>
      <c r="BM256" s="167"/>
      <c r="BN256" s="167"/>
      <c r="BO256" s="171"/>
      <c r="BP256" s="172">
        <f t="shared" si="192"/>
        <v>0</v>
      </c>
      <c r="BQ256" s="167"/>
      <c r="BR256" s="167"/>
      <c r="BS256" s="167"/>
      <c r="BT256" s="171"/>
      <c r="BU256" s="166">
        <f t="shared" si="193"/>
        <v>0</v>
      </c>
      <c r="BV256" s="167"/>
      <c r="BW256" s="167"/>
      <c r="BX256" s="167"/>
      <c r="BY256" s="171"/>
      <c r="CA256" s="191">
        <v>223</v>
      </c>
      <c r="CB256" s="184"/>
      <c r="CC256" s="184"/>
      <c r="CD256" s="184"/>
      <c r="CE256" s="184"/>
      <c r="CF256" s="216">
        <f t="shared" si="147"/>
        <v>0</v>
      </c>
      <c r="CH256" s="162">
        <v>32</v>
      </c>
      <c r="CJ256" s="165">
        <v>85</v>
      </c>
    </row>
    <row r="257" spans="1:95" s="211" customFormat="1" ht="16.5" customHeight="1" x14ac:dyDescent="0.15">
      <c r="A257" s="213">
        <f t="shared" si="194"/>
        <v>243</v>
      </c>
      <c r="B257" s="351" t="s">
        <v>27</v>
      </c>
      <c r="C257" s="591" t="s">
        <v>1932</v>
      </c>
      <c r="D257" s="283" t="s">
        <v>13</v>
      </c>
      <c r="E257" s="353" t="s">
        <v>379</v>
      </c>
      <c r="F257" s="354" t="s">
        <v>1356</v>
      </c>
      <c r="G257" s="340" t="s">
        <v>1933</v>
      </c>
      <c r="H257" s="319">
        <v>3</v>
      </c>
      <c r="I257" s="275">
        <v>44287</v>
      </c>
      <c r="J257" s="320">
        <v>44651</v>
      </c>
      <c r="K257" s="341">
        <v>10</v>
      </c>
      <c r="L257" s="341">
        <v>3</v>
      </c>
      <c r="M257" s="341">
        <v>5</v>
      </c>
      <c r="N257" s="341">
        <v>6</v>
      </c>
      <c r="O257" s="341">
        <v>2</v>
      </c>
      <c r="P257" s="341">
        <v>1</v>
      </c>
      <c r="Q257" s="342">
        <v>1</v>
      </c>
      <c r="R257" s="329"/>
      <c r="S257" s="329"/>
      <c r="T257" s="282">
        <v>2406</v>
      </c>
      <c r="U257" s="338">
        <v>0</v>
      </c>
      <c r="V257" s="355">
        <v>0</v>
      </c>
      <c r="W257" s="355">
        <v>0</v>
      </c>
      <c r="X257" s="355">
        <v>0</v>
      </c>
      <c r="Y257" s="356">
        <v>0</v>
      </c>
      <c r="Z257" s="338">
        <v>2406</v>
      </c>
      <c r="AA257" s="355">
        <v>0</v>
      </c>
      <c r="AB257" s="355">
        <v>0</v>
      </c>
      <c r="AC257" s="355">
        <v>0</v>
      </c>
      <c r="AD257" s="356">
        <v>2406</v>
      </c>
      <c r="AE257" s="252"/>
      <c r="AF257" s="252">
        <v>0</v>
      </c>
      <c r="AG257" s="332"/>
      <c r="AH257" s="336"/>
      <c r="AI257" s="357"/>
      <c r="AJ257" s="357"/>
      <c r="AK257" s="357"/>
      <c r="AL257" s="343"/>
      <c r="AM257" s="334"/>
      <c r="AN257" s="262"/>
      <c r="AO257" s="336"/>
      <c r="AP257" s="357"/>
      <c r="AQ257" s="357"/>
      <c r="AR257" s="357"/>
      <c r="AS257" s="358"/>
      <c r="AT257" s="338"/>
      <c r="AU257" s="357"/>
      <c r="AV257" s="357"/>
      <c r="AW257" s="357"/>
      <c r="AX257" s="343"/>
      <c r="AY257" s="249">
        <f t="shared" si="190"/>
        <v>2406</v>
      </c>
      <c r="AZ257" s="357"/>
      <c r="BA257" s="357"/>
      <c r="BB257" s="357"/>
      <c r="BC257" s="281">
        <v>2406</v>
      </c>
      <c r="BD257" s="334"/>
      <c r="BE257" s="252"/>
      <c r="BF257" s="249">
        <f t="shared" si="176"/>
        <v>0</v>
      </c>
      <c r="BG257" s="357"/>
      <c r="BH257" s="357"/>
      <c r="BI257" s="357"/>
      <c r="BJ257" s="343"/>
      <c r="BK257" s="249">
        <f t="shared" si="191"/>
        <v>0</v>
      </c>
      <c r="BL257" s="357"/>
      <c r="BM257" s="357"/>
      <c r="BN257" s="357"/>
      <c r="BO257" s="281"/>
      <c r="BP257" s="223">
        <f t="shared" si="192"/>
        <v>0</v>
      </c>
      <c r="BQ257" s="357"/>
      <c r="BR257" s="357"/>
      <c r="BS257" s="357"/>
      <c r="BT257" s="281"/>
      <c r="BU257" s="249">
        <f t="shared" si="193"/>
        <v>0</v>
      </c>
      <c r="BV257" s="357"/>
      <c r="BW257" s="357"/>
      <c r="BX257" s="357"/>
      <c r="BY257" s="281"/>
      <c r="BZ257" s="332"/>
      <c r="CA257" s="359"/>
      <c r="CB257" s="360"/>
      <c r="CC257" s="360"/>
      <c r="CD257" s="360"/>
      <c r="CE257" s="360"/>
      <c r="CF257" s="216">
        <f t="shared" si="147"/>
        <v>0</v>
      </c>
      <c r="CG257" s="332"/>
      <c r="CH257" s="319"/>
      <c r="CI257" s="332"/>
      <c r="CJ257" s="332"/>
      <c r="CK257" s="332"/>
      <c r="CL257" s="332"/>
      <c r="CM257" s="332"/>
      <c r="CN257" s="332"/>
      <c r="CO257" s="332"/>
      <c r="CP257" s="332"/>
      <c r="CQ257" s="332"/>
    </row>
    <row r="258" spans="1:95" s="211" customFormat="1" ht="16.5" customHeight="1" x14ac:dyDescent="0.15">
      <c r="A258" s="213">
        <f t="shared" si="194"/>
        <v>244</v>
      </c>
      <c r="B258" s="236" t="s">
        <v>26</v>
      </c>
      <c r="C258" s="590" t="s">
        <v>1588</v>
      </c>
      <c r="D258" s="266" t="s">
        <v>13</v>
      </c>
      <c r="E258" s="267" t="s">
        <v>1583</v>
      </c>
      <c r="F258" s="272" t="s">
        <v>1584</v>
      </c>
      <c r="G258" s="225" t="s">
        <v>1589</v>
      </c>
      <c r="H258" s="319">
        <v>3</v>
      </c>
      <c r="I258" s="275">
        <v>44256</v>
      </c>
      <c r="J258" s="320">
        <v>44651</v>
      </c>
      <c r="K258" s="232">
        <v>10</v>
      </c>
      <c r="L258" s="232">
        <v>4</v>
      </c>
      <c r="M258" s="232">
        <v>1</v>
      </c>
      <c r="N258" s="232">
        <v>1</v>
      </c>
      <c r="O258" s="232">
        <v>1</v>
      </c>
      <c r="P258" s="232">
        <v>1</v>
      </c>
      <c r="Q258" s="233">
        <v>1</v>
      </c>
      <c r="R258" s="255"/>
      <c r="S258" s="255"/>
      <c r="T258" s="282">
        <v>4780</v>
      </c>
      <c r="U258" s="214">
        <f t="shared" ref="U258:U284" si="195">AH258+AO258</f>
        <v>0</v>
      </c>
      <c r="V258" s="218">
        <f t="shared" ref="V258:V284" si="196">AI258+AP258</f>
        <v>0</v>
      </c>
      <c r="W258" s="218">
        <f t="shared" ref="W258:W284" si="197">AJ258+AQ258</f>
        <v>0</v>
      </c>
      <c r="X258" s="218">
        <f t="shared" ref="X258:X284" si="198">AK258+AR258</f>
        <v>0</v>
      </c>
      <c r="Y258" s="212">
        <f t="shared" ref="Y258:Y284" si="199">AL258+AS258</f>
        <v>0</v>
      </c>
      <c r="Z258" s="214">
        <f t="shared" ref="Z258:Z284" si="200">AT258+AY258+BF258+BK258+BP258+BU258</f>
        <v>4780</v>
      </c>
      <c r="AA258" s="218">
        <f t="shared" ref="AA258:AA284" si="201">AU258+AZ258+BG258+BL258+BQ258+BV258</f>
        <v>0</v>
      </c>
      <c r="AB258" s="218">
        <f t="shared" ref="AB258:AB284" si="202">AV258+BA258+BH258+BM258+BR258+BW258</f>
        <v>0</v>
      </c>
      <c r="AC258" s="218">
        <f t="shared" ref="AC258:AC284" si="203">AW258+BB258+BI258+BN258+BS258+BX258</f>
        <v>0</v>
      </c>
      <c r="AD258" s="212">
        <f t="shared" ref="AD258:AD284" si="204">AX258+BC258+BJ258+BO258+BT258+BY258</f>
        <v>4780</v>
      </c>
      <c r="AE258" s="252"/>
      <c r="AF258" s="252"/>
      <c r="AH258" s="249">
        <f t="shared" ref="AH258:AH284" si="205">SUM(AI258:AL258)</f>
        <v>0</v>
      </c>
      <c r="AI258" s="238"/>
      <c r="AJ258" s="238"/>
      <c r="AK258" s="238"/>
      <c r="AL258" s="239"/>
      <c r="AM258" s="254"/>
      <c r="AN258" s="262"/>
      <c r="AO258" s="249">
        <f t="shared" ref="AO258:AO284" si="206">SUM(AP258:AS258)</f>
        <v>0</v>
      </c>
      <c r="AP258" s="238"/>
      <c r="AQ258" s="238"/>
      <c r="AR258" s="238"/>
      <c r="AS258" s="242"/>
      <c r="AT258" s="214">
        <f t="shared" ref="AT258:AT284" si="207">SUM(AU258:AX258)</f>
        <v>0</v>
      </c>
      <c r="AU258" s="238"/>
      <c r="AV258" s="238"/>
      <c r="AW258" s="238"/>
      <c r="AX258" s="239"/>
      <c r="AY258" s="249">
        <f t="shared" si="190"/>
        <v>4780</v>
      </c>
      <c r="AZ258" s="238"/>
      <c r="BA258" s="238"/>
      <c r="BB258" s="238"/>
      <c r="BC258" s="281">
        <v>4780</v>
      </c>
      <c r="BD258" s="254"/>
      <c r="BE258" s="252"/>
      <c r="BF258" s="249">
        <f t="shared" si="176"/>
        <v>0</v>
      </c>
      <c r="BG258" s="238"/>
      <c r="BH258" s="238"/>
      <c r="BI258" s="238"/>
      <c r="BJ258" s="239"/>
      <c r="BK258" s="249">
        <f t="shared" si="191"/>
        <v>0</v>
      </c>
      <c r="BL258" s="238"/>
      <c r="BM258" s="238"/>
      <c r="BN258" s="238"/>
      <c r="BO258" s="246"/>
      <c r="BP258" s="223">
        <f t="shared" si="192"/>
        <v>0</v>
      </c>
      <c r="BQ258" s="238"/>
      <c r="BR258" s="238"/>
      <c r="BS258" s="238"/>
      <c r="BT258" s="246"/>
      <c r="BU258" s="249">
        <f t="shared" si="193"/>
        <v>0</v>
      </c>
      <c r="BV258" s="238"/>
      <c r="BW258" s="238"/>
      <c r="BX258" s="238"/>
      <c r="BY258" s="246"/>
      <c r="CA258" s="222">
        <v>224</v>
      </c>
      <c r="CB258" s="216"/>
      <c r="CC258" s="216"/>
      <c r="CD258" s="216"/>
      <c r="CE258" s="216"/>
      <c r="CF258" s="216">
        <f t="shared" si="147"/>
        <v>0</v>
      </c>
      <c r="CH258" s="263">
        <v>32</v>
      </c>
      <c r="CJ258" s="274">
        <v>111</v>
      </c>
    </row>
    <row r="259" spans="1:95" s="211" customFormat="1" ht="16.5" customHeight="1" x14ac:dyDescent="0.15">
      <c r="A259" s="213">
        <f t="shared" si="194"/>
        <v>245</v>
      </c>
      <c r="B259" s="236" t="s">
        <v>26</v>
      </c>
      <c r="C259" s="590" t="s">
        <v>1704</v>
      </c>
      <c r="D259" s="270" t="s">
        <v>13</v>
      </c>
      <c r="E259" s="267" t="s">
        <v>1583</v>
      </c>
      <c r="F259" s="272" t="s">
        <v>1700</v>
      </c>
      <c r="G259" s="493" t="s">
        <v>1705</v>
      </c>
      <c r="H259" s="315">
        <v>3</v>
      </c>
      <c r="I259" s="275">
        <v>44256</v>
      </c>
      <c r="J259" s="320">
        <v>44651</v>
      </c>
      <c r="K259" s="232">
        <v>10</v>
      </c>
      <c r="L259" s="232">
        <v>4</v>
      </c>
      <c r="M259" s="232">
        <v>1</v>
      </c>
      <c r="N259" s="232">
        <v>1</v>
      </c>
      <c r="O259" s="232">
        <v>2</v>
      </c>
      <c r="P259" s="232">
        <v>2</v>
      </c>
      <c r="Q259" s="233">
        <v>1</v>
      </c>
      <c r="R259" s="256"/>
      <c r="S259" s="256"/>
      <c r="T259" s="282">
        <v>600</v>
      </c>
      <c r="U259" s="214">
        <f t="shared" si="195"/>
        <v>0</v>
      </c>
      <c r="V259" s="218">
        <f t="shared" si="196"/>
        <v>0</v>
      </c>
      <c r="W259" s="218">
        <f t="shared" si="197"/>
        <v>0</v>
      </c>
      <c r="X259" s="218">
        <f t="shared" si="198"/>
        <v>0</v>
      </c>
      <c r="Y259" s="212">
        <f t="shared" si="199"/>
        <v>0</v>
      </c>
      <c r="Z259" s="215">
        <f t="shared" si="200"/>
        <v>600</v>
      </c>
      <c r="AA259" s="218">
        <f t="shared" si="201"/>
        <v>0</v>
      </c>
      <c r="AB259" s="218">
        <f t="shared" si="202"/>
        <v>0</v>
      </c>
      <c r="AC259" s="218">
        <f t="shared" si="203"/>
        <v>0</v>
      </c>
      <c r="AD259" s="212">
        <f t="shared" si="204"/>
        <v>600</v>
      </c>
      <c r="AE259" s="252"/>
      <c r="AF259" s="252"/>
      <c r="AH259" s="249">
        <f t="shared" si="205"/>
        <v>0</v>
      </c>
      <c r="AI259" s="238"/>
      <c r="AJ259" s="238"/>
      <c r="AK259" s="238"/>
      <c r="AL259" s="239"/>
      <c r="AM259" s="254"/>
      <c r="AN259" s="262"/>
      <c r="AO259" s="249">
        <f t="shared" si="206"/>
        <v>0</v>
      </c>
      <c r="AP259" s="238"/>
      <c r="AQ259" s="238"/>
      <c r="AR259" s="238"/>
      <c r="AS259" s="242"/>
      <c r="AT259" s="214">
        <f t="shared" si="207"/>
        <v>0</v>
      </c>
      <c r="AU259" s="238"/>
      <c r="AV259" s="238"/>
      <c r="AW259" s="238"/>
      <c r="AX259" s="239"/>
      <c r="AY259" s="250">
        <f t="shared" si="190"/>
        <v>600</v>
      </c>
      <c r="AZ259" s="238"/>
      <c r="BA259" s="238"/>
      <c r="BB259" s="238"/>
      <c r="BC259" s="281">
        <v>600</v>
      </c>
      <c r="BD259" s="254"/>
      <c r="BE259" s="252"/>
      <c r="BF259" s="249">
        <f t="shared" si="176"/>
        <v>0</v>
      </c>
      <c r="BG259" s="238"/>
      <c r="BH259" s="238"/>
      <c r="BI259" s="238"/>
      <c r="BJ259" s="239"/>
      <c r="BK259" s="249">
        <f t="shared" si="191"/>
        <v>0</v>
      </c>
      <c r="BL259" s="238"/>
      <c r="BM259" s="238"/>
      <c r="BN259" s="238"/>
      <c r="BO259" s="246"/>
      <c r="BP259" s="223">
        <f t="shared" si="192"/>
        <v>0</v>
      </c>
      <c r="BQ259" s="238"/>
      <c r="BR259" s="238"/>
      <c r="BS259" s="238"/>
      <c r="BT259" s="246"/>
      <c r="BU259" s="249">
        <f t="shared" si="193"/>
        <v>0</v>
      </c>
      <c r="BV259" s="238"/>
      <c r="BW259" s="238"/>
      <c r="BX259" s="238"/>
      <c r="BY259" s="246"/>
      <c r="CA259" s="222">
        <v>226</v>
      </c>
      <c r="CB259" s="216"/>
      <c r="CC259" s="216"/>
      <c r="CD259" s="216"/>
      <c r="CE259" s="216"/>
      <c r="CF259" s="216">
        <f t="shared" si="147"/>
        <v>0</v>
      </c>
      <c r="CH259" s="264">
        <v>32</v>
      </c>
      <c r="CJ259" s="274">
        <v>112</v>
      </c>
    </row>
    <row r="260" spans="1:95" s="211" customFormat="1" ht="16.5" customHeight="1" x14ac:dyDescent="0.15">
      <c r="A260" s="213">
        <f t="shared" si="194"/>
        <v>246</v>
      </c>
      <c r="B260" s="237" t="s">
        <v>26</v>
      </c>
      <c r="C260" s="418" t="s">
        <v>13</v>
      </c>
      <c r="D260" s="304" t="s">
        <v>13</v>
      </c>
      <c r="E260" s="267" t="s">
        <v>1758</v>
      </c>
      <c r="F260" s="292" t="s">
        <v>1764</v>
      </c>
      <c r="G260" s="227" t="s">
        <v>1765</v>
      </c>
      <c r="H260" s="319">
        <v>3</v>
      </c>
      <c r="I260" s="488" t="s">
        <v>1761</v>
      </c>
      <c r="J260" s="320">
        <v>44651</v>
      </c>
      <c r="K260" s="234">
        <v>10</v>
      </c>
      <c r="L260" s="234">
        <v>7</v>
      </c>
      <c r="M260" s="234" t="s">
        <v>1762</v>
      </c>
      <c r="N260" s="234"/>
      <c r="O260" s="234"/>
      <c r="P260" s="234"/>
      <c r="Q260" s="235"/>
      <c r="R260" s="255"/>
      <c r="S260" s="255"/>
      <c r="T260" s="295">
        <v>221100</v>
      </c>
      <c r="U260" s="219">
        <f t="shared" si="195"/>
        <v>0</v>
      </c>
      <c r="V260" s="220">
        <f t="shared" si="196"/>
        <v>0</v>
      </c>
      <c r="W260" s="220">
        <f t="shared" si="197"/>
        <v>0</v>
      </c>
      <c r="X260" s="220">
        <f t="shared" si="198"/>
        <v>0</v>
      </c>
      <c r="Y260" s="221">
        <f t="shared" si="199"/>
        <v>0</v>
      </c>
      <c r="Z260" s="300">
        <f t="shared" si="200"/>
        <v>221100</v>
      </c>
      <c r="AA260" s="220">
        <f t="shared" si="201"/>
        <v>0</v>
      </c>
      <c r="AB260" s="220">
        <f t="shared" si="202"/>
        <v>0</v>
      </c>
      <c r="AC260" s="220">
        <f t="shared" si="203"/>
        <v>0</v>
      </c>
      <c r="AD260" s="330">
        <f t="shared" si="204"/>
        <v>221100</v>
      </c>
      <c r="AE260" s="252"/>
      <c r="AF260" s="252"/>
      <c r="AH260" s="251">
        <f t="shared" si="205"/>
        <v>0</v>
      </c>
      <c r="AI260" s="240"/>
      <c r="AJ260" s="240"/>
      <c r="AK260" s="240"/>
      <c r="AL260" s="241"/>
      <c r="AM260" s="254"/>
      <c r="AN260" s="262"/>
      <c r="AO260" s="249">
        <f t="shared" si="206"/>
        <v>0</v>
      </c>
      <c r="AP260" s="240"/>
      <c r="AQ260" s="240"/>
      <c r="AR260" s="240"/>
      <c r="AS260" s="243"/>
      <c r="AT260" s="214">
        <f t="shared" si="207"/>
        <v>0</v>
      </c>
      <c r="AU260" s="240"/>
      <c r="AV260" s="240"/>
      <c r="AW260" s="240"/>
      <c r="AX260" s="241"/>
      <c r="AY260" s="336">
        <f t="shared" si="190"/>
        <v>221100</v>
      </c>
      <c r="AZ260" s="240"/>
      <c r="BA260" s="240"/>
      <c r="BB260" s="240"/>
      <c r="BC260" s="297">
        <v>221100</v>
      </c>
      <c r="BD260" s="254"/>
      <c r="BE260" s="252"/>
      <c r="BF260" s="249">
        <f t="shared" si="176"/>
        <v>0</v>
      </c>
      <c r="BG260" s="240"/>
      <c r="BH260" s="240"/>
      <c r="BI260" s="240"/>
      <c r="BJ260" s="241"/>
      <c r="BK260" s="249">
        <f t="shared" si="191"/>
        <v>0</v>
      </c>
      <c r="BL260" s="240"/>
      <c r="BM260" s="240"/>
      <c r="BN260" s="240"/>
      <c r="BO260" s="247"/>
      <c r="BP260" s="223">
        <f t="shared" si="192"/>
        <v>0</v>
      </c>
      <c r="BQ260" s="240"/>
      <c r="BR260" s="240"/>
      <c r="BS260" s="240"/>
      <c r="BT260" s="247"/>
      <c r="BU260" s="249">
        <f t="shared" si="193"/>
        <v>0</v>
      </c>
      <c r="BV260" s="240"/>
      <c r="BW260" s="240"/>
      <c r="BX260" s="240"/>
      <c r="BY260" s="247"/>
      <c r="CA260" s="222">
        <v>227</v>
      </c>
      <c r="CB260" s="216"/>
      <c r="CC260" s="216"/>
      <c r="CD260" s="216"/>
      <c r="CE260" s="216"/>
      <c r="CF260" s="216">
        <f t="shared" si="147"/>
        <v>0</v>
      </c>
      <c r="CH260" s="263">
        <v>32</v>
      </c>
      <c r="CJ260" s="274">
        <v>121</v>
      </c>
    </row>
    <row r="261" spans="1:95" s="211" customFormat="1" ht="16.5" customHeight="1" x14ac:dyDescent="0.15">
      <c r="A261" s="213">
        <f t="shared" si="194"/>
        <v>247</v>
      </c>
      <c r="B261" s="236" t="s">
        <v>26</v>
      </c>
      <c r="C261" s="265" t="s">
        <v>1839</v>
      </c>
      <c r="D261" s="266" t="s">
        <v>13</v>
      </c>
      <c r="E261" s="267" t="s">
        <v>1840</v>
      </c>
      <c r="F261" s="272" t="s">
        <v>1841</v>
      </c>
      <c r="G261" s="224" t="s">
        <v>1842</v>
      </c>
      <c r="H261" s="315">
        <v>3</v>
      </c>
      <c r="I261" s="275">
        <v>44287</v>
      </c>
      <c r="J261" s="320">
        <v>44651</v>
      </c>
      <c r="K261" s="232">
        <v>10</v>
      </c>
      <c r="L261" s="232">
        <v>7</v>
      </c>
      <c r="M261" s="232">
        <v>3</v>
      </c>
      <c r="N261" s="232">
        <v>1</v>
      </c>
      <c r="O261" s="232">
        <v>1</v>
      </c>
      <c r="P261" s="232">
        <v>1</v>
      </c>
      <c r="Q261" s="233">
        <v>1</v>
      </c>
      <c r="R261" s="255"/>
      <c r="S261" s="255"/>
      <c r="T261" s="258">
        <v>500</v>
      </c>
      <c r="U261" s="214">
        <f t="shared" si="195"/>
        <v>0</v>
      </c>
      <c r="V261" s="218">
        <f t="shared" si="196"/>
        <v>0</v>
      </c>
      <c r="W261" s="218">
        <f t="shared" si="197"/>
        <v>0</v>
      </c>
      <c r="X261" s="218">
        <f t="shared" si="198"/>
        <v>0</v>
      </c>
      <c r="Y261" s="212">
        <f t="shared" si="199"/>
        <v>0</v>
      </c>
      <c r="Z261" s="214">
        <f t="shared" si="200"/>
        <v>500</v>
      </c>
      <c r="AA261" s="218">
        <f t="shared" si="201"/>
        <v>0</v>
      </c>
      <c r="AB261" s="218">
        <f t="shared" si="202"/>
        <v>0</v>
      </c>
      <c r="AC261" s="218">
        <f t="shared" si="203"/>
        <v>0</v>
      </c>
      <c r="AD261" s="212">
        <f t="shared" si="204"/>
        <v>500</v>
      </c>
      <c r="AE261" s="252"/>
      <c r="AF261" s="252"/>
      <c r="AH261" s="249">
        <f t="shared" si="205"/>
        <v>0</v>
      </c>
      <c r="AI261" s="238"/>
      <c r="AJ261" s="238"/>
      <c r="AK261" s="238"/>
      <c r="AL261" s="239"/>
      <c r="AM261" s="254"/>
      <c r="AN261" s="262"/>
      <c r="AO261" s="249">
        <f t="shared" si="206"/>
        <v>0</v>
      </c>
      <c r="AP261" s="238"/>
      <c r="AQ261" s="238"/>
      <c r="AR261" s="238"/>
      <c r="AS261" s="242"/>
      <c r="AT261" s="214">
        <f t="shared" si="207"/>
        <v>0</v>
      </c>
      <c r="AU261" s="238"/>
      <c r="AV261" s="238"/>
      <c r="AW261" s="238"/>
      <c r="AX261" s="239"/>
      <c r="AY261" s="249">
        <f t="shared" si="190"/>
        <v>500</v>
      </c>
      <c r="AZ261" s="238"/>
      <c r="BA261" s="238"/>
      <c r="BB261" s="238"/>
      <c r="BC261" s="246">
        <v>500</v>
      </c>
      <c r="BD261" s="254"/>
      <c r="BE261" s="252"/>
      <c r="BF261" s="249">
        <f t="shared" si="176"/>
        <v>0</v>
      </c>
      <c r="BG261" s="238"/>
      <c r="BH261" s="238"/>
      <c r="BI261" s="238"/>
      <c r="BJ261" s="239"/>
      <c r="BK261" s="249">
        <f t="shared" si="191"/>
        <v>0</v>
      </c>
      <c r="BL261" s="238"/>
      <c r="BM261" s="238"/>
      <c r="BN261" s="238"/>
      <c r="BO261" s="246"/>
      <c r="BP261" s="223">
        <f t="shared" si="192"/>
        <v>0</v>
      </c>
      <c r="BQ261" s="238"/>
      <c r="BR261" s="238"/>
      <c r="BS261" s="238"/>
      <c r="BT261" s="246"/>
      <c r="BU261" s="249">
        <f t="shared" si="193"/>
        <v>0</v>
      </c>
      <c r="BV261" s="238"/>
      <c r="BW261" s="238"/>
      <c r="BX261" s="238"/>
      <c r="BY261" s="246"/>
      <c r="CA261" s="222">
        <v>228</v>
      </c>
      <c r="CB261" s="216"/>
      <c r="CC261" s="216"/>
      <c r="CD261" s="216"/>
      <c r="CE261" s="216"/>
      <c r="CF261" s="216">
        <f t="shared" si="147"/>
        <v>0</v>
      </c>
      <c r="CH261" s="263">
        <v>32</v>
      </c>
      <c r="CJ261" s="274">
        <v>131</v>
      </c>
    </row>
    <row r="262" spans="1:95" s="211" customFormat="1" ht="16.5" customHeight="1" x14ac:dyDescent="0.15">
      <c r="A262" s="213">
        <f t="shared" si="194"/>
        <v>248</v>
      </c>
      <c r="B262" s="236" t="s">
        <v>26</v>
      </c>
      <c r="C262" s="268" t="s">
        <v>1843</v>
      </c>
      <c r="D262" s="270" t="s">
        <v>13</v>
      </c>
      <c r="E262" s="269" t="s">
        <v>1840</v>
      </c>
      <c r="F262" s="273" t="s">
        <v>1841</v>
      </c>
      <c r="G262" s="226" t="s">
        <v>1844</v>
      </c>
      <c r="H262" s="315">
        <v>3</v>
      </c>
      <c r="I262" s="275">
        <v>44287</v>
      </c>
      <c r="J262" s="320">
        <v>44651</v>
      </c>
      <c r="K262" s="232">
        <v>10</v>
      </c>
      <c r="L262" s="232">
        <v>7</v>
      </c>
      <c r="M262" s="232">
        <v>3</v>
      </c>
      <c r="N262" s="232">
        <v>1</v>
      </c>
      <c r="O262" s="232">
        <v>1</v>
      </c>
      <c r="P262" s="232">
        <v>1</v>
      </c>
      <c r="Q262" s="233">
        <v>1</v>
      </c>
      <c r="R262" s="256"/>
      <c r="S262" s="256"/>
      <c r="T262" s="259">
        <v>2000</v>
      </c>
      <c r="U262" s="214">
        <f t="shared" si="195"/>
        <v>0</v>
      </c>
      <c r="V262" s="218">
        <f t="shared" si="196"/>
        <v>0</v>
      </c>
      <c r="W262" s="218">
        <f t="shared" si="197"/>
        <v>0</v>
      </c>
      <c r="X262" s="218">
        <f t="shared" si="198"/>
        <v>0</v>
      </c>
      <c r="Y262" s="212">
        <f t="shared" si="199"/>
        <v>0</v>
      </c>
      <c r="Z262" s="214">
        <f t="shared" si="200"/>
        <v>2000</v>
      </c>
      <c r="AA262" s="218">
        <f t="shared" si="201"/>
        <v>0</v>
      </c>
      <c r="AB262" s="218">
        <f t="shared" si="202"/>
        <v>0</v>
      </c>
      <c r="AC262" s="218">
        <f t="shared" si="203"/>
        <v>0</v>
      </c>
      <c r="AD262" s="212">
        <f t="shared" si="204"/>
        <v>2000</v>
      </c>
      <c r="AE262" s="252"/>
      <c r="AF262" s="252"/>
      <c r="AH262" s="249">
        <f t="shared" si="205"/>
        <v>0</v>
      </c>
      <c r="AI262" s="238"/>
      <c r="AJ262" s="238"/>
      <c r="AK262" s="238"/>
      <c r="AL262" s="239"/>
      <c r="AM262" s="254"/>
      <c r="AN262" s="262"/>
      <c r="AO262" s="249">
        <f t="shared" si="206"/>
        <v>0</v>
      </c>
      <c r="AP262" s="238"/>
      <c r="AQ262" s="238"/>
      <c r="AR262" s="238"/>
      <c r="AS262" s="242"/>
      <c r="AT262" s="214">
        <f t="shared" si="207"/>
        <v>0</v>
      </c>
      <c r="AU262" s="238"/>
      <c r="AV262" s="238"/>
      <c r="AW262" s="238"/>
      <c r="AX262" s="239"/>
      <c r="AY262" s="249">
        <f t="shared" si="190"/>
        <v>2000</v>
      </c>
      <c r="AZ262" s="238"/>
      <c r="BA262" s="238"/>
      <c r="BB262" s="238"/>
      <c r="BC262" s="246">
        <v>2000</v>
      </c>
      <c r="BD262" s="254"/>
      <c r="BE262" s="252"/>
      <c r="BF262" s="249">
        <f t="shared" si="176"/>
        <v>0</v>
      </c>
      <c r="BG262" s="238"/>
      <c r="BH262" s="238"/>
      <c r="BI262" s="238"/>
      <c r="BJ262" s="239"/>
      <c r="BK262" s="249">
        <f t="shared" si="191"/>
        <v>0</v>
      </c>
      <c r="BL262" s="238"/>
      <c r="BM262" s="238"/>
      <c r="BN262" s="238"/>
      <c r="BO262" s="246"/>
      <c r="BP262" s="223">
        <f t="shared" si="192"/>
        <v>0</v>
      </c>
      <c r="BQ262" s="238"/>
      <c r="BR262" s="238"/>
      <c r="BS262" s="238"/>
      <c r="BT262" s="246"/>
      <c r="BU262" s="249">
        <f t="shared" si="193"/>
        <v>0</v>
      </c>
      <c r="BV262" s="238"/>
      <c r="BW262" s="238"/>
      <c r="BX262" s="238"/>
      <c r="BY262" s="246"/>
      <c r="CA262" s="222">
        <v>229</v>
      </c>
      <c r="CB262" s="216"/>
      <c r="CC262" s="216"/>
      <c r="CD262" s="216"/>
      <c r="CE262" s="216"/>
      <c r="CF262" s="216">
        <f t="shared" si="147"/>
        <v>0</v>
      </c>
      <c r="CH262" s="264">
        <v>32</v>
      </c>
      <c r="CJ262" s="274">
        <v>131</v>
      </c>
    </row>
    <row r="263" spans="1:95" s="211" customFormat="1" ht="16.5" customHeight="1" x14ac:dyDescent="0.15">
      <c r="A263" s="213">
        <f t="shared" si="194"/>
        <v>249</v>
      </c>
      <c r="B263" s="236" t="s">
        <v>26</v>
      </c>
      <c r="C263" s="265" t="s">
        <v>861</v>
      </c>
      <c r="D263" s="266" t="s">
        <v>13</v>
      </c>
      <c r="E263" s="267" t="s">
        <v>855</v>
      </c>
      <c r="F263" s="272" t="s">
        <v>856</v>
      </c>
      <c r="G263" s="224" t="s">
        <v>862</v>
      </c>
      <c r="H263" s="263">
        <v>3</v>
      </c>
      <c r="I263" s="230">
        <v>44228</v>
      </c>
      <c r="J263" s="231">
        <v>44651</v>
      </c>
      <c r="K263" s="232">
        <v>10</v>
      </c>
      <c r="L263" s="232">
        <v>7</v>
      </c>
      <c r="M263" s="232">
        <v>4</v>
      </c>
      <c r="N263" s="232">
        <v>1</v>
      </c>
      <c r="O263" s="232">
        <v>2</v>
      </c>
      <c r="P263" s="232">
        <v>1</v>
      </c>
      <c r="Q263" s="233">
        <v>24</v>
      </c>
      <c r="R263" s="255"/>
      <c r="S263" s="255"/>
      <c r="T263" s="258">
        <v>4700</v>
      </c>
      <c r="U263" s="214">
        <f t="shared" si="195"/>
        <v>0</v>
      </c>
      <c r="V263" s="218">
        <f t="shared" si="196"/>
        <v>0</v>
      </c>
      <c r="W263" s="218">
        <f t="shared" si="197"/>
        <v>0</v>
      </c>
      <c r="X263" s="218">
        <f t="shared" si="198"/>
        <v>0</v>
      </c>
      <c r="Y263" s="212">
        <f t="shared" si="199"/>
        <v>0</v>
      </c>
      <c r="Z263" s="214">
        <f t="shared" si="200"/>
        <v>4700</v>
      </c>
      <c r="AA263" s="218">
        <f t="shared" si="201"/>
        <v>0</v>
      </c>
      <c r="AB263" s="218">
        <f t="shared" si="202"/>
        <v>0</v>
      </c>
      <c r="AC263" s="218">
        <f t="shared" si="203"/>
        <v>0</v>
      </c>
      <c r="AD263" s="212">
        <f t="shared" si="204"/>
        <v>4700</v>
      </c>
      <c r="AE263" s="252"/>
      <c r="AF263" s="252"/>
      <c r="AH263" s="249">
        <f t="shared" si="205"/>
        <v>0</v>
      </c>
      <c r="AI263" s="238"/>
      <c r="AJ263" s="238"/>
      <c r="AK263" s="238"/>
      <c r="AL263" s="239"/>
      <c r="AM263" s="254"/>
      <c r="AN263" s="262"/>
      <c r="AO263" s="249">
        <f t="shared" si="206"/>
        <v>0</v>
      </c>
      <c r="AP263" s="238"/>
      <c r="AQ263" s="238"/>
      <c r="AR263" s="238"/>
      <c r="AS263" s="242"/>
      <c r="AT263" s="214">
        <f t="shared" si="207"/>
        <v>0</v>
      </c>
      <c r="AU263" s="238"/>
      <c r="AV263" s="238"/>
      <c r="AW263" s="238"/>
      <c r="AX263" s="239"/>
      <c r="AY263" s="249">
        <f t="shared" si="190"/>
        <v>4700</v>
      </c>
      <c r="AZ263" s="238"/>
      <c r="BA263" s="238"/>
      <c r="BB263" s="238"/>
      <c r="BC263" s="246">
        <f>2700+2000</f>
        <v>4700</v>
      </c>
      <c r="BD263" s="254"/>
      <c r="BE263" s="252"/>
      <c r="BF263" s="249">
        <f t="shared" si="176"/>
        <v>0</v>
      </c>
      <c r="BG263" s="238"/>
      <c r="BH263" s="238"/>
      <c r="BI263" s="238"/>
      <c r="BJ263" s="239"/>
      <c r="BK263" s="249">
        <f t="shared" si="191"/>
        <v>0</v>
      </c>
      <c r="BL263" s="238"/>
      <c r="BM263" s="238"/>
      <c r="BN263" s="238"/>
      <c r="BO263" s="246"/>
      <c r="BP263" s="223">
        <f t="shared" si="192"/>
        <v>0</v>
      </c>
      <c r="BQ263" s="238"/>
      <c r="BR263" s="238"/>
      <c r="BS263" s="238"/>
      <c r="BT263" s="246"/>
      <c r="BU263" s="249">
        <f t="shared" si="193"/>
        <v>0</v>
      </c>
      <c r="BV263" s="238"/>
      <c r="BW263" s="238"/>
      <c r="BX263" s="238"/>
      <c r="BY263" s="246"/>
      <c r="CA263" s="222">
        <v>231</v>
      </c>
      <c r="CB263" s="216"/>
      <c r="CC263" s="216"/>
      <c r="CD263" s="216"/>
      <c r="CE263" s="216"/>
      <c r="CF263" s="216">
        <f t="shared" si="147"/>
        <v>0</v>
      </c>
      <c r="CH263" s="263">
        <v>32</v>
      </c>
      <c r="CJ263" s="274">
        <v>41</v>
      </c>
    </row>
    <row r="264" spans="1:95" s="211" customFormat="1" ht="16.5" customHeight="1" x14ac:dyDescent="0.15">
      <c r="A264" s="213">
        <f t="shared" si="194"/>
        <v>250</v>
      </c>
      <c r="B264" s="236" t="s">
        <v>26</v>
      </c>
      <c r="C264" s="265" t="s">
        <v>881</v>
      </c>
      <c r="D264" s="266" t="s">
        <v>13</v>
      </c>
      <c r="E264" s="267" t="s">
        <v>855</v>
      </c>
      <c r="F264" s="272" t="s">
        <v>875</v>
      </c>
      <c r="G264" s="224" t="s">
        <v>882</v>
      </c>
      <c r="H264" s="263">
        <v>3</v>
      </c>
      <c r="I264" s="230">
        <v>44256</v>
      </c>
      <c r="J264" s="231">
        <v>44651</v>
      </c>
      <c r="K264" s="232">
        <v>10</v>
      </c>
      <c r="L264" s="232">
        <v>7</v>
      </c>
      <c r="M264" s="232">
        <v>4</v>
      </c>
      <c r="N264" s="232">
        <v>2</v>
      </c>
      <c r="O264" s="232">
        <v>8</v>
      </c>
      <c r="P264" s="232">
        <v>1</v>
      </c>
      <c r="Q264" s="233">
        <v>3</v>
      </c>
      <c r="R264" s="255"/>
      <c r="S264" s="255"/>
      <c r="T264" s="258">
        <v>18000</v>
      </c>
      <c r="U264" s="214">
        <f t="shared" si="195"/>
        <v>0</v>
      </c>
      <c r="V264" s="218">
        <f t="shared" si="196"/>
        <v>0</v>
      </c>
      <c r="W264" s="218">
        <f t="shared" si="197"/>
        <v>0</v>
      </c>
      <c r="X264" s="218">
        <f t="shared" si="198"/>
        <v>0</v>
      </c>
      <c r="Y264" s="212">
        <f t="shared" si="199"/>
        <v>0</v>
      </c>
      <c r="Z264" s="214">
        <f t="shared" si="200"/>
        <v>18000</v>
      </c>
      <c r="AA264" s="218">
        <f t="shared" si="201"/>
        <v>0</v>
      </c>
      <c r="AB264" s="218">
        <f t="shared" si="202"/>
        <v>0</v>
      </c>
      <c r="AC264" s="218">
        <f t="shared" si="203"/>
        <v>0</v>
      </c>
      <c r="AD264" s="212">
        <f t="shared" si="204"/>
        <v>18000</v>
      </c>
      <c r="AE264" s="252"/>
      <c r="AF264" s="252"/>
      <c r="AH264" s="249">
        <f t="shared" si="205"/>
        <v>0</v>
      </c>
      <c r="AI264" s="238"/>
      <c r="AJ264" s="238"/>
      <c r="AK264" s="238"/>
      <c r="AL264" s="239"/>
      <c r="AM264" s="254"/>
      <c r="AN264" s="262"/>
      <c r="AO264" s="249">
        <f t="shared" si="206"/>
        <v>0</v>
      </c>
      <c r="AP264" s="238"/>
      <c r="AQ264" s="238"/>
      <c r="AR264" s="238"/>
      <c r="AS264" s="242"/>
      <c r="AT264" s="214">
        <f t="shared" si="207"/>
        <v>0</v>
      </c>
      <c r="AU264" s="238"/>
      <c r="AV264" s="238"/>
      <c r="AW264" s="238"/>
      <c r="AX264" s="239"/>
      <c r="AY264" s="249">
        <f t="shared" si="190"/>
        <v>18000</v>
      </c>
      <c r="AZ264" s="238"/>
      <c r="BA264" s="238"/>
      <c r="BB264" s="238"/>
      <c r="BC264" s="246">
        <v>18000</v>
      </c>
      <c r="BD264" s="254"/>
      <c r="BE264" s="252"/>
      <c r="BF264" s="249">
        <f t="shared" si="176"/>
        <v>0</v>
      </c>
      <c r="BG264" s="238"/>
      <c r="BH264" s="238"/>
      <c r="BI264" s="238"/>
      <c r="BJ264" s="239"/>
      <c r="BK264" s="249">
        <f t="shared" si="191"/>
        <v>0</v>
      </c>
      <c r="BL264" s="238"/>
      <c r="BM264" s="238"/>
      <c r="BN264" s="238"/>
      <c r="BO264" s="246"/>
      <c r="BP264" s="223">
        <f t="shared" si="192"/>
        <v>0</v>
      </c>
      <c r="BQ264" s="238"/>
      <c r="BR264" s="238"/>
      <c r="BS264" s="238"/>
      <c r="BT264" s="246"/>
      <c r="BU264" s="249">
        <f t="shared" si="193"/>
        <v>0</v>
      </c>
      <c r="BV264" s="238"/>
      <c r="BW264" s="238"/>
      <c r="BX264" s="238"/>
      <c r="BY264" s="246"/>
      <c r="CA264" s="222">
        <v>232</v>
      </c>
      <c r="CB264" s="216"/>
      <c r="CC264" s="216"/>
      <c r="CD264" s="216"/>
      <c r="CE264" s="216"/>
      <c r="CF264" s="216">
        <f t="shared" si="147"/>
        <v>0</v>
      </c>
      <c r="CH264" s="263">
        <v>32</v>
      </c>
      <c r="CJ264" s="274">
        <v>43</v>
      </c>
    </row>
    <row r="265" spans="1:95" s="211" customFormat="1" ht="16.5" customHeight="1" x14ac:dyDescent="0.15">
      <c r="A265" s="213">
        <f t="shared" si="194"/>
        <v>251</v>
      </c>
      <c r="B265" s="236" t="s">
        <v>26</v>
      </c>
      <c r="C265" s="368" t="s">
        <v>868</v>
      </c>
      <c r="D265" s="270" t="s">
        <v>13</v>
      </c>
      <c r="E265" s="269" t="s">
        <v>855</v>
      </c>
      <c r="F265" s="201" t="s">
        <v>869</v>
      </c>
      <c r="G265" s="314" t="s">
        <v>870</v>
      </c>
      <c r="H265" s="264">
        <v>3</v>
      </c>
      <c r="I265" s="230">
        <v>44282</v>
      </c>
      <c r="J265" s="231">
        <v>44651</v>
      </c>
      <c r="K265" s="232">
        <v>10</v>
      </c>
      <c r="L265" s="232">
        <v>7</v>
      </c>
      <c r="M265" s="232">
        <v>4</v>
      </c>
      <c r="N265" s="232">
        <v>1</v>
      </c>
      <c r="O265" s="232">
        <v>1</v>
      </c>
      <c r="P265" s="232">
        <v>1</v>
      </c>
      <c r="Q265" s="233">
        <v>2</v>
      </c>
      <c r="R265" s="369"/>
      <c r="S265" s="369"/>
      <c r="T265" s="258">
        <v>1450</v>
      </c>
      <c r="U265" s="214">
        <f t="shared" si="195"/>
        <v>0</v>
      </c>
      <c r="V265" s="218">
        <f t="shared" si="196"/>
        <v>0</v>
      </c>
      <c r="W265" s="218">
        <f t="shared" si="197"/>
        <v>0</v>
      </c>
      <c r="X265" s="218">
        <f t="shared" si="198"/>
        <v>0</v>
      </c>
      <c r="Y265" s="212">
        <f t="shared" si="199"/>
        <v>0</v>
      </c>
      <c r="Z265" s="214">
        <f t="shared" si="200"/>
        <v>1450</v>
      </c>
      <c r="AA265" s="218">
        <f t="shared" si="201"/>
        <v>0</v>
      </c>
      <c r="AB265" s="218">
        <f t="shared" si="202"/>
        <v>0</v>
      </c>
      <c r="AC265" s="218">
        <f t="shared" si="203"/>
        <v>0</v>
      </c>
      <c r="AD265" s="212">
        <f t="shared" si="204"/>
        <v>1450</v>
      </c>
      <c r="AE265" s="370"/>
      <c r="AF265" s="370"/>
      <c r="AG265" s="371"/>
      <c r="AH265" s="249">
        <f t="shared" si="205"/>
        <v>0</v>
      </c>
      <c r="AI265" s="238"/>
      <c r="AJ265" s="238"/>
      <c r="AK265" s="238"/>
      <c r="AL265" s="246"/>
      <c r="AM265" s="372"/>
      <c r="AN265" s="373"/>
      <c r="AO265" s="249">
        <f t="shared" si="206"/>
        <v>0</v>
      </c>
      <c r="AP265" s="238"/>
      <c r="AQ265" s="238"/>
      <c r="AR265" s="238"/>
      <c r="AS265" s="242"/>
      <c r="AT265" s="214">
        <f t="shared" si="207"/>
        <v>0</v>
      </c>
      <c r="AU265" s="238"/>
      <c r="AV265" s="238"/>
      <c r="AW265" s="238"/>
      <c r="AX265" s="239"/>
      <c r="AY265" s="249">
        <f t="shared" si="190"/>
        <v>1450</v>
      </c>
      <c r="AZ265" s="238"/>
      <c r="BA265" s="238"/>
      <c r="BB265" s="238"/>
      <c r="BC265" s="246">
        <v>1450</v>
      </c>
      <c r="BD265" s="372"/>
      <c r="BE265" s="370"/>
      <c r="BF265" s="249">
        <f t="shared" si="176"/>
        <v>0</v>
      </c>
      <c r="BG265" s="238"/>
      <c r="BH265" s="238"/>
      <c r="BI265" s="238"/>
      <c r="BJ265" s="239"/>
      <c r="BK265" s="249">
        <f t="shared" si="191"/>
        <v>0</v>
      </c>
      <c r="BL265" s="238"/>
      <c r="BM265" s="238"/>
      <c r="BN265" s="238"/>
      <c r="BO265" s="246"/>
      <c r="BP265" s="223">
        <f t="shared" si="192"/>
        <v>0</v>
      </c>
      <c r="BQ265" s="238"/>
      <c r="BR265" s="238"/>
      <c r="BS265" s="238"/>
      <c r="BT265" s="246"/>
      <c r="BU265" s="249">
        <f t="shared" si="193"/>
        <v>0</v>
      </c>
      <c r="BV265" s="238"/>
      <c r="BW265" s="238"/>
      <c r="BX265" s="238"/>
      <c r="BY265" s="246"/>
      <c r="CA265" s="222">
        <v>1</v>
      </c>
      <c r="CB265" s="216"/>
      <c r="CC265" s="216"/>
      <c r="CD265" s="216"/>
      <c r="CE265" s="216"/>
      <c r="CF265" s="216">
        <f t="shared" si="147"/>
        <v>0</v>
      </c>
      <c r="CH265" s="376"/>
    </row>
    <row r="266" spans="1:95" s="211" customFormat="1" ht="16.5" customHeight="1" x14ac:dyDescent="0.15">
      <c r="A266" s="213">
        <f t="shared" si="194"/>
        <v>252</v>
      </c>
      <c r="B266" s="236" t="s">
        <v>26</v>
      </c>
      <c r="C266" s="265" t="s">
        <v>335</v>
      </c>
      <c r="D266" s="266" t="s">
        <v>13</v>
      </c>
      <c r="E266" s="267" t="s">
        <v>336</v>
      </c>
      <c r="F266" s="272" t="s">
        <v>337</v>
      </c>
      <c r="G266" s="225" t="s">
        <v>338</v>
      </c>
      <c r="H266" s="263">
        <v>3</v>
      </c>
      <c r="I266" s="230">
        <v>44256</v>
      </c>
      <c r="J266" s="231">
        <v>44651</v>
      </c>
      <c r="K266" s="232">
        <v>10</v>
      </c>
      <c r="L266" s="232">
        <v>7</v>
      </c>
      <c r="M266" s="232">
        <v>5</v>
      </c>
      <c r="N266" s="232">
        <v>1</v>
      </c>
      <c r="O266" s="232">
        <v>1</v>
      </c>
      <c r="P266" s="232">
        <v>1</v>
      </c>
      <c r="Q266" s="233">
        <v>1</v>
      </c>
      <c r="R266" s="255"/>
      <c r="S266" s="255"/>
      <c r="T266" s="284">
        <v>260</v>
      </c>
      <c r="U266" s="214">
        <f t="shared" si="195"/>
        <v>0</v>
      </c>
      <c r="V266" s="218">
        <f t="shared" si="196"/>
        <v>0</v>
      </c>
      <c r="W266" s="218">
        <f t="shared" si="197"/>
        <v>0</v>
      </c>
      <c r="X266" s="218">
        <f t="shared" si="198"/>
        <v>0</v>
      </c>
      <c r="Y266" s="212">
        <f t="shared" si="199"/>
        <v>0</v>
      </c>
      <c r="Z266" s="214">
        <f t="shared" si="200"/>
        <v>260</v>
      </c>
      <c r="AA266" s="218">
        <f t="shared" si="201"/>
        <v>0</v>
      </c>
      <c r="AB266" s="218">
        <f t="shared" si="202"/>
        <v>0</v>
      </c>
      <c r="AC266" s="218">
        <f t="shared" si="203"/>
        <v>0</v>
      </c>
      <c r="AD266" s="212">
        <f t="shared" si="204"/>
        <v>260</v>
      </c>
      <c r="AE266" s="252"/>
      <c r="AF266" s="252"/>
      <c r="AH266" s="249">
        <f t="shared" si="205"/>
        <v>0</v>
      </c>
      <c r="AI266" s="238"/>
      <c r="AJ266" s="238"/>
      <c r="AK266" s="238"/>
      <c r="AL266" s="239"/>
      <c r="AM266" s="254"/>
      <c r="AN266" s="262"/>
      <c r="AO266" s="249">
        <f t="shared" si="206"/>
        <v>0</v>
      </c>
      <c r="AP266" s="238"/>
      <c r="AQ266" s="238"/>
      <c r="AR266" s="238"/>
      <c r="AS266" s="242"/>
      <c r="AT266" s="214">
        <f t="shared" si="207"/>
        <v>0</v>
      </c>
      <c r="AU266" s="238"/>
      <c r="AV266" s="238"/>
      <c r="AW266" s="238"/>
      <c r="AX266" s="239"/>
      <c r="AY266" s="249">
        <f t="shared" si="190"/>
        <v>260</v>
      </c>
      <c r="AZ266" s="238"/>
      <c r="BA266" s="238"/>
      <c r="BB266" s="238"/>
      <c r="BC266" s="246">
        <v>260</v>
      </c>
      <c r="BD266" s="254"/>
      <c r="BE266" s="252"/>
      <c r="BF266" s="249">
        <f t="shared" si="176"/>
        <v>0</v>
      </c>
      <c r="BG266" s="238"/>
      <c r="BH266" s="238"/>
      <c r="BI266" s="238"/>
      <c r="BJ266" s="239"/>
      <c r="BK266" s="249">
        <f t="shared" si="191"/>
        <v>0</v>
      </c>
      <c r="BL266" s="238"/>
      <c r="BM266" s="238"/>
      <c r="BN266" s="238"/>
      <c r="BO266" s="246"/>
      <c r="BP266" s="223">
        <f t="shared" si="192"/>
        <v>0</v>
      </c>
      <c r="BQ266" s="238"/>
      <c r="BR266" s="238"/>
      <c r="BS266" s="238"/>
      <c r="BT266" s="246"/>
      <c r="BU266" s="249">
        <f t="shared" si="193"/>
        <v>0</v>
      </c>
      <c r="BV266" s="238"/>
      <c r="BW266" s="238"/>
      <c r="BX266" s="238"/>
      <c r="BY266" s="246"/>
      <c r="CA266" s="222">
        <v>233</v>
      </c>
      <c r="CB266" s="216"/>
      <c r="CC266" s="216"/>
      <c r="CD266" s="216"/>
      <c r="CE266" s="216"/>
      <c r="CF266" s="216">
        <f t="shared" si="147"/>
        <v>0</v>
      </c>
      <c r="CH266" s="263">
        <v>32</v>
      </c>
      <c r="CJ266" s="274">
        <v>141</v>
      </c>
    </row>
    <row r="267" spans="1:95" s="211" customFormat="1" ht="16.5" customHeight="1" x14ac:dyDescent="0.15">
      <c r="A267" s="213">
        <f t="shared" si="194"/>
        <v>253</v>
      </c>
      <c r="B267" s="237" t="s">
        <v>26</v>
      </c>
      <c r="C267" s="418" t="s">
        <v>339</v>
      </c>
      <c r="D267" s="304" t="s">
        <v>289</v>
      </c>
      <c r="E267" s="267" t="s">
        <v>332</v>
      </c>
      <c r="F267" s="292" t="s">
        <v>340</v>
      </c>
      <c r="G267" s="285" t="s">
        <v>341</v>
      </c>
      <c r="H267" s="263">
        <v>3</v>
      </c>
      <c r="I267" s="230">
        <v>44286</v>
      </c>
      <c r="J267" s="231">
        <v>44651</v>
      </c>
      <c r="K267" s="234">
        <v>10</v>
      </c>
      <c r="L267" s="234">
        <v>7</v>
      </c>
      <c r="M267" s="234">
        <v>5</v>
      </c>
      <c r="N267" s="234">
        <v>1</v>
      </c>
      <c r="O267" s="234">
        <v>1</v>
      </c>
      <c r="P267" s="234">
        <v>2</v>
      </c>
      <c r="Q267" s="235">
        <v>2</v>
      </c>
      <c r="R267" s="255"/>
      <c r="S267" s="255"/>
      <c r="T267" s="286">
        <v>350</v>
      </c>
      <c r="U267" s="219">
        <f t="shared" si="195"/>
        <v>0</v>
      </c>
      <c r="V267" s="220">
        <f t="shared" si="196"/>
        <v>0</v>
      </c>
      <c r="W267" s="220">
        <f t="shared" si="197"/>
        <v>0</v>
      </c>
      <c r="X267" s="220">
        <f t="shared" si="198"/>
        <v>0</v>
      </c>
      <c r="Y267" s="221">
        <f t="shared" si="199"/>
        <v>0</v>
      </c>
      <c r="Z267" s="219">
        <f t="shared" si="200"/>
        <v>350</v>
      </c>
      <c r="AA267" s="220">
        <f t="shared" si="201"/>
        <v>0</v>
      </c>
      <c r="AB267" s="220">
        <f t="shared" si="202"/>
        <v>0</v>
      </c>
      <c r="AC267" s="220">
        <f t="shared" si="203"/>
        <v>0</v>
      </c>
      <c r="AD267" s="221">
        <f t="shared" si="204"/>
        <v>350</v>
      </c>
      <c r="AE267" s="252"/>
      <c r="AF267" s="252"/>
      <c r="AH267" s="251">
        <f t="shared" si="205"/>
        <v>0</v>
      </c>
      <c r="AI267" s="240"/>
      <c r="AJ267" s="240"/>
      <c r="AK267" s="240"/>
      <c r="AL267" s="241"/>
      <c r="AM267" s="254"/>
      <c r="AN267" s="262"/>
      <c r="AO267" s="249">
        <f t="shared" si="206"/>
        <v>0</v>
      </c>
      <c r="AP267" s="240"/>
      <c r="AQ267" s="240"/>
      <c r="AR267" s="240"/>
      <c r="AS267" s="243"/>
      <c r="AT267" s="214">
        <f t="shared" si="207"/>
        <v>0</v>
      </c>
      <c r="AU267" s="240"/>
      <c r="AV267" s="240"/>
      <c r="AW267" s="240"/>
      <c r="AX267" s="241"/>
      <c r="AY267" s="249">
        <f t="shared" si="190"/>
        <v>350</v>
      </c>
      <c r="AZ267" s="240"/>
      <c r="BA267" s="240"/>
      <c r="BB267" s="240"/>
      <c r="BC267" s="247">
        <v>350</v>
      </c>
      <c r="BD267" s="254"/>
      <c r="BE267" s="252"/>
      <c r="BF267" s="249">
        <f t="shared" si="176"/>
        <v>0</v>
      </c>
      <c r="BG267" s="240"/>
      <c r="BH267" s="240"/>
      <c r="BI267" s="240"/>
      <c r="BJ267" s="241"/>
      <c r="BK267" s="249">
        <f t="shared" si="191"/>
        <v>0</v>
      </c>
      <c r="BL267" s="240"/>
      <c r="BM267" s="240"/>
      <c r="BN267" s="240"/>
      <c r="BO267" s="247"/>
      <c r="BP267" s="223">
        <f t="shared" si="192"/>
        <v>0</v>
      </c>
      <c r="BQ267" s="240"/>
      <c r="BR267" s="240"/>
      <c r="BS267" s="240"/>
      <c r="BT267" s="247"/>
      <c r="BU267" s="249">
        <f t="shared" si="193"/>
        <v>0</v>
      </c>
      <c r="BV267" s="240"/>
      <c r="BW267" s="240"/>
      <c r="BX267" s="240"/>
      <c r="BY267" s="247"/>
      <c r="CA267" s="222">
        <v>235</v>
      </c>
      <c r="CB267" s="216"/>
      <c r="CC267" s="216"/>
      <c r="CD267" s="216"/>
      <c r="CE267" s="216"/>
      <c r="CF267" s="216">
        <f t="shared" si="147"/>
        <v>0</v>
      </c>
      <c r="CH267" s="263">
        <v>32</v>
      </c>
      <c r="CJ267" s="274">
        <v>141</v>
      </c>
    </row>
    <row r="268" spans="1:95" s="211" customFormat="1" ht="16.5" customHeight="1" x14ac:dyDescent="0.15">
      <c r="A268" s="213">
        <f t="shared" si="194"/>
        <v>254</v>
      </c>
      <c r="B268" s="287" t="s">
        <v>26</v>
      </c>
      <c r="C268" s="418" t="s">
        <v>342</v>
      </c>
      <c r="D268" s="304" t="s">
        <v>289</v>
      </c>
      <c r="E268" s="267" t="s">
        <v>332</v>
      </c>
      <c r="F268" s="292" t="s">
        <v>340</v>
      </c>
      <c r="G268" s="227" t="s">
        <v>343</v>
      </c>
      <c r="H268" s="263">
        <v>3</v>
      </c>
      <c r="I268" s="230">
        <v>44286</v>
      </c>
      <c r="J268" s="231">
        <v>44651</v>
      </c>
      <c r="K268" s="288">
        <v>10</v>
      </c>
      <c r="L268" s="288">
        <v>7</v>
      </c>
      <c r="M268" s="288">
        <v>5</v>
      </c>
      <c r="N268" s="288">
        <v>1</v>
      </c>
      <c r="O268" s="288">
        <v>1</v>
      </c>
      <c r="P268" s="288">
        <v>2</v>
      </c>
      <c r="Q268" s="289">
        <v>2</v>
      </c>
      <c r="R268" s="255"/>
      <c r="S268" s="255"/>
      <c r="T268" s="261">
        <v>291</v>
      </c>
      <c r="U268" s="219">
        <f t="shared" si="195"/>
        <v>0</v>
      </c>
      <c r="V268" s="220">
        <f t="shared" si="196"/>
        <v>0</v>
      </c>
      <c r="W268" s="220">
        <f t="shared" si="197"/>
        <v>0</v>
      </c>
      <c r="X268" s="220">
        <f t="shared" si="198"/>
        <v>0</v>
      </c>
      <c r="Y268" s="221">
        <f t="shared" si="199"/>
        <v>0</v>
      </c>
      <c r="Z268" s="219">
        <f t="shared" si="200"/>
        <v>291</v>
      </c>
      <c r="AA268" s="220">
        <f t="shared" si="201"/>
        <v>0</v>
      </c>
      <c r="AB268" s="220">
        <f t="shared" si="202"/>
        <v>0</v>
      </c>
      <c r="AC268" s="220">
        <f t="shared" si="203"/>
        <v>0</v>
      </c>
      <c r="AD268" s="221">
        <f t="shared" si="204"/>
        <v>291</v>
      </c>
      <c r="AE268" s="252"/>
      <c r="AF268" s="252"/>
      <c r="AH268" s="251">
        <f t="shared" si="205"/>
        <v>0</v>
      </c>
      <c r="AI268" s="240"/>
      <c r="AJ268" s="240"/>
      <c r="AK268" s="240"/>
      <c r="AL268" s="241"/>
      <c r="AM268" s="254"/>
      <c r="AN268" s="262"/>
      <c r="AO268" s="249">
        <f t="shared" si="206"/>
        <v>0</v>
      </c>
      <c r="AP268" s="240"/>
      <c r="AQ268" s="240"/>
      <c r="AR268" s="240"/>
      <c r="AS268" s="243"/>
      <c r="AT268" s="214">
        <f t="shared" si="207"/>
        <v>0</v>
      </c>
      <c r="AU268" s="240"/>
      <c r="AV268" s="240"/>
      <c r="AW268" s="240"/>
      <c r="AX268" s="241"/>
      <c r="AY268" s="249">
        <f t="shared" si="190"/>
        <v>291</v>
      </c>
      <c r="AZ268" s="240"/>
      <c r="BA268" s="240"/>
      <c r="BB268" s="240"/>
      <c r="BC268" s="247">
        <v>291</v>
      </c>
      <c r="BD268" s="254"/>
      <c r="BE268" s="252"/>
      <c r="BF268" s="249">
        <f t="shared" si="176"/>
        <v>0</v>
      </c>
      <c r="BG268" s="240"/>
      <c r="BH268" s="240"/>
      <c r="BI268" s="240"/>
      <c r="BJ268" s="241"/>
      <c r="BK268" s="249">
        <f t="shared" si="191"/>
        <v>0</v>
      </c>
      <c r="BL268" s="240"/>
      <c r="BM268" s="240"/>
      <c r="BN268" s="240"/>
      <c r="BO268" s="247"/>
      <c r="BP268" s="223">
        <f t="shared" si="192"/>
        <v>0</v>
      </c>
      <c r="BQ268" s="240"/>
      <c r="BR268" s="240"/>
      <c r="BS268" s="240"/>
      <c r="BT268" s="247"/>
      <c r="BU268" s="249">
        <f t="shared" si="193"/>
        <v>0</v>
      </c>
      <c r="BV268" s="240"/>
      <c r="BW268" s="240"/>
      <c r="BX268" s="240"/>
      <c r="BY268" s="247"/>
      <c r="CA268" s="222">
        <v>361</v>
      </c>
      <c r="CB268" s="216"/>
      <c r="CC268" s="216"/>
      <c r="CD268" s="216"/>
      <c r="CE268" s="216"/>
      <c r="CF268" s="216">
        <f t="shared" si="147"/>
        <v>0</v>
      </c>
      <c r="CH268" s="263">
        <v>32</v>
      </c>
      <c r="CJ268" s="274">
        <v>141</v>
      </c>
    </row>
    <row r="269" spans="1:95" s="211" customFormat="1" ht="16.5" customHeight="1" x14ac:dyDescent="0.15">
      <c r="A269" s="213">
        <f t="shared" si="194"/>
        <v>255</v>
      </c>
      <c r="B269" s="551" t="s">
        <v>26</v>
      </c>
      <c r="C269" s="763" t="s">
        <v>1934</v>
      </c>
      <c r="D269" s="304" t="s">
        <v>13</v>
      </c>
      <c r="E269" s="267" t="s">
        <v>1583</v>
      </c>
      <c r="F269" s="292" t="s">
        <v>1753</v>
      </c>
      <c r="G269" s="731" t="s">
        <v>2039</v>
      </c>
      <c r="H269" s="319">
        <v>3</v>
      </c>
      <c r="I269" s="275">
        <v>44287</v>
      </c>
      <c r="J269" s="320">
        <v>44651</v>
      </c>
      <c r="K269" s="234">
        <v>10</v>
      </c>
      <c r="L269" s="234">
        <v>7</v>
      </c>
      <c r="M269" s="234">
        <v>6</v>
      </c>
      <c r="N269" s="234">
        <v>3</v>
      </c>
      <c r="O269" s="234">
        <v>1</v>
      </c>
      <c r="P269" s="234">
        <v>1</v>
      </c>
      <c r="Q269" s="235">
        <v>1</v>
      </c>
      <c r="R269" s="255"/>
      <c r="S269" s="255"/>
      <c r="T269" s="261">
        <v>1000</v>
      </c>
      <c r="U269" s="219">
        <f t="shared" si="195"/>
        <v>0</v>
      </c>
      <c r="V269" s="220">
        <f t="shared" si="196"/>
        <v>0</v>
      </c>
      <c r="W269" s="220">
        <f t="shared" si="197"/>
        <v>0</v>
      </c>
      <c r="X269" s="220">
        <f t="shared" si="198"/>
        <v>0</v>
      </c>
      <c r="Y269" s="221">
        <f t="shared" si="199"/>
        <v>0</v>
      </c>
      <c r="Z269" s="219">
        <f t="shared" si="200"/>
        <v>1000</v>
      </c>
      <c r="AA269" s="220">
        <f t="shared" si="201"/>
        <v>0</v>
      </c>
      <c r="AB269" s="220">
        <f t="shared" si="202"/>
        <v>0</v>
      </c>
      <c r="AC269" s="220">
        <f t="shared" si="203"/>
        <v>0</v>
      </c>
      <c r="AD269" s="221">
        <f t="shared" si="204"/>
        <v>1000</v>
      </c>
      <c r="AE269" s="252"/>
      <c r="AF269" s="252"/>
      <c r="AH269" s="251">
        <f t="shared" si="205"/>
        <v>0</v>
      </c>
      <c r="AI269" s="240"/>
      <c r="AJ269" s="240"/>
      <c r="AK269" s="240"/>
      <c r="AL269" s="241"/>
      <c r="AM269" s="254"/>
      <c r="AN269" s="262"/>
      <c r="AO269" s="249">
        <f t="shared" si="206"/>
        <v>0</v>
      </c>
      <c r="AP269" s="240"/>
      <c r="AQ269" s="240"/>
      <c r="AR269" s="240"/>
      <c r="AS269" s="243"/>
      <c r="AT269" s="214">
        <f t="shared" si="207"/>
        <v>0</v>
      </c>
      <c r="AU269" s="240"/>
      <c r="AV269" s="240"/>
      <c r="AW269" s="240"/>
      <c r="AX269" s="241"/>
      <c r="AY269" s="249">
        <f t="shared" si="190"/>
        <v>1000</v>
      </c>
      <c r="AZ269" s="240"/>
      <c r="BA269" s="240"/>
      <c r="BB269" s="240"/>
      <c r="BC269" s="247">
        <v>1000</v>
      </c>
      <c r="BD269" s="254"/>
      <c r="BE269" s="252"/>
      <c r="BF269" s="249">
        <f t="shared" si="176"/>
        <v>0</v>
      </c>
      <c r="BG269" s="240"/>
      <c r="BH269" s="240"/>
      <c r="BI269" s="240"/>
      <c r="BJ269" s="241"/>
      <c r="BK269" s="249">
        <f t="shared" si="191"/>
        <v>0</v>
      </c>
      <c r="BL269" s="240"/>
      <c r="BM269" s="240"/>
      <c r="BN269" s="240"/>
      <c r="BO269" s="247"/>
      <c r="BP269" s="223">
        <f t="shared" si="192"/>
        <v>0</v>
      </c>
      <c r="BQ269" s="240"/>
      <c r="BR269" s="240"/>
      <c r="BS269" s="240"/>
      <c r="BT269" s="247"/>
      <c r="BU269" s="249">
        <f t="shared" si="193"/>
        <v>0</v>
      </c>
      <c r="BV269" s="240"/>
      <c r="BW269" s="240"/>
      <c r="BX269" s="240"/>
      <c r="BY269" s="247"/>
      <c r="CA269" s="222">
        <v>237</v>
      </c>
      <c r="CB269" s="216"/>
      <c r="CC269" s="216"/>
      <c r="CD269" s="216"/>
      <c r="CE269" s="216"/>
      <c r="CF269" s="216">
        <f t="shared" si="147"/>
        <v>0</v>
      </c>
      <c r="CH269" s="263">
        <v>32</v>
      </c>
      <c r="CJ269" s="274">
        <v>113</v>
      </c>
    </row>
    <row r="270" spans="1:95" s="211" customFormat="1" ht="16.5" customHeight="1" x14ac:dyDescent="0.15">
      <c r="A270" s="213">
        <f t="shared" si="194"/>
        <v>256</v>
      </c>
      <c r="B270" s="237" t="s">
        <v>26</v>
      </c>
      <c r="C270" s="418" t="s">
        <v>344</v>
      </c>
      <c r="D270" s="304" t="s">
        <v>13</v>
      </c>
      <c r="E270" s="267" t="s">
        <v>336</v>
      </c>
      <c r="F270" s="292" t="s">
        <v>337</v>
      </c>
      <c r="G270" s="227" t="s">
        <v>345</v>
      </c>
      <c r="H270" s="263">
        <v>3</v>
      </c>
      <c r="I270" s="230">
        <v>44269</v>
      </c>
      <c r="J270" s="231">
        <v>44651</v>
      </c>
      <c r="K270" s="234">
        <v>10</v>
      </c>
      <c r="L270" s="234">
        <v>7</v>
      </c>
      <c r="M270" s="234">
        <v>7</v>
      </c>
      <c r="N270" s="234">
        <v>1</v>
      </c>
      <c r="O270" s="234">
        <v>1</v>
      </c>
      <c r="P270" s="234">
        <v>2</v>
      </c>
      <c r="Q270" s="235">
        <v>1</v>
      </c>
      <c r="R270" s="255"/>
      <c r="S270" s="255"/>
      <c r="T270" s="261">
        <v>17484</v>
      </c>
      <c r="U270" s="219">
        <f t="shared" si="195"/>
        <v>0</v>
      </c>
      <c r="V270" s="220">
        <f t="shared" si="196"/>
        <v>0</v>
      </c>
      <c r="W270" s="220">
        <f t="shared" si="197"/>
        <v>0</v>
      </c>
      <c r="X270" s="220">
        <f t="shared" si="198"/>
        <v>0</v>
      </c>
      <c r="Y270" s="221">
        <f t="shared" si="199"/>
        <v>0</v>
      </c>
      <c r="Z270" s="219">
        <f t="shared" si="200"/>
        <v>17484</v>
      </c>
      <c r="AA270" s="220">
        <f t="shared" si="201"/>
        <v>0</v>
      </c>
      <c r="AB270" s="220">
        <f t="shared" si="202"/>
        <v>0</v>
      </c>
      <c r="AC270" s="220">
        <f t="shared" si="203"/>
        <v>0</v>
      </c>
      <c r="AD270" s="221">
        <f t="shared" si="204"/>
        <v>17484</v>
      </c>
      <c r="AE270" s="252"/>
      <c r="AF270" s="252"/>
      <c r="AH270" s="251">
        <f t="shared" si="205"/>
        <v>0</v>
      </c>
      <c r="AI270" s="240"/>
      <c r="AJ270" s="240"/>
      <c r="AK270" s="240"/>
      <c r="AL270" s="241"/>
      <c r="AM270" s="254"/>
      <c r="AN270" s="262"/>
      <c r="AO270" s="249">
        <f t="shared" si="206"/>
        <v>0</v>
      </c>
      <c r="AP270" s="240"/>
      <c r="AQ270" s="240"/>
      <c r="AR270" s="240"/>
      <c r="AS270" s="243"/>
      <c r="AT270" s="214">
        <f t="shared" si="207"/>
        <v>0</v>
      </c>
      <c r="AU270" s="240"/>
      <c r="AV270" s="240"/>
      <c r="AW270" s="240"/>
      <c r="AX270" s="241"/>
      <c r="AY270" s="249">
        <f t="shared" si="190"/>
        <v>17484</v>
      </c>
      <c r="AZ270" s="240"/>
      <c r="BA270" s="240"/>
      <c r="BB270" s="240"/>
      <c r="BC270" s="247">
        <v>17484</v>
      </c>
      <c r="BD270" s="254"/>
      <c r="BE270" s="252"/>
      <c r="BF270" s="249">
        <f t="shared" si="176"/>
        <v>0</v>
      </c>
      <c r="BG270" s="240"/>
      <c r="BH270" s="240"/>
      <c r="BI270" s="240"/>
      <c r="BJ270" s="241"/>
      <c r="BK270" s="249">
        <f t="shared" si="191"/>
        <v>0</v>
      </c>
      <c r="BL270" s="240"/>
      <c r="BM270" s="240"/>
      <c r="BN270" s="240"/>
      <c r="BO270" s="247"/>
      <c r="BP270" s="223">
        <f t="shared" si="192"/>
        <v>0</v>
      </c>
      <c r="BQ270" s="240"/>
      <c r="BR270" s="240"/>
      <c r="BS270" s="240"/>
      <c r="BT270" s="247"/>
      <c r="BU270" s="249">
        <f t="shared" si="193"/>
        <v>0</v>
      </c>
      <c r="BV270" s="240"/>
      <c r="BW270" s="240"/>
      <c r="BX270" s="240"/>
      <c r="BY270" s="247"/>
      <c r="CA270" s="222">
        <v>238</v>
      </c>
      <c r="CB270" s="216"/>
      <c r="CC270" s="216"/>
      <c r="CD270" s="216"/>
      <c r="CE270" s="216"/>
      <c r="CF270" s="216">
        <f t="shared" si="147"/>
        <v>0</v>
      </c>
      <c r="CH270" s="263">
        <v>32</v>
      </c>
      <c r="CJ270" s="274">
        <v>141</v>
      </c>
    </row>
    <row r="271" spans="1:95" s="211" customFormat="1" ht="16.5" customHeight="1" x14ac:dyDescent="0.15">
      <c r="A271" s="213">
        <f t="shared" si="194"/>
        <v>257</v>
      </c>
      <c r="B271" s="236" t="s">
        <v>26</v>
      </c>
      <c r="C271" s="265" t="s">
        <v>289</v>
      </c>
      <c r="D271" s="304" t="s">
        <v>13</v>
      </c>
      <c r="E271" s="267" t="s">
        <v>332</v>
      </c>
      <c r="F271" s="325" t="s">
        <v>372</v>
      </c>
      <c r="G271" s="224" t="s">
        <v>374</v>
      </c>
      <c r="H271" s="263">
        <v>3</v>
      </c>
      <c r="I271" s="230">
        <v>44270</v>
      </c>
      <c r="J271" s="231">
        <v>44651</v>
      </c>
      <c r="K271" s="232">
        <v>10</v>
      </c>
      <c r="L271" s="232">
        <v>7</v>
      </c>
      <c r="M271" s="232">
        <v>7</v>
      </c>
      <c r="N271" s="232">
        <v>3</v>
      </c>
      <c r="O271" s="232">
        <v>1</v>
      </c>
      <c r="P271" s="232">
        <v>1</v>
      </c>
      <c r="Q271" s="233">
        <v>1</v>
      </c>
      <c r="R271" s="255"/>
      <c r="S271" s="255"/>
      <c r="T271" s="258">
        <v>2979</v>
      </c>
      <c r="U271" s="214">
        <f t="shared" si="195"/>
        <v>0</v>
      </c>
      <c r="V271" s="218">
        <f t="shared" si="196"/>
        <v>0</v>
      </c>
      <c r="W271" s="218">
        <f t="shared" si="197"/>
        <v>0</v>
      </c>
      <c r="X271" s="218">
        <f t="shared" si="198"/>
        <v>0</v>
      </c>
      <c r="Y271" s="212">
        <f t="shared" si="199"/>
        <v>0</v>
      </c>
      <c r="Z271" s="214">
        <f t="shared" si="200"/>
        <v>2979</v>
      </c>
      <c r="AA271" s="218">
        <f t="shared" si="201"/>
        <v>0</v>
      </c>
      <c r="AB271" s="218">
        <f t="shared" si="202"/>
        <v>0</v>
      </c>
      <c r="AC271" s="218">
        <f t="shared" si="203"/>
        <v>2979</v>
      </c>
      <c r="AD271" s="212">
        <f t="shared" si="204"/>
        <v>0</v>
      </c>
      <c r="AE271" s="252"/>
      <c r="AF271" s="252"/>
      <c r="AH271" s="249">
        <f t="shared" si="205"/>
        <v>0</v>
      </c>
      <c r="AI271" s="238"/>
      <c r="AJ271" s="238"/>
      <c r="AK271" s="238"/>
      <c r="AL271" s="239"/>
      <c r="AM271" s="254"/>
      <c r="AN271" s="262"/>
      <c r="AO271" s="249">
        <f t="shared" si="206"/>
        <v>0</v>
      </c>
      <c r="AP271" s="238"/>
      <c r="AQ271" s="238"/>
      <c r="AR271" s="238"/>
      <c r="AS271" s="242"/>
      <c r="AT271" s="214">
        <f t="shared" si="207"/>
        <v>0</v>
      </c>
      <c r="AU271" s="238"/>
      <c r="AV271" s="238"/>
      <c r="AW271" s="238"/>
      <c r="AX271" s="239"/>
      <c r="AY271" s="249">
        <f t="shared" si="190"/>
        <v>2979</v>
      </c>
      <c r="AZ271" s="238"/>
      <c r="BA271" s="238"/>
      <c r="BB271" s="238">
        <f>2269+203+241+83+83+100</f>
        <v>2979</v>
      </c>
      <c r="BC271" s="246"/>
      <c r="BD271" s="254"/>
      <c r="BE271" s="252"/>
      <c r="BF271" s="249">
        <f t="shared" si="176"/>
        <v>0</v>
      </c>
      <c r="BG271" s="238"/>
      <c r="BH271" s="238"/>
      <c r="BI271" s="238"/>
      <c r="BJ271" s="239"/>
      <c r="BK271" s="249">
        <f t="shared" si="191"/>
        <v>0</v>
      </c>
      <c r="BL271" s="238"/>
      <c r="BM271" s="238"/>
      <c r="BN271" s="238"/>
      <c r="BO271" s="246"/>
      <c r="BP271" s="223">
        <f t="shared" si="192"/>
        <v>0</v>
      </c>
      <c r="BQ271" s="238"/>
      <c r="BR271" s="238"/>
      <c r="BS271" s="238"/>
      <c r="BT271" s="246"/>
      <c r="BU271" s="249">
        <f t="shared" si="193"/>
        <v>0</v>
      </c>
      <c r="BV271" s="238"/>
      <c r="BW271" s="238"/>
      <c r="BX271" s="238"/>
      <c r="BY271" s="246"/>
      <c r="CA271" s="222">
        <v>2</v>
      </c>
      <c r="CB271" s="216"/>
      <c r="CC271" s="216"/>
      <c r="CD271" s="216"/>
      <c r="CE271" s="216"/>
      <c r="CF271" s="216">
        <f t="shared" si="147"/>
        <v>0</v>
      </c>
      <c r="CH271" s="376"/>
    </row>
    <row r="272" spans="1:95" s="211" customFormat="1" ht="16.5" customHeight="1" x14ac:dyDescent="0.15">
      <c r="A272" s="213">
        <f t="shared" si="194"/>
        <v>258</v>
      </c>
      <c r="B272" s="237" t="s">
        <v>26</v>
      </c>
      <c r="C272" s="418" t="s">
        <v>358</v>
      </c>
      <c r="D272" s="545" t="s">
        <v>13</v>
      </c>
      <c r="E272" s="267" t="s">
        <v>336</v>
      </c>
      <c r="F272" s="292" t="s">
        <v>359</v>
      </c>
      <c r="G272" s="298" t="s">
        <v>360</v>
      </c>
      <c r="H272" s="264">
        <v>3</v>
      </c>
      <c r="I272" s="598">
        <v>44274</v>
      </c>
      <c r="J272" s="231">
        <v>44651</v>
      </c>
      <c r="K272" s="234">
        <v>10</v>
      </c>
      <c r="L272" s="234">
        <v>7</v>
      </c>
      <c r="M272" s="234">
        <v>7</v>
      </c>
      <c r="N272" s="234">
        <v>4</v>
      </c>
      <c r="O272" s="234">
        <v>1</v>
      </c>
      <c r="P272" s="234">
        <v>1</v>
      </c>
      <c r="Q272" s="235">
        <v>1</v>
      </c>
      <c r="R272" s="256"/>
      <c r="S272" s="256"/>
      <c r="T272" s="261">
        <v>300</v>
      </c>
      <c r="U272" s="219">
        <f t="shared" si="195"/>
        <v>0</v>
      </c>
      <c r="V272" s="220">
        <f t="shared" si="196"/>
        <v>0</v>
      </c>
      <c r="W272" s="220">
        <f t="shared" si="197"/>
        <v>0</v>
      </c>
      <c r="X272" s="220">
        <f t="shared" si="198"/>
        <v>0</v>
      </c>
      <c r="Y272" s="221">
        <f t="shared" si="199"/>
        <v>0</v>
      </c>
      <c r="Z272" s="299">
        <f t="shared" si="200"/>
        <v>300</v>
      </c>
      <c r="AA272" s="220">
        <f t="shared" si="201"/>
        <v>0</v>
      </c>
      <c r="AB272" s="220">
        <f t="shared" si="202"/>
        <v>0</v>
      </c>
      <c r="AC272" s="220">
        <f t="shared" si="203"/>
        <v>0</v>
      </c>
      <c r="AD272" s="221">
        <f t="shared" si="204"/>
        <v>300</v>
      </c>
      <c r="AE272" s="252"/>
      <c r="AF272" s="252"/>
      <c r="AH272" s="251">
        <f t="shared" si="205"/>
        <v>0</v>
      </c>
      <c r="AI272" s="240"/>
      <c r="AJ272" s="240"/>
      <c r="AK272" s="240"/>
      <c r="AL272" s="241"/>
      <c r="AM272" s="254"/>
      <c r="AN272" s="262"/>
      <c r="AO272" s="249">
        <f t="shared" si="206"/>
        <v>0</v>
      </c>
      <c r="AP272" s="240"/>
      <c r="AQ272" s="240"/>
      <c r="AR272" s="240"/>
      <c r="AS272" s="243"/>
      <c r="AT272" s="214">
        <f t="shared" si="207"/>
        <v>0</v>
      </c>
      <c r="AU272" s="240"/>
      <c r="AV272" s="240"/>
      <c r="AW272" s="240"/>
      <c r="AX272" s="241"/>
      <c r="AY272" s="250">
        <f t="shared" si="190"/>
        <v>300</v>
      </c>
      <c r="AZ272" s="240"/>
      <c r="BA272" s="240"/>
      <c r="BB272" s="240"/>
      <c r="BC272" s="247">
        <v>300</v>
      </c>
      <c r="BD272" s="254"/>
      <c r="BE272" s="252"/>
      <c r="BF272" s="249">
        <f t="shared" si="176"/>
        <v>0</v>
      </c>
      <c r="BG272" s="240"/>
      <c r="BH272" s="240"/>
      <c r="BI272" s="240"/>
      <c r="BJ272" s="241"/>
      <c r="BK272" s="249">
        <f t="shared" si="191"/>
        <v>0</v>
      </c>
      <c r="BL272" s="240"/>
      <c r="BM272" s="240"/>
      <c r="BN272" s="240"/>
      <c r="BO272" s="247"/>
      <c r="BP272" s="223">
        <f t="shared" si="192"/>
        <v>0</v>
      </c>
      <c r="BQ272" s="240"/>
      <c r="BR272" s="240"/>
      <c r="BS272" s="240"/>
      <c r="BT272" s="247"/>
      <c r="BU272" s="249">
        <f t="shared" si="193"/>
        <v>0</v>
      </c>
      <c r="BV272" s="240"/>
      <c r="BW272" s="240"/>
      <c r="BX272" s="240"/>
      <c r="BY272" s="247"/>
      <c r="CA272" s="222">
        <v>240</v>
      </c>
      <c r="CB272" s="216"/>
      <c r="CC272" s="216"/>
      <c r="CD272" s="216"/>
      <c r="CE272" s="216"/>
      <c r="CF272" s="216">
        <f t="shared" ref="CF272:CF335" si="208">+T272-Z272-U272</f>
        <v>0</v>
      </c>
      <c r="CH272" s="264">
        <v>32</v>
      </c>
      <c r="CJ272" s="274">
        <v>142</v>
      </c>
    </row>
    <row r="273" spans="1:88" s="211" customFormat="1" ht="16.5" customHeight="1" x14ac:dyDescent="0.15">
      <c r="A273" s="213">
        <f t="shared" si="194"/>
        <v>259</v>
      </c>
      <c r="B273" s="237" t="s">
        <v>26</v>
      </c>
      <c r="C273" s="666" t="s">
        <v>950</v>
      </c>
      <c r="D273" s="304" t="s">
        <v>13</v>
      </c>
      <c r="E273" s="267" t="s">
        <v>886</v>
      </c>
      <c r="F273" s="292" t="s">
        <v>887</v>
      </c>
      <c r="G273" s="227" t="s">
        <v>951</v>
      </c>
      <c r="H273" s="263">
        <v>3</v>
      </c>
      <c r="I273" s="230">
        <v>44270</v>
      </c>
      <c r="J273" s="231">
        <v>44651</v>
      </c>
      <c r="K273" s="234">
        <v>10</v>
      </c>
      <c r="L273" s="234">
        <v>9</v>
      </c>
      <c r="M273" s="234">
        <v>1</v>
      </c>
      <c r="N273" s="234">
        <v>1</v>
      </c>
      <c r="O273" s="234">
        <v>1</v>
      </c>
      <c r="P273" s="234">
        <v>2</v>
      </c>
      <c r="Q273" s="235">
        <v>4</v>
      </c>
      <c r="R273" s="255"/>
      <c r="S273" s="255"/>
      <c r="T273" s="261">
        <v>2000</v>
      </c>
      <c r="U273" s="219">
        <f t="shared" si="195"/>
        <v>0</v>
      </c>
      <c r="V273" s="220">
        <f t="shared" si="196"/>
        <v>0</v>
      </c>
      <c r="W273" s="220">
        <f t="shared" si="197"/>
        <v>0</v>
      </c>
      <c r="X273" s="220">
        <f t="shared" si="198"/>
        <v>0</v>
      </c>
      <c r="Y273" s="221">
        <f t="shared" si="199"/>
        <v>0</v>
      </c>
      <c r="Z273" s="219">
        <f t="shared" si="200"/>
        <v>2000</v>
      </c>
      <c r="AA273" s="220">
        <f t="shared" si="201"/>
        <v>0</v>
      </c>
      <c r="AB273" s="220">
        <f t="shared" si="202"/>
        <v>0</v>
      </c>
      <c r="AC273" s="220">
        <f t="shared" si="203"/>
        <v>0</v>
      </c>
      <c r="AD273" s="221">
        <f t="shared" si="204"/>
        <v>2000</v>
      </c>
      <c r="AE273" s="252"/>
      <c r="AF273" s="252"/>
      <c r="AH273" s="251">
        <f t="shared" si="205"/>
        <v>0</v>
      </c>
      <c r="AI273" s="240"/>
      <c r="AJ273" s="240"/>
      <c r="AK273" s="240"/>
      <c r="AL273" s="241"/>
      <c r="AM273" s="254"/>
      <c r="AN273" s="262"/>
      <c r="AO273" s="249">
        <f t="shared" si="206"/>
        <v>0</v>
      </c>
      <c r="AP273" s="240"/>
      <c r="AQ273" s="240"/>
      <c r="AR273" s="240"/>
      <c r="AS273" s="243"/>
      <c r="AT273" s="214">
        <f t="shared" si="207"/>
        <v>0</v>
      </c>
      <c r="AU273" s="240"/>
      <c r="AV273" s="240"/>
      <c r="AW273" s="240"/>
      <c r="AX273" s="241"/>
      <c r="AY273" s="249">
        <f t="shared" si="190"/>
        <v>2000</v>
      </c>
      <c r="AZ273" s="240"/>
      <c r="BA273" s="240"/>
      <c r="BB273" s="240"/>
      <c r="BC273" s="247">
        <v>2000</v>
      </c>
      <c r="BD273" s="254"/>
      <c r="BE273" s="252"/>
      <c r="BF273" s="249">
        <f t="shared" ref="BF273:BF284" si="209">SUM(BG273:BJ273)</f>
        <v>0</v>
      </c>
      <c r="BG273" s="240"/>
      <c r="BH273" s="240"/>
      <c r="BI273" s="240"/>
      <c r="BJ273" s="241"/>
      <c r="BK273" s="249">
        <f t="shared" si="191"/>
        <v>0</v>
      </c>
      <c r="BL273" s="240"/>
      <c r="BM273" s="240"/>
      <c r="BN273" s="240"/>
      <c r="BO273" s="247"/>
      <c r="BP273" s="223">
        <f t="shared" si="192"/>
        <v>0</v>
      </c>
      <c r="BQ273" s="240"/>
      <c r="BR273" s="240"/>
      <c r="BS273" s="240"/>
      <c r="BT273" s="247"/>
      <c r="BU273" s="249">
        <f t="shared" si="193"/>
        <v>0</v>
      </c>
      <c r="BV273" s="240"/>
      <c r="BW273" s="240"/>
      <c r="BX273" s="240"/>
      <c r="BY273" s="247"/>
      <c r="CA273" s="222">
        <v>241</v>
      </c>
      <c r="CB273" s="216"/>
      <c r="CC273" s="216"/>
      <c r="CD273" s="216"/>
      <c r="CE273" s="216"/>
      <c r="CF273" s="216">
        <f t="shared" si="208"/>
        <v>0</v>
      </c>
      <c r="CH273" s="263">
        <v>32</v>
      </c>
      <c r="CJ273" s="274">
        <v>161</v>
      </c>
    </row>
    <row r="274" spans="1:88" s="211" customFormat="1" ht="16.5" customHeight="1" x14ac:dyDescent="0.15">
      <c r="A274" s="213">
        <f t="shared" si="194"/>
        <v>260</v>
      </c>
      <c r="B274" s="237" t="s">
        <v>26</v>
      </c>
      <c r="C274" s="667" t="s">
        <v>952</v>
      </c>
      <c r="D274" s="545" t="s">
        <v>13</v>
      </c>
      <c r="E274" s="269" t="s">
        <v>886</v>
      </c>
      <c r="F274" s="292" t="s">
        <v>910</v>
      </c>
      <c r="G274" s="380" t="s">
        <v>953</v>
      </c>
      <c r="H274" s="264">
        <v>3</v>
      </c>
      <c r="I274" s="230">
        <v>44269</v>
      </c>
      <c r="J274" s="231">
        <v>44651</v>
      </c>
      <c r="K274" s="234">
        <v>10</v>
      </c>
      <c r="L274" s="234">
        <v>9</v>
      </c>
      <c r="M274" s="234">
        <v>1</v>
      </c>
      <c r="N274" s="234">
        <v>2</v>
      </c>
      <c r="O274" s="234">
        <v>1</v>
      </c>
      <c r="P274" s="234">
        <v>1</v>
      </c>
      <c r="Q274" s="235">
        <v>1</v>
      </c>
      <c r="R274" s="255"/>
      <c r="S274" s="255"/>
      <c r="T274" s="393">
        <v>340</v>
      </c>
      <c r="U274" s="219">
        <f t="shared" si="195"/>
        <v>0</v>
      </c>
      <c r="V274" s="220">
        <f t="shared" si="196"/>
        <v>0</v>
      </c>
      <c r="W274" s="220">
        <f t="shared" si="197"/>
        <v>0</v>
      </c>
      <c r="X274" s="220">
        <f t="shared" si="198"/>
        <v>0</v>
      </c>
      <c r="Y274" s="221">
        <f t="shared" si="199"/>
        <v>0</v>
      </c>
      <c r="Z274" s="219">
        <f t="shared" si="200"/>
        <v>340</v>
      </c>
      <c r="AA274" s="220">
        <f t="shared" si="201"/>
        <v>0</v>
      </c>
      <c r="AB274" s="220">
        <f t="shared" si="202"/>
        <v>0</v>
      </c>
      <c r="AC274" s="220">
        <f t="shared" si="203"/>
        <v>0</v>
      </c>
      <c r="AD274" s="221">
        <f t="shared" si="204"/>
        <v>340</v>
      </c>
      <c r="AE274" s="252"/>
      <c r="AF274" s="252"/>
      <c r="AH274" s="251">
        <f t="shared" si="205"/>
        <v>0</v>
      </c>
      <c r="AI274" s="240"/>
      <c r="AJ274" s="240"/>
      <c r="AK274" s="240"/>
      <c r="AL274" s="241"/>
      <c r="AM274" s="254"/>
      <c r="AN274" s="262"/>
      <c r="AO274" s="249">
        <f t="shared" si="206"/>
        <v>0</v>
      </c>
      <c r="AP274" s="240"/>
      <c r="AQ274" s="240"/>
      <c r="AR274" s="240"/>
      <c r="AS274" s="243"/>
      <c r="AT274" s="214">
        <f t="shared" si="207"/>
        <v>0</v>
      </c>
      <c r="AU274" s="240"/>
      <c r="AV274" s="240"/>
      <c r="AW274" s="240"/>
      <c r="AX274" s="241"/>
      <c r="AY274" s="249">
        <f t="shared" si="190"/>
        <v>340</v>
      </c>
      <c r="AZ274" s="240"/>
      <c r="BA274" s="240"/>
      <c r="BB274" s="240"/>
      <c r="BC274" s="247">
        <v>340</v>
      </c>
      <c r="BD274" s="254"/>
      <c r="BE274" s="252"/>
      <c r="BF274" s="249">
        <f t="shared" si="209"/>
        <v>0</v>
      </c>
      <c r="BG274" s="240"/>
      <c r="BH274" s="240"/>
      <c r="BI274" s="240"/>
      <c r="BJ274" s="241"/>
      <c r="BK274" s="249">
        <f t="shared" si="191"/>
        <v>0</v>
      </c>
      <c r="BL274" s="240"/>
      <c r="BM274" s="240"/>
      <c r="BN274" s="240"/>
      <c r="BO274" s="247"/>
      <c r="BP274" s="223">
        <f t="shared" si="192"/>
        <v>0</v>
      </c>
      <c r="BQ274" s="240"/>
      <c r="BR274" s="240"/>
      <c r="BS274" s="240"/>
      <c r="BT274" s="247"/>
      <c r="BU274" s="249">
        <f t="shared" si="193"/>
        <v>0</v>
      </c>
      <c r="BV274" s="240"/>
      <c r="BW274" s="240"/>
      <c r="BX274" s="240"/>
      <c r="BY274" s="247"/>
      <c r="CA274" s="222">
        <v>1017</v>
      </c>
      <c r="CB274" s="216"/>
      <c r="CC274" s="216"/>
      <c r="CD274" s="216"/>
      <c r="CE274" s="216"/>
      <c r="CF274" s="216">
        <f t="shared" si="208"/>
        <v>0</v>
      </c>
      <c r="CH274" s="376"/>
    </row>
    <row r="275" spans="1:88" s="211" customFormat="1" ht="16.5" customHeight="1" x14ac:dyDescent="0.15">
      <c r="A275" s="213">
        <f t="shared" si="194"/>
        <v>261</v>
      </c>
      <c r="B275" s="237" t="s">
        <v>26</v>
      </c>
      <c r="C275" s="667" t="s">
        <v>952</v>
      </c>
      <c r="D275" s="545" t="s">
        <v>13</v>
      </c>
      <c r="E275" s="269" t="s">
        <v>886</v>
      </c>
      <c r="F275" s="292" t="s">
        <v>910</v>
      </c>
      <c r="G275" s="380" t="s">
        <v>953</v>
      </c>
      <c r="H275" s="264">
        <v>3</v>
      </c>
      <c r="I275" s="230">
        <v>44269</v>
      </c>
      <c r="J275" s="231">
        <v>44651</v>
      </c>
      <c r="K275" s="234">
        <v>10</v>
      </c>
      <c r="L275" s="234">
        <v>9</v>
      </c>
      <c r="M275" s="234">
        <v>1</v>
      </c>
      <c r="N275" s="234">
        <v>2</v>
      </c>
      <c r="O275" s="234">
        <v>1</v>
      </c>
      <c r="P275" s="234">
        <v>1</v>
      </c>
      <c r="Q275" s="235">
        <v>3</v>
      </c>
      <c r="R275" s="255"/>
      <c r="S275" s="255"/>
      <c r="T275" s="393">
        <v>510</v>
      </c>
      <c r="U275" s="214">
        <f t="shared" si="195"/>
        <v>0</v>
      </c>
      <c r="V275" s="218">
        <f t="shared" si="196"/>
        <v>0</v>
      </c>
      <c r="W275" s="218">
        <f t="shared" si="197"/>
        <v>0</v>
      </c>
      <c r="X275" s="218">
        <f t="shared" si="198"/>
        <v>0</v>
      </c>
      <c r="Y275" s="212">
        <f t="shared" si="199"/>
        <v>0</v>
      </c>
      <c r="Z275" s="214">
        <f t="shared" si="200"/>
        <v>510</v>
      </c>
      <c r="AA275" s="218">
        <f t="shared" si="201"/>
        <v>0</v>
      </c>
      <c r="AB275" s="218">
        <f t="shared" si="202"/>
        <v>0</v>
      </c>
      <c r="AC275" s="218">
        <f t="shared" si="203"/>
        <v>0</v>
      </c>
      <c r="AD275" s="212">
        <f t="shared" si="204"/>
        <v>510</v>
      </c>
      <c r="AE275" s="252"/>
      <c r="AF275" s="252"/>
      <c r="AH275" s="249">
        <f t="shared" si="205"/>
        <v>0</v>
      </c>
      <c r="AI275" s="238"/>
      <c r="AJ275" s="238"/>
      <c r="AK275" s="238"/>
      <c r="AL275" s="239"/>
      <c r="AM275" s="254"/>
      <c r="AN275" s="262"/>
      <c r="AO275" s="249">
        <f t="shared" si="206"/>
        <v>0</v>
      </c>
      <c r="AP275" s="238"/>
      <c r="AQ275" s="238"/>
      <c r="AR275" s="238"/>
      <c r="AS275" s="242"/>
      <c r="AT275" s="214">
        <f t="shared" si="207"/>
        <v>0</v>
      </c>
      <c r="AU275" s="238"/>
      <c r="AV275" s="238"/>
      <c r="AW275" s="238"/>
      <c r="AX275" s="239"/>
      <c r="AY275" s="249">
        <f t="shared" si="190"/>
        <v>510</v>
      </c>
      <c r="AZ275" s="238"/>
      <c r="BA275" s="238"/>
      <c r="BB275" s="238"/>
      <c r="BC275" s="247">
        <v>510</v>
      </c>
      <c r="BD275" s="254"/>
      <c r="BE275" s="252"/>
      <c r="BF275" s="249">
        <f t="shared" si="209"/>
        <v>0</v>
      </c>
      <c r="BG275" s="238"/>
      <c r="BH275" s="238"/>
      <c r="BI275" s="238"/>
      <c r="BJ275" s="239"/>
      <c r="BK275" s="249">
        <f t="shared" si="191"/>
        <v>0</v>
      </c>
      <c r="BL275" s="238"/>
      <c r="BM275" s="238"/>
      <c r="BN275" s="238"/>
      <c r="BO275" s="246"/>
      <c r="BP275" s="223">
        <f t="shared" si="192"/>
        <v>0</v>
      </c>
      <c r="BQ275" s="238"/>
      <c r="BR275" s="238"/>
      <c r="BS275" s="238"/>
      <c r="BT275" s="246"/>
      <c r="BU275" s="249">
        <f t="shared" si="193"/>
        <v>0</v>
      </c>
      <c r="BV275" s="238"/>
      <c r="BW275" s="238"/>
      <c r="BX275" s="238"/>
      <c r="BY275" s="246"/>
      <c r="CA275" s="222">
        <v>1018</v>
      </c>
      <c r="CB275" s="216"/>
      <c r="CC275" s="216"/>
      <c r="CD275" s="216"/>
      <c r="CE275" s="216"/>
      <c r="CF275" s="216">
        <f t="shared" si="208"/>
        <v>0</v>
      </c>
      <c r="CH275" s="376"/>
    </row>
    <row r="276" spans="1:88" s="211" customFormat="1" ht="16.5" customHeight="1" x14ac:dyDescent="0.15">
      <c r="A276" s="213">
        <f t="shared" si="194"/>
        <v>262</v>
      </c>
      <c r="B276" s="237" t="s">
        <v>26</v>
      </c>
      <c r="C276" s="666" t="s">
        <v>964</v>
      </c>
      <c r="D276" s="304" t="s">
        <v>13</v>
      </c>
      <c r="E276" s="267" t="s">
        <v>886</v>
      </c>
      <c r="F276" s="292" t="s">
        <v>910</v>
      </c>
      <c r="G276" s="227" t="s">
        <v>965</v>
      </c>
      <c r="H276" s="264">
        <v>3</v>
      </c>
      <c r="I276" s="230">
        <v>44269</v>
      </c>
      <c r="J276" s="231">
        <v>44651</v>
      </c>
      <c r="K276" s="234">
        <v>10</v>
      </c>
      <c r="L276" s="234">
        <v>9</v>
      </c>
      <c r="M276" s="234">
        <v>1</v>
      </c>
      <c r="N276" s="234">
        <v>2</v>
      </c>
      <c r="O276" s="234">
        <v>1</v>
      </c>
      <c r="P276" s="234">
        <v>1</v>
      </c>
      <c r="Q276" s="235">
        <v>3</v>
      </c>
      <c r="R276" s="256"/>
      <c r="S276" s="256"/>
      <c r="T276" s="261">
        <v>500</v>
      </c>
      <c r="U276" s="219">
        <f t="shared" si="195"/>
        <v>0</v>
      </c>
      <c r="V276" s="220">
        <f t="shared" si="196"/>
        <v>0</v>
      </c>
      <c r="W276" s="220">
        <f t="shared" si="197"/>
        <v>0</v>
      </c>
      <c r="X276" s="220">
        <f t="shared" si="198"/>
        <v>0</v>
      </c>
      <c r="Y276" s="221">
        <f t="shared" si="199"/>
        <v>0</v>
      </c>
      <c r="Z276" s="219">
        <f t="shared" si="200"/>
        <v>500</v>
      </c>
      <c r="AA276" s="220">
        <f t="shared" si="201"/>
        <v>0</v>
      </c>
      <c r="AB276" s="220">
        <f t="shared" si="202"/>
        <v>0</v>
      </c>
      <c r="AC276" s="220">
        <f t="shared" si="203"/>
        <v>0</v>
      </c>
      <c r="AD276" s="394">
        <f t="shared" si="204"/>
        <v>500</v>
      </c>
      <c r="AE276" s="395"/>
      <c r="AF276" s="395"/>
      <c r="AH276" s="251">
        <f t="shared" si="205"/>
        <v>0</v>
      </c>
      <c r="AI276" s="240"/>
      <c r="AJ276" s="240"/>
      <c r="AK276" s="240"/>
      <c r="AL276" s="241"/>
      <c r="AM276" s="254"/>
      <c r="AN276" s="262"/>
      <c r="AO276" s="249">
        <f t="shared" si="206"/>
        <v>0</v>
      </c>
      <c r="AP276" s="240"/>
      <c r="AQ276" s="240"/>
      <c r="AR276" s="240"/>
      <c r="AS276" s="396"/>
      <c r="AT276" s="214">
        <f t="shared" si="207"/>
        <v>0</v>
      </c>
      <c r="AU276" s="240"/>
      <c r="AV276" s="240"/>
      <c r="AW276" s="240"/>
      <c r="AX276" s="241"/>
      <c r="AY276" s="249">
        <f t="shared" si="190"/>
        <v>500</v>
      </c>
      <c r="AZ276" s="240"/>
      <c r="BA276" s="240"/>
      <c r="BB276" s="240"/>
      <c r="BC276" s="397">
        <v>500</v>
      </c>
      <c r="BD276" s="254"/>
      <c r="BE276" s="252"/>
      <c r="BF276" s="249">
        <f t="shared" si="209"/>
        <v>0</v>
      </c>
      <c r="BG276" s="240"/>
      <c r="BH276" s="240"/>
      <c r="BI276" s="240"/>
      <c r="BJ276" s="241"/>
      <c r="BK276" s="249">
        <f t="shared" si="191"/>
        <v>0</v>
      </c>
      <c r="BL276" s="240"/>
      <c r="BM276" s="240"/>
      <c r="BN276" s="240"/>
      <c r="BO276" s="397"/>
      <c r="BP276" s="223">
        <f t="shared" si="192"/>
        <v>0</v>
      </c>
      <c r="BQ276" s="240"/>
      <c r="BR276" s="240"/>
      <c r="BS276" s="240"/>
      <c r="BT276" s="247"/>
      <c r="BU276" s="249">
        <f t="shared" si="193"/>
        <v>0</v>
      </c>
      <c r="BV276" s="240"/>
      <c r="BW276" s="240"/>
      <c r="BX276" s="240"/>
      <c r="BY276" s="397"/>
      <c r="CA276" s="222">
        <v>242</v>
      </c>
      <c r="CB276" s="216"/>
      <c r="CC276" s="216"/>
      <c r="CD276" s="216"/>
      <c r="CE276" s="216"/>
      <c r="CF276" s="216">
        <f t="shared" si="208"/>
        <v>0</v>
      </c>
      <c r="CH276" s="264">
        <v>32</v>
      </c>
      <c r="CJ276" s="274">
        <v>162</v>
      </c>
    </row>
    <row r="277" spans="1:88" s="211" customFormat="1" ht="16.5" customHeight="1" x14ac:dyDescent="0.15">
      <c r="A277" s="213">
        <f t="shared" si="194"/>
        <v>263</v>
      </c>
      <c r="B277" s="237" t="s">
        <v>26</v>
      </c>
      <c r="C277" s="666" t="s">
        <v>954</v>
      </c>
      <c r="D277" s="304" t="s">
        <v>13</v>
      </c>
      <c r="E277" s="267" t="s">
        <v>886</v>
      </c>
      <c r="F277" s="292" t="s">
        <v>887</v>
      </c>
      <c r="G277" s="227" t="s">
        <v>926</v>
      </c>
      <c r="H277" s="263">
        <v>3</v>
      </c>
      <c r="I277" s="230">
        <v>44256</v>
      </c>
      <c r="J277" s="231">
        <v>44651</v>
      </c>
      <c r="K277" s="234">
        <v>10</v>
      </c>
      <c r="L277" s="234">
        <v>9</v>
      </c>
      <c r="M277" s="234">
        <v>2</v>
      </c>
      <c r="N277" s="234">
        <v>1</v>
      </c>
      <c r="O277" s="234">
        <v>1</v>
      </c>
      <c r="P277" s="234">
        <v>1</v>
      </c>
      <c r="Q277" s="235">
        <v>1</v>
      </c>
      <c r="R277" s="256"/>
      <c r="S277" s="256"/>
      <c r="T277" s="261">
        <v>300</v>
      </c>
      <c r="U277" s="219">
        <f t="shared" si="195"/>
        <v>0</v>
      </c>
      <c r="V277" s="220">
        <f t="shared" si="196"/>
        <v>0</v>
      </c>
      <c r="W277" s="220">
        <f t="shared" si="197"/>
        <v>0</v>
      </c>
      <c r="X277" s="220">
        <f t="shared" si="198"/>
        <v>0</v>
      </c>
      <c r="Y277" s="221">
        <f t="shared" si="199"/>
        <v>0</v>
      </c>
      <c r="Z277" s="219">
        <f t="shared" si="200"/>
        <v>300</v>
      </c>
      <c r="AA277" s="220">
        <f t="shared" si="201"/>
        <v>0</v>
      </c>
      <c r="AB277" s="220">
        <f t="shared" si="202"/>
        <v>0</v>
      </c>
      <c r="AC277" s="220">
        <f t="shared" si="203"/>
        <v>0</v>
      </c>
      <c r="AD277" s="394">
        <f t="shared" si="204"/>
        <v>300</v>
      </c>
      <c r="AE277" s="395"/>
      <c r="AF277" s="395"/>
      <c r="AH277" s="251">
        <f t="shared" si="205"/>
        <v>0</v>
      </c>
      <c r="AI277" s="240"/>
      <c r="AJ277" s="240"/>
      <c r="AK277" s="240"/>
      <c r="AL277" s="241"/>
      <c r="AM277" s="254"/>
      <c r="AN277" s="262"/>
      <c r="AO277" s="249">
        <f t="shared" si="206"/>
        <v>0</v>
      </c>
      <c r="AP277" s="240"/>
      <c r="AQ277" s="240"/>
      <c r="AR277" s="240"/>
      <c r="AS277" s="396"/>
      <c r="AT277" s="214">
        <f t="shared" si="207"/>
        <v>0</v>
      </c>
      <c r="AU277" s="240"/>
      <c r="AV277" s="240"/>
      <c r="AW277" s="240"/>
      <c r="AX277" s="241"/>
      <c r="AY277" s="249">
        <f t="shared" si="190"/>
        <v>300</v>
      </c>
      <c r="AZ277" s="240"/>
      <c r="BA277" s="240"/>
      <c r="BB277" s="240"/>
      <c r="BC277" s="397">
        <v>300</v>
      </c>
      <c r="BD277" s="254"/>
      <c r="BE277" s="252"/>
      <c r="BF277" s="249">
        <f t="shared" si="209"/>
        <v>0</v>
      </c>
      <c r="BG277" s="240"/>
      <c r="BH277" s="240"/>
      <c r="BI277" s="240"/>
      <c r="BJ277" s="241"/>
      <c r="BK277" s="249">
        <f t="shared" si="191"/>
        <v>0</v>
      </c>
      <c r="BL277" s="240"/>
      <c r="BM277" s="240"/>
      <c r="BN277" s="240"/>
      <c r="BO277" s="397"/>
      <c r="BP277" s="223">
        <f t="shared" si="192"/>
        <v>0</v>
      </c>
      <c r="BQ277" s="240"/>
      <c r="BR277" s="240"/>
      <c r="BS277" s="240"/>
      <c r="BT277" s="247"/>
      <c r="BU277" s="249">
        <f t="shared" si="193"/>
        <v>0</v>
      </c>
      <c r="BV277" s="240"/>
      <c r="BW277" s="240"/>
      <c r="BX277" s="240"/>
      <c r="BY277" s="397"/>
      <c r="CA277" s="222">
        <v>242.2</v>
      </c>
      <c r="CB277" s="216"/>
      <c r="CC277" s="216"/>
      <c r="CD277" s="216"/>
      <c r="CE277" s="216"/>
      <c r="CF277" s="216">
        <f t="shared" si="208"/>
        <v>0</v>
      </c>
      <c r="CH277" s="264">
        <v>32</v>
      </c>
      <c r="CJ277" s="274">
        <v>161</v>
      </c>
    </row>
    <row r="278" spans="1:88" s="211" customFormat="1" ht="16.5" customHeight="1" x14ac:dyDescent="0.15">
      <c r="A278" s="213">
        <f t="shared" si="194"/>
        <v>264</v>
      </c>
      <c r="B278" s="237" t="s">
        <v>26</v>
      </c>
      <c r="C278" s="418" t="s">
        <v>955</v>
      </c>
      <c r="D278" s="304" t="s">
        <v>13</v>
      </c>
      <c r="E278" s="267" t="s">
        <v>886</v>
      </c>
      <c r="F278" s="292" t="s">
        <v>887</v>
      </c>
      <c r="G278" s="227" t="s">
        <v>956</v>
      </c>
      <c r="H278" s="264">
        <v>3</v>
      </c>
      <c r="I278" s="230">
        <v>44256</v>
      </c>
      <c r="J278" s="231">
        <v>44651</v>
      </c>
      <c r="K278" s="234">
        <v>10</v>
      </c>
      <c r="L278" s="234">
        <v>9</v>
      </c>
      <c r="M278" s="234">
        <v>4</v>
      </c>
      <c r="N278" s="234">
        <v>1</v>
      </c>
      <c r="O278" s="234">
        <v>1</v>
      </c>
      <c r="P278" s="234">
        <v>2</v>
      </c>
      <c r="Q278" s="235">
        <v>1</v>
      </c>
      <c r="R278" s="256"/>
      <c r="S278" s="256"/>
      <c r="T278" s="261">
        <v>858</v>
      </c>
      <c r="U278" s="219">
        <f t="shared" si="195"/>
        <v>0</v>
      </c>
      <c r="V278" s="220">
        <f t="shared" si="196"/>
        <v>0</v>
      </c>
      <c r="W278" s="220">
        <f t="shared" si="197"/>
        <v>0</v>
      </c>
      <c r="X278" s="220">
        <f t="shared" si="198"/>
        <v>0</v>
      </c>
      <c r="Y278" s="221">
        <f t="shared" si="199"/>
        <v>0</v>
      </c>
      <c r="Z278" s="219">
        <f t="shared" si="200"/>
        <v>858</v>
      </c>
      <c r="AA278" s="220">
        <f t="shared" si="201"/>
        <v>0</v>
      </c>
      <c r="AB278" s="220">
        <f t="shared" si="202"/>
        <v>0</v>
      </c>
      <c r="AC278" s="220">
        <f t="shared" si="203"/>
        <v>0</v>
      </c>
      <c r="AD278" s="394">
        <f t="shared" si="204"/>
        <v>858</v>
      </c>
      <c r="AE278" s="395"/>
      <c r="AF278" s="395"/>
      <c r="AH278" s="251">
        <f t="shared" si="205"/>
        <v>0</v>
      </c>
      <c r="AI278" s="240"/>
      <c r="AJ278" s="240"/>
      <c r="AK278" s="240"/>
      <c r="AL278" s="241"/>
      <c r="AM278" s="254"/>
      <c r="AN278" s="262"/>
      <c r="AO278" s="249">
        <f t="shared" si="206"/>
        <v>0</v>
      </c>
      <c r="AP278" s="240"/>
      <c r="AQ278" s="240"/>
      <c r="AR278" s="240"/>
      <c r="AS278" s="396"/>
      <c r="AT278" s="214">
        <f t="shared" si="207"/>
        <v>0</v>
      </c>
      <c r="AU278" s="240"/>
      <c r="AV278" s="240"/>
      <c r="AW278" s="240"/>
      <c r="AX278" s="241"/>
      <c r="AY278" s="249">
        <f t="shared" si="190"/>
        <v>858</v>
      </c>
      <c r="AZ278" s="240"/>
      <c r="BA278" s="240"/>
      <c r="BB278" s="240"/>
      <c r="BC278" s="397">
        <v>858</v>
      </c>
      <c r="BD278" s="254"/>
      <c r="BE278" s="252"/>
      <c r="BF278" s="249">
        <f t="shared" si="209"/>
        <v>0</v>
      </c>
      <c r="BG278" s="240"/>
      <c r="BH278" s="240"/>
      <c r="BI278" s="240"/>
      <c r="BJ278" s="241"/>
      <c r="BK278" s="249">
        <f t="shared" si="191"/>
        <v>0</v>
      </c>
      <c r="BL278" s="240"/>
      <c r="BM278" s="240"/>
      <c r="BN278" s="240"/>
      <c r="BO278" s="397"/>
      <c r="BP278" s="223">
        <f t="shared" si="192"/>
        <v>0</v>
      </c>
      <c r="BQ278" s="240"/>
      <c r="BR278" s="240"/>
      <c r="BS278" s="240"/>
      <c r="BT278" s="247"/>
      <c r="BU278" s="249">
        <f t="shared" si="193"/>
        <v>0</v>
      </c>
      <c r="BV278" s="240"/>
      <c r="BW278" s="240"/>
      <c r="BX278" s="240"/>
      <c r="BY278" s="397"/>
      <c r="CA278" s="222">
        <v>242.3</v>
      </c>
      <c r="CB278" s="216"/>
      <c r="CC278" s="216"/>
      <c r="CD278" s="216"/>
      <c r="CE278" s="216"/>
      <c r="CF278" s="216">
        <f t="shared" si="208"/>
        <v>0</v>
      </c>
      <c r="CH278" s="264">
        <v>32</v>
      </c>
      <c r="CJ278" s="274">
        <v>161</v>
      </c>
    </row>
    <row r="279" spans="1:88" s="211" customFormat="1" ht="16.5" customHeight="1" x14ac:dyDescent="0.15">
      <c r="A279" s="213">
        <f t="shared" si="194"/>
        <v>265</v>
      </c>
      <c r="B279" s="237" t="s">
        <v>26</v>
      </c>
      <c r="C279" s="418" t="s">
        <v>957</v>
      </c>
      <c r="D279" s="304" t="s">
        <v>13</v>
      </c>
      <c r="E279" s="267" t="s">
        <v>886</v>
      </c>
      <c r="F279" s="292" t="s">
        <v>887</v>
      </c>
      <c r="G279" s="227" t="s">
        <v>926</v>
      </c>
      <c r="H279" s="263">
        <v>3</v>
      </c>
      <c r="I279" s="230">
        <v>44256</v>
      </c>
      <c r="J279" s="231">
        <v>44651</v>
      </c>
      <c r="K279" s="234">
        <v>10</v>
      </c>
      <c r="L279" s="234">
        <v>9</v>
      </c>
      <c r="M279" s="234">
        <v>5</v>
      </c>
      <c r="N279" s="234">
        <v>1</v>
      </c>
      <c r="O279" s="234">
        <v>1</v>
      </c>
      <c r="P279" s="234">
        <v>1</v>
      </c>
      <c r="Q279" s="235">
        <v>1</v>
      </c>
      <c r="R279" s="256"/>
      <c r="S279" s="256"/>
      <c r="T279" s="261">
        <v>4200</v>
      </c>
      <c r="U279" s="219">
        <f t="shared" si="195"/>
        <v>0</v>
      </c>
      <c r="V279" s="220">
        <f t="shared" si="196"/>
        <v>0</v>
      </c>
      <c r="W279" s="220">
        <f t="shared" si="197"/>
        <v>0</v>
      </c>
      <c r="X279" s="220">
        <f t="shared" si="198"/>
        <v>0</v>
      </c>
      <c r="Y279" s="221">
        <f t="shared" si="199"/>
        <v>0</v>
      </c>
      <c r="Z279" s="219">
        <f t="shared" si="200"/>
        <v>4200</v>
      </c>
      <c r="AA279" s="220">
        <f t="shared" si="201"/>
        <v>0</v>
      </c>
      <c r="AB279" s="220">
        <f t="shared" si="202"/>
        <v>0</v>
      </c>
      <c r="AC279" s="220">
        <f t="shared" si="203"/>
        <v>0</v>
      </c>
      <c r="AD279" s="394">
        <f t="shared" si="204"/>
        <v>4200</v>
      </c>
      <c r="AE279" s="395"/>
      <c r="AF279" s="395"/>
      <c r="AH279" s="251">
        <f t="shared" si="205"/>
        <v>0</v>
      </c>
      <c r="AI279" s="240"/>
      <c r="AJ279" s="240"/>
      <c r="AK279" s="240"/>
      <c r="AL279" s="241"/>
      <c r="AM279" s="254"/>
      <c r="AN279" s="262"/>
      <c r="AO279" s="249">
        <f t="shared" si="206"/>
        <v>0</v>
      </c>
      <c r="AP279" s="240"/>
      <c r="AQ279" s="240"/>
      <c r="AR279" s="240"/>
      <c r="AS279" s="396"/>
      <c r="AT279" s="214">
        <f t="shared" si="207"/>
        <v>0</v>
      </c>
      <c r="AU279" s="240"/>
      <c r="AV279" s="240"/>
      <c r="AW279" s="240"/>
      <c r="AX279" s="241"/>
      <c r="AY279" s="249">
        <f t="shared" si="190"/>
        <v>4200</v>
      </c>
      <c r="AZ279" s="240"/>
      <c r="BA279" s="240"/>
      <c r="BB279" s="240"/>
      <c r="BC279" s="397">
        <v>4200</v>
      </c>
      <c r="BD279" s="254"/>
      <c r="BE279" s="252"/>
      <c r="BF279" s="249">
        <f t="shared" si="209"/>
        <v>0</v>
      </c>
      <c r="BG279" s="240"/>
      <c r="BH279" s="240"/>
      <c r="BI279" s="240"/>
      <c r="BJ279" s="241"/>
      <c r="BK279" s="249">
        <f t="shared" si="191"/>
        <v>0</v>
      </c>
      <c r="BL279" s="240"/>
      <c r="BM279" s="240"/>
      <c r="BN279" s="240"/>
      <c r="BO279" s="397"/>
      <c r="BP279" s="223">
        <f t="shared" si="192"/>
        <v>0</v>
      </c>
      <c r="BQ279" s="240"/>
      <c r="BR279" s="240"/>
      <c r="BS279" s="240"/>
      <c r="BT279" s="247"/>
      <c r="BU279" s="249">
        <f t="shared" si="193"/>
        <v>0</v>
      </c>
      <c r="BV279" s="240"/>
      <c r="BW279" s="240"/>
      <c r="BX279" s="240"/>
      <c r="BY279" s="397"/>
      <c r="CA279" s="222">
        <v>242.4</v>
      </c>
      <c r="CB279" s="216"/>
      <c r="CC279" s="216"/>
      <c r="CD279" s="216"/>
      <c r="CE279" s="216"/>
      <c r="CF279" s="216">
        <f t="shared" si="208"/>
        <v>0</v>
      </c>
      <c r="CH279" s="264">
        <v>32</v>
      </c>
      <c r="CJ279" s="274">
        <v>161</v>
      </c>
    </row>
    <row r="280" spans="1:88" s="211" customFormat="1" ht="16.5" customHeight="1" x14ac:dyDescent="0.15">
      <c r="A280" s="213">
        <f t="shared" si="194"/>
        <v>266</v>
      </c>
      <c r="B280" s="237" t="s">
        <v>26</v>
      </c>
      <c r="C280" s="418" t="s">
        <v>958</v>
      </c>
      <c r="D280" s="304" t="s">
        <v>13</v>
      </c>
      <c r="E280" s="267" t="s">
        <v>886</v>
      </c>
      <c r="F280" s="292" t="s">
        <v>887</v>
      </c>
      <c r="G280" s="227" t="s">
        <v>959</v>
      </c>
      <c r="H280" s="263">
        <v>3</v>
      </c>
      <c r="I280" s="230">
        <v>44242</v>
      </c>
      <c r="J280" s="231">
        <v>44651</v>
      </c>
      <c r="K280" s="234">
        <v>10</v>
      </c>
      <c r="L280" s="234">
        <v>9</v>
      </c>
      <c r="M280" s="234">
        <v>7</v>
      </c>
      <c r="N280" s="234">
        <v>1</v>
      </c>
      <c r="O280" s="234">
        <v>1</v>
      </c>
      <c r="P280" s="234">
        <v>1</v>
      </c>
      <c r="Q280" s="235">
        <v>1</v>
      </c>
      <c r="R280" s="255"/>
      <c r="S280" s="255"/>
      <c r="T280" s="261">
        <v>520</v>
      </c>
      <c r="U280" s="219">
        <f t="shared" si="195"/>
        <v>0</v>
      </c>
      <c r="V280" s="220">
        <f t="shared" si="196"/>
        <v>0</v>
      </c>
      <c r="W280" s="220">
        <f t="shared" si="197"/>
        <v>0</v>
      </c>
      <c r="X280" s="220">
        <f t="shared" si="198"/>
        <v>0</v>
      </c>
      <c r="Y280" s="221">
        <f t="shared" si="199"/>
        <v>0</v>
      </c>
      <c r="Z280" s="219">
        <f t="shared" si="200"/>
        <v>520</v>
      </c>
      <c r="AA280" s="220">
        <f t="shared" si="201"/>
        <v>0</v>
      </c>
      <c r="AB280" s="220">
        <f t="shared" si="202"/>
        <v>0</v>
      </c>
      <c r="AC280" s="220">
        <f t="shared" si="203"/>
        <v>0</v>
      </c>
      <c r="AD280" s="221">
        <f t="shared" si="204"/>
        <v>520</v>
      </c>
      <c r="AE280" s="252"/>
      <c r="AF280" s="252"/>
      <c r="AH280" s="251">
        <f t="shared" si="205"/>
        <v>0</v>
      </c>
      <c r="AI280" s="240"/>
      <c r="AJ280" s="240"/>
      <c r="AK280" s="240"/>
      <c r="AL280" s="241"/>
      <c r="AM280" s="254"/>
      <c r="AN280" s="262"/>
      <c r="AO280" s="249">
        <f t="shared" si="206"/>
        <v>0</v>
      </c>
      <c r="AP280" s="240"/>
      <c r="AQ280" s="240"/>
      <c r="AR280" s="240"/>
      <c r="AS280" s="243"/>
      <c r="AT280" s="214">
        <f t="shared" si="207"/>
        <v>0</v>
      </c>
      <c r="AU280" s="240"/>
      <c r="AV280" s="240"/>
      <c r="AW280" s="240"/>
      <c r="AX280" s="241"/>
      <c r="AY280" s="249">
        <f t="shared" si="190"/>
        <v>520</v>
      </c>
      <c r="AZ280" s="240"/>
      <c r="BA280" s="240"/>
      <c r="BB280" s="240"/>
      <c r="BC280" s="247">
        <v>520</v>
      </c>
      <c r="BD280" s="254"/>
      <c r="BE280" s="252"/>
      <c r="BF280" s="249">
        <f t="shared" si="209"/>
        <v>0</v>
      </c>
      <c r="BG280" s="240"/>
      <c r="BH280" s="240"/>
      <c r="BI280" s="240"/>
      <c r="BJ280" s="241"/>
      <c r="BK280" s="249">
        <f t="shared" si="191"/>
        <v>0</v>
      </c>
      <c r="BL280" s="240"/>
      <c r="BM280" s="240"/>
      <c r="BN280" s="240"/>
      <c r="BO280" s="247"/>
      <c r="BP280" s="223">
        <f t="shared" si="192"/>
        <v>0</v>
      </c>
      <c r="BQ280" s="240"/>
      <c r="BR280" s="240"/>
      <c r="BS280" s="240"/>
      <c r="BT280" s="247"/>
      <c r="BU280" s="249">
        <f t="shared" si="193"/>
        <v>0</v>
      </c>
      <c r="BV280" s="240"/>
      <c r="BW280" s="240"/>
      <c r="BX280" s="240"/>
      <c r="BY280" s="247"/>
      <c r="CA280" s="222">
        <v>243</v>
      </c>
      <c r="CB280" s="216"/>
      <c r="CC280" s="216"/>
      <c r="CD280" s="216"/>
      <c r="CE280" s="216"/>
      <c r="CF280" s="216">
        <f t="shared" si="208"/>
        <v>0</v>
      </c>
      <c r="CH280" s="263">
        <v>32</v>
      </c>
      <c r="CJ280" s="274">
        <v>161</v>
      </c>
    </row>
    <row r="281" spans="1:88" s="211" customFormat="1" ht="16.5" customHeight="1" x14ac:dyDescent="0.15">
      <c r="A281" s="213">
        <f t="shared" ref="A281:A338" si="210">+ROW()-14</f>
        <v>267</v>
      </c>
      <c r="B281" s="237" t="s">
        <v>26</v>
      </c>
      <c r="C281" s="418" t="s">
        <v>960</v>
      </c>
      <c r="D281" s="304" t="s">
        <v>13</v>
      </c>
      <c r="E281" s="267" t="s">
        <v>886</v>
      </c>
      <c r="F281" s="292" t="s">
        <v>887</v>
      </c>
      <c r="G281" s="227" t="s">
        <v>961</v>
      </c>
      <c r="H281" s="263">
        <v>3</v>
      </c>
      <c r="I281" s="230">
        <v>44242</v>
      </c>
      <c r="J281" s="231">
        <v>44651</v>
      </c>
      <c r="K281" s="234">
        <v>10</v>
      </c>
      <c r="L281" s="234">
        <v>9</v>
      </c>
      <c r="M281" s="234">
        <v>7</v>
      </c>
      <c r="N281" s="234">
        <v>2</v>
      </c>
      <c r="O281" s="234">
        <v>1</v>
      </c>
      <c r="P281" s="234">
        <v>1</v>
      </c>
      <c r="Q281" s="235">
        <v>1</v>
      </c>
      <c r="R281" s="255"/>
      <c r="S281" s="255"/>
      <c r="T281" s="261">
        <v>7546</v>
      </c>
      <c r="U281" s="219">
        <f t="shared" si="195"/>
        <v>0</v>
      </c>
      <c r="V281" s="220">
        <f t="shared" si="196"/>
        <v>0</v>
      </c>
      <c r="W281" s="220">
        <f t="shared" si="197"/>
        <v>0</v>
      </c>
      <c r="X281" s="220">
        <f t="shared" si="198"/>
        <v>0</v>
      </c>
      <c r="Y281" s="221">
        <f t="shared" si="199"/>
        <v>0</v>
      </c>
      <c r="Z281" s="219">
        <f t="shared" si="200"/>
        <v>7546</v>
      </c>
      <c r="AA281" s="220">
        <f t="shared" si="201"/>
        <v>0</v>
      </c>
      <c r="AB281" s="220">
        <f t="shared" si="202"/>
        <v>0</v>
      </c>
      <c r="AC281" s="220">
        <f t="shared" si="203"/>
        <v>0</v>
      </c>
      <c r="AD281" s="221">
        <f t="shared" si="204"/>
        <v>7546</v>
      </c>
      <c r="AE281" s="252"/>
      <c r="AF281" s="252"/>
      <c r="AH281" s="251">
        <f t="shared" si="205"/>
        <v>0</v>
      </c>
      <c r="AI281" s="240"/>
      <c r="AJ281" s="240"/>
      <c r="AK281" s="240"/>
      <c r="AL281" s="241"/>
      <c r="AM281" s="254"/>
      <c r="AN281" s="262"/>
      <c r="AO281" s="249">
        <f t="shared" si="206"/>
        <v>0</v>
      </c>
      <c r="AP281" s="240"/>
      <c r="AQ281" s="240"/>
      <c r="AR281" s="240"/>
      <c r="AS281" s="243"/>
      <c r="AT281" s="214">
        <f t="shared" si="207"/>
        <v>0</v>
      </c>
      <c r="AU281" s="240"/>
      <c r="AV281" s="240"/>
      <c r="AW281" s="240"/>
      <c r="AX281" s="241"/>
      <c r="AY281" s="249">
        <f t="shared" si="190"/>
        <v>7546</v>
      </c>
      <c r="AZ281" s="240"/>
      <c r="BA281" s="240"/>
      <c r="BB281" s="240"/>
      <c r="BC281" s="247">
        <v>7546</v>
      </c>
      <c r="BD281" s="254"/>
      <c r="BE281" s="252"/>
      <c r="BF281" s="249">
        <f t="shared" si="209"/>
        <v>0</v>
      </c>
      <c r="BG281" s="240"/>
      <c r="BH281" s="240"/>
      <c r="BI281" s="240"/>
      <c r="BJ281" s="241"/>
      <c r="BK281" s="249">
        <f t="shared" si="191"/>
        <v>0</v>
      </c>
      <c r="BL281" s="240"/>
      <c r="BM281" s="240"/>
      <c r="BN281" s="240"/>
      <c r="BO281" s="247"/>
      <c r="BP281" s="223">
        <f t="shared" si="192"/>
        <v>0</v>
      </c>
      <c r="BQ281" s="240"/>
      <c r="BR281" s="240"/>
      <c r="BS281" s="240"/>
      <c r="BT281" s="247"/>
      <c r="BU281" s="249">
        <f t="shared" si="193"/>
        <v>0</v>
      </c>
      <c r="BV281" s="240"/>
      <c r="BW281" s="240"/>
      <c r="BX281" s="240"/>
      <c r="BY281" s="247"/>
      <c r="CA281" s="222">
        <v>244</v>
      </c>
      <c r="CB281" s="216"/>
      <c r="CC281" s="216"/>
      <c r="CD281" s="216"/>
      <c r="CE281" s="216"/>
      <c r="CF281" s="216">
        <f t="shared" si="208"/>
        <v>0</v>
      </c>
      <c r="CH281" s="263">
        <v>32</v>
      </c>
      <c r="CJ281" s="274">
        <v>161</v>
      </c>
    </row>
    <row r="282" spans="1:88" s="211" customFormat="1" ht="16.5" customHeight="1" x14ac:dyDescent="0.15">
      <c r="A282" s="213">
        <f t="shared" si="210"/>
        <v>268</v>
      </c>
      <c r="B282" s="237" t="s">
        <v>26</v>
      </c>
      <c r="C282" s="418" t="s">
        <v>966</v>
      </c>
      <c r="D282" s="304" t="s">
        <v>13</v>
      </c>
      <c r="E282" s="267" t="s">
        <v>886</v>
      </c>
      <c r="F282" s="292" t="s">
        <v>913</v>
      </c>
      <c r="G282" s="227" t="s">
        <v>967</v>
      </c>
      <c r="H282" s="263">
        <v>3</v>
      </c>
      <c r="I282" s="230" t="s">
        <v>915</v>
      </c>
      <c r="J282" s="231">
        <v>44651</v>
      </c>
      <c r="K282" s="234">
        <v>10</v>
      </c>
      <c r="L282" s="234">
        <v>9</v>
      </c>
      <c r="M282" s="234">
        <v>8</v>
      </c>
      <c r="N282" s="234">
        <v>3</v>
      </c>
      <c r="O282" s="234">
        <v>1</v>
      </c>
      <c r="P282" s="234">
        <v>1</v>
      </c>
      <c r="Q282" s="235">
        <v>1</v>
      </c>
      <c r="R282" s="255"/>
      <c r="S282" s="255"/>
      <c r="T282" s="261">
        <v>51281</v>
      </c>
      <c r="U282" s="219">
        <f t="shared" si="195"/>
        <v>0</v>
      </c>
      <c r="V282" s="220">
        <f t="shared" si="196"/>
        <v>0</v>
      </c>
      <c r="W282" s="220">
        <f t="shared" si="197"/>
        <v>0</v>
      </c>
      <c r="X282" s="220">
        <f t="shared" si="198"/>
        <v>0</v>
      </c>
      <c r="Y282" s="221">
        <f t="shared" si="199"/>
        <v>0</v>
      </c>
      <c r="Z282" s="219">
        <f t="shared" si="200"/>
        <v>51281</v>
      </c>
      <c r="AA282" s="220">
        <f t="shared" si="201"/>
        <v>0</v>
      </c>
      <c r="AB282" s="220">
        <f t="shared" si="202"/>
        <v>0</v>
      </c>
      <c r="AC282" s="220">
        <f t="shared" si="203"/>
        <v>0</v>
      </c>
      <c r="AD282" s="221">
        <f t="shared" si="204"/>
        <v>51281</v>
      </c>
      <c r="AE282" s="252"/>
      <c r="AF282" s="252"/>
      <c r="AH282" s="251">
        <f t="shared" si="205"/>
        <v>0</v>
      </c>
      <c r="AI282" s="240"/>
      <c r="AJ282" s="240"/>
      <c r="AK282" s="240"/>
      <c r="AL282" s="241"/>
      <c r="AM282" s="254"/>
      <c r="AN282" s="262"/>
      <c r="AO282" s="249">
        <f t="shared" si="206"/>
        <v>0</v>
      </c>
      <c r="AP282" s="240"/>
      <c r="AQ282" s="240"/>
      <c r="AR282" s="240"/>
      <c r="AS282" s="243"/>
      <c r="AT282" s="214">
        <f t="shared" si="207"/>
        <v>0</v>
      </c>
      <c r="AU282" s="240"/>
      <c r="AV282" s="240"/>
      <c r="AW282" s="240"/>
      <c r="AX282" s="241"/>
      <c r="AY282" s="249">
        <f t="shared" si="190"/>
        <v>51281</v>
      </c>
      <c r="AZ282" s="240"/>
      <c r="BA282" s="240"/>
      <c r="BB282" s="240"/>
      <c r="BC282" s="247">
        <v>51281</v>
      </c>
      <c r="BD282" s="254"/>
      <c r="BE282" s="252"/>
      <c r="BF282" s="249">
        <f t="shared" si="209"/>
        <v>0</v>
      </c>
      <c r="BG282" s="240"/>
      <c r="BH282" s="240"/>
      <c r="BI282" s="240"/>
      <c r="BJ282" s="241"/>
      <c r="BK282" s="249">
        <f t="shared" si="191"/>
        <v>0</v>
      </c>
      <c r="BL282" s="240"/>
      <c r="BM282" s="240"/>
      <c r="BN282" s="240"/>
      <c r="BO282" s="247"/>
      <c r="BP282" s="223">
        <f t="shared" si="192"/>
        <v>0</v>
      </c>
      <c r="BQ282" s="240"/>
      <c r="BR282" s="240"/>
      <c r="BS282" s="240"/>
      <c r="BT282" s="247"/>
      <c r="BU282" s="249">
        <f t="shared" si="193"/>
        <v>0</v>
      </c>
      <c r="BV282" s="240"/>
      <c r="BW282" s="240"/>
      <c r="BX282" s="240"/>
      <c r="BY282" s="247"/>
      <c r="CA282" s="222">
        <v>245</v>
      </c>
      <c r="CB282" s="216"/>
      <c r="CC282" s="216"/>
      <c r="CD282" s="216"/>
      <c r="CE282" s="216"/>
      <c r="CF282" s="216">
        <f t="shared" si="208"/>
        <v>0</v>
      </c>
      <c r="CH282" s="263">
        <v>32</v>
      </c>
      <c r="CJ282" s="274">
        <v>163</v>
      </c>
    </row>
    <row r="283" spans="1:88" s="211" customFormat="1" ht="16.5" customHeight="1" x14ac:dyDescent="0.15">
      <c r="A283" s="213">
        <f t="shared" si="210"/>
        <v>269</v>
      </c>
      <c r="B283" s="237" t="s">
        <v>26</v>
      </c>
      <c r="C283" s="418" t="s">
        <v>13</v>
      </c>
      <c r="D283" s="304" t="s">
        <v>13</v>
      </c>
      <c r="E283" s="267" t="s">
        <v>886</v>
      </c>
      <c r="F283" s="292" t="s">
        <v>913</v>
      </c>
      <c r="G283" s="227" t="s">
        <v>968</v>
      </c>
      <c r="H283" s="263">
        <v>3</v>
      </c>
      <c r="I283" s="230" t="s">
        <v>915</v>
      </c>
      <c r="J283" s="231">
        <v>44651</v>
      </c>
      <c r="K283" s="234">
        <v>10</v>
      </c>
      <c r="L283" s="234">
        <v>9</v>
      </c>
      <c r="M283" s="234">
        <v>8</v>
      </c>
      <c r="N283" s="234">
        <v>3</v>
      </c>
      <c r="O283" s="234">
        <v>1</v>
      </c>
      <c r="P283" s="234">
        <v>2</v>
      </c>
      <c r="Q283" s="235">
        <v>3</v>
      </c>
      <c r="R283" s="255"/>
      <c r="S283" s="255"/>
      <c r="T283" s="261">
        <v>12953</v>
      </c>
      <c r="U283" s="219">
        <f t="shared" si="195"/>
        <v>0</v>
      </c>
      <c r="V283" s="220">
        <f t="shared" si="196"/>
        <v>0</v>
      </c>
      <c r="W283" s="220">
        <f t="shared" si="197"/>
        <v>0</v>
      </c>
      <c r="X283" s="220">
        <f t="shared" si="198"/>
        <v>0</v>
      </c>
      <c r="Y283" s="221">
        <f t="shared" si="199"/>
        <v>0</v>
      </c>
      <c r="Z283" s="219">
        <f t="shared" si="200"/>
        <v>12953</v>
      </c>
      <c r="AA283" s="220">
        <f t="shared" si="201"/>
        <v>0</v>
      </c>
      <c r="AB283" s="220">
        <f t="shared" si="202"/>
        <v>0</v>
      </c>
      <c r="AC283" s="220">
        <f t="shared" si="203"/>
        <v>1018</v>
      </c>
      <c r="AD283" s="221">
        <f t="shared" si="204"/>
        <v>11935</v>
      </c>
      <c r="AE283" s="252"/>
      <c r="AF283" s="252"/>
      <c r="AH283" s="251">
        <f t="shared" si="205"/>
        <v>0</v>
      </c>
      <c r="AI283" s="240"/>
      <c r="AJ283" s="240"/>
      <c r="AK283" s="240"/>
      <c r="AL283" s="241"/>
      <c r="AM283" s="254"/>
      <c r="AN283" s="262"/>
      <c r="AO283" s="249">
        <f t="shared" si="206"/>
        <v>0</v>
      </c>
      <c r="AP283" s="240"/>
      <c r="AQ283" s="240"/>
      <c r="AR283" s="240"/>
      <c r="AS283" s="243"/>
      <c r="AT283" s="214">
        <f t="shared" si="207"/>
        <v>0</v>
      </c>
      <c r="AU283" s="240"/>
      <c r="AV283" s="240"/>
      <c r="AW283" s="240"/>
      <c r="AX283" s="241"/>
      <c r="AY283" s="249">
        <f t="shared" si="190"/>
        <v>12953</v>
      </c>
      <c r="AZ283" s="240"/>
      <c r="BA283" s="240"/>
      <c r="BB283" s="240">
        <v>1018</v>
      </c>
      <c r="BC283" s="247">
        <v>11935</v>
      </c>
      <c r="BD283" s="254"/>
      <c r="BE283" s="252"/>
      <c r="BF283" s="249">
        <f t="shared" si="209"/>
        <v>0</v>
      </c>
      <c r="BG283" s="240"/>
      <c r="BH283" s="240"/>
      <c r="BI283" s="240"/>
      <c r="BJ283" s="241"/>
      <c r="BK283" s="249">
        <f t="shared" si="191"/>
        <v>0</v>
      </c>
      <c r="BL283" s="240"/>
      <c r="BM283" s="240"/>
      <c r="BN283" s="240"/>
      <c r="BO283" s="247"/>
      <c r="BP283" s="223">
        <f t="shared" si="192"/>
        <v>0</v>
      </c>
      <c r="BQ283" s="240"/>
      <c r="BR283" s="240"/>
      <c r="BS283" s="240"/>
      <c r="BT283" s="247"/>
      <c r="BU283" s="249">
        <f t="shared" si="193"/>
        <v>0</v>
      </c>
      <c r="BV283" s="240"/>
      <c r="BW283" s="240"/>
      <c r="BX283" s="240"/>
      <c r="BY283" s="247"/>
      <c r="CA283" s="222">
        <v>246</v>
      </c>
      <c r="CB283" s="216"/>
      <c r="CC283" s="216"/>
      <c r="CD283" s="216"/>
      <c r="CE283" s="216"/>
      <c r="CF283" s="216">
        <f t="shared" si="208"/>
        <v>0</v>
      </c>
      <c r="CH283" s="263">
        <v>32</v>
      </c>
      <c r="CJ283" s="274">
        <v>163</v>
      </c>
    </row>
    <row r="284" spans="1:88" s="211" customFormat="1" ht="16.5" customHeight="1" x14ac:dyDescent="0.15">
      <c r="A284" s="213">
        <f t="shared" si="210"/>
        <v>270</v>
      </c>
      <c r="B284" s="237" t="s">
        <v>26</v>
      </c>
      <c r="C284" s="418" t="s">
        <v>962</v>
      </c>
      <c r="D284" s="304" t="s">
        <v>13</v>
      </c>
      <c r="E284" s="267" t="s">
        <v>886</v>
      </c>
      <c r="F284" s="292" t="s">
        <v>887</v>
      </c>
      <c r="G284" s="227" t="s">
        <v>963</v>
      </c>
      <c r="H284" s="264">
        <v>3</v>
      </c>
      <c r="I284" s="230">
        <v>44270</v>
      </c>
      <c r="J284" s="231">
        <v>44651</v>
      </c>
      <c r="K284" s="234">
        <v>10</v>
      </c>
      <c r="L284" s="234">
        <v>9</v>
      </c>
      <c r="M284" s="234">
        <v>9</v>
      </c>
      <c r="N284" s="234">
        <v>1</v>
      </c>
      <c r="O284" s="234">
        <v>2</v>
      </c>
      <c r="P284" s="234">
        <v>1</v>
      </c>
      <c r="Q284" s="235">
        <v>4</v>
      </c>
      <c r="R284" s="255"/>
      <c r="S284" s="255"/>
      <c r="T284" s="261">
        <v>1200</v>
      </c>
      <c r="U284" s="219">
        <f t="shared" si="195"/>
        <v>0</v>
      </c>
      <c r="V284" s="220">
        <f t="shared" si="196"/>
        <v>0</v>
      </c>
      <c r="W284" s="220">
        <f t="shared" si="197"/>
        <v>0</v>
      </c>
      <c r="X284" s="220">
        <f t="shared" si="198"/>
        <v>0</v>
      </c>
      <c r="Y284" s="221">
        <f t="shared" si="199"/>
        <v>0</v>
      </c>
      <c r="Z284" s="219">
        <f t="shared" si="200"/>
        <v>1200</v>
      </c>
      <c r="AA284" s="220">
        <f t="shared" si="201"/>
        <v>0</v>
      </c>
      <c r="AB284" s="220">
        <f t="shared" si="202"/>
        <v>0</v>
      </c>
      <c r="AC284" s="220">
        <f t="shared" si="203"/>
        <v>0</v>
      </c>
      <c r="AD284" s="221">
        <f t="shared" si="204"/>
        <v>1200</v>
      </c>
      <c r="AE284" s="252"/>
      <c r="AF284" s="252"/>
      <c r="AH284" s="251">
        <f t="shared" si="205"/>
        <v>0</v>
      </c>
      <c r="AI284" s="240"/>
      <c r="AJ284" s="240"/>
      <c r="AK284" s="240"/>
      <c r="AL284" s="241"/>
      <c r="AM284" s="254"/>
      <c r="AN284" s="262"/>
      <c r="AO284" s="249">
        <f t="shared" si="206"/>
        <v>0</v>
      </c>
      <c r="AP284" s="240"/>
      <c r="AQ284" s="240"/>
      <c r="AR284" s="240"/>
      <c r="AS284" s="243"/>
      <c r="AT284" s="214">
        <f t="shared" si="207"/>
        <v>0</v>
      </c>
      <c r="AU284" s="240"/>
      <c r="AV284" s="240"/>
      <c r="AW284" s="240"/>
      <c r="AX284" s="241"/>
      <c r="AY284" s="249">
        <f t="shared" si="190"/>
        <v>1200</v>
      </c>
      <c r="AZ284" s="240"/>
      <c r="BA284" s="240"/>
      <c r="BB284" s="240"/>
      <c r="BC284" s="247">
        <v>1200</v>
      </c>
      <c r="BD284" s="254"/>
      <c r="BE284" s="252"/>
      <c r="BF284" s="249">
        <f t="shared" si="209"/>
        <v>0</v>
      </c>
      <c r="BG284" s="240"/>
      <c r="BH284" s="240"/>
      <c r="BI284" s="240"/>
      <c r="BJ284" s="241"/>
      <c r="BK284" s="249">
        <f t="shared" si="191"/>
        <v>0</v>
      </c>
      <c r="BL284" s="240"/>
      <c r="BM284" s="240"/>
      <c r="BN284" s="240"/>
      <c r="BO284" s="247"/>
      <c r="BP284" s="223">
        <f t="shared" si="192"/>
        <v>0</v>
      </c>
      <c r="BQ284" s="240"/>
      <c r="BR284" s="240"/>
      <c r="BS284" s="240"/>
      <c r="BT284" s="247"/>
      <c r="BU284" s="249">
        <f t="shared" si="193"/>
        <v>0</v>
      </c>
      <c r="BV284" s="240"/>
      <c r="BW284" s="240"/>
      <c r="BX284" s="240"/>
      <c r="BY284" s="247"/>
      <c r="CA284" s="222">
        <v>247</v>
      </c>
      <c r="CB284" s="216"/>
      <c r="CC284" s="216"/>
      <c r="CD284" s="216"/>
      <c r="CE284" s="216"/>
      <c r="CF284" s="216">
        <f t="shared" si="208"/>
        <v>0</v>
      </c>
      <c r="CH284" s="263">
        <v>32</v>
      </c>
      <c r="CJ284" s="274">
        <v>161</v>
      </c>
    </row>
    <row r="285" spans="1:88" s="211" customFormat="1" ht="16.5" customHeight="1" x14ac:dyDescent="0.15">
      <c r="A285" s="213"/>
      <c r="B285" s="237"/>
      <c r="C285" s="798" t="s">
        <v>2047</v>
      </c>
      <c r="D285" s="680" t="s">
        <v>13</v>
      </c>
      <c r="E285" s="267"/>
      <c r="F285" s="292"/>
      <c r="G285" s="227"/>
      <c r="H285" s="264"/>
      <c r="I285" s="230"/>
      <c r="J285" s="231"/>
      <c r="K285" s="234"/>
      <c r="L285" s="234"/>
      <c r="M285" s="234"/>
      <c r="N285" s="234"/>
      <c r="O285" s="234"/>
      <c r="P285" s="234"/>
      <c r="Q285" s="235"/>
      <c r="R285" s="255"/>
      <c r="S285" s="255"/>
      <c r="T285" s="261">
        <v>96517</v>
      </c>
      <c r="U285" s="219"/>
      <c r="V285" s="220"/>
      <c r="W285" s="220"/>
      <c r="X285" s="220"/>
      <c r="Y285" s="221"/>
      <c r="Z285" s="219">
        <v>96517</v>
      </c>
      <c r="AA285" s="220"/>
      <c r="AB285" s="220"/>
      <c r="AC285" s="220"/>
      <c r="AD285" s="221">
        <v>96517</v>
      </c>
      <c r="AE285" s="252"/>
      <c r="AF285" s="252"/>
      <c r="AH285" s="251"/>
      <c r="AI285" s="240"/>
      <c r="AJ285" s="240"/>
      <c r="AK285" s="240"/>
      <c r="AL285" s="241"/>
      <c r="AM285" s="254"/>
      <c r="AN285" s="262"/>
      <c r="AO285" s="249"/>
      <c r="AP285" s="240"/>
      <c r="AQ285" s="240"/>
      <c r="AR285" s="240"/>
      <c r="AS285" s="243"/>
      <c r="AT285" s="214"/>
      <c r="AU285" s="240"/>
      <c r="AV285" s="240"/>
      <c r="AW285" s="240"/>
      <c r="AX285" s="241"/>
      <c r="AY285" s="249"/>
      <c r="AZ285" s="240"/>
      <c r="BA285" s="240"/>
      <c r="BB285" s="240"/>
      <c r="BC285" s="247"/>
      <c r="BD285" s="254"/>
      <c r="BE285" s="252"/>
      <c r="BF285" s="249"/>
      <c r="BG285" s="240"/>
      <c r="BH285" s="240"/>
      <c r="BI285" s="240"/>
      <c r="BJ285" s="241"/>
      <c r="BK285" s="249"/>
      <c r="BL285" s="240"/>
      <c r="BM285" s="240"/>
      <c r="BN285" s="240"/>
      <c r="BO285" s="247"/>
      <c r="BP285" s="223"/>
      <c r="BQ285" s="240"/>
      <c r="BR285" s="240"/>
      <c r="BS285" s="240"/>
      <c r="BT285" s="247"/>
      <c r="BU285" s="249"/>
      <c r="BV285" s="240"/>
      <c r="BW285" s="240"/>
      <c r="BX285" s="240"/>
      <c r="BY285" s="247"/>
      <c r="CA285" s="222"/>
      <c r="CB285" s="216"/>
      <c r="CC285" s="216"/>
      <c r="CD285" s="216"/>
      <c r="CE285" s="216"/>
      <c r="CF285" s="216">
        <f t="shared" si="208"/>
        <v>0</v>
      </c>
      <c r="CH285" s="263"/>
      <c r="CJ285" s="274"/>
    </row>
    <row r="286" spans="1:88" s="211" customFormat="1" ht="16.5" customHeight="1" x14ac:dyDescent="0.15">
      <c r="A286" s="213">
        <f t="shared" si="210"/>
        <v>272</v>
      </c>
      <c r="B286" s="237"/>
      <c r="C286" s="418"/>
      <c r="D286" s="680" t="s">
        <v>13</v>
      </c>
      <c r="E286" s="267"/>
      <c r="F286" s="292"/>
      <c r="G286" s="227"/>
      <c r="H286" s="1174">
        <v>3</v>
      </c>
      <c r="I286" s="230"/>
      <c r="J286" s="231"/>
      <c r="K286" s="234"/>
      <c r="L286" s="234"/>
      <c r="M286" s="234"/>
      <c r="N286" s="234"/>
      <c r="O286" s="234"/>
      <c r="P286" s="234"/>
      <c r="Q286" s="235"/>
      <c r="R286" s="255"/>
      <c r="S286" s="255"/>
      <c r="T286" s="936">
        <f>+SUBTOTAL(9,T209:T285)</f>
        <v>3400000</v>
      </c>
      <c r="U286" s="1138">
        <f t="shared" ref="U286:AD286" si="211">+SUBTOTAL(9,U209:U285)</f>
        <v>0</v>
      </c>
      <c r="V286" s="220">
        <f t="shared" si="211"/>
        <v>0</v>
      </c>
      <c r="W286" s="220">
        <f t="shared" si="211"/>
        <v>0</v>
      </c>
      <c r="X286" s="220">
        <f t="shared" si="211"/>
        <v>0</v>
      </c>
      <c r="Y286" s="221">
        <f t="shared" si="211"/>
        <v>0</v>
      </c>
      <c r="Z286" s="1138">
        <f t="shared" si="211"/>
        <v>3400000</v>
      </c>
      <c r="AA286" s="220">
        <f t="shared" si="211"/>
        <v>0</v>
      </c>
      <c r="AB286" s="220">
        <f t="shared" si="211"/>
        <v>0</v>
      </c>
      <c r="AC286" s="1148">
        <f t="shared" si="211"/>
        <v>46252</v>
      </c>
      <c r="AD286" s="1104">
        <f t="shared" si="211"/>
        <v>3353748</v>
      </c>
      <c r="AE286" s="252"/>
      <c r="AF286" s="252"/>
      <c r="AH286" s="251"/>
      <c r="AI286" s="240"/>
      <c r="AJ286" s="240"/>
      <c r="AK286" s="240"/>
      <c r="AL286" s="241"/>
      <c r="AM286" s="254"/>
      <c r="AN286" s="262"/>
      <c r="AO286" s="249"/>
      <c r="AP286" s="240"/>
      <c r="AQ286" s="240"/>
      <c r="AR286" s="240"/>
      <c r="AS286" s="243"/>
      <c r="AT286" s="214"/>
      <c r="AU286" s="240"/>
      <c r="AV286" s="240"/>
      <c r="AW286" s="240"/>
      <c r="AX286" s="241"/>
      <c r="AY286" s="249"/>
      <c r="AZ286" s="240"/>
      <c r="BA286" s="240"/>
      <c r="BB286" s="240"/>
      <c r="BC286" s="247"/>
      <c r="BD286" s="254"/>
      <c r="BE286" s="252"/>
      <c r="BF286" s="249"/>
      <c r="BG286" s="240"/>
      <c r="BH286" s="240"/>
      <c r="BI286" s="240"/>
      <c r="BJ286" s="241"/>
      <c r="BK286" s="249"/>
      <c r="BL286" s="240"/>
      <c r="BM286" s="240"/>
      <c r="BN286" s="240"/>
      <c r="BO286" s="247"/>
      <c r="BP286" s="223"/>
      <c r="BQ286" s="240"/>
      <c r="BR286" s="240"/>
      <c r="BS286" s="240"/>
      <c r="BT286" s="247"/>
      <c r="BU286" s="249"/>
      <c r="BV286" s="240"/>
      <c r="BW286" s="240"/>
      <c r="BX286" s="240"/>
      <c r="BY286" s="247"/>
      <c r="CA286" s="222"/>
      <c r="CB286" s="216"/>
      <c r="CC286" s="216"/>
      <c r="CD286" s="216"/>
      <c r="CE286" s="216"/>
      <c r="CF286" s="216">
        <f t="shared" si="208"/>
        <v>0</v>
      </c>
      <c r="CH286" s="263"/>
      <c r="CJ286" s="274"/>
    </row>
    <row r="287" spans="1:88" s="211" customFormat="1" ht="16.5" customHeight="1" x14ac:dyDescent="0.15">
      <c r="A287" s="213">
        <f t="shared" si="210"/>
        <v>273</v>
      </c>
      <c r="B287" s="236" t="s">
        <v>28</v>
      </c>
      <c r="C287" s="265" t="s">
        <v>167</v>
      </c>
      <c r="D287" s="266" t="s">
        <v>168</v>
      </c>
      <c r="E287" s="267" t="s">
        <v>84</v>
      </c>
      <c r="F287" s="272" t="s">
        <v>88</v>
      </c>
      <c r="G287" s="224" t="s">
        <v>169</v>
      </c>
      <c r="H287" s="263" t="s">
        <v>254</v>
      </c>
      <c r="I287" s="230">
        <v>43647</v>
      </c>
      <c r="J287" s="231">
        <v>44651</v>
      </c>
      <c r="K287" s="232">
        <v>10</v>
      </c>
      <c r="L287" s="232">
        <v>2</v>
      </c>
      <c r="M287" s="232">
        <v>1</v>
      </c>
      <c r="N287" s="232">
        <v>1</v>
      </c>
      <c r="O287" s="232">
        <v>1</v>
      </c>
      <c r="P287" s="232">
        <v>1</v>
      </c>
      <c r="Q287" s="233">
        <v>2</v>
      </c>
      <c r="R287" s="255"/>
      <c r="S287" s="255"/>
      <c r="T287" s="258">
        <v>403000</v>
      </c>
      <c r="U287" s="214">
        <f>AH287+AO287</f>
        <v>0</v>
      </c>
      <c r="V287" s="218">
        <f>AI287+AP287</f>
        <v>0</v>
      </c>
      <c r="W287" s="218">
        <f>AJ287+AQ287</f>
        <v>0</v>
      </c>
      <c r="X287" s="218">
        <f>AK287+AR287</f>
        <v>0</v>
      </c>
      <c r="Y287" s="212">
        <f>AL287+AS287</f>
        <v>0</v>
      </c>
      <c r="Z287" s="214">
        <f>AT287+AY287+BF287+BK287+BP287+BU287</f>
        <v>403000</v>
      </c>
      <c r="AA287" s="218">
        <f>AU287+AZ287+BG287+BL287+BQ287+BV287</f>
        <v>0</v>
      </c>
      <c r="AB287" s="218">
        <f>AV287+BA287+BH287+BM287+BR287+BW287</f>
        <v>0</v>
      </c>
      <c r="AC287" s="218">
        <f>AW287+BB287+BI287+BN287+BS287+BX287</f>
        <v>0</v>
      </c>
      <c r="AD287" s="212">
        <f>AX287+BC287+BJ287+BO287+BT287+BY287</f>
        <v>403000</v>
      </c>
      <c r="AE287" s="252"/>
      <c r="AF287" s="252"/>
      <c r="AH287" s="249">
        <f>SUM(AI287:AL287)</f>
        <v>0</v>
      </c>
      <c r="AI287" s="238"/>
      <c r="AJ287" s="238"/>
      <c r="AK287" s="238"/>
      <c r="AL287" s="239"/>
      <c r="AM287" s="254"/>
      <c r="AN287" s="262"/>
      <c r="AO287" s="249">
        <f>SUM(AP287:AS287)</f>
        <v>0</v>
      </c>
      <c r="AP287" s="238"/>
      <c r="AQ287" s="238"/>
      <c r="AR287" s="238"/>
      <c r="AS287" s="242"/>
      <c r="AT287" s="214">
        <f>SUM(AU287:AX287)</f>
        <v>273660</v>
      </c>
      <c r="AU287" s="238"/>
      <c r="AV287" s="238"/>
      <c r="AW287" s="238"/>
      <c r="AX287" s="239">
        <v>273660</v>
      </c>
      <c r="AY287" s="249">
        <f>SUM(AZ287:BC287)</f>
        <v>129340</v>
      </c>
      <c r="AZ287" s="238"/>
      <c r="BA287" s="238"/>
      <c r="BB287" s="238"/>
      <c r="BC287" s="246">
        <v>129340</v>
      </c>
      <c r="BD287" s="254"/>
      <c r="BE287" s="252"/>
      <c r="BF287" s="249">
        <f>SUM(BG287:BJ287)</f>
        <v>0</v>
      </c>
      <c r="BG287" s="238"/>
      <c r="BH287" s="238"/>
      <c r="BI287" s="238"/>
      <c r="BJ287" s="239"/>
      <c r="BK287" s="249">
        <f>SUM(BL287:BO287)</f>
        <v>0</v>
      </c>
      <c r="BL287" s="238"/>
      <c r="BM287" s="238"/>
      <c r="BN287" s="238"/>
      <c r="BO287" s="246"/>
      <c r="BP287" s="223">
        <f>SUM(BQ287:BT287)</f>
        <v>0</v>
      </c>
      <c r="BQ287" s="238"/>
      <c r="BR287" s="238"/>
      <c r="BS287" s="238"/>
      <c r="BT287" s="246"/>
      <c r="BU287" s="249">
        <f>SUM(BV287:BY287)</f>
        <v>0</v>
      </c>
      <c r="BV287" s="238"/>
      <c r="BW287" s="238"/>
      <c r="BX287" s="238"/>
      <c r="BY287" s="246"/>
      <c r="CA287" s="222">
        <v>259</v>
      </c>
      <c r="CB287" s="217"/>
      <c r="CC287" s="217"/>
      <c r="CD287" s="217"/>
      <c r="CE287" s="217"/>
      <c r="CF287" s="216">
        <f t="shared" si="208"/>
        <v>0</v>
      </c>
      <c r="CH287" s="263" t="s">
        <v>170</v>
      </c>
      <c r="CJ287" s="274">
        <v>31</v>
      </c>
    </row>
    <row r="288" spans="1:88" s="211" customFormat="1" ht="16.5" customHeight="1" x14ac:dyDescent="0.15">
      <c r="A288" s="213">
        <f t="shared" si="210"/>
        <v>274</v>
      </c>
      <c r="B288" s="236"/>
      <c r="C288" s="265"/>
      <c r="D288" s="697" t="s">
        <v>168</v>
      </c>
      <c r="E288" s="267"/>
      <c r="F288" s="272"/>
      <c r="G288" s="224"/>
      <c r="H288" s="1175" t="s">
        <v>254</v>
      </c>
      <c r="I288" s="230"/>
      <c r="J288" s="231"/>
      <c r="K288" s="232"/>
      <c r="L288" s="232"/>
      <c r="M288" s="232"/>
      <c r="N288" s="232"/>
      <c r="O288" s="232"/>
      <c r="P288" s="232"/>
      <c r="Q288" s="233"/>
      <c r="R288" s="255"/>
      <c r="S288" s="255"/>
      <c r="T288" s="939">
        <f>+SUBTOTAL(9,T287:T287)</f>
        <v>403000</v>
      </c>
      <c r="U288" s="1146">
        <f t="shared" ref="U288:AD288" si="212">+SUBTOTAL(9,U287:U287)</f>
        <v>0</v>
      </c>
      <c r="V288" s="218">
        <f t="shared" si="212"/>
        <v>0</v>
      </c>
      <c r="W288" s="218">
        <f t="shared" si="212"/>
        <v>0</v>
      </c>
      <c r="X288" s="218">
        <f t="shared" si="212"/>
        <v>0</v>
      </c>
      <c r="Y288" s="212">
        <f t="shared" si="212"/>
        <v>0</v>
      </c>
      <c r="Z288" s="1146">
        <f t="shared" si="212"/>
        <v>403000</v>
      </c>
      <c r="AA288" s="218">
        <f t="shared" si="212"/>
        <v>0</v>
      </c>
      <c r="AB288" s="218">
        <f t="shared" si="212"/>
        <v>0</v>
      </c>
      <c r="AC288" s="218">
        <f t="shared" si="212"/>
        <v>0</v>
      </c>
      <c r="AD288" s="1141">
        <f t="shared" si="212"/>
        <v>403000</v>
      </c>
      <c r="AE288" s="252"/>
      <c r="AF288" s="252"/>
      <c r="AH288" s="249"/>
      <c r="AI288" s="238"/>
      <c r="AJ288" s="238"/>
      <c r="AK288" s="238"/>
      <c r="AL288" s="239"/>
      <c r="AM288" s="254"/>
      <c r="AN288" s="262"/>
      <c r="AO288" s="249"/>
      <c r="AP288" s="238"/>
      <c r="AQ288" s="238"/>
      <c r="AR288" s="238"/>
      <c r="AS288" s="242"/>
      <c r="AT288" s="214"/>
      <c r="AU288" s="238"/>
      <c r="AV288" s="238"/>
      <c r="AW288" s="238"/>
      <c r="AX288" s="239"/>
      <c r="AY288" s="249"/>
      <c r="AZ288" s="238"/>
      <c r="BA288" s="238"/>
      <c r="BB288" s="238"/>
      <c r="BC288" s="246"/>
      <c r="BD288" s="254"/>
      <c r="BE288" s="252"/>
      <c r="BF288" s="249"/>
      <c r="BG288" s="238"/>
      <c r="BH288" s="238"/>
      <c r="BI288" s="238"/>
      <c r="BJ288" s="239"/>
      <c r="BK288" s="249"/>
      <c r="BL288" s="238"/>
      <c r="BM288" s="238"/>
      <c r="BN288" s="238"/>
      <c r="BO288" s="246"/>
      <c r="BP288" s="223"/>
      <c r="BQ288" s="238"/>
      <c r="BR288" s="238"/>
      <c r="BS288" s="238"/>
      <c r="BT288" s="246"/>
      <c r="BU288" s="249"/>
      <c r="BV288" s="238"/>
      <c r="BW288" s="238"/>
      <c r="BX288" s="238"/>
      <c r="BY288" s="246"/>
      <c r="CA288" s="222"/>
      <c r="CB288" s="217"/>
      <c r="CC288" s="217"/>
      <c r="CD288" s="217"/>
      <c r="CE288" s="217"/>
      <c r="CF288" s="216">
        <f t="shared" si="208"/>
        <v>0</v>
      </c>
      <c r="CH288" s="263"/>
      <c r="CJ288" s="274"/>
    </row>
    <row r="289" spans="1:88" s="211" customFormat="1" ht="40.5" x14ac:dyDescent="0.15">
      <c r="A289" s="950">
        <f t="shared" si="210"/>
        <v>275</v>
      </c>
      <c r="B289" s="951" t="s">
        <v>28</v>
      </c>
      <c r="C289" s="952" t="s">
        <v>2140</v>
      </c>
      <c r="D289" s="953" t="s">
        <v>2141</v>
      </c>
      <c r="E289" s="759" t="s">
        <v>84</v>
      </c>
      <c r="F289" s="954" t="s">
        <v>88</v>
      </c>
      <c r="G289" s="955" t="s">
        <v>2142</v>
      </c>
      <c r="H289" s="1175" t="s">
        <v>257</v>
      </c>
      <c r="I289" s="956">
        <v>43905</v>
      </c>
      <c r="J289" s="957">
        <v>45626</v>
      </c>
      <c r="K289" s="958">
        <v>10</v>
      </c>
      <c r="L289" s="958">
        <v>2</v>
      </c>
      <c r="M289" s="958">
        <v>1</v>
      </c>
      <c r="N289" s="958">
        <v>1</v>
      </c>
      <c r="O289" s="958">
        <v>1</v>
      </c>
      <c r="P289" s="958">
        <v>2</v>
      </c>
      <c r="Q289" s="959">
        <v>1</v>
      </c>
      <c r="R289" s="960"/>
      <c r="S289" s="960"/>
      <c r="T289" s="258">
        <v>8000</v>
      </c>
      <c r="U289" s="961">
        <f>AH289+AO289</f>
        <v>0</v>
      </c>
      <c r="V289" s="962">
        <f>AI289+AP289</f>
        <v>0</v>
      </c>
      <c r="W289" s="962">
        <f>AJ289+AQ289</f>
        <v>0</v>
      </c>
      <c r="X289" s="962">
        <f>AK289+AR289</f>
        <v>0</v>
      </c>
      <c r="Y289" s="963">
        <f>AL289+AS289</f>
        <v>0</v>
      </c>
      <c r="Z289" s="961">
        <f>AT289+AY289+BF289+BK289+BP289+BU289</f>
        <v>8000</v>
      </c>
      <c r="AA289" s="962">
        <f>AU289+AZ289+BG289+BL289+BQ289+BV289</f>
        <v>0</v>
      </c>
      <c r="AB289" s="962">
        <f>AV289+BA289+BH289+BM289+BR289+BW289</f>
        <v>0</v>
      </c>
      <c r="AC289" s="962">
        <f>AW289+BB289+BI289+BN289+BS289+BX289</f>
        <v>0</v>
      </c>
      <c r="AD289" s="963">
        <f>AX289+BC289+BJ289+BO289+BT289+BY289</f>
        <v>8000</v>
      </c>
      <c r="AE289" s="964"/>
      <c r="AF289" s="964"/>
      <c r="AG289" s="965"/>
      <c r="AH289" s="966">
        <f>SUM(AI289:AL289)</f>
        <v>0</v>
      </c>
      <c r="AI289" s="967"/>
      <c r="AJ289" s="967"/>
      <c r="AK289" s="967"/>
      <c r="AL289" s="968"/>
      <c r="AM289" s="969"/>
      <c r="AN289" s="970"/>
      <c r="AO289" s="966">
        <f>SUM(AP289:AS289)</f>
        <v>0</v>
      </c>
      <c r="AP289" s="967"/>
      <c r="AQ289" s="967"/>
      <c r="AR289" s="967"/>
      <c r="AS289" s="971"/>
      <c r="AT289" s="961">
        <f>SUM(AU289:AX289)</f>
        <v>0</v>
      </c>
      <c r="AU289" s="967"/>
      <c r="AV289" s="967"/>
      <c r="AW289" s="967"/>
      <c r="AX289" s="968"/>
      <c r="AY289" s="966">
        <f>SUM(AZ289:BC289)</f>
        <v>1600</v>
      </c>
      <c r="AZ289" s="967"/>
      <c r="BA289" s="967"/>
      <c r="BB289" s="967"/>
      <c r="BC289" s="972">
        <f>1508+92</f>
        <v>1600</v>
      </c>
      <c r="BD289" s="969"/>
      <c r="BE289" s="964"/>
      <c r="BF289" s="966">
        <f>SUM(BG289:BJ289)</f>
        <v>1600</v>
      </c>
      <c r="BG289" s="967"/>
      <c r="BH289" s="967"/>
      <c r="BI289" s="967"/>
      <c r="BJ289" s="968">
        <f>1508+92</f>
        <v>1600</v>
      </c>
      <c r="BK289" s="966">
        <f>SUM(BL289:BO289)</f>
        <v>1600</v>
      </c>
      <c r="BL289" s="967"/>
      <c r="BM289" s="967"/>
      <c r="BN289" s="967"/>
      <c r="BO289" s="972">
        <f>92+1508</f>
        <v>1600</v>
      </c>
      <c r="BP289" s="973">
        <f>SUM(BQ289:BT289)</f>
        <v>1600</v>
      </c>
      <c r="BQ289" s="967"/>
      <c r="BR289" s="967"/>
      <c r="BS289" s="967"/>
      <c r="BT289" s="972">
        <f>1508+92</f>
        <v>1600</v>
      </c>
      <c r="BU289" s="966">
        <f>SUM(BV289:BY289)</f>
        <v>1600</v>
      </c>
      <c r="BV289" s="967"/>
      <c r="BW289" s="967"/>
      <c r="BX289" s="967"/>
      <c r="BY289" s="972">
        <f>1508+92</f>
        <v>1600</v>
      </c>
      <c r="CA289" s="222">
        <v>261</v>
      </c>
      <c r="CB289" s="216"/>
      <c r="CC289" s="216"/>
      <c r="CD289" s="216"/>
      <c r="CE289" s="216"/>
      <c r="CF289" s="216">
        <f t="shared" si="208"/>
        <v>0</v>
      </c>
      <c r="CH289" s="263" t="s">
        <v>171</v>
      </c>
      <c r="CJ289" s="274">
        <v>31</v>
      </c>
    </row>
    <row r="290" spans="1:88" s="211" customFormat="1" x14ac:dyDescent="0.15">
      <c r="A290" s="950"/>
      <c r="B290" s="951"/>
      <c r="C290" s="952"/>
      <c r="D290" s="697" t="s">
        <v>2141</v>
      </c>
      <c r="E290" s="759"/>
      <c r="F290" s="954"/>
      <c r="G290" s="955"/>
      <c r="H290" s="762"/>
      <c r="I290" s="956"/>
      <c r="J290" s="957"/>
      <c r="K290" s="958"/>
      <c r="L290" s="958"/>
      <c r="M290" s="958"/>
      <c r="N290" s="958"/>
      <c r="O290" s="958"/>
      <c r="P290" s="958"/>
      <c r="Q290" s="959"/>
      <c r="R290" s="960"/>
      <c r="S290" s="960"/>
      <c r="T290" s="939">
        <v>8000</v>
      </c>
      <c r="U290" s="1150"/>
      <c r="V290" s="962"/>
      <c r="W290" s="962"/>
      <c r="X290" s="962"/>
      <c r="Y290" s="963"/>
      <c r="Z290" s="1150">
        <v>0</v>
      </c>
      <c r="AA290" s="962"/>
      <c r="AB290" s="962"/>
      <c r="AC290" s="962"/>
      <c r="AD290" s="1151"/>
      <c r="AE290" s="964"/>
      <c r="AF290" s="964"/>
      <c r="AG290" s="965"/>
      <c r="AH290" s="966"/>
      <c r="AI290" s="967"/>
      <c r="AJ290" s="967"/>
      <c r="AK290" s="967"/>
      <c r="AL290" s="968"/>
      <c r="AM290" s="969"/>
      <c r="AN290" s="970"/>
      <c r="AO290" s="966"/>
      <c r="AP290" s="967"/>
      <c r="AQ290" s="967"/>
      <c r="AR290" s="967"/>
      <c r="AS290" s="971"/>
      <c r="AT290" s="961"/>
      <c r="AU290" s="967"/>
      <c r="AV290" s="967"/>
      <c r="AW290" s="967"/>
      <c r="AX290" s="968"/>
      <c r="AY290" s="966"/>
      <c r="AZ290" s="967"/>
      <c r="BA290" s="967"/>
      <c r="BB290" s="967"/>
      <c r="BC290" s="972"/>
      <c r="BD290" s="969"/>
      <c r="BE290" s="964"/>
      <c r="BF290" s="966"/>
      <c r="BG290" s="967"/>
      <c r="BH290" s="967"/>
      <c r="BI290" s="967"/>
      <c r="BJ290" s="968"/>
      <c r="BK290" s="966"/>
      <c r="BL290" s="967"/>
      <c r="BM290" s="967"/>
      <c r="BN290" s="967"/>
      <c r="BO290" s="972"/>
      <c r="BP290" s="973"/>
      <c r="BQ290" s="967"/>
      <c r="BR290" s="967"/>
      <c r="BS290" s="967"/>
      <c r="BT290" s="972"/>
      <c r="BU290" s="966"/>
      <c r="BV290" s="967"/>
      <c r="BW290" s="967"/>
      <c r="BX290" s="967"/>
      <c r="BY290" s="972"/>
      <c r="CA290" s="222"/>
      <c r="CB290" s="216"/>
      <c r="CC290" s="216"/>
      <c r="CD290" s="216"/>
      <c r="CE290" s="216"/>
      <c r="CF290" s="216">
        <f t="shared" si="208"/>
        <v>8000</v>
      </c>
      <c r="CH290" s="263"/>
      <c r="CJ290" s="274"/>
    </row>
    <row r="291" spans="1:88" s="211" customFormat="1" ht="16.5" customHeight="1" x14ac:dyDescent="0.15">
      <c r="A291" s="213">
        <f t="shared" si="210"/>
        <v>277</v>
      </c>
      <c r="B291" s="236" t="s">
        <v>26</v>
      </c>
      <c r="C291" s="268" t="s">
        <v>172</v>
      </c>
      <c r="D291" s="266" t="s">
        <v>173</v>
      </c>
      <c r="E291" s="267" t="s">
        <v>84</v>
      </c>
      <c r="F291" s="272" t="s">
        <v>88</v>
      </c>
      <c r="G291" s="224" t="s">
        <v>174</v>
      </c>
      <c r="H291" s="263">
        <v>3</v>
      </c>
      <c r="I291" s="230">
        <v>44256</v>
      </c>
      <c r="J291" s="231">
        <v>44651</v>
      </c>
      <c r="K291" s="232">
        <v>10</v>
      </c>
      <c r="L291" s="232">
        <v>2</v>
      </c>
      <c r="M291" s="232">
        <v>1</v>
      </c>
      <c r="N291" s="232">
        <v>1</v>
      </c>
      <c r="O291" s="232">
        <v>1</v>
      </c>
      <c r="P291" s="232">
        <v>1</v>
      </c>
      <c r="Q291" s="233">
        <v>3</v>
      </c>
      <c r="R291" s="255"/>
      <c r="S291" s="255"/>
      <c r="T291" s="258">
        <v>20000</v>
      </c>
      <c r="U291" s="214">
        <f t="shared" ref="U291:Y295" si="213">AH291+AO291</f>
        <v>0</v>
      </c>
      <c r="V291" s="218">
        <f t="shared" si="213"/>
        <v>0</v>
      </c>
      <c r="W291" s="218">
        <f t="shared" si="213"/>
        <v>0</v>
      </c>
      <c r="X291" s="218">
        <f t="shared" si="213"/>
        <v>0</v>
      </c>
      <c r="Y291" s="212">
        <f t="shared" si="213"/>
        <v>0</v>
      </c>
      <c r="Z291" s="214">
        <f t="shared" ref="Z291:AD295" si="214">AT291+AY291+BF291+BK291+BP291+BU291</f>
        <v>20000</v>
      </c>
      <c r="AA291" s="218">
        <f t="shared" si="214"/>
        <v>0</v>
      </c>
      <c r="AB291" s="218">
        <f t="shared" si="214"/>
        <v>0</v>
      </c>
      <c r="AC291" s="218">
        <f t="shared" si="214"/>
        <v>0</v>
      </c>
      <c r="AD291" s="212">
        <f t="shared" si="214"/>
        <v>20000</v>
      </c>
      <c r="AE291" s="252"/>
      <c r="AF291" s="252"/>
      <c r="AH291" s="249">
        <f>SUM(AI291:AL291)</f>
        <v>0</v>
      </c>
      <c r="AI291" s="238"/>
      <c r="AJ291" s="238"/>
      <c r="AK291" s="238"/>
      <c r="AL291" s="239"/>
      <c r="AM291" s="254"/>
      <c r="AN291" s="262"/>
      <c r="AO291" s="249">
        <f>SUM(AP291:AS291)</f>
        <v>0</v>
      </c>
      <c r="AP291" s="238"/>
      <c r="AQ291" s="238"/>
      <c r="AR291" s="238"/>
      <c r="AS291" s="242"/>
      <c r="AT291" s="214">
        <f>SUM(AU291:AX291)</f>
        <v>0</v>
      </c>
      <c r="AU291" s="238"/>
      <c r="AV291" s="238"/>
      <c r="AW291" s="238"/>
      <c r="AX291" s="239"/>
      <c r="AY291" s="249">
        <f>SUM(AZ291:BC291)</f>
        <v>20000</v>
      </c>
      <c r="AZ291" s="238"/>
      <c r="BA291" s="238"/>
      <c r="BB291" s="238"/>
      <c r="BC291" s="246">
        <v>20000</v>
      </c>
      <c r="BD291" s="254"/>
      <c r="BE291" s="252"/>
      <c r="BF291" s="249">
        <f t="shared" ref="BF291:BF310" si="215">SUM(BG291:BJ291)</f>
        <v>0</v>
      </c>
      <c r="BG291" s="238"/>
      <c r="BH291" s="238"/>
      <c r="BI291" s="238"/>
      <c r="BJ291" s="239"/>
      <c r="BK291" s="249">
        <f>SUM(BL291:BO291)</f>
        <v>0</v>
      </c>
      <c r="BL291" s="238"/>
      <c r="BM291" s="238"/>
      <c r="BN291" s="238"/>
      <c r="BO291" s="246"/>
      <c r="BP291" s="223">
        <f>SUM(BQ291:BT291)</f>
        <v>0</v>
      </c>
      <c r="BQ291" s="238"/>
      <c r="BR291" s="238"/>
      <c r="BS291" s="238"/>
      <c r="BT291" s="246"/>
      <c r="BU291" s="249">
        <f>SUM(BV291:BY291)</f>
        <v>0</v>
      </c>
      <c r="BV291" s="238"/>
      <c r="BW291" s="238"/>
      <c r="BX291" s="238"/>
      <c r="BY291" s="246"/>
      <c r="CA291" s="222">
        <v>263</v>
      </c>
      <c r="CB291" s="216"/>
      <c r="CC291" s="216"/>
      <c r="CD291" s="216"/>
      <c r="CE291" s="216"/>
      <c r="CF291" s="216">
        <f t="shared" si="208"/>
        <v>0</v>
      </c>
      <c r="CH291" s="263">
        <v>32</v>
      </c>
      <c r="CJ291" s="274">
        <v>31</v>
      </c>
    </row>
    <row r="292" spans="1:88" s="211" customFormat="1" ht="16.5" customHeight="1" x14ac:dyDescent="0.15">
      <c r="A292" s="213">
        <f t="shared" si="210"/>
        <v>278</v>
      </c>
      <c r="B292" s="236" t="s">
        <v>26</v>
      </c>
      <c r="C292" s="265" t="s">
        <v>175</v>
      </c>
      <c r="D292" s="266" t="s">
        <v>173</v>
      </c>
      <c r="E292" s="267" t="s">
        <v>84</v>
      </c>
      <c r="F292" s="272" t="s">
        <v>88</v>
      </c>
      <c r="G292" s="224" t="s">
        <v>176</v>
      </c>
      <c r="H292" s="263">
        <v>3</v>
      </c>
      <c r="I292" s="230">
        <v>44256</v>
      </c>
      <c r="J292" s="231">
        <v>44651</v>
      </c>
      <c r="K292" s="232">
        <v>10</v>
      </c>
      <c r="L292" s="232">
        <v>2</v>
      </c>
      <c r="M292" s="232">
        <v>1</v>
      </c>
      <c r="N292" s="232">
        <v>1</v>
      </c>
      <c r="O292" s="232">
        <v>1</v>
      </c>
      <c r="P292" s="232">
        <v>1</v>
      </c>
      <c r="Q292" s="233">
        <v>3</v>
      </c>
      <c r="R292" s="255"/>
      <c r="S292" s="255"/>
      <c r="T292" s="258">
        <v>8000</v>
      </c>
      <c r="U292" s="214">
        <f t="shared" si="213"/>
        <v>0</v>
      </c>
      <c r="V292" s="218">
        <f t="shared" si="213"/>
        <v>0</v>
      </c>
      <c r="W292" s="218">
        <f t="shared" si="213"/>
        <v>0</v>
      </c>
      <c r="X292" s="218">
        <f t="shared" si="213"/>
        <v>0</v>
      </c>
      <c r="Y292" s="212">
        <f t="shared" si="213"/>
        <v>0</v>
      </c>
      <c r="Z292" s="214">
        <f t="shared" si="214"/>
        <v>8000</v>
      </c>
      <c r="AA292" s="218">
        <f t="shared" si="214"/>
        <v>0</v>
      </c>
      <c r="AB292" s="218">
        <f t="shared" si="214"/>
        <v>0</v>
      </c>
      <c r="AC292" s="218">
        <f t="shared" si="214"/>
        <v>0</v>
      </c>
      <c r="AD292" s="212">
        <f t="shared" si="214"/>
        <v>8000</v>
      </c>
      <c r="AE292" s="252"/>
      <c r="AF292" s="252"/>
      <c r="AH292" s="249">
        <f>SUM(AI292:AL292)</f>
        <v>0</v>
      </c>
      <c r="AI292" s="238"/>
      <c r="AJ292" s="238"/>
      <c r="AK292" s="238"/>
      <c r="AL292" s="239"/>
      <c r="AM292" s="254"/>
      <c r="AN292" s="262"/>
      <c r="AO292" s="249">
        <f>SUM(AP292:AS292)</f>
        <v>0</v>
      </c>
      <c r="AP292" s="238"/>
      <c r="AQ292" s="238"/>
      <c r="AR292" s="238"/>
      <c r="AS292" s="242"/>
      <c r="AT292" s="214">
        <f>SUM(AU292:AX292)</f>
        <v>0</v>
      </c>
      <c r="AU292" s="238"/>
      <c r="AV292" s="238"/>
      <c r="AW292" s="238"/>
      <c r="AX292" s="239"/>
      <c r="AY292" s="249">
        <f>SUM(AZ292:BC292)</f>
        <v>8000</v>
      </c>
      <c r="AZ292" s="238"/>
      <c r="BA292" s="238"/>
      <c r="BB292" s="238"/>
      <c r="BC292" s="246">
        <v>8000</v>
      </c>
      <c r="BD292" s="254"/>
      <c r="BE292" s="252"/>
      <c r="BF292" s="249">
        <f t="shared" si="215"/>
        <v>0</v>
      </c>
      <c r="BG292" s="238"/>
      <c r="BH292" s="238"/>
      <c r="BI292" s="238"/>
      <c r="BJ292" s="239"/>
      <c r="BK292" s="249">
        <f>SUM(BL292:BO292)</f>
        <v>0</v>
      </c>
      <c r="BL292" s="238"/>
      <c r="BM292" s="238"/>
      <c r="BN292" s="238"/>
      <c r="BO292" s="246"/>
      <c r="BP292" s="223">
        <f>SUM(BQ292:BT292)</f>
        <v>0</v>
      </c>
      <c r="BQ292" s="238"/>
      <c r="BR292" s="238"/>
      <c r="BS292" s="238"/>
      <c r="BT292" s="246"/>
      <c r="BU292" s="249">
        <f>SUM(BV292:BY292)</f>
        <v>0</v>
      </c>
      <c r="BV292" s="238"/>
      <c r="BW292" s="238"/>
      <c r="BX292" s="238"/>
      <c r="BY292" s="246"/>
      <c r="CA292" s="222">
        <v>264</v>
      </c>
      <c r="CB292" s="216"/>
      <c r="CC292" s="216"/>
      <c r="CD292" s="216"/>
      <c r="CE292" s="216"/>
      <c r="CF292" s="216">
        <f t="shared" si="208"/>
        <v>0</v>
      </c>
      <c r="CH292" s="263">
        <v>32</v>
      </c>
      <c r="CJ292" s="274">
        <v>31</v>
      </c>
    </row>
    <row r="293" spans="1:88" s="211" customFormat="1" ht="16.5" customHeight="1" x14ac:dyDescent="0.15">
      <c r="A293" s="213">
        <f t="shared" si="210"/>
        <v>279</v>
      </c>
      <c r="B293" s="236" t="s">
        <v>26</v>
      </c>
      <c r="C293" s="268" t="s">
        <v>79</v>
      </c>
      <c r="D293" s="266" t="s">
        <v>173</v>
      </c>
      <c r="E293" s="267" t="s">
        <v>84</v>
      </c>
      <c r="F293" s="272" t="s">
        <v>88</v>
      </c>
      <c r="G293" s="224" t="s">
        <v>177</v>
      </c>
      <c r="H293" s="263">
        <v>3</v>
      </c>
      <c r="I293" s="230">
        <v>44256</v>
      </c>
      <c r="J293" s="231">
        <v>44651</v>
      </c>
      <c r="K293" s="232">
        <v>10</v>
      </c>
      <c r="L293" s="232">
        <v>2</v>
      </c>
      <c r="M293" s="232">
        <v>1</v>
      </c>
      <c r="N293" s="232">
        <v>1</v>
      </c>
      <c r="O293" s="232">
        <v>1</v>
      </c>
      <c r="P293" s="232">
        <v>1</v>
      </c>
      <c r="Q293" s="233">
        <v>3</v>
      </c>
      <c r="R293" s="257"/>
      <c r="S293" s="257"/>
      <c r="T293" s="259">
        <v>43000</v>
      </c>
      <c r="U293" s="214">
        <f t="shared" si="213"/>
        <v>0</v>
      </c>
      <c r="V293" s="218">
        <f t="shared" si="213"/>
        <v>0</v>
      </c>
      <c r="W293" s="218">
        <f t="shared" si="213"/>
        <v>0</v>
      </c>
      <c r="X293" s="218">
        <f t="shared" si="213"/>
        <v>0</v>
      </c>
      <c r="Y293" s="212">
        <f t="shared" si="213"/>
        <v>0</v>
      </c>
      <c r="Z293" s="215">
        <f t="shared" si="214"/>
        <v>43000</v>
      </c>
      <c r="AA293" s="218">
        <f t="shared" si="214"/>
        <v>0</v>
      </c>
      <c r="AB293" s="218">
        <f t="shared" si="214"/>
        <v>0</v>
      </c>
      <c r="AC293" s="218">
        <f t="shared" si="214"/>
        <v>0</v>
      </c>
      <c r="AD293" s="212">
        <f t="shared" si="214"/>
        <v>43000</v>
      </c>
      <c r="AE293" s="252"/>
      <c r="AF293" s="252"/>
      <c r="AH293" s="249">
        <f>SUM(AI293:AL293)</f>
        <v>0</v>
      </c>
      <c r="AI293" s="238"/>
      <c r="AJ293" s="238"/>
      <c r="AK293" s="238"/>
      <c r="AL293" s="239"/>
      <c r="AM293" s="254"/>
      <c r="AN293" s="262"/>
      <c r="AO293" s="249">
        <f>SUM(AP293:AS293)</f>
        <v>0</v>
      </c>
      <c r="AP293" s="238"/>
      <c r="AQ293" s="238"/>
      <c r="AR293" s="238"/>
      <c r="AS293" s="242"/>
      <c r="AT293" s="214">
        <f>SUM(AU293:AX293)</f>
        <v>0</v>
      </c>
      <c r="AU293" s="238"/>
      <c r="AV293" s="238"/>
      <c r="AW293" s="238"/>
      <c r="AX293" s="239"/>
      <c r="AY293" s="250">
        <f>SUM(AZ293:BC293)</f>
        <v>43000</v>
      </c>
      <c r="AZ293" s="238"/>
      <c r="BA293" s="238"/>
      <c r="BB293" s="238"/>
      <c r="BC293" s="246">
        <v>43000</v>
      </c>
      <c r="BD293" s="254"/>
      <c r="BE293" s="252"/>
      <c r="BF293" s="249">
        <f t="shared" si="215"/>
        <v>0</v>
      </c>
      <c r="BG293" s="238"/>
      <c r="BH293" s="238"/>
      <c r="BI293" s="238"/>
      <c r="BJ293" s="239"/>
      <c r="BK293" s="249">
        <f>SUM(BL293:BO293)</f>
        <v>0</v>
      </c>
      <c r="BL293" s="238"/>
      <c r="BM293" s="238"/>
      <c r="BN293" s="238"/>
      <c r="BO293" s="246"/>
      <c r="BP293" s="223">
        <f>SUM(BQ293:BT293)</f>
        <v>0</v>
      </c>
      <c r="BQ293" s="238"/>
      <c r="BR293" s="238"/>
      <c r="BS293" s="238"/>
      <c r="BT293" s="246"/>
      <c r="BU293" s="249">
        <f>SUM(BV293:BY293)</f>
        <v>0</v>
      </c>
      <c r="BV293" s="238"/>
      <c r="BW293" s="238"/>
      <c r="BX293" s="238"/>
      <c r="BY293" s="246"/>
      <c r="CA293" s="222">
        <v>265</v>
      </c>
      <c r="CB293" s="216"/>
      <c r="CC293" s="216"/>
      <c r="CD293" s="216"/>
      <c r="CE293" s="216"/>
      <c r="CF293" s="216">
        <f t="shared" si="208"/>
        <v>0</v>
      </c>
      <c r="CH293" s="263">
        <v>32</v>
      </c>
      <c r="CJ293" s="274">
        <v>31</v>
      </c>
    </row>
    <row r="294" spans="1:88" s="165" customFormat="1" ht="16.5" customHeight="1" x14ac:dyDescent="0.15">
      <c r="A294" s="213">
        <f t="shared" si="210"/>
        <v>280</v>
      </c>
      <c r="B294" s="150" t="s">
        <v>26</v>
      </c>
      <c r="C294" s="265" t="s">
        <v>178</v>
      </c>
      <c r="D294" s="185" t="s">
        <v>173</v>
      </c>
      <c r="E294" s="188" t="s">
        <v>84</v>
      </c>
      <c r="F294" s="199" t="s">
        <v>85</v>
      </c>
      <c r="G294" s="206" t="s">
        <v>275</v>
      </c>
      <c r="H294" s="162">
        <v>3</v>
      </c>
      <c r="I294" s="153">
        <v>43922</v>
      </c>
      <c r="J294" s="154">
        <v>44347</v>
      </c>
      <c r="K294" s="155">
        <v>10</v>
      </c>
      <c r="L294" s="155">
        <v>2</v>
      </c>
      <c r="M294" s="155">
        <v>1</v>
      </c>
      <c r="N294" s="155">
        <v>4</v>
      </c>
      <c r="O294" s="155">
        <v>2</v>
      </c>
      <c r="P294" s="155">
        <v>1</v>
      </c>
      <c r="Q294" s="156">
        <v>1</v>
      </c>
      <c r="R294" s="163"/>
      <c r="S294" s="163"/>
      <c r="T294" s="258">
        <v>35000</v>
      </c>
      <c r="U294" s="159">
        <f t="shared" si="213"/>
        <v>0</v>
      </c>
      <c r="V294" s="160">
        <f t="shared" si="213"/>
        <v>0</v>
      </c>
      <c r="W294" s="160">
        <f t="shared" si="213"/>
        <v>0</v>
      </c>
      <c r="X294" s="160">
        <f t="shared" si="213"/>
        <v>0</v>
      </c>
      <c r="Y294" s="161">
        <f t="shared" si="213"/>
        <v>0</v>
      </c>
      <c r="Z294" s="159">
        <f t="shared" si="214"/>
        <v>35000</v>
      </c>
      <c r="AA294" s="160">
        <f t="shared" si="214"/>
        <v>0</v>
      </c>
      <c r="AB294" s="160">
        <f t="shared" si="214"/>
        <v>0</v>
      </c>
      <c r="AC294" s="160">
        <f t="shared" si="214"/>
        <v>0</v>
      </c>
      <c r="AD294" s="161">
        <f t="shared" si="214"/>
        <v>35000</v>
      </c>
      <c r="AE294" s="178"/>
      <c r="AF294" s="178"/>
      <c r="AH294" s="166">
        <f>SUM(AI294:AL294)</f>
        <v>0</v>
      </c>
      <c r="AI294" s="167"/>
      <c r="AJ294" s="167"/>
      <c r="AK294" s="167"/>
      <c r="AL294" s="168"/>
      <c r="AM294" s="169"/>
      <c r="AN294" s="203"/>
      <c r="AO294" s="166">
        <f>SUM(AP294:AS294)</f>
        <v>0</v>
      </c>
      <c r="AP294" s="167"/>
      <c r="AQ294" s="167"/>
      <c r="AR294" s="167"/>
      <c r="AS294" s="170"/>
      <c r="AT294" s="159">
        <f>SUM(AU294:AX294)</f>
        <v>0</v>
      </c>
      <c r="AU294" s="167"/>
      <c r="AV294" s="167"/>
      <c r="AW294" s="167"/>
      <c r="AX294" s="168"/>
      <c r="AY294" s="166">
        <f>SUM(AZ294:BC294)</f>
        <v>35000</v>
      </c>
      <c r="AZ294" s="167"/>
      <c r="BA294" s="167"/>
      <c r="BB294" s="167"/>
      <c r="BC294" s="171">
        <v>35000</v>
      </c>
      <c r="BD294" s="169"/>
      <c r="BE294" s="178"/>
      <c r="BF294" s="166">
        <f t="shared" si="215"/>
        <v>0</v>
      </c>
      <c r="BG294" s="167"/>
      <c r="BH294" s="167"/>
      <c r="BI294" s="167"/>
      <c r="BJ294" s="168"/>
      <c r="BK294" s="166">
        <f>SUM(BL294:BO294)</f>
        <v>0</v>
      </c>
      <c r="BL294" s="167"/>
      <c r="BM294" s="167"/>
      <c r="BN294" s="167"/>
      <c r="BO294" s="171"/>
      <c r="BP294" s="172">
        <f>SUM(BQ294:BT294)</f>
        <v>0</v>
      </c>
      <c r="BQ294" s="167"/>
      <c r="BR294" s="167"/>
      <c r="BS294" s="167"/>
      <c r="BT294" s="171"/>
      <c r="BU294" s="166">
        <f>SUM(BV294:BY294)</f>
        <v>0</v>
      </c>
      <c r="BV294" s="167"/>
      <c r="BW294" s="167"/>
      <c r="BX294" s="167"/>
      <c r="BY294" s="171"/>
      <c r="CA294" s="191">
        <v>8</v>
      </c>
      <c r="CB294" s="184"/>
      <c r="CC294" s="184"/>
      <c r="CD294" s="184"/>
      <c r="CE294" s="184"/>
      <c r="CF294" s="216">
        <f t="shared" si="208"/>
        <v>0</v>
      </c>
      <c r="CH294" s="665"/>
    </row>
    <row r="295" spans="1:88" s="211" customFormat="1" ht="16.5" customHeight="1" x14ac:dyDescent="0.15">
      <c r="A295" s="213">
        <f t="shared" si="210"/>
        <v>281</v>
      </c>
      <c r="B295" s="237" t="s">
        <v>27</v>
      </c>
      <c r="C295" s="303" t="s">
        <v>266</v>
      </c>
      <c r="D295" s="618" t="s">
        <v>330</v>
      </c>
      <c r="E295" s="267" t="s">
        <v>1122</v>
      </c>
      <c r="F295" s="324" t="s">
        <v>1123</v>
      </c>
      <c r="G295" s="227" t="s">
        <v>267</v>
      </c>
      <c r="H295" s="263">
        <v>3</v>
      </c>
      <c r="I295" s="230">
        <v>44204</v>
      </c>
      <c r="J295" s="231">
        <v>44439</v>
      </c>
      <c r="K295" s="234">
        <v>10</v>
      </c>
      <c r="L295" s="234">
        <v>2</v>
      </c>
      <c r="M295" s="234">
        <v>1</v>
      </c>
      <c r="N295" s="234">
        <v>5</v>
      </c>
      <c r="O295" s="234">
        <v>1</v>
      </c>
      <c r="P295" s="234">
        <v>1</v>
      </c>
      <c r="Q295" s="235">
        <v>1</v>
      </c>
      <c r="R295" s="255"/>
      <c r="S295" s="255"/>
      <c r="T295" s="261">
        <v>1200</v>
      </c>
      <c r="U295" s="214">
        <f t="shared" si="213"/>
        <v>0</v>
      </c>
      <c r="V295" s="218">
        <f t="shared" si="213"/>
        <v>0</v>
      </c>
      <c r="W295" s="218">
        <f t="shared" si="213"/>
        <v>0</v>
      </c>
      <c r="X295" s="218">
        <f t="shared" si="213"/>
        <v>0</v>
      </c>
      <c r="Y295" s="212">
        <f t="shared" si="213"/>
        <v>0</v>
      </c>
      <c r="Z295" s="214">
        <f t="shared" si="214"/>
        <v>1200</v>
      </c>
      <c r="AA295" s="218">
        <f t="shared" si="214"/>
        <v>0</v>
      </c>
      <c r="AB295" s="218">
        <f t="shared" si="214"/>
        <v>0</v>
      </c>
      <c r="AC295" s="218">
        <f t="shared" si="214"/>
        <v>0</v>
      </c>
      <c r="AD295" s="212">
        <f t="shared" si="214"/>
        <v>1200</v>
      </c>
      <c r="AE295" s="252"/>
      <c r="AF295" s="252"/>
      <c r="AH295" s="249">
        <f>SUM(AI295:AL295)</f>
        <v>0</v>
      </c>
      <c r="AI295" s="238"/>
      <c r="AJ295" s="238"/>
      <c r="AK295" s="238"/>
      <c r="AL295" s="239"/>
      <c r="AM295" s="254"/>
      <c r="AN295" s="262"/>
      <c r="AO295" s="249">
        <f>SUM(AP295:AS295)</f>
        <v>0</v>
      </c>
      <c r="AP295" s="238"/>
      <c r="AQ295" s="238"/>
      <c r="AR295" s="238"/>
      <c r="AS295" s="242"/>
      <c r="AT295" s="214">
        <f>SUM(AU295:AX295)</f>
        <v>0</v>
      </c>
      <c r="AU295" s="238"/>
      <c r="AV295" s="238"/>
      <c r="AW295" s="238"/>
      <c r="AX295" s="239"/>
      <c r="AY295" s="249">
        <f>SUM(AZ295:BC295)</f>
        <v>1200</v>
      </c>
      <c r="AZ295" s="238"/>
      <c r="BA295" s="238"/>
      <c r="BB295" s="238"/>
      <c r="BC295" s="246">
        <v>1200</v>
      </c>
      <c r="BD295" s="254"/>
      <c r="BE295" s="252"/>
      <c r="BF295" s="249">
        <f t="shared" si="215"/>
        <v>0</v>
      </c>
      <c r="BG295" s="238"/>
      <c r="BH295" s="238"/>
      <c r="BI295" s="238"/>
      <c r="BJ295" s="239"/>
      <c r="BK295" s="249">
        <f>SUM(BL295:BO295)</f>
        <v>0</v>
      </c>
      <c r="BL295" s="238"/>
      <c r="BM295" s="238"/>
      <c r="BN295" s="238"/>
      <c r="BO295" s="246"/>
      <c r="BP295" s="223">
        <f>SUM(BQ295:BT295)</f>
        <v>0</v>
      </c>
      <c r="BQ295" s="238"/>
      <c r="BR295" s="238"/>
      <c r="BS295" s="238"/>
      <c r="BT295" s="246"/>
      <c r="BU295" s="249">
        <f>SUM(BV295:BY295)</f>
        <v>0</v>
      </c>
      <c r="BV295" s="238"/>
      <c r="BW295" s="238"/>
      <c r="BX295" s="238"/>
      <c r="BY295" s="246"/>
      <c r="CA295" s="222">
        <v>1100</v>
      </c>
      <c r="CB295" s="216"/>
      <c r="CC295" s="216"/>
      <c r="CD295" s="216"/>
      <c r="CE295" s="216"/>
      <c r="CF295" s="216">
        <f t="shared" si="208"/>
        <v>0</v>
      </c>
      <c r="CH295" s="376"/>
    </row>
    <row r="296" spans="1:88" s="211" customFormat="1" ht="16.5" customHeight="1" x14ac:dyDescent="0.15">
      <c r="A296" s="213">
        <f t="shared" si="210"/>
        <v>282</v>
      </c>
      <c r="B296" s="236" t="s">
        <v>26</v>
      </c>
      <c r="C296" s="268" t="s">
        <v>617</v>
      </c>
      <c r="D296" s="266" t="s">
        <v>173</v>
      </c>
      <c r="E296" s="267" t="s">
        <v>576</v>
      </c>
      <c r="F296" s="272" t="s">
        <v>608</v>
      </c>
      <c r="G296" s="224" t="s">
        <v>618</v>
      </c>
      <c r="H296" s="263">
        <v>3</v>
      </c>
      <c r="I296" s="230">
        <v>44256</v>
      </c>
      <c r="J296" s="231">
        <v>44298</v>
      </c>
      <c r="K296" s="232">
        <v>10</v>
      </c>
      <c r="L296" s="232">
        <v>2</v>
      </c>
      <c r="M296" s="232">
        <v>3</v>
      </c>
      <c r="N296" s="232">
        <v>1</v>
      </c>
      <c r="O296" s="232">
        <v>2</v>
      </c>
      <c r="P296" s="232">
        <v>2</v>
      </c>
      <c r="Q296" s="233">
        <v>1</v>
      </c>
      <c r="R296" s="257"/>
      <c r="S296" s="257"/>
      <c r="T296" s="259">
        <v>400</v>
      </c>
      <c r="U296" s="214">
        <v>0</v>
      </c>
      <c r="V296" s="218">
        <v>0</v>
      </c>
      <c r="W296" s="218">
        <v>0</v>
      </c>
      <c r="X296" s="218">
        <v>0</v>
      </c>
      <c r="Y296" s="212">
        <v>0</v>
      </c>
      <c r="Z296" s="349">
        <v>350</v>
      </c>
      <c r="AA296" s="218">
        <v>0</v>
      </c>
      <c r="AB296" s="218">
        <v>0</v>
      </c>
      <c r="AC296" s="218">
        <v>0</v>
      </c>
      <c r="AD296" s="212">
        <v>350</v>
      </c>
      <c r="AE296" s="252"/>
      <c r="AF296" s="252"/>
      <c r="AH296" s="249">
        <v>0</v>
      </c>
      <c r="AI296" s="238"/>
      <c r="AJ296" s="238"/>
      <c r="AK296" s="238"/>
      <c r="AL296" s="239"/>
      <c r="AM296" s="254"/>
      <c r="AN296" s="262"/>
      <c r="AO296" s="249">
        <v>0</v>
      </c>
      <c r="AP296" s="238"/>
      <c r="AQ296" s="238"/>
      <c r="AR296" s="238"/>
      <c r="AS296" s="242"/>
      <c r="AT296" s="214">
        <v>0</v>
      </c>
      <c r="AU296" s="238"/>
      <c r="AV296" s="238"/>
      <c r="AW296" s="238"/>
      <c r="AX296" s="239"/>
      <c r="AY296" s="350">
        <v>350</v>
      </c>
      <c r="AZ296" s="238"/>
      <c r="BA296" s="238"/>
      <c r="BB296" s="238"/>
      <c r="BC296" s="246">
        <v>350</v>
      </c>
      <c r="BD296" s="254"/>
      <c r="BE296" s="249">
        <v>0</v>
      </c>
      <c r="BF296" s="249">
        <f t="shared" si="215"/>
        <v>0</v>
      </c>
      <c r="BG296" s="238"/>
      <c r="BH296" s="238"/>
      <c r="BI296" s="238"/>
      <c r="BJ296" s="239"/>
      <c r="BK296" s="249">
        <v>0</v>
      </c>
      <c r="BL296" s="238"/>
      <c r="BM296" s="238"/>
      <c r="BN296" s="238"/>
      <c r="BO296" s="246"/>
      <c r="BP296" s="223">
        <v>0</v>
      </c>
      <c r="BQ296" s="238"/>
      <c r="BR296" s="238"/>
      <c r="BS296" s="238"/>
      <c r="BT296" s="246"/>
      <c r="BU296" s="249">
        <v>0</v>
      </c>
      <c r="BV296" s="238"/>
      <c r="BW296" s="238"/>
      <c r="BX296" s="238"/>
      <c r="BY296" s="246"/>
      <c r="CA296" s="222">
        <v>268</v>
      </c>
      <c r="CB296" s="216"/>
      <c r="CC296" s="216"/>
      <c r="CD296" s="216"/>
      <c r="CE296" s="216"/>
      <c r="CF296" s="216">
        <f t="shared" si="208"/>
        <v>50</v>
      </c>
      <c r="CH296" s="263">
        <v>32</v>
      </c>
      <c r="CJ296" s="274">
        <v>52</v>
      </c>
    </row>
    <row r="297" spans="1:88" s="165" customFormat="1" ht="16.5" customHeight="1" x14ac:dyDescent="0.15">
      <c r="A297" s="213">
        <f>+ROW()-14</f>
        <v>283</v>
      </c>
      <c r="B297" s="150" t="s">
        <v>26</v>
      </c>
      <c r="C297" s="441" t="s">
        <v>1390</v>
      </c>
      <c r="D297" s="266" t="s">
        <v>173</v>
      </c>
      <c r="E297" s="188" t="s">
        <v>379</v>
      </c>
      <c r="F297" s="559" t="s">
        <v>1358</v>
      </c>
      <c r="G297" s="151" t="s">
        <v>1391</v>
      </c>
      <c r="H297" s="162">
        <v>3</v>
      </c>
      <c r="I297" s="153">
        <v>44265</v>
      </c>
      <c r="J297" s="154">
        <v>44651</v>
      </c>
      <c r="K297" s="155">
        <v>10</v>
      </c>
      <c r="L297" s="155">
        <v>3</v>
      </c>
      <c r="M297" s="155">
        <v>5</v>
      </c>
      <c r="N297" s="155">
        <v>2</v>
      </c>
      <c r="O297" s="155">
        <v>2</v>
      </c>
      <c r="P297" s="155">
        <v>8</v>
      </c>
      <c r="Q297" s="156">
        <v>2</v>
      </c>
      <c r="R297" s="157"/>
      <c r="S297" s="157"/>
      <c r="T297" s="164">
        <v>631</v>
      </c>
      <c r="U297" s="159">
        <v>0</v>
      </c>
      <c r="V297" s="160">
        <v>0</v>
      </c>
      <c r="W297" s="160">
        <v>0</v>
      </c>
      <c r="X297" s="160">
        <v>0</v>
      </c>
      <c r="Y297" s="161">
        <v>0</v>
      </c>
      <c r="Z297" s="159">
        <v>631</v>
      </c>
      <c r="AA297" s="160">
        <v>0</v>
      </c>
      <c r="AB297" s="160">
        <v>0</v>
      </c>
      <c r="AC297" s="160">
        <v>0</v>
      </c>
      <c r="AD297" s="161">
        <v>631</v>
      </c>
      <c r="AH297" s="166">
        <v>0</v>
      </c>
      <c r="AI297" s="167"/>
      <c r="AJ297" s="167"/>
      <c r="AK297" s="167"/>
      <c r="AL297" s="168"/>
      <c r="AM297" s="443"/>
      <c r="AN297" s="443"/>
      <c r="AO297" s="166">
        <v>0</v>
      </c>
      <c r="AP297" s="167"/>
      <c r="AQ297" s="167"/>
      <c r="AR297" s="167"/>
      <c r="AS297" s="170"/>
      <c r="AT297" s="159">
        <v>631</v>
      </c>
      <c r="AU297" s="167"/>
      <c r="AV297" s="167"/>
      <c r="AW297" s="167"/>
      <c r="AX297" s="168">
        <v>631</v>
      </c>
      <c r="AY297" s="166">
        <v>0</v>
      </c>
      <c r="AZ297" s="167"/>
      <c r="BA297" s="167"/>
      <c r="BB297" s="167"/>
      <c r="BC297" s="171">
        <v>0</v>
      </c>
      <c r="BD297" s="443"/>
      <c r="BE297" s="443"/>
      <c r="BF297" s="166">
        <v>0</v>
      </c>
      <c r="BG297" s="167"/>
      <c r="BH297" s="167"/>
      <c r="BI297" s="167"/>
      <c r="BJ297" s="168"/>
      <c r="BK297" s="166">
        <v>0</v>
      </c>
      <c r="BL297" s="167"/>
      <c r="BM297" s="167"/>
      <c r="BN297" s="167"/>
      <c r="BO297" s="171"/>
      <c r="BP297" s="172">
        <v>0</v>
      </c>
      <c r="BQ297" s="167"/>
      <c r="BR297" s="167"/>
      <c r="BS297" s="167"/>
      <c r="BT297" s="171"/>
      <c r="BU297" s="166">
        <f>SUM(BV297:BY297)</f>
        <v>0</v>
      </c>
      <c r="BV297" s="167"/>
      <c r="BW297" s="167"/>
      <c r="BX297" s="167"/>
      <c r="BY297" s="171"/>
      <c r="CA297" s="191"/>
      <c r="CB297" s="184"/>
      <c r="CC297" s="184"/>
      <c r="CD297" s="184"/>
      <c r="CE297" s="184"/>
      <c r="CF297" s="216">
        <f t="shared" si="208"/>
        <v>0</v>
      </c>
      <c r="CH297" s="665"/>
    </row>
    <row r="298" spans="1:88" s="211" customFormat="1" ht="16.5" customHeight="1" x14ac:dyDescent="0.15">
      <c r="A298" s="213">
        <f t="shared" si="210"/>
        <v>284</v>
      </c>
      <c r="B298" s="236" t="s">
        <v>26</v>
      </c>
      <c r="C298" s="265" t="s">
        <v>572</v>
      </c>
      <c r="D298" s="266" t="s">
        <v>173</v>
      </c>
      <c r="E298" s="267" t="s">
        <v>379</v>
      </c>
      <c r="F298" s="325" t="s">
        <v>570</v>
      </c>
      <c r="G298" s="224" t="s">
        <v>574</v>
      </c>
      <c r="H298" s="263">
        <v>3</v>
      </c>
      <c r="I298" s="230">
        <v>44256</v>
      </c>
      <c r="J298" s="231">
        <v>44651</v>
      </c>
      <c r="K298" s="346">
        <v>10</v>
      </c>
      <c r="L298" s="346">
        <v>3</v>
      </c>
      <c r="M298" s="346">
        <v>5</v>
      </c>
      <c r="N298" s="346">
        <v>4</v>
      </c>
      <c r="O298" s="346">
        <v>1</v>
      </c>
      <c r="P298" s="346">
        <v>1</v>
      </c>
      <c r="Q298" s="347">
        <v>4</v>
      </c>
      <c r="R298" s="255"/>
      <c r="S298" s="255"/>
      <c r="T298" s="258">
        <v>518</v>
      </c>
      <c r="U298" s="214">
        <f t="shared" ref="U298:U310" si="216">AH298+AO298</f>
        <v>0</v>
      </c>
      <c r="V298" s="218">
        <f t="shared" ref="V298:V310" si="217">AI298+AP298</f>
        <v>0</v>
      </c>
      <c r="W298" s="218">
        <f t="shared" ref="W298:W310" si="218">AJ298+AQ298</f>
        <v>0</v>
      </c>
      <c r="X298" s="218">
        <f t="shared" ref="X298:X310" si="219">AK298+AR298</f>
        <v>0</v>
      </c>
      <c r="Y298" s="212">
        <f t="shared" ref="Y298:Y310" si="220">AL298+AS298</f>
        <v>0</v>
      </c>
      <c r="Z298" s="214">
        <f t="shared" ref="Z298:Z310" si="221">AT298+AY298+BF298+BK298+BP298+BU298</f>
        <v>518</v>
      </c>
      <c r="AA298" s="218">
        <f t="shared" ref="AA298:AA310" si="222">AU298+AZ298+BG298+BL298+BQ298+BV298</f>
        <v>0</v>
      </c>
      <c r="AB298" s="218">
        <f t="shared" ref="AB298:AB310" si="223">AV298+BA298+BH298+BM298+BR298+BW298</f>
        <v>0</v>
      </c>
      <c r="AC298" s="218">
        <f t="shared" ref="AC298:AC310" si="224">AW298+BB298+BI298+BN298+BS298+BX298</f>
        <v>0</v>
      </c>
      <c r="AD298" s="212">
        <f t="shared" ref="AD298:AD310" si="225">AX298+BC298+BJ298+BO298+BT298+BY298</f>
        <v>518</v>
      </c>
      <c r="AE298" s="252"/>
      <c r="AF298" s="252"/>
      <c r="AH298" s="249">
        <f t="shared" ref="AH298:AH310" si="226">SUM(AI298:AL298)</f>
        <v>0</v>
      </c>
      <c r="AI298" s="238"/>
      <c r="AJ298" s="238"/>
      <c r="AK298" s="238"/>
      <c r="AL298" s="239"/>
      <c r="AM298" s="254"/>
      <c r="AN298" s="262"/>
      <c r="AO298" s="249">
        <f t="shared" ref="AO298:AO310" si="227">SUM(AP298:AS298)</f>
        <v>0</v>
      </c>
      <c r="AP298" s="238"/>
      <c r="AQ298" s="238"/>
      <c r="AR298" s="238"/>
      <c r="AS298" s="242"/>
      <c r="AT298" s="249">
        <v>0</v>
      </c>
      <c r="AU298" s="238"/>
      <c r="AV298" s="238"/>
      <c r="AW298" s="238"/>
      <c r="AX298" s="246"/>
      <c r="AY298" s="249">
        <f t="shared" ref="AY298:AY310" si="228">SUM(AZ298:BC298)</f>
        <v>518</v>
      </c>
      <c r="AZ298" s="238"/>
      <c r="BA298" s="238"/>
      <c r="BB298" s="238"/>
      <c r="BC298" s="246">
        <v>518</v>
      </c>
      <c r="BD298" s="254"/>
      <c r="BE298" s="252"/>
      <c r="BF298" s="249">
        <f t="shared" si="215"/>
        <v>0</v>
      </c>
      <c r="BG298" s="238"/>
      <c r="BH298" s="238"/>
      <c r="BI298" s="238"/>
      <c r="BJ298" s="239"/>
      <c r="BK298" s="249">
        <f t="shared" ref="BK298:BK310" si="229">SUM(BL298:BO298)</f>
        <v>0</v>
      </c>
      <c r="BL298" s="238"/>
      <c r="BM298" s="238"/>
      <c r="BN298" s="238"/>
      <c r="BO298" s="246"/>
      <c r="BP298" s="223">
        <f t="shared" ref="BP298:BP310" si="230">SUM(BQ298:BT298)</f>
        <v>0</v>
      </c>
      <c r="BQ298" s="238"/>
      <c r="BR298" s="238"/>
      <c r="BS298" s="238"/>
      <c r="BT298" s="246"/>
      <c r="BU298" s="249">
        <f t="shared" ref="BU298:BU310" si="231">SUM(BV298:BY298)</f>
        <v>0</v>
      </c>
      <c r="BV298" s="238"/>
      <c r="BW298" s="238"/>
      <c r="BX298" s="238"/>
      <c r="BY298" s="246"/>
      <c r="CA298" s="222">
        <v>1014</v>
      </c>
      <c r="CB298" s="216"/>
      <c r="CC298" s="216"/>
      <c r="CD298" s="216"/>
      <c r="CE298" s="216"/>
      <c r="CF298" s="216">
        <f t="shared" si="208"/>
        <v>0</v>
      </c>
      <c r="CH298" s="376"/>
    </row>
    <row r="299" spans="1:88" s="211" customFormat="1" ht="16.5" customHeight="1" x14ac:dyDescent="0.15">
      <c r="A299" s="213">
        <f t="shared" si="210"/>
        <v>285</v>
      </c>
      <c r="B299" s="237" t="s">
        <v>26</v>
      </c>
      <c r="C299" s="485" t="s">
        <v>1525</v>
      </c>
      <c r="D299" s="545" t="s">
        <v>173</v>
      </c>
      <c r="E299" s="269" t="s">
        <v>1088</v>
      </c>
      <c r="F299" s="292" t="s">
        <v>1089</v>
      </c>
      <c r="G299" s="381" t="s">
        <v>1096</v>
      </c>
      <c r="H299" s="264">
        <v>3</v>
      </c>
      <c r="I299" s="230" t="s">
        <v>1524</v>
      </c>
      <c r="J299" s="231">
        <v>44651</v>
      </c>
      <c r="K299" s="234">
        <v>10</v>
      </c>
      <c r="L299" s="234">
        <v>8</v>
      </c>
      <c r="M299" s="234">
        <v>1</v>
      </c>
      <c r="N299" s="234">
        <v>1</v>
      </c>
      <c r="O299" s="234">
        <v>1</v>
      </c>
      <c r="P299" s="234">
        <v>1</v>
      </c>
      <c r="Q299" s="235">
        <v>1</v>
      </c>
      <c r="R299" s="256"/>
      <c r="S299" s="256"/>
      <c r="T299" s="366">
        <v>3200</v>
      </c>
      <c r="U299" s="219">
        <f t="shared" si="216"/>
        <v>0</v>
      </c>
      <c r="V299" s="220">
        <f t="shared" si="217"/>
        <v>0</v>
      </c>
      <c r="W299" s="220">
        <f t="shared" si="218"/>
        <v>0</v>
      </c>
      <c r="X299" s="220">
        <f t="shared" si="219"/>
        <v>0</v>
      </c>
      <c r="Y299" s="221">
        <f t="shared" si="220"/>
        <v>0</v>
      </c>
      <c r="Z299" s="219">
        <f t="shared" si="221"/>
        <v>3200</v>
      </c>
      <c r="AA299" s="220">
        <f t="shared" si="222"/>
        <v>0</v>
      </c>
      <c r="AB299" s="220">
        <f t="shared" si="223"/>
        <v>0</v>
      </c>
      <c r="AC299" s="220">
        <f t="shared" si="224"/>
        <v>0</v>
      </c>
      <c r="AD299" s="221">
        <f t="shared" si="225"/>
        <v>3200</v>
      </c>
      <c r="AE299" s="252"/>
      <c r="AF299" s="252"/>
      <c r="AH299" s="251">
        <f t="shared" si="226"/>
        <v>0</v>
      </c>
      <c r="AI299" s="240"/>
      <c r="AJ299" s="240"/>
      <c r="AK299" s="240"/>
      <c r="AL299" s="241"/>
      <c r="AM299" s="254"/>
      <c r="AN299" s="262"/>
      <c r="AO299" s="249">
        <f t="shared" si="227"/>
        <v>0</v>
      </c>
      <c r="AP299" s="240"/>
      <c r="AQ299" s="240"/>
      <c r="AR299" s="240"/>
      <c r="AS299" s="243"/>
      <c r="AT299" s="214">
        <f t="shared" ref="AT299:AT310" si="232">SUM(AU299:AX299)</f>
        <v>0</v>
      </c>
      <c r="AU299" s="240"/>
      <c r="AV299" s="240"/>
      <c r="AW299" s="240"/>
      <c r="AX299" s="241"/>
      <c r="AY299" s="249">
        <f t="shared" si="228"/>
        <v>3200</v>
      </c>
      <c r="AZ299" s="240"/>
      <c r="BA299" s="240"/>
      <c r="BB299" s="240"/>
      <c r="BC299" s="247">
        <v>3200</v>
      </c>
      <c r="BD299" s="254"/>
      <c r="BE299" s="252"/>
      <c r="BF299" s="249">
        <f t="shared" si="215"/>
        <v>0</v>
      </c>
      <c r="BG299" s="240"/>
      <c r="BH299" s="240"/>
      <c r="BI299" s="240"/>
      <c r="BJ299" s="241"/>
      <c r="BK299" s="249">
        <f t="shared" si="229"/>
        <v>0</v>
      </c>
      <c r="BL299" s="240"/>
      <c r="BM299" s="240"/>
      <c r="BN299" s="240"/>
      <c r="BO299" s="247"/>
      <c r="BP299" s="223">
        <f t="shared" si="230"/>
        <v>0</v>
      </c>
      <c r="BQ299" s="240"/>
      <c r="BR299" s="240"/>
      <c r="BS299" s="240"/>
      <c r="BT299" s="247"/>
      <c r="BU299" s="249">
        <f t="shared" si="231"/>
        <v>0</v>
      </c>
      <c r="BV299" s="240"/>
      <c r="BW299" s="240"/>
      <c r="BX299" s="240"/>
      <c r="BY299" s="247"/>
      <c r="CA299" s="222">
        <v>269</v>
      </c>
      <c r="CB299" s="216"/>
      <c r="CC299" s="216"/>
      <c r="CD299" s="216"/>
      <c r="CE299" s="216"/>
      <c r="CF299" s="216">
        <f t="shared" si="208"/>
        <v>0</v>
      </c>
      <c r="CH299" s="264">
        <v>32</v>
      </c>
      <c r="CJ299" s="274">
        <v>151</v>
      </c>
    </row>
    <row r="300" spans="1:88" s="211" customFormat="1" ht="16.5" customHeight="1" x14ac:dyDescent="0.15">
      <c r="A300" s="213">
        <f t="shared" si="210"/>
        <v>286</v>
      </c>
      <c r="B300" s="237" t="s">
        <v>26</v>
      </c>
      <c r="C300" s="303" t="s">
        <v>978</v>
      </c>
      <c r="D300" s="545" t="s">
        <v>173</v>
      </c>
      <c r="E300" s="267" t="s">
        <v>886</v>
      </c>
      <c r="F300" s="292" t="s">
        <v>910</v>
      </c>
      <c r="G300" s="380" t="s">
        <v>979</v>
      </c>
      <c r="H300" s="263">
        <v>3</v>
      </c>
      <c r="I300" s="230">
        <v>44270</v>
      </c>
      <c r="J300" s="231">
        <v>44651</v>
      </c>
      <c r="K300" s="234">
        <v>10</v>
      </c>
      <c r="L300" s="234">
        <v>9</v>
      </c>
      <c r="M300" s="234">
        <v>2</v>
      </c>
      <c r="N300" s="234">
        <v>2</v>
      </c>
      <c r="O300" s="234">
        <v>1</v>
      </c>
      <c r="P300" s="234">
        <v>1</v>
      </c>
      <c r="Q300" s="235">
        <v>1</v>
      </c>
      <c r="R300" s="255"/>
      <c r="S300" s="255"/>
      <c r="T300" s="398">
        <v>160</v>
      </c>
      <c r="U300" s="219">
        <f t="shared" si="216"/>
        <v>0</v>
      </c>
      <c r="V300" s="220">
        <f t="shared" si="217"/>
        <v>0</v>
      </c>
      <c r="W300" s="220">
        <f t="shared" si="218"/>
        <v>0</v>
      </c>
      <c r="X300" s="220">
        <f t="shared" si="219"/>
        <v>0</v>
      </c>
      <c r="Y300" s="221">
        <f t="shared" si="220"/>
        <v>0</v>
      </c>
      <c r="Z300" s="219">
        <f t="shared" si="221"/>
        <v>160</v>
      </c>
      <c r="AA300" s="220">
        <f t="shared" si="222"/>
        <v>0</v>
      </c>
      <c r="AB300" s="220">
        <f t="shared" si="223"/>
        <v>0</v>
      </c>
      <c r="AC300" s="220">
        <f t="shared" si="224"/>
        <v>0</v>
      </c>
      <c r="AD300" s="221">
        <f t="shared" si="225"/>
        <v>160</v>
      </c>
      <c r="AE300" s="252"/>
      <c r="AF300" s="252"/>
      <c r="AH300" s="251">
        <f t="shared" si="226"/>
        <v>0</v>
      </c>
      <c r="AI300" s="240"/>
      <c r="AJ300" s="240"/>
      <c r="AK300" s="240"/>
      <c r="AL300" s="241"/>
      <c r="AM300" s="254"/>
      <c r="AN300" s="262"/>
      <c r="AO300" s="249">
        <f t="shared" si="227"/>
        <v>0</v>
      </c>
      <c r="AP300" s="240"/>
      <c r="AQ300" s="240"/>
      <c r="AR300" s="240"/>
      <c r="AS300" s="243"/>
      <c r="AT300" s="214">
        <f t="shared" si="232"/>
        <v>0</v>
      </c>
      <c r="AU300" s="240"/>
      <c r="AV300" s="240"/>
      <c r="AW300" s="240"/>
      <c r="AX300" s="241"/>
      <c r="AY300" s="249">
        <f t="shared" si="228"/>
        <v>160</v>
      </c>
      <c r="AZ300" s="240"/>
      <c r="BA300" s="240"/>
      <c r="BB300" s="240"/>
      <c r="BC300" s="247">
        <v>160</v>
      </c>
      <c r="BD300" s="254"/>
      <c r="BE300" s="252"/>
      <c r="BF300" s="249">
        <f t="shared" si="215"/>
        <v>0</v>
      </c>
      <c r="BG300" s="240"/>
      <c r="BH300" s="240"/>
      <c r="BI300" s="240"/>
      <c r="BJ300" s="241"/>
      <c r="BK300" s="249">
        <f t="shared" si="229"/>
        <v>0</v>
      </c>
      <c r="BL300" s="240"/>
      <c r="BM300" s="240"/>
      <c r="BN300" s="240"/>
      <c r="BO300" s="247"/>
      <c r="BP300" s="223">
        <f t="shared" si="230"/>
        <v>0</v>
      </c>
      <c r="BQ300" s="240"/>
      <c r="BR300" s="240"/>
      <c r="BS300" s="240"/>
      <c r="BT300" s="247"/>
      <c r="BU300" s="249">
        <f t="shared" si="231"/>
        <v>0</v>
      </c>
      <c r="BV300" s="240"/>
      <c r="BW300" s="240"/>
      <c r="BX300" s="240"/>
      <c r="BY300" s="247"/>
      <c r="CA300" s="222">
        <v>270</v>
      </c>
      <c r="CB300" s="216"/>
      <c r="CC300" s="216"/>
      <c r="CD300" s="216"/>
      <c r="CE300" s="216"/>
      <c r="CF300" s="216">
        <f t="shared" si="208"/>
        <v>0</v>
      </c>
      <c r="CH300" s="263">
        <v>32</v>
      </c>
      <c r="CJ300" s="274">
        <v>162</v>
      </c>
    </row>
    <row r="301" spans="1:88" s="211" customFormat="1" ht="16.5" customHeight="1" x14ac:dyDescent="0.15">
      <c r="A301" s="213">
        <f t="shared" si="210"/>
        <v>287</v>
      </c>
      <c r="B301" s="237" t="s">
        <v>26</v>
      </c>
      <c r="C301" s="418" t="s">
        <v>969</v>
      </c>
      <c r="D301" s="304" t="s">
        <v>173</v>
      </c>
      <c r="E301" s="267" t="s">
        <v>886</v>
      </c>
      <c r="F301" s="292" t="s">
        <v>887</v>
      </c>
      <c r="G301" s="227" t="s">
        <v>970</v>
      </c>
      <c r="H301" s="264">
        <v>3</v>
      </c>
      <c r="I301" s="230">
        <v>44256</v>
      </c>
      <c r="J301" s="231">
        <v>44651</v>
      </c>
      <c r="K301" s="234">
        <v>10</v>
      </c>
      <c r="L301" s="234">
        <v>9</v>
      </c>
      <c r="M301" s="234">
        <v>3</v>
      </c>
      <c r="N301" s="234">
        <v>1</v>
      </c>
      <c r="O301" s="234">
        <v>1</v>
      </c>
      <c r="P301" s="234">
        <v>2</v>
      </c>
      <c r="Q301" s="235">
        <v>1</v>
      </c>
      <c r="R301" s="255"/>
      <c r="S301" s="255"/>
      <c r="T301" s="261">
        <v>16231</v>
      </c>
      <c r="U301" s="219">
        <f t="shared" si="216"/>
        <v>0</v>
      </c>
      <c r="V301" s="220">
        <f t="shared" si="217"/>
        <v>0</v>
      </c>
      <c r="W301" s="220">
        <f t="shared" si="218"/>
        <v>0</v>
      </c>
      <c r="X301" s="220">
        <f t="shared" si="219"/>
        <v>0</v>
      </c>
      <c r="Y301" s="221">
        <f t="shared" si="220"/>
        <v>0</v>
      </c>
      <c r="Z301" s="219">
        <f t="shared" si="221"/>
        <v>16231</v>
      </c>
      <c r="AA301" s="220">
        <f t="shared" si="222"/>
        <v>0</v>
      </c>
      <c r="AB301" s="220">
        <f t="shared" si="223"/>
        <v>0</v>
      </c>
      <c r="AC301" s="220">
        <f t="shared" si="224"/>
        <v>0</v>
      </c>
      <c r="AD301" s="221">
        <f t="shared" si="225"/>
        <v>16231</v>
      </c>
      <c r="AE301" s="252"/>
      <c r="AF301" s="252"/>
      <c r="AH301" s="251">
        <f t="shared" si="226"/>
        <v>0</v>
      </c>
      <c r="AI301" s="240"/>
      <c r="AJ301" s="240"/>
      <c r="AK301" s="240"/>
      <c r="AL301" s="241"/>
      <c r="AM301" s="254"/>
      <c r="AN301" s="262"/>
      <c r="AO301" s="249">
        <f t="shared" si="227"/>
        <v>0</v>
      </c>
      <c r="AP301" s="240"/>
      <c r="AQ301" s="240"/>
      <c r="AR301" s="240"/>
      <c r="AS301" s="243"/>
      <c r="AT301" s="214">
        <f t="shared" si="232"/>
        <v>0</v>
      </c>
      <c r="AU301" s="240"/>
      <c r="AV301" s="240"/>
      <c r="AW301" s="240"/>
      <c r="AX301" s="241"/>
      <c r="AY301" s="249">
        <f t="shared" si="228"/>
        <v>16231</v>
      </c>
      <c r="AZ301" s="240"/>
      <c r="BA301" s="240"/>
      <c r="BB301" s="240"/>
      <c r="BC301" s="247">
        <v>16231</v>
      </c>
      <c r="BD301" s="254"/>
      <c r="BE301" s="252"/>
      <c r="BF301" s="249">
        <f t="shared" si="215"/>
        <v>0</v>
      </c>
      <c r="BG301" s="240"/>
      <c r="BH301" s="240"/>
      <c r="BI301" s="240"/>
      <c r="BJ301" s="241"/>
      <c r="BK301" s="249">
        <f t="shared" si="229"/>
        <v>0</v>
      </c>
      <c r="BL301" s="240"/>
      <c r="BM301" s="240"/>
      <c r="BN301" s="240"/>
      <c r="BO301" s="247"/>
      <c r="BP301" s="223">
        <f t="shared" si="230"/>
        <v>0</v>
      </c>
      <c r="BQ301" s="240"/>
      <c r="BR301" s="240"/>
      <c r="BS301" s="240"/>
      <c r="BT301" s="247"/>
      <c r="BU301" s="249">
        <f t="shared" si="231"/>
        <v>0</v>
      </c>
      <c r="BV301" s="240"/>
      <c r="BW301" s="240"/>
      <c r="BX301" s="240"/>
      <c r="BY301" s="247"/>
      <c r="CA301" s="222">
        <v>271</v>
      </c>
      <c r="CB301" s="216"/>
      <c r="CC301" s="216"/>
      <c r="CD301" s="216"/>
      <c r="CE301" s="216"/>
      <c r="CF301" s="216">
        <f t="shared" si="208"/>
        <v>0</v>
      </c>
      <c r="CH301" s="263">
        <v>32</v>
      </c>
      <c r="CJ301" s="274">
        <v>161</v>
      </c>
    </row>
    <row r="302" spans="1:88" s="211" customFormat="1" ht="16.5" customHeight="1" x14ac:dyDescent="0.15">
      <c r="A302" s="213">
        <f t="shared" si="210"/>
        <v>288</v>
      </c>
      <c r="B302" s="237" t="s">
        <v>26</v>
      </c>
      <c r="C302" s="418" t="s">
        <v>978</v>
      </c>
      <c r="D302" s="304" t="s">
        <v>173</v>
      </c>
      <c r="E302" s="267" t="s">
        <v>886</v>
      </c>
      <c r="F302" s="292" t="s">
        <v>910</v>
      </c>
      <c r="G302" s="227" t="s">
        <v>979</v>
      </c>
      <c r="H302" s="263">
        <v>3</v>
      </c>
      <c r="I302" s="230">
        <v>44270</v>
      </c>
      <c r="J302" s="231">
        <v>44651</v>
      </c>
      <c r="K302" s="234">
        <v>10</v>
      </c>
      <c r="L302" s="234">
        <v>9</v>
      </c>
      <c r="M302" s="234">
        <v>3</v>
      </c>
      <c r="N302" s="234">
        <v>2</v>
      </c>
      <c r="O302" s="234">
        <v>1</v>
      </c>
      <c r="P302" s="234">
        <v>1</v>
      </c>
      <c r="Q302" s="235">
        <v>1</v>
      </c>
      <c r="R302" s="255"/>
      <c r="S302" s="255"/>
      <c r="T302" s="261">
        <v>660</v>
      </c>
      <c r="U302" s="219">
        <f t="shared" si="216"/>
        <v>0</v>
      </c>
      <c r="V302" s="220">
        <f t="shared" si="217"/>
        <v>0</v>
      </c>
      <c r="W302" s="220">
        <f t="shared" si="218"/>
        <v>0</v>
      </c>
      <c r="X302" s="220">
        <f t="shared" si="219"/>
        <v>0</v>
      </c>
      <c r="Y302" s="221">
        <f t="shared" si="220"/>
        <v>0</v>
      </c>
      <c r="Z302" s="219">
        <f t="shared" si="221"/>
        <v>660</v>
      </c>
      <c r="AA302" s="220">
        <f t="shared" si="222"/>
        <v>0</v>
      </c>
      <c r="AB302" s="220">
        <f t="shared" si="223"/>
        <v>0</v>
      </c>
      <c r="AC302" s="220">
        <f t="shared" si="224"/>
        <v>0</v>
      </c>
      <c r="AD302" s="221">
        <f t="shared" si="225"/>
        <v>660</v>
      </c>
      <c r="AE302" s="252"/>
      <c r="AF302" s="252"/>
      <c r="AH302" s="251">
        <f t="shared" si="226"/>
        <v>0</v>
      </c>
      <c r="AI302" s="240"/>
      <c r="AJ302" s="240"/>
      <c r="AK302" s="240"/>
      <c r="AL302" s="241"/>
      <c r="AM302" s="254"/>
      <c r="AN302" s="262"/>
      <c r="AO302" s="249">
        <f t="shared" si="227"/>
        <v>0</v>
      </c>
      <c r="AP302" s="240"/>
      <c r="AQ302" s="240"/>
      <c r="AR302" s="240"/>
      <c r="AS302" s="243"/>
      <c r="AT302" s="214">
        <f t="shared" si="232"/>
        <v>0</v>
      </c>
      <c r="AU302" s="240"/>
      <c r="AV302" s="240"/>
      <c r="AW302" s="240"/>
      <c r="AX302" s="241"/>
      <c r="AY302" s="249">
        <f t="shared" si="228"/>
        <v>660</v>
      </c>
      <c r="AZ302" s="240"/>
      <c r="BA302" s="240"/>
      <c r="BB302" s="240"/>
      <c r="BC302" s="247">
        <v>660</v>
      </c>
      <c r="BD302" s="254"/>
      <c r="BE302" s="252"/>
      <c r="BF302" s="249">
        <f t="shared" si="215"/>
        <v>0</v>
      </c>
      <c r="BG302" s="240"/>
      <c r="BH302" s="240"/>
      <c r="BI302" s="240"/>
      <c r="BJ302" s="241"/>
      <c r="BK302" s="249">
        <f t="shared" si="229"/>
        <v>0</v>
      </c>
      <c r="BL302" s="240"/>
      <c r="BM302" s="240"/>
      <c r="BN302" s="240"/>
      <c r="BO302" s="247"/>
      <c r="BP302" s="223">
        <f t="shared" si="230"/>
        <v>0</v>
      </c>
      <c r="BQ302" s="240"/>
      <c r="BR302" s="240"/>
      <c r="BS302" s="240"/>
      <c r="BT302" s="247"/>
      <c r="BU302" s="249">
        <f t="shared" si="231"/>
        <v>0</v>
      </c>
      <c r="BV302" s="240"/>
      <c r="BW302" s="240"/>
      <c r="BX302" s="240"/>
      <c r="BY302" s="247"/>
      <c r="CA302" s="222">
        <v>272</v>
      </c>
      <c r="CB302" s="216"/>
      <c r="CC302" s="216"/>
      <c r="CD302" s="216"/>
      <c r="CE302" s="216"/>
      <c r="CF302" s="216">
        <f t="shared" si="208"/>
        <v>0</v>
      </c>
      <c r="CH302" s="263">
        <v>32</v>
      </c>
      <c r="CJ302" s="274">
        <v>162</v>
      </c>
    </row>
    <row r="303" spans="1:88" s="211" customFormat="1" ht="16.5" customHeight="1" x14ac:dyDescent="0.15">
      <c r="A303" s="213">
        <f t="shared" si="210"/>
        <v>289</v>
      </c>
      <c r="B303" s="237" t="s">
        <v>26</v>
      </c>
      <c r="C303" s="418" t="s">
        <v>978</v>
      </c>
      <c r="D303" s="304" t="s">
        <v>173</v>
      </c>
      <c r="E303" s="267" t="s">
        <v>886</v>
      </c>
      <c r="F303" s="292" t="s">
        <v>910</v>
      </c>
      <c r="G303" s="227" t="s">
        <v>1884</v>
      </c>
      <c r="H303" s="263">
        <v>3</v>
      </c>
      <c r="I303" s="230">
        <v>44270</v>
      </c>
      <c r="J303" s="231">
        <v>44651</v>
      </c>
      <c r="K303" s="234">
        <v>10</v>
      </c>
      <c r="L303" s="234">
        <v>9</v>
      </c>
      <c r="M303" s="234">
        <v>4</v>
      </c>
      <c r="N303" s="234">
        <v>2</v>
      </c>
      <c r="O303" s="234">
        <v>1</v>
      </c>
      <c r="P303" s="234">
        <v>1</v>
      </c>
      <c r="Q303" s="235">
        <v>1</v>
      </c>
      <c r="R303" s="255"/>
      <c r="S303" s="255"/>
      <c r="T303" s="261">
        <v>610</v>
      </c>
      <c r="U303" s="219">
        <f t="shared" si="216"/>
        <v>0</v>
      </c>
      <c r="V303" s="220">
        <f t="shared" si="217"/>
        <v>0</v>
      </c>
      <c r="W303" s="220">
        <f t="shared" si="218"/>
        <v>0</v>
      </c>
      <c r="X303" s="220">
        <f t="shared" si="219"/>
        <v>0</v>
      </c>
      <c r="Y303" s="221">
        <f t="shared" si="220"/>
        <v>0</v>
      </c>
      <c r="Z303" s="219">
        <f t="shared" si="221"/>
        <v>610</v>
      </c>
      <c r="AA303" s="220">
        <f t="shared" si="222"/>
        <v>0</v>
      </c>
      <c r="AB303" s="220">
        <f t="shared" si="223"/>
        <v>0</v>
      </c>
      <c r="AC303" s="220">
        <f t="shared" si="224"/>
        <v>0</v>
      </c>
      <c r="AD303" s="221">
        <f t="shared" si="225"/>
        <v>610</v>
      </c>
      <c r="AE303" s="252"/>
      <c r="AF303" s="252"/>
      <c r="AH303" s="251">
        <f t="shared" si="226"/>
        <v>0</v>
      </c>
      <c r="AI303" s="240"/>
      <c r="AJ303" s="240"/>
      <c r="AK303" s="240"/>
      <c r="AL303" s="241"/>
      <c r="AM303" s="254"/>
      <c r="AN303" s="262"/>
      <c r="AO303" s="249">
        <f t="shared" si="227"/>
        <v>0</v>
      </c>
      <c r="AP303" s="240"/>
      <c r="AQ303" s="240"/>
      <c r="AR303" s="240"/>
      <c r="AS303" s="243"/>
      <c r="AT303" s="214">
        <f t="shared" si="232"/>
        <v>0</v>
      </c>
      <c r="AU303" s="240"/>
      <c r="AV303" s="240"/>
      <c r="AW303" s="240"/>
      <c r="AX303" s="241"/>
      <c r="AY303" s="249">
        <f t="shared" si="228"/>
        <v>610</v>
      </c>
      <c r="AZ303" s="240"/>
      <c r="BA303" s="240"/>
      <c r="BB303" s="240"/>
      <c r="BC303" s="247">
        <v>610</v>
      </c>
      <c r="BD303" s="254"/>
      <c r="BE303" s="252"/>
      <c r="BF303" s="249">
        <f t="shared" si="215"/>
        <v>0</v>
      </c>
      <c r="BG303" s="240"/>
      <c r="BH303" s="240"/>
      <c r="BI303" s="240"/>
      <c r="BJ303" s="241"/>
      <c r="BK303" s="249">
        <f t="shared" si="229"/>
        <v>0</v>
      </c>
      <c r="BL303" s="240"/>
      <c r="BM303" s="240"/>
      <c r="BN303" s="240"/>
      <c r="BO303" s="247"/>
      <c r="BP303" s="223">
        <f t="shared" si="230"/>
        <v>0</v>
      </c>
      <c r="BQ303" s="240"/>
      <c r="BR303" s="240"/>
      <c r="BS303" s="240"/>
      <c r="BT303" s="247"/>
      <c r="BU303" s="249">
        <f t="shared" si="231"/>
        <v>0</v>
      </c>
      <c r="BV303" s="240"/>
      <c r="BW303" s="240"/>
      <c r="BX303" s="240"/>
      <c r="BY303" s="247"/>
      <c r="CA303" s="222">
        <v>273</v>
      </c>
      <c r="CB303" s="216"/>
      <c r="CC303" s="216"/>
      <c r="CD303" s="216"/>
      <c r="CE303" s="216"/>
      <c r="CF303" s="216">
        <f t="shared" si="208"/>
        <v>0</v>
      </c>
      <c r="CH303" s="263">
        <v>32</v>
      </c>
      <c r="CJ303" s="274">
        <v>162</v>
      </c>
    </row>
    <row r="304" spans="1:88" s="211" customFormat="1" ht="16.5" customHeight="1" x14ac:dyDescent="0.15">
      <c r="A304" s="213">
        <f t="shared" si="210"/>
        <v>290</v>
      </c>
      <c r="B304" s="237" t="s">
        <v>26</v>
      </c>
      <c r="C304" s="418" t="s">
        <v>978</v>
      </c>
      <c r="D304" s="304" t="s">
        <v>173</v>
      </c>
      <c r="E304" s="267" t="s">
        <v>886</v>
      </c>
      <c r="F304" s="292" t="s">
        <v>910</v>
      </c>
      <c r="G304" s="227" t="s">
        <v>979</v>
      </c>
      <c r="H304" s="264">
        <v>3</v>
      </c>
      <c r="I304" s="230">
        <v>44270</v>
      </c>
      <c r="J304" s="231">
        <v>44651</v>
      </c>
      <c r="K304" s="234">
        <v>10</v>
      </c>
      <c r="L304" s="234">
        <v>9</v>
      </c>
      <c r="M304" s="234">
        <v>5</v>
      </c>
      <c r="N304" s="234">
        <v>2</v>
      </c>
      <c r="O304" s="234">
        <v>1</v>
      </c>
      <c r="P304" s="234">
        <v>1</v>
      </c>
      <c r="Q304" s="235">
        <v>1</v>
      </c>
      <c r="R304" s="256"/>
      <c r="S304" s="256"/>
      <c r="T304" s="261">
        <v>160</v>
      </c>
      <c r="U304" s="219">
        <f t="shared" si="216"/>
        <v>0</v>
      </c>
      <c r="V304" s="220">
        <f t="shared" si="217"/>
        <v>0</v>
      </c>
      <c r="W304" s="220">
        <f t="shared" si="218"/>
        <v>0</v>
      </c>
      <c r="X304" s="220">
        <f t="shared" si="219"/>
        <v>0</v>
      </c>
      <c r="Y304" s="221">
        <f t="shared" si="220"/>
        <v>0</v>
      </c>
      <c r="Z304" s="219">
        <f t="shared" si="221"/>
        <v>160</v>
      </c>
      <c r="AA304" s="220">
        <f t="shared" si="222"/>
        <v>0</v>
      </c>
      <c r="AB304" s="220">
        <f t="shared" si="223"/>
        <v>0</v>
      </c>
      <c r="AC304" s="220">
        <f t="shared" si="224"/>
        <v>0</v>
      </c>
      <c r="AD304" s="221">
        <f t="shared" si="225"/>
        <v>160</v>
      </c>
      <c r="AE304" s="252"/>
      <c r="AF304" s="252"/>
      <c r="AH304" s="251">
        <f t="shared" si="226"/>
        <v>0</v>
      </c>
      <c r="AI304" s="240"/>
      <c r="AJ304" s="240"/>
      <c r="AK304" s="240"/>
      <c r="AL304" s="241"/>
      <c r="AM304" s="254"/>
      <c r="AN304" s="262"/>
      <c r="AO304" s="249">
        <f t="shared" si="227"/>
        <v>0</v>
      </c>
      <c r="AP304" s="240"/>
      <c r="AQ304" s="240"/>
      <c r="AR304" s="240"/>
      <c r="AS304" s="243"/>
      <c r="AT304" s="214">
        <f t="shared" si="232"/>
        <v>0</v>
      </c>
      <c r="AU304" s="240"/>
      <c r="AV304" s="240"/>
      <c r="AW304" s="240"/>
      <c r="AX304" s="241"/>
      <c r="AY304" s="249">
        <f t="shared" si="228"/>
        <v>160</v>
      </c>
      <c r="AZ304" s="240"/>
      <c r="BA304" s="240"/>
      <c r="BB304" s="240"/>
      <c r="BC304" s="247">
        <v>160</v>
      </c>
      <c r="BD304" s="254"/>
      <c r="BE304" s="252"/>
      <c r="BF304" s="249">
        <f t="shared" si="215"/>
        <v>0</v>
      </c>
      <c r="BG304" s="240"/>
      <c r="BH304" s="240"/>
      <c r="BI304" s="240"/>
      <c r="BJ304" s="241"/>
      <c r="BK304" s="249">
        <f t="shared" si="229"/>
        <v>0</v>
      </c>
      <c r="BL304" s="240"/>
      <c r="BM304" s="240"/>
      <c r="BN304" s="240"/>
      <c r="BO304" s="247"/>
      <c r="BP304" s="223">
        <f t="shared" si="230"/>
        <v>0</v>
      </c>
      <c r="BQ304" s="240"/>
      <c r="BR304" s="240"/>
      <c r="BS304" s="240"/>
      <c r="BT304" s="247"/>
      <c r="BU304" s="249">
        <f t="shared" si="231"/>
        <v>0</v>
      </c>
      <c r="BV304" s="240"/>
      <c r="BW304" s="240"/>
      <c r="BX304" s="240"/>
      <c r="BY304" s="247"/>
      <c r="CA304" s="222">
        <v>274</v>
      </c>
      <c r="CB304" s="216"/>
      <c r="CC304" s="216"/>
      <c r="CD304" s="216"/>
      <c r="CE304" s="216"/>
      <c r="CF304" s="216">
        <f t="shared" si="208"/>
        <v>0</v>
      </c>
      <c r="CH304" s="264">
        <v>32</v>
      </c>
      <c r="CJ304" s="274">
        <v>162</v>
      </c>
    </row>
    <row r="305" spans="1:88" s="211" customFormat="1" ht="16.5" customHeight="1" x14ac:dyDescent="0.15">
      <c r="A305" s="213">
        <f t="shared" si="210"/>
        <v>291</v>
      </c>
      <c r="B305" s="237" t="s">
        <v>26</v>
      </c>
      <c r="C305" s="418" t="s">
        <v>978</v>
      </c>
      <c r="D305" s="304" t="s">
        <v>173</v>
      </c>
      <c r="E305" s="267" t="s">
        <v>886</v>
      </c>
      <c r="F305" s="292" t="s">
        <v>910</v>
      </c>
      <c r="G305" s="227" t="s">
        <v>979</v>
      </c>
      <c r="H305" s="263">
        <v>3</v>
      </c>
      <c r="I305" s="230">
        <v>44270</v>
      </c>
      <c r="J305" s="231">
        <v>44651</v>
      </c>
      <c r="K305" s="234">
        <v>10</v>
      </c>
      <c r="L305" s="234">
        <v>9</v>
      </c>
      <c r="M305" s="234">
        <v>6</v>
      </c>
      <c r="N305" s="234">
        <v>2</v>
      </c>
      <c r="O305" s="234">
        <v>1</v>
      </c>
      <c r="P305" s="234">
        <v>1</v>
      </c>
      <c r="Q305" s="235">
        <v>1</v>
      </c>
      <c r="R305" s="255"/>
      <c r="S305" s="255"/>
      <c r="T305" s="261">
        <v>260</v>
      </c>
      <c r="U305" s="219">
        <f t="shared" si="216"/>
        <v>0</v>
      </c>
      <c r="V305" s="220">
        <f t="shared" si="217"/>
        <v>0</v>
      </c>
      <c r="W305" s="220">
        <f t="shared" si="218"/>
        <v>0</v>
      </c>
      <c r="X305" s="220">
        <f t="shared" si="219"/>
        <v>0</v>
      </c>
      <c r="Y305" s="221">
        <f t="shared" si="220"/>
        <v>0</v>
      </c>
      <c r="Z305" s="219">
        <f t="shared" si="221"/>
        <v>260</v>
      </c>
      <c r="AA305" s="220">
        <f t="shared" si="222"/>
        <v>0</v>
      </c>
      <c r="AB305" s="220">
        <f t="shared" si="223"/>
        <v>0</v>
      </c>
      <c r="AC305" s="220">
        <f t="shared" si="224"/>
        <v>0</v>
      </c>
      <c r="AD305" s="221">
        <f t="shared" si="225"/>
        <v>260</v>
      </c>
      <c r="AE305" s="252"/>
      <c r="AF305" s="252"/>
      <c r="AH305" s="251">
        <f t="shared" si="226"/>
        <v>0</v>
      </c>
      <c r="AI305" s="240"/>
      <c r="AJ305" s="240"/>
      <c r="AK305" s="240"/>
      <c r="AL305" s="241"/>
      <c r="AM305" s="254"/>
      <c r="AN305" s="262"/>
      <c r="AO305" s="249">
        <f t="shared" si="227"/>
        <v>0</v>
      </c>
      <c r="AP305" s="240"/>
      <c r="AQ305" s="240"/>
      <c r="AR305" s="240"/>
      <c r="AS305" s="243"/>
      <c r="AT305" s="214">
        <f t="shared" si="232"/>
        <v>0</v>
      </c>
      <c r="AU305" s="240"/>
      <c r="AV305" s="240"/>
      <c r="AW305" s="240"/>
      <c r="AX305" s="241"/>
      <c r="AY305" s="249">
        <f t="shared" si="228"/>
        <v>260</v>
      </c>
      <c r="AZ305" s="240"/>
      <c r="BA305" s="240"/>
      <c r="BB305" s="240"/>
      <c r="BC305" s="247">
        <v>260</v>
      </c>
      <c r="BD305" s="254"/>
      <c r="BE305" s="252"/>
      <c r="BF305" s="249">
        <f t="shared" si="215"/>
        <v>0</v>
      </c>
      <c r="BG305" s="240"/>
      <c r="BH305" s="240"/>
      <c r="BI305" s="240"/>
      <c r="BJ305" s="241"/>
      <c r="BK305" s="249">
        <f t="shared" si="229"/>
        <v>0</v>
      </c>
      <c r="BL305" s="240"/>
      <c r="BM305" s="240"/>
      <c r="BN305" s="240"/>
      <c r="BO305" s="247"/>
      <c r="BP305" s="223">
        <f t="shared" si="230"/>
        <v>0</v>
      </c>
      <c r="BQ305" s="240"/>
      <c r="BR305" s="240"/>
      <c r="BS305" s="240"/>
      <c r="BT305" s="247"/>
      <c r="BU305" s="249">
        <f t="shared" si="231"/>
        <v>0</v>
      </c>
      <c r="BV305" s="240"/>
      <c r="BW305" s="240"/>
      <c r="BX305" s="240"/>
      <c r="BY305" s="247"/>
      <c r="CA305" s="222">
        <v>275</v>
      </c>
      <c r="CB305" s="216"/>
      <c r="CC305" s="216"/>
      <c r="CD305" s="216"/>
      <c r="CE305" s="216"/>
      <c r="CF305" s="216">
        <f t="shared" si="208"/>
        <v>0</v>
      </c>
      <c r="CH305" s="263">
        <v>32</v>
      </c>
      <c r="CJ305" s="274">
        <v>162</v>
      </c>
    </row>
    <row r="306" spans="1:88" s="211" customFormat="1" ht="16.5" customHeight="1" x14ac:dyDescent="0.15">
      <c r="A306" s="213">
        <f t="shared" si="210"/>
        <v>292</v>
      </c>
      <c r="B306" s="287" t="s">
        <v>26</v>
      </c>
      <c r="C306" s="418" t="s">
        <v>978</v>
      </c>
      <c r="D306" s="304" t="s">
        <v>173</v>
      </c>
      <c r="E306" s="267" t="s">
        <v>886</v>
      </c>
      <c r="F306" s="641" t="s">
        <v>980</v>
      </c>
      <c r="G306" s="227" t="s">
        <v>979</v>
      </c>
      <c r="H306" s="263">
        <v>3</v>
      </c>
      <c r="I306" s="230">
        <v>44270</v>
      </c>
      <c r="J306" s="231">
        <v>44651</v>
      </c>
      <c r="K306" s="234">
        <v>10</v>
      </c>
      <c r="L306" s="234">
        <v>9</v>
      </c>
      <c r="M306" s="234">
        <v>7</v>
      </c>
      <c r="N306" s="234">
        <v>2</v>
      </c>
      <c r="O306" s="234">
        <v>1</v>
      </c>
      <c r="P306" s="234">
        <v>1</v>
      </c>
      <c r="Q306" s="235">
        <v>1</v>
      </c>
      <c r="R306" s="255"/>
      <c r="S306" s="255"/>
      <c r="T306" s="261">
        <v>410</v>
      </c>
      <c r="U306" s="219">
        <f t="shared" si="216"/>
        <v>0</v>
      </c>
      <c r="V306" s="220">
        <f t="shared" si="217"/>
        <v>0</v>
      </c>
      <c r="W306" s="220">
        <f t="shared" si="218"/>
        <v>0</v>
      </c>
      <c r="X306" s="220">
        <f t="shared" si="219"/>
        <v>0</v>
      </c>
      <c r="Y306" s="221">
        <f t="shared" si="220"/>
        <v>0</v>
      </c>
      <c r="Z306" s="219">
        <f t="shared" si="221"/>
        <v>410</v>
      </c>
      <c r="AA306" s="220">
        <f t="shared" si="222"/>
        <v>0</v>
      </c>
      <c r="AB306" s="220">
        <f t="shared" si="223"/>
        <v>0</v>
      </c>
      <c r="AC306" s="220">
        <f t="shared" si="224"/>
        <v>0</v>
      </c>
      <c r="AD306" s="399">
        <f t="shared" si="225"/>
        <v>410</v>
      </c>
      <c r="AE306" s="400"/>
      <c r="AF306" s="400"/>
      <c r="AH306" s="251">
        <f t="shared" si="226"/>
        <v>0</v>
      </c>
      <c r="AI306" s="240"/>
      <c r="AJ306" s="240"/>
      <c r="AK306" s="240"/>
      <c r="AL306" s="241"/>
      <c r="AM306" s="254"/>
      <c r="AN306" s="262"/>
      <c r="AO306" s="249">
        <f t="shared" si="227"/>
        <v>0</v>
      </c>
      <c r="AP306" s="240"/>
      <c r="AQ306" s="240"/>
      <c r="AR306" s="240"/>
      <c r="AS306" s="401"/>
      <c r="AT306" s="214">
        <f t="shared" si="232"/>
        <v>0</v>
      </c>
      <c r="AU306" s="240"/>
      <c r="AV306" s="240"/>
      <c r="AW306" s="240"/>
      <c r="AX306" s="241"/>
      <c r="AY306" s="249">
        <f t="shared" si="228"/>
        <v>410</v>
      </c>
      <c r="AZ306" s="240"/>
      <c r="BA306" s="240"/>
      <c r="BB306" s="240"/>
      <c r="BC306" s="402">
        <v>410</v>
      </c>
      <c r="BD306" s="254"/>
      <c r="BE306" s="252"/>
      <c r="BF306" s="249">
        <f t="shared" si="215"/>
        <v>0</v>
      </c>
      <c r="BG306" s="240"/>
      <c r="BH306" s="240"/>
      <c r="BI306" s="240"/>
      <c r="BJ306" s="241"/>
      <c r="BK306" s="249">
        <f t="shared" si="229"/>
        <v>0</v>
      </c>
      <c r="BL306" s="240"/>
      <c r="BM306" s="240"/>
      <c r="BN306" s="240"/>
      <c r="BO306" s="402"/>
      <c r="BP306" s="223">
        <f t="shared" si="230"/>
        <v>0</v>
      </c>
      <c r="BQ306" s="240"/>
      <c r="BR306" s="240"/>
      <c r="BS306" s="240"/>
      <c r="BT306" s="247"/>
      <c r="BU306" s="249">
        <f t="shared" si="231"/>
        <v>0</v>
      </c>
      <c r="BV306" s="240"/>
      <c r="BW306" s="240"/>
      <c r="BX306" s="240"/>
      <c r="BY306" s="402"/>
      <c r="CA306" s="222">
        <v>279</v>
      </c>
      <c r="CB306" s="403"/>
      <c r="CC306" s="403"/>
      <c r="CD306" s="403"/>
      <c r="CE306" s="403"/>
      <c r="CF306" s="216">
        <f t="shared" si="208"/>
        <v>0</v>
      </c>
      <c r="CH306" s="263">
        <v>32</v>
      </c>
      <c r="CJ306" s="274">
        <v>162</v>
      </c>
    </row>
    <row r="307" spans="1:88" s="211" customFormat="1" ht="16.5" customHeight="1" x14ac:dyDescent="0.15">
      <c r="A307" s="213">
        <f t="shared" si="210"/>
        <v>293</v>
      </c>
      <c r="B307" s="287" t="s">
        <v>26</v>
      </c>
      <c r="C307" s="418" t="s">
        <v>981</v>
      </c>
      <c r="D307" s="304" t="s">
        <v>173</v>
      </c>
      <c r="E307" s="267" t="s">
        <v>886</v>
      </c>
      <c r="F307" s="292" t="s">
        <v>913</v>
      </c>
      <c r="G307" s="227" t="s">
        <v>982</v>
      </c>
      <c r="H307" s="263">
        <v>3</v>
      </c>
      <c r="I307" s="230" t="s">
        <v>915</v>
      </c>
      <c r="J307" s="231">
        <v>44651</v>
      </c>
      <c r="K307" s="234">
        <v>10</v>
      </c>
      <c r="L307" s="234">
        <v>9</v>
      </c>
      <c r="M307" s="234">
        <v>8</v>
      </c>
      <c r="N307" s="234">
        <v>3</v>
      </c>
      <c r="O307" s="234">
        <v>1</v>
      </c>
      <c r="P307" s="234">
        <v>1</v>
      </c>
      <c r="Q307" s="235">
        <v>1</v>
      </c>
      <c r="R307" s="255"/>
      <c r="S307" s="255"/>
      <c r="T307" s="261">
        <v>36112</v>
      </c>
      <c r="U307" s="219">
        <f t="shared" si="216"/>
        <v>0</v>
      </c>
      <c r="V307" s="220">
        <f t="shared" si="217"/>
        <v>0</v>
      </c>
      <c r="W307" s="220">
        <f t="shared" si="218"/>
        <v>0</v>
      </c>
      <c r="X307" s="220">
        <f t="shared" si="219"/>
        <v>0</v>
      </c>
      <c r="Y307" s="221">
        <f t="shared" si="220"/>
        <v>0</v>
      </c>
      <c r="Z307" s="219">
        <f t="shared" si="221"/>
        <v>36112</v>
      </c>
      <c r="AA307" s="220">
        <f t="shared" si="222"/>
        <v>0</v>
      </c>
      <c r="AB307" s="220">
        <f t="shared" si="223"/>
        <v>0</v>
      </c>
      <c r="AC307" s="220">
        <f t="shared" si="224"/>
        <v>0</v>
      </c>
      <c r="AD307" s="221">
        <f t="shared" si="225"/>
        <v>36112</v>
      </c>
      <c r="AE307" s="252"/>
      <c r="AF307" s="252"/>
      <c r="AH307" s="251">
        <f t="shared" si="226"/>
        <v>0</v>
      </c>
      <c r="AI307" s="240"/>
      <c r="AJ307" s="240"/>
      <c r="AK307" s="240"/>
      <c r="AL307" s="241"/>
      <c r="AM307" s="254"/>
      <c r="AN307" s="262"/>
      <c r="AO307" s="249">
        <f t="shared" si="227"/>
        <v>0</v>
      </c>
      <c r="AP307" s="240"/>
      <c r="AQ307" s="240"/>
      <c r="AR307" s="240"/>
      <c r="AS307" s="243"/>
      <c r="AT307" s="214">
        <f t="shared" si="232"/>
        <v>0</v>
      </c>
      <c r="AU307" s="240"/>
      <c r="AV307" s="240"/>
      <c r="AW307" s="240"/>
      <c r="AX307" s="241"/>
      <c r="AY307" s="249">
        <f t="shared" si="228"/>
        <v>36112</v>
      </c>
      <c r="AZ307" s="240"/>
      <c r="BA307" s="240"/>
      <c r="BB307" s="240"/>
      <c r="BC307" s="247">
        <v>36112</v>
      </c>
      <c r="BD307" s="254"/>
      <c r="BE307" s="252"/>
      <c r="BF307" s="249">
        <f t="shared" si="215"/>
        <v>0</v>
      </c>
      <c r="BG307" s="240"/>
      <c r="BH307" s="240"/>
      <c r="BI307" s="240"/>
      <c r="BJ307" s="241"/>
      <c r="BK307" s="249">
        <f t="shared" si="229"/>
        <v>0</v>
      </c>
      <c r="BL307" s="240"/>
      <c r="BM307" s="240"/>
      <c r="BN307" s="240"/>
      <c r="BO307" s="247"/>
      <c r="BP307" s="223">
        <f t="shared" si="230"/>
        <v>0</v>
      </c>
      <c r="BQ307" s="240"/>
      <c r="BR307" s="240"/>
      <c r="BS307" s="240"/>
      <c r="BT307" s="247"/>
      <c r="BU307" s="249">
        <f t="shared" si="231"/>
        <v>0</v>
      </c>
      <c r="BV307" s="240"/>
      <c r="BW307" s="240"/>
      <c r="BX307" s="240"/>
      <c r="BY307" s="247"/>
      <c r="CA307" s="222">
        <v>280</v>
      </c>
      <c r="CB307" s="403"/>
      <c r="CC307" s="403"/>
      <c r="CD307" s="403"/>
      <c r="CE307" s="403"/>
      <c r="CF307" s="216">
        <f t="shared" si="208"/>
        <v>0</v>
      </c>
      <c r="CH307" s="263">
        <v>32</v>
      </c>
      <c r="CJ307" s="274">
        <v>163</v>
      </c>
    </row>
    <row r="308" spans="1:88" s="211" customFormat="1" ht="16.5" customHeight="1" x14ac:dyDescent="0.15">
      <c r="A308" s="213">
        <f t="shared" si="210"/>
        <v>294</v>
      </c>
      <c r="B308" s="237" t="s">
        <v>26</v>
      </c>
      <c r="C308" s="418" t="s">
        <v>971</v>
      </c>
      <c r="D308" s="304" t="s">
        <v>173</v>
      </c>
      <c r="E308" s="267" t="s">
        <v>886</v>
      </c>
      <c r="F308" s="292" t="s">
        <v>887</v>
      </c>
      <c r="G308" s="227" t="s">
        <v>972</v>
      </c>
      <c r="H308" s="263">
        <v>3</v>
      </c>
      <c r="I308" s="230">
        <v>44242</v>
      </c>
      <c r="J308" s="231">
        <v>44651</v>
      </c>
      <c r="K308" s="234">
        <v>10</v>
      </c>
      <c r="L308" s="234">
        <v>9</v>
      </c>
      <c r="M308" s="234">
        <v>7</v>
      </c>
      <c r="N308" s="234">
        <v>2</v>
      </c>
      <c r="O308" s="234">
        <v>1</v>
      </c>
      <c r="P308" s="234">
        <v>1</v>
      </c>
      <c r="Q308" s="235">
        <v>1</v>
      </c>
      <c r="R308" s="255"/>
      <c r="S308" s="255"/>
      <c r="T308" s="261">
        <v>1425</v>
      </c>
      <c r="U308" s="219">
        <f t="shared" si="216"/>
        <v>0</v>
      </c>
      <c r="V308" s="220">
        <f t="shared" si="217"/>
        <v>0</v>
      </c>
      <c r="W308" s="220">
        <f t="shared" si="218"/>
        <v>0</v>
      </c>
      <c r="X308" s="220">
        <f t="shared" si="219"/>
        <v>0</v>
      </c>
      <c r="Y308" s="221">
        <f t="shared" si="220"/>
        <v>0</v>
      </c>
      <c r="Z308" s="219">
        <f t="shared" si="221"/>
        <v>1425</v>
      </c>
      <c r="AA308" s="220">
        <f t="shared" si="222"/>
        <v>0</v>
      </c>
      <c r="AB308" s="220">
        <f t="shared" si="223"/>
        <v>0</v>
      </c>
      <c r="AC308" s="220">
        <f t="shared" si="224"/>
        <v>0</v>
      </c>
      <c r="AD308" s="221">
        <f t="shared" si="225"/>
        <v>1425</v>
      </c>
      <c r="AE308" s="252"/>
      <c r="AF308" s="252"/>
      <c r="AH308" s="251">
        <f t="shared" si="226"/>
        <v>0</v>
      </c>
      <c r="AI308" s="240"/>
      <c r="AJ308" s="240"/>
      <c r="AK308" s="240"/>
      <c r="AL308" s="241"/>
      <c r="AM308" s="254"/>
      <c r="AN308" s="262"/>
      <c r="AO308" s="249">
        <f t="shared" si="227"/>
        <v>0</v>
      </c>
      <c r="AP308" s="240"/>
      <c r="AQ308" s="240"/>
      <c r="AR308" s="240"/>
      <c r="AS308" s="243"/>
      <c r="AT308" s="214">
        <f t="shared" si="232"/>
        <v>0</v>
      </c>
      <c r="AU308" s="240"/>
      <c r="AV308" s="240"/>
      <c r="AW308" s="240"/>
      <c r="AX308" s="241"/>
      <c r="AY308" s="249">
        <f t="shared" si="228"/>
        <v>1425</v>
      </c>
      <c r="AZ308" s="240"/>
      <c r="BA308" s="240"/>
      <c r="BB308" s="240"/>
      <c r="BC308" s="247">
        <v>1425</v>
      </c>
      <c r="BD308" s="254"/>
      <c r="BE308" s="252"/>
      <c r="BF308" s="249">
        <f t="shared" si="215"/>
        <v>0</v>
      </c>
      <c r="BG308" s="240"/>
      <c r="BH308" s="240"/>
      <c r="BI308" s="240"/>
      <c r="BJ308" s="241"/>
      <c r="BK308" s="249">
        <f t="shared" si="229"/>
        <v>0</v>
      </c>
      <c r="BL308" s="240"/>
      <c r="BM308" s="240"/>
      <c r="BN308" s="240"/>
      <c r="BO308" s="247"/>
      <c r="BP308" s="223">
        <f t="shared" si="230"/>
        <v>0</v>
      </c>
      <c r="BQ308" s="240"/>
      <c r="BR308" s="240"/>
      <c r="BS308" s="240"/>
      <c r="BT308" s="247"/>
      <c r="BU308" s="249">
        <f t="shared" si="231"/>
        <v>0</v>
      </c>
      <c r="BV308" s="240"/>
      <c r="BW308" s="240"/>
      <c r="BX308" s="240"/>
      <c r="BY308" s="247"/>
      <c r="CA308" s="222">
        <v>276</v>
      </c>
      <c r="CB308" s="216"/>
      <c r="CC308" s="217"/>
      <c r="CD308" s="217"/>
      <c r="CE308" s="217"/>
      <c r="CF308" s="216">
        <f t="shared" si="208"/>
        <v>0</v>
      </c>
      <c r="CH308" s="263">
        <v>32</v>
      </c>
      <c r="CJ308" s="274">
        <v>161</v>
      </c>
    </row>
    <row r="309" spans="1:88" s="211" customFormat="1" ht="16.5" customHeight="1" x14ac:dyDescent="0.15">
      <c r="A309" s="213">
        <f t="shared" si="210"/>
        <v>295</v>
      </c>
      <c r="B309" s="237" t="s">
        <v>26</v>
      </c>
      <c r="C309" s="418" t="s">
        <v>973</v>
      </c>
      <c r="D309" s="304" t="s">
        <v>173</v>
      </c>
      <c r="E309" s="267" t="s">
        <v>886</v>
      </c>
      <c r="F309" s="292" t="s">
        <v>887</v>
      </c>
      <c r="G309" s="227" t="s">
        <v>974</v>
      </c>
      <c r="H309" s="263">
        <v>3</v>
      </c>
      <c r="I309" s="230">
        <v>44242</v>
      </c>
      <c r="J309" s="231">
        <v>44651</v>
      </c>
      <c r="K309" s="234">
        <v>10</v>
      </c>
      <c r="L309" s="234">
        <v>9</v>
      </c>
      <c r="M309" s="234">
        <v>7</v>
      </c>
      <c r="N309" s="234">
        <v>2</v>
      </c>
      <c r="O309" s="234">
        <v>1</v>
      </c>
      <c r="P309" s="234">
        <v>1</v>
      </c>
      <c r="Q309" s="235">
        <v>1</v>
      </c>
      <c r="R309" s="255"/>
      <c r="S309" s="255"/>
      <c r="T309" s="261">
        <v>720</v>
      </c>
      <c r="U309" s="219">
        <f t="shared" si="216"/>
        <v>0</v>
      </c>
      <c r="V309" s="220">
        <f t="shared" si="217"/>
        <v>0</v>
      </c>
      <c r="W309" s="220">
        <f t="shared" si="218"/>
        <v>0</v>
      </c>
      <c r="X309" s="220">
        <f t="shared" si="219"/>
        <v>0</v>
      </c>
      <c r="Y309" s="221">
        <f t="shared" si="220"/>
        <v>0</v>
      </c>
      <c r="Z309" s="219">
        <f t="shared" si="221"/>
        <v>720</v>
      </c>
      <c r="AA309" s="220">
        <f t="shared" si="222"/>
        <v>0</v>
      </c>
      <c r="AB309" s="220">
        <f t="shared" si="223"/>
        <v>0</v>
      </c>
      <c r="AC309" s="220">
        <f t="shared" si="224"/>
        <v>0</v>
      </c>
      <c r="AD309" s="221">
        <f t="shared" si="225"/>
        <v>720</v>
      </c>
      <c r="AE309" s="252"/>
      <c r="AF309" s="252"/>
      <c r="AH309" s="251">
        <f t="shared" si="226"/>
        <v>0</v>
      </c>
      <c r="AI309" s="240"/>
      <c r="AJ309" s="240"/>
      <c r="AK309" s="240"/>
      <c r="AL309" s="241"/>
      <c r="AM309" s="254"/>
      <c r="AN309" s="262"/>
      <c r="AO309" s="249">
        <f t="shared" si="227"/>
        <v>0</v>
      </c>
      <c r="AP309" s="240"/>
      <c r="AQ309" s="240"/>
      <c r="AR309" s="240"/>
      <c r="AS309" s="243"/>
      <c r="AT309" s="214">
        <f t="shared" si="232"/>
        <v>0</v>
      </c>
      <c r="AU309" s="240"/>
      <c r="AV309" s="240"/>
      <c r="AW309" s="240"/>
      <c r="AX309" s="241"/>
      <c r="AY309" s="249">
        <f t="shared" si="228"/>
        <v>720</v>
      </c>
      <c r="AZ309" s="240"/>
      <c r="BA309" s="240"/>
      <c r="BB309" s="240"/>
      <c r="BC309" s="247">
        <v>720</v>
      </c>
      <c r="BD309" s="254"/>
      <c r="BE309" s="252"/>
      <c r="BF309" s="249">
        <f t="shared" si="215"/>
        <v>0</v>
      </c>
      <c r="BG309" s="240"/>
      <c r="BH309" s="240"/>
      <c r="BI309" s="240"/>
      <c r="BJ309" s="241"/>
      <c r="BK309" s="249">
        <f t="shared" si="229"/>
        <v>0</v>
      </c>
      <c r="BL309" s="240"/>
      <c r="BM309" s="240"/>
      <c r="BN309" s="240"/>
      <c r="BO309" s="247"/>
      <c r="BP309" s="223">
        <f t="shared" si="230"/>
        <v>0</v>
      </c>
      <c r="BQ309" s="240"/>
      <c r="BR309" s="240"/>
      <c r="BS309" s="240"/>
      <c r="BT309" s="247"/>
      <c r="BU309" s="249">
        <f t="shared" si="231"/>
        <v>0</v>
      </c>
      <c r="BV309" s="240"/>
      <c r="BW309" s="240"/>
      <c r="BX309" s="240"/>
      <c r="BY309" s="247"/>
      <c r="CA309" s="222">
        <v>277</v>
      </c>
      <c r="CB309" s="216"/>
      <c r="CC309" s="216"/>
      <c r="CD309" s="216"/>
      <c r="CE309" s="216"/>
      <c r="CF309" s="216">
        <f t="shared" si="208"/>
        <v>0</v>
      </c>
      <c r="CH309" s="263">
        <v>32</v>
      </c>
      <c r="CJ309" s="274">
        <v>161</v>
      </c>
    </row>
    <row r="310" spans="1:88" s="211" customFormat="1" ht="16.5" customHeight="1" x14ac:dyDescent="0.15">
      <c r="A310" s="213">
        <f t="shared" si="210"/>
        <v>296</v>
      </c>
      <c r="B310" s="237" t="s">
        <v>26</v>
      </c>
      <c r="C310" s="418" t="s">
        <v>975</v>
      </c>
      <c r="D310" s="304" t="s">
        <v>976</v>
      </c>
      <c r="E310" s="267" t="s">
        <v>886</v>
      </c>
      <c r="F310" s="292" t="s">
        <v>887</v>
      </c>
      <c r="G310" s="227" t="s">
        <v>977</v>
      </c>
      <c r="H310" s="263">
        <v>3</v>
      </c>
      <c r="I310" s="230">
        <v>44242</v>
      </c>
      <c r="J310" s="231">
        <v>44651</v>
      </c>
      <c r="K310" s="234">
        <v>10</v>
      </c>
      <c r="L310" s="234">
        <v>9</v>
      </c>
      <c r="M310" s="234">
        <v>7</v>
      </c>
      <c r="N310" s="234">
        <v>2</v>
      </c>
      <c r="O310" s="234">
        <v>1</v>
      </c>
      <c r="P310" s="234">
        <v>1</v>
      </c>
      <c r="Q310" s="235">
        <v>1</v>
      </c>
      <c r="R310" s="255"/>
      <c r="S310" s="255"/>
      <c r="T310" s="261">
        <v>567000</v>
      </c>
      <c r="U310" s="219">
        <f t="shared" si="216"/>
        <v>0</v>
      </c>
      <c r="V310" s="220">
        <f t="shared" si="217"/>
        <v>0</v>
      </c>
      <c r="W310" s="220">
        <f t="shared" si="218"/>
        <v>0</v>
      </c>
      <c r="X310" s="220">
        <f t="shared" si="219"/>
        <v>0</v>
      </c>
      <c r="Y310" s="221">
        <f t="shared" si="220"/>
        <v>0</v>
      </c>
      <c r="Z310" s="219">
        <f t="shared" si="221"/>
        <v>567000</v>
      </c>
      <c r="AA310" s="220">
        <f t="shared" si="222"/>
        <v>0</v>
      </c>
      <c r="AB310" s="220">
        <f t="shared" si="223"/>
        <v>0</v>
      </c>
      <c r="AC310" s="220">
        <f t="shared" si="224"/>
        <v>0</v>
      </c>
      <c r="AD310" s="221">
        <f t="shared" si="225"/>
        <v>567000</v>
      </c>
      <c r="AE310" s="252"/>
      <c r="AF310" s="252"/>
      <c r="AH310" s="251">
        <f t="shared" si="226"/>
        <v>0</v>
      </c>
      <c r="AI310" s="240"/>
      <c r="AJ310" s="240"/>
      <c r="AK310" s="240"/>
      <c r="AL310" s="241"/>
      <c r="AM310" s="254"/>
      <c r="AN310" s="262"/>
      <c r="AO310" s="249">
        <f t="shared" si="227"/>
        <v>0</v>
      </c>
      <c r="AP310" s="240"/>
      <c r="AQ310" s="240"/>
      <c r="AR310" s="240"/>
      <c r="AS310" s="243"/>
      <c r="AT310" s="214">
        <f t="shared" si="232"/>
        <v>0</v>
      </c>
      <c r="AU310" s="240"/>
      <c r="AV310" s="240"/>
      <c r="AW310" s="240"/>
      <c r="AX310" s="241"/>
      <c r="AY310" s="249">
        <f t="shared" si="228"/>
        <v>567000</v>
      </c>
      <c r="AZ310" s="240"/>
      <c r="BA310" s="240"/>
      <c r="BB310" s="240"/>
      <c r="BC310" s="247">
        <v>567000</v>
      </c>
      <c r="BD310" s="254"/>
      <c r="BE310" s="252"/>
      <c r="BF310" s="249">
        <f t="shared" si="215"/>
        <v>0</v>
      </c>
      <c r="BG310" s="240"/>
      <c r="BH310" s="240"/>
      <c r="BI310" s="240"/>
      <c r="BJ310" s="241"/>
      <c r="BK310" s="249">
        <f t="shared" si="229"/>
        <v>0</v>
      </c>
      <c r="BL310" s="240"/>
      <c r="BM310" s="240"/>
      <c r="BN310" s="240"/>
      <c r="BO310" s="247"/>
      <c r="BP310" s="223">
        <f t="shared" si="230"/>
        <v>0</v>
      </c>
      <c r="BQ310" s="240"/>
      <c r="BR310" s="240"/>
      <c r="BS310" s="240"/>
      <c r="BT310" s="247"/>
      <c r="BU310" s="249">
        <f t="shared" si="231"/>
        <v>0</v>
      </c>
      <c r="BV310" s="240"/>
      <c r="BW310" s="240"/>
      <c r="BX310" s="240"/>
      <c r="BY310" s="247"/>
      <c r="CA310" s="222">
        <v>278</v>
      </c>
      <c r="CB310" s="216"/>
      <c r="CC310" s="216"/>
      <c r="CD310" s="216"/>
      <c r="CE310" s="216"/>
      <c r="CF310" s="216">
        <f t="shared" si="208"/>
        <v>0</v>
      </c>
      <c r="CH310" s="263">
        <v>32</v>
      </c>
      <c r="CJ310" s="274">
        <v>161</v>
      </c>
    </row>
    <row r="311" spans="1:88" s="211" customFormat="1" ht="16.5" customHeight="1" x14ac:dyDescent="0.15">
      <c r="A311" s="213"/>
      <c r="B311" s="237"/>
      <c r="C311" s="696" t="s">
        <v>2047</v>
      </c>
      <c r="D311" s="680" t="s">
        <v>976</v>
      </c>
      <c r="E311" s="267"/>
      <c r="F311" s="324"/>
      <c r="G311" s="227"/>
      <c r="H311" s="263"/>
      <c r="I311" s="230"/>
      <c r="J311" s="231"/>
      <c r="K311" s="234"/>
      <c r="L311" s="234"/>
      <c r="M311" s="234"/>
      <c r="N311" s="234"/>
      <c r="O311" s="234"/>
      <c r="P311" s="234"/>
      <c r="Q311" s="235"/>
      <c r="R311" s="255"/>
      <c r="S311" s="255"/>
      <c r="T311" s="261">
        <v>4303</v>
      </c>
      <c r="U311" s="219"/>
      <c r="V311" s="220"/>
      <c r="W311" s="220"/>
      <c r="X311" s="220"/>
      <c r="Y311" s="221"/>
      <c r="Z311" s="219">
        <v>4353</v>
      </c>
      <c r="AA311" s="220"/>
      <c r="AB311" s="220"/>
      <c r="AC311" s="220"/>
      <c r="AD311" s="221">
        <v>4353</v>
      </c>
      <c r="AE311" s="252"/>
      <c r="AF311" s="252"/>
      <c r="AH311" s="251"/>
      <c r="AI311" s="240"/>
      <c r="AJ311" s="240"/>
      <c r="AK311" s="240"/>
      <c r="AL311" s="241"/>
      <c r="AM311" s="254"/>
      <c r="AN311" s="262"/>
      <c r="AO311" s="249"/>
      <c r="AP311" s="240"/>
      <c r="AQ311" s="240"/>
      <c r="AR311" s="240"/>
      <c r="AS311" s="243"/>
      <c r="AT311" s="214"/>
      <c r="AU311" s="240"/>
      <c r="AV311" s="240"/>
      <c r="AW311" s="240"/>
      <c r="AX311" s="241"/>
      <c r="AY311" s="249"/>
      <c r="AZ311" s="240"/>
      <c r="BA311" s="240"/>
      <c r="BB311" s="240"/>
      <c r="BC311" s="247"/>
      <c r="BD311" s="254"/>
      <c r="BE311" s="252"/>
      <c r="BF311" s="249"/>
      <c r="BG311" s="240"/>
      <c r="BH311" s="240"/>
      <c r="BI311" s="240"/>
      <c r="BJ311" s="241"/>
      <c r="BK311" s="249"/>
      <c r="BL311" s="240"/>
      <c r="BM311" s="240"/>
      <c r="BN311" s="240"/>
      <c r="BO311" s="247"/>
      <c r="BP311" s="223"/>
      <c r="BQ311" s="240"/>
      <c r="BR311" s="240"/>
      <c r="BS311" s="240"/>
      <c r="BT311" s="247"/>
      <c r="BU311" s="249"/>
      <c r="BV311" s="240"/>
      <c r="BW311" s="240"/>
      <c r="BX311" s="240"/>
      <c r="BY311" s="247"/>
      <c r="CA311" s="222"/>
      <c r="CB311" s="216"/>
      <c r="CC311" s="216"/>
      <c r="CD311" s="216"/>
      <c r="CE311" s="216"/>
      <c r="CF311" s="216">
        <f t="shared" si="208"/>
        <v>-50</v>
      </c>
      <c r="CH311" s="425"/>
      <c r="CJ311" s="274"/>
    </row>
    <row r="312" spans="1:88" s="211" customFormat="1" ht="16.5" customHeight="1" x14ac:dyDescent="0.15">
      <c r="A312" s="213">
        <f t="shared" si="210"/>
        <v>298</v>
      </c>
      <c r="B312" s="237"/>
      <c r="C312" s="418"/>
      <c r="D312" s="680" t="s">
        <v>976</v>
      </c>
      <c r="E312" s="267"/>
      <c r="F312" s="324"/>
      <c r="G312" s="227"/>
      <c r="H312" s="1175">
        <v>3</v>
      </c>
      <c r="I312" s="230"/>
      <c r="J312" s="231"/>
      <c r="K312" s="234"/>
      <c r="L312" s="234"/>
      <c r="M312" s="234"/>
      <c r="N312" s="234"/>
      <c r="O312" s="234"/>
      <c r="P312" s="234"/>
      <c r="Q312" s="235"/>
      <c r="R312" s="255"/>
      <c r="S312" s="255"/>
      <c r="T312" s="936">
        <f>+SUBTOTAL(9,T291:T311)</f>
        <v>740000</v>
      </c>
      <c r="U312" s="1138">
        <f t="shared" ref="U312:AD312" si="233">+SUBTOTAL(9,U291:U311)</f>
        <v>0</v>
      </c>
      <c r="V312" s="220">
        <f t="shared" si="233"/>
        <v>0</v>
      </c>
      <c r="W312" s="220">
        <f t="shared" si="233"/>
        <v>0</v>
      </c>
      <c r="X312" s="220">
        <f t="shared" si="233"/>
        <v>0</v>
      </c>
      <c r="Y312" s="221">
        <f t="shared" si="233"/>
        <v>0</v>
      </c>
      <c r="Z312" s="1138">
        <f t="shared" si="233"/>
        <v>740000</v>
      </c>
      <c r="AA312" s="220">
        <f t="shared" si="233"/>
        <v>0</v>
      </c>
      <c r="AB312" s="220">
        <f t="shared" si="233"/>
        <v>0</v>
      </c>
      <c r="AC312" s="220">
        <f t="shared" si="233"/>
        <v>0</v>
      </c>
      <c r="AD312" s="1104">
        <f t="shared" si="233"/>
        <v>740000</v>
      </c>
      <c r="AE312" s="252"/>
      <c r="AF312" s="252"/>
      <c r="AH312" s="251"/>
      <c r="AI312" s="240"/>
      <c r="AJ312" s="240"/>
      <c r="AK312" s="240"/>
      <c r="AL312" s="241"/>
      <c r="AM312" s="254"/>
      <c r="AN312" s="262"/>
      <c r="AO312" s="249"/>
      <c r="AP312" s="240"/>
      <c r="AQ312" s="240"/>
      <c r="AR312" s="240"/>
      <c r="AS312" s="243"/>
      <c r="AT312" s="214"/>
      <c r="AU312" s="240"/>
      <c r="AV312" s="240"/>
      <c r="AW312" s="240"/>
      <c r="AX312" s="241"/>
      <c r="AY312" s="249"/>
      <c r="AZ312" s="240"/>
      <c r="BA312" s="240"/>
      <c r="BB312" s="240"/>
      <c r="BC312" s="247"/>
      <c r="BD312" s="254"/>
      <c r="BE312" s="252"/>
      <c r="BF312" s="249"/>
      <c r="BG312" s="240"/>
      <c r="BH312" s="240"/>
      <c r="BI312" s="240"/>
      <c r="BJ312" s="241"/>
      <c r="BK312" s="249"/>
      <c r="BL312" s="240"/>
      <c r="BM312" s="240"/>
      <c r="BN312" s="240"/>
      <c r="BO312" s="247"/>
      <c r="BP312" s="223"/>
      <c r="BQ312" s="240"/>
      <c r="BR312" s="240"/>
      <c r="BS312" s="240"/>
      <c r="BT312" s="247"/>
      <c r="BU312" s="249"/>
      <c r="BV312" s="240"/>
      <c r="BW312" s="240"/>
      <c r="BX312" s="240"/>
      <c r="BY312" s="247"/>
      <c r="CA312" s="222"/>
      <c r="CB312" s="216"/>
      <c r="CC312" s="216"/>
      <c r="CD312" s="216"/>
      <c r="CE312" s="216"/>
      <c r="CF312" s="216">
        <f t="shared" si="208"/>
        <v>0</v>
      </c>
      <c r="CH312" s="425"/>
      <c r="CJ312" s="274"/>
    </row>
    <row r="313" spans="1:88" s="165" customFormat="1" ht="57.75" customHeight="1" x14ac:dyDescent="0.15">
      <c r="A313" s="213">
        <f t="shared" si="210"/>
        <v>299</v>
      </c>
      <c r="B313" s="150" t="s">
        <v>26</v>
      </c>
      <c r="C313" s="1109" t="s">
        <v>179</v>
      </c>
      <c r="D313" s="1110" t="s">
        <v>173</v>
      </c>
      <c r="E313" s="1111" t="s">
        <v>84</v>
      </c>
      <c r="F313" s="1112" t="s">
        <v>85</v>
      </c>
      <c r="G313" s="206" t="s">
        <v>276</v>
      </c>
      <c r="H313" s="162" t="s">
        <v>1935</v>
      </c>
      <c r="I313" s="153">
        <v>43891</v>
      </c>
      <c r="J313" s="154">
        <v>44681</v>
      </c>
      <c r="K313" s="155">
        <v>10</v>
      </c>
      <c r="L313" s="155">
        <v>2</v>
      </c>
      <c r="M313" s="155">
        <v>1</v>
      </c>
      <c r="N313" s="155">
        <v>4</v>
      </c>
      <c r="O313" s="155">
        <v>2</v>
      </c>
      <c r="P313" s="155">
        <v>1</v>
      </c>
      <c r="Q313" s="156">
        <v>1</v>
      </c>
      <c r="R313" s="163"/>
      <c r="S313" s="163"/>
      <c r="T313" s="258">
        <v>2100</v>
      </c>
      <c r="U313" s="159">
        <f>AH313+AO313</f>
        <v>0</v>
      </c>
      <c r="V313" s="160">
        <f>AI313+AP313</f>
        <v>0</v>
      </c>
      <c r="W313" s="160">
        <f>AJ313+AQ313</f>
        <v>0</v>
      </c>
      <c r="X313" s="160">
        <f>AK313+AR313</f>
        <v>0</v>
      </c>
      <c r="Y313" s="161">
        <f>AL313+AS313</f>
        <v>0</v>
      </c>
      <c r="Z313" s="159">
        <f>AT313+AY313+BF313+BK313+BP313+BU313</f>
        <v>2100</v>
      </c>
      <c r="AA313" s="160">
        <f>AU313+AZ313+BG313+BL313+BQ313+BV313</f>
        <v>0</v>
      </c>
      <c r="AB313" s="160">
        <f>AV313+BA313+BH313+BM313+BR313+BW313</f>
        <v>0</v>
      </c>
      <c r="AC313" s="160">
        <f>AW313+BB313+BI313+BN313+BS313+BX313</f>
        <v>0</v>
      </c>
      <c r="AD313" s="161">
        <f>AX313+BC313+BJ313+BO313+BT313+BY313</f>
        <v>2100</v>
      </c>
      <c r="AE313" s="178"/>
      <c r="AF313" s="178"/>
      <c r="AH313" s="166">
        <f>SUM(AI313:AL313)</f>
        <v>0</v>
      </c>
      <c r="AI313" s="167"/>
      <c r="AJ313" s="167"/>
      <c r="AK313" s="167"/>
      <c r="AL313" s="168"/>
      <c r="AM313" s="169"/>
      <c r="AN313" s="203"/>
      <c r="AO313" s="166">
        <f>SUM(AP313:AS313)</f>
        <v>0</v>
      </c>
      <c r="AP313" s="167"/>
      <c r="AQ313" s="167"/>
      <c r="AR313" s="167"/>
      <c r="AS313" s="170"/>
      <c r="AT313" s="159">
        <f>SUM(AU313:AX313)</f>
        <v>0</v>
      </c>
      <c r="AU313" s="167"/>
      <c r="AV313" s="167"/>
      <c r="AW313" s="167"/>
      <c r="AX313" s="168"/>
      <c r="AY313" s="166">
        <f>SUM(AZ313:BC313)</f>
        <v>1920</v>
      </c>
      <c r="AZ313" s="167"/>
      <c r="BA313" s="167"/>
      <c r="BB313" s="167"/>
      <c r="BC313" s="279">
        <v>1920</v>
      </c>
      <c r="BD313" s="169"/>
      <c r="BE313" s="178"/>
      <c r="BF313" s="166">
        <f>SUM(BG313:BJ313)</f>
        <v>180</v>
      </c>
      <c r="BG313" s="167"/>
      <c r="BH313" s="167"/>
      <c r="BI313" s="167"/>
      <c r="BJ313" s="168">
        <v>180</v>
      </c>
      <c r="BK313" s="166">
        <f>SUM(BL313:BO313)</f>
        <v>0</v>
      </c>
      <c r="BL313" s="167"/>
      <c r="BM313" s="167"/>
      <c r="BN313" s="167"/>
      <c r="BO313" s="171"/>
      <c r="BP313" s="172">
        <f>SUM(BQ313:BT313)</f>
        <v>0</v>
      </c>
      <c r="BQ313" s="167"/>
      <c r="BR313" s="167"/>
      <c r="BS313" s="167"/>
      <c r="BT313" s="171"/>
      <c r="BU313" s="166">
        <f>SUM(BV313:BY313)</f>
        <v>0</v>
      </c>
      <c r="BV313" s="167"/>
      <c r="BW313" s="167"/>
      <c r="BX313" s="167"/>
      <c r="BY313" s="171"/>
      <c r="CA313" s="191">
        <v>9</v>
      </c>
      <c r="CB313" s="184"/>
      <c r="CC313" s="184"/>
      <c r="CD313" s="184"/>
      <c r="CE313" s="184"/>
      <c r="CF313" s="216">
        <f t="shared" si="208"/>
        <v>0</v>
      </c>
      <c r="CH313" s="665"/>
    </row>
    <row r="314" spans="1:88" s="165" customFormat="1" ht="16.5" customHeight="1" x14ac:dyDescent="0.15">
      <c r="A314" s="213">
        <f t="shared" si="210"/>
        <v>300</v>
      </c>
      <c r="B314" s="150"/>
      <c r="C314" s="265"/>
      <c r="D314" s="699" t="s">
        <v>1990</v>
      </c>
      <c r="E314" s="188"/>
      <c r="F314" s="199"/>
      <c r="G314" s="206"/>
      <c r="H314" s="1177" t="s">
        <v>357</v>
      </c>
      <c r="I314" s="153"/>
      <c r="J314" s="154"/>
      <c r="K314" s="155"/>
      <c r="L314" s="155"/>
      <c r="M314" s="155"/>
      <c r="N314" s="155"/>
      <c r="O314" s="155"/>
      <c r="P314" s="155"/>
      <c r="Q314" s="156"/>
      <c r="R314" s="163"/>
      <c r="S314" s="163"/>
      <c r="T314" s="939">
        <f>+SUBTOTAL(9,T313)</f>
        <v>2100</v>
      </c>
      <c r="U314" s="1152">
        <f t="shared" ref="U314:AD314" si="234">+SUBTOTAL(9,U313)</f>
        <v>0</v>
      </c>
      <c r="V314" s="160">
        <f t="shared" si="234"/>
        <v>0</v>
      </c>
      <c r="W314" s="160">
        <f t="shared" si="234"/>
        <v>0</v>
      </c>
      <c r="X314" s="160">
        <f t="shared" si="234"/>
        <v>0</v>
      </c>
      <c r="Y314" s="161">
        <f t="shared" si="234"/>
        <v>0</v>
      </c>
      <c r="Z314" s="1152">
        <f t="shared" si="234"/>
        <v>2100</v>
      </c>
      <c r="AA314" s="160">
        <f t="shared" si="234"/>
        <v>0</v>
      </c>
      <c r="AB314" s="160">
        <f t="shared" si="234"/>
        <v>0</v>
      </c>
      <c r="AC314" s="160">
        <f t="shared" si="234"/>
        <v>0</v>
      </c>
      <c r="AD314" s="1153">
        <f t="shared" si="234"/>
        <v>2100</v>
      </c>
      <c r="AE314" s="178"/>
      <c r="AF314" s="178"/>
      <c r="AH314" s="166"/>
      <c r="AI314" s="167"/>
      <c r="AJ314" s="167"/>
      <c r="AK314" s="167"/>
      <c r="AL314" s="168"/>
      <c r="AM314" s="169"/>
      <c r="AN314" s="203"/>
      <c r="AO314" s="166"/>
      <c r="AP314" s="167"/>
      <c r="AQ314" s="167"/>
      <c r="AR314" s="167"/>
      <c r="AS314" s="170"/>
      <c r="AT314" s="159"/>
      <c r="AU314" s="167"/>
      <c r="AV314" s="167"/>
      <c r="AW314" s="167"/>
      <c r="AX314" s="168"/>
      <c r="AY314" s="166"/>
      <c r="AZ314" s="167"/>
      <c r="BA314" s="167"/>
      <c r="BB314" s="167"/>
      <c r="BC314" s="279"/>
      <c r="BD314" s="169"/>
      <c r="BE314" s="178"/>
      <c r="BF314" s="166"/>
      <c r="BG314" s="167"/>
      <c r="BH314" s="167"/>
      <c r="BI314" s="167"/>
      <c r="BJ314" s="168"/>
      <c r="BK314" s="166"/>
      <c r="BL314" s="167"/>
      <c r="BM314" s="167"/>
      <c r="BN314" s="167"/>
      <c r="BO314" s="171"/>
      <c r="BP314" s="172"/>
      <c r="BQ314" s="167"/>
      <c r="BR314" s="167"/>
      <c r="BS314" s="167"/>
      <c r="BT314" s="171"/>
      <c r="BU314" s="166"/>
      <c r="BV314" s="167"/>
      <c r="BW314" s="167"/>
      <c r="BX314" s="167"/>
      <c r="BY314" s="171"/>
      <c r="CA314" s="191"/>
      <c r="CB314" s="184"/>
      <c r="CC314" s="184"/>
      <c r="CD314" s="184"/>
      <c r="CE314" s="184"/>
      <c r="CF314" s="216">
        <f t="shared" si="208"/>
        <v>0</v>
      </c>
      <c r="CH314" s="665"/>
    </row>
    <row r="315" spans="1:88" s="211" customFormat="1" ht="16.5" customHeight="1" x14ac:dyDescent="0.15">
      <c r="A315" s="213">
        <f t="shared" si="210"/>
        <v>301</v>
      </c>
      <c r="B315" s="236" t="s">
        <v>26</v>
      </c>
      <c r="C315" s="265" t="s">
        <v>80</v>
      </c>
      <c r="D315" s="266" t="s">
        <v>80</v>
      </c>
      <c r="E315" s="267" t="s">
        <v>84</v>
      </c>
      <c r="F315" s="272" t="s">
        <v>88</v>
      </c>
      <c r="G315" s="224" t="s">
        <v>180</v>
      </c>
      <c r="H315" s="263">
        <v>3</v>
      </c>
      <c r="I315" s="230">
        <v>44256</v>
      </c>
      <c r="J315" s="231">
        <v>44651</v>
      </c>
      <c r="K315" s="232">
        <v>10</v>
      </c>
      <c r="L315" s="232">
        <v>2</v>
      </c>
      <c r="M315" s="232">
        <v>1</v>
      </c>
      <c r="N315" s="232">
        <v>1</v>
      </c>
      <c r="O315" s="232">
        <v>1</v>
      </c>
      <c r="P315" s="232">
        <v>1</v>
      </c>
      <c r="Q315" s="233">
        <v>4</v>
      </c>
      <c r="R315" s="255"/>
      <c r="S315" s="255"/>
      <c r="T315" s="258">
        <f>21000+182</f>
        <v>21182</v>
      </c>
      <c r="U315" s="214">
        <f t="shared" ref="U315:Y317" si="235">AH315+AO315</f>
        <v>0</v>
      </c>
      <c r="V315" s="218">
        <f t="shared" si="235"/>
        <v>0</v>
      </c>
      <c r="W315" s="218">
        <f t="shared" si="235"/>
        <v>0</v>
      </c>
      <c r="X315" s="218">
        <f t="shared" si="235"/>
        <v>0</v>
      </c>
      <c r="Y315" s="212">
        <f t="shared" si="235"/>
        <v>0</v>
      </c>
      <c r="Z315" s="214">
        <f>AT315+AY315+BF315+BK315+BP315+BU315</f>
        <v>21182</v>
      </c>
      <c r="AA315" s="218">
        <f t="shared" ref="Z315:AD317" si="236">AU315+AZ315+BG315+BL315+BQ315+BV315</f>
        <v>0</v>
      </c>
      <c r="AB315" s="218">
        <f t="shared" si="236"/>
        <v>0</v>
      </c>
      <c r="AC315" s="218">
        <f t="shared" si="236"/>
        <v>0</v>
      </c>
      <c r="AD315" s="212">
        <f t="shared" si="236"/>
        <v>21182</v>
      </c>
      <c r="AE315" s="252"/>
      <c r="AF315" s="252"/>
      <c r="AH315" s="249">
        <f>SUM(AI315:AL315)</f>
        <v>0</v>
      </c>
      <c r="AI315" s="238"/>
      <c r="AJ315" s="238"/>
      <c r="AK315" s="238"/>
      <c r="AL315" s="239"/>
      <c r="AM315" s="254"/>
      <c r="AN315" s="262"/>
      <c r="AO315" s="249">
        <f>SUM(AP315:AS315)</f>
        <v>0</v>
      </c>
      <c r="AP315" s="238"/>
      <c r="AQ315" s="238"/>
      <c r="AR315" s="238"/>
      <c r="AS315" s="242"/>
      <c r="AT315" s="214">
        <f>SUM(AU315:AX315)</f>
        <v>0</v>
      </c>
      <c r="AU315" s="238"/>
      <c r="AV315" s="238"/>
      <c r="AW315" s="238"/>
      <c r="AX315" s="239"/>
      <c r="AY315" s="249">
        <f>SUM(AZ315:BC315)</f>
        <v>21182</v>
      </c>
      <c r="AZ315" s="238"/>
      <c r="BA315" s="238"/>
      <c r="BB315" s="238"/>
      <c r="BC315" s="246">
        <f>21000+182</f>
        <v>21182</v>
      </c>
      <c r="BD315" s="254"/>
      <c r="BE315" s="252"/>
      <c r="BF315" s="249">
        <f t="shared" ref="BF315:BF335" si="237">SUM(BG315:BJ315)</f>
        <v>0</v>
      </c>
      <c r="BG315" s="238"/>
      <c r="BH315" s="238"/>
      <c r="BI315" s="238"/>
      <c r="BJ315" s="239"/>
      <c r="BK315" s="249">
        <f>SUM(BL315:BO315)</f>
        <v>0</v>
      </c>
      <c r="BL315" s="238"/>
      <c r="BM315" s="238"/>
      <c r="BN315" s="238"/>
      <c r="BO315" s="246"/>
      <c r="BP315" s="223">
        <f>SUM(BQ315:BT315)</f>
        <v>0</v>
      </c>
      <c r="BQ315" s="238"/>
      <c r="BR315" s="238"/>
      <c r="BS315" s="238"/>
      <c r="BT315" s="246"/>
      <c r="BU315" s="249">
        <f>SUM(BV315:BY315)</f>
        <v>0</v>
      </c>
      <c r="BV315" s="238"/>
      <c r="BW315" s="238"/>
      <c r="BX315" s="238"/>
      <c r="BY315" s="246"/>
      <c r="CA315" s="222">
        <v>283</v>
      </c>
      <c r="CB315" s="216"/>
      <c r="CC315" s="216"/>
      <c r="CD315" s="216"/>
      <c r="CE315" s="216"/>
      <c r="CF315" s="216">
        <f t="shared" si="208"/>
        <v>0</v>
      </c>
      <c r="CH315" s="263">
        <v>32</v>
      </c>
      <c r="CJ315" s="274">
        <v>31</v>
      </c>
    </row>
    <row r="316" spans="1:88" s="202" customFormat="1" ht="16.5" customHeight="1" x14ac:dyDescent="0.15">
      <c r="A316" s="213">
        <f t="shared" si="210"/>
        <v>302</v>
      </c>
      <c r="B316" s="236" t="s">
        <v>26</v>
      </c>
      <c r="C316" s="265" t="s">
        <v>181</v>
      </c>
      <c r="D316" s="266" t="s">
        <v>80</v>
      </c>
      <c r="E316" s="267" t="s">
        <v>84</v>
      </c>
      <c r="F316" s="325" t="s">
        <v>85</v>
      </c>
      <c r="G316" s="225" t="s">
        <v>301</v>
      </c>
      <c r="H316" s="263">
        <v>3</v>
      </c>
      <c r="I316" s="230">
        <v>44256</v>
      </c>
      <c r="J316" s="231">
        <v>44651</v>
      </c>
      <c r="K316" s="232">
        <v>10</v>
      </c>
      <c r="L316" s="232">
        <v>2</v>
      </c>
      <c r="M316" s="232">
        <v>1</v>
      </c>
      <c r="N316" s="232">
        <v>4</v>
      </c>
      <c r="O316" s="232">
        <v>2</v>
      </c>
      <c r="P316" s="232">
        <v>1</v>
      </c>
      <c r="Q316" s="233">
        <v>7</v>
      </c>
      <c r="R316" s="255"/>
      <c r="S316" s="255">
        <v>150</v>
      </c>
      <c r="T316" s="258">
        <v>60</v>
      </c>
      <c r="U316" s="214">
        <f t="shared" si="235"/>
        <v>0</v>
      </c>
      <c r="V316" s="218">
        <f t="shared" si="235"/>
        <v>0</v>
      </c>
      <c r="W316" s="218">
        <f t="shared" si="235"/>
        <v>0</v>
      </c>
      <c r="X316" s="218">
        <f t="shared" si="235"/>
        <v>0</v>
      </c>
      <c r="Y316" s="212">
        <f t="shared" si="235"/>
        <v>0</v>
      </c>
      <c r="Z316" s="214">
        <f t="shared" si="236"/>
        <v>60</v>
      </c>
      <c r="AA316" s="218">
        <f t="shared" si="236"/>
        <v>0</v>
      </c>
      <c r="AB316" s="218">
        <f t="shared" si="236"/>
        <v>0</v>
      </c>
      <c r="AC316" s="218">
        <f t="shared" si="236"/>
        <v>0</v>
      </c>
      <c r="AD316" s="212">
        <f t="shared" si="236"/>
        <v>60</v>
      </c>
      <c r="AE316" s="252"/>
      <c r="AF316" s="252"/>
      <c r="AH316" s="249">
        <f>SUM(AI316:AL316)</f>
        <v>0</v>
      </c>
      <c r="AI316" s="238"/>
      <c r="AJ316" s="238"/>
      <c r="AK316" s="238"/>
      <c r="AL316" s="239"/>
      <c r="AM316" s="254"/>
      <c r="AN316" s="262"/>
      <c r="AO316" s="249">
        <f>SUM(AP316:AS316)</f>
        <v>0</v>
      </c>
      <c r="AP316" s="238"/>
      <c r="AQ316" s="238"/>
      <c r="AR316" s="238"/>
      <c r="AS316" s="242"/>
      <c r="AT316" s="214">
        <f>SUM(AU316:AX316)</f>
        <v>0</v>
      </c>
      <c r="AU316" s="238"/>
      <c r="AV316" s="238"/>
      <c r="AW316" s="238"/>
      <c r="AX316" s="239"/>
      <c r="AY316" s="249">
        <f>SUM(AZ316:BC316)</f>
        <v>60</v>
      </c>
      <c r="AZ316" s="238"/>
      <c r="BA316" s="238"/>
      <c r="BB316" s="238"/>
      <c r="BC316" s="246">
        <v>60</v>
      </c>
      <c r="BD316" s="254"/>
      <c r="BE316" s="252"/>
      <c r="BF316" s="249">
        <f t="shared" si="237"/>
        <v>0</v>
      </c>
      <c r="BG316" s="238"/>
      <c r="BH316" s="238"/>
      <c r="BI316" s="238"/>
      <c r="BJ316" s="239"/>
      <c r="BK316" s="249">
        <f>SUM(BL316:BO316)</f>
        <v>0</v>
      </c>
      <c r="BL316" s="238"/>
      <c r="BM316" s="238"/>
      <c r="BN316" s="238"/>
      <c r="BO316" s="246"/>
      <c r="BP316" s="223">
        <f>SUM(BQ316:BT316)</f>
        <v>0</v>
      </c>
      <c r="BQ316" s="238"/>
      <c r="BR316" s="238"/>
      <c r="BS316" s="238"/>
      <c r="BT316" s="246"/>
      <c r="BU316" s="249">
        <f>SUM(BV316:BY316)</f>
        <v>0</v>
      </c>
      <c r="BV316" s="238"/>
      <c r="BW316" s="238"/>
      <c r="BX316" s="238"/>
      <c r="BY316" s="246"/>
      <c r="CA316" s="222">
        <v>31</v>
      </c>
      <c r="CB316" s="216"/>
      <c r="CC316" s="216"/>
      <c r="CD316" s="216"/>
      <c r="CE316" s="216"/>
      <c r="CF316" s="216">
        <f t="shared" si="208"/>
        <v>0</v>
      </c>
      <c r="CH316" s="661"/>
    </row>
    <row r="317" spans="1:88" s="202" customFormat="1" ht="16.5" customHeight="1" x14ac:dyDescent="0.15">
      <c r="A317" s="213">
        <f t="shared" si="210"/>
        <v>303</v>
      </c>
      <c r="B317" s="236" t="s">
        <v>26</v>
      </c>
      <c r="C317" s="265" t="s">
        <v>182</v>
      </c>
      <c r="D317" s="266" t="s">
        <v>80</v>
      </c>
      <c r="E317" s="267" t="s">
        <v>84</v>
      </c>
      <c r="F317" s="325" t="s">
        <v>85</v>
      </c>
      <c r="G317" s="225" t="s">
        <v>304</v>
      </c>
      <c r="H317" s="263">
        <v>3</v>
      </c>
      <c r="I317" s="230">
        <v>44256</v>
      </c>
      <c r="J317" s="231">
        <v>44651</v>
      </c>
      <c r="K317" s="232">
        <v>10</v>
      </c>
      <c r="L317" s="232">
        <v>2</v>
      </c>
      <c r="M317" s="232">
        <v>1</v>
      </c>
      <c r="N317" s="232">
        <v>4</v>
      </c>
      <c r="O317" s="232">
        <v>2</v>
      </c>
      <c r="P317" s="232">
        <v>1</v>
      </c>
      <c r="Q317" s="233">
        <v>7</v>
      </c>
      <c r="R317" s="255"/>
      <c r="S317" s="189">
        <v>400000</v>
      </c>
      <c r="T317" s="258">
        <v>70</v>
      </c>
      <c r="U317" s="214">
        <f t="shared" si="235"/>
        <v>0</v>
      </c>
      <c r="V317" s="218">
        <f t="shared" si="235"/>
        <v>0</v>
      </c>
      <c r="W317" s="218">
        <f t="shared" si="235"/>
        <v>0</v>
      </c>
      <c r="X317" s="218">
        <f t="shared" si="235"/>
        <v>0</v>
      </c>
      <c r="Y317" s="212">
        <f t="shared" si="235"/>
        <v>0</v>
      </c>
      <c r="Z317" s="214">
        <f t="shared" si="236"/>
        <v>70</v>
      </c>
      <c r="AA317" s="218">
        <f t="shared" si="236"/>
        <v>0</v>
      </c>
      <c r="AB317" s="218">
        <f t="shared" si="236"/>
        <v>0</v>
      </c>
      <c r="AC317" s="218">
        <f t="shared" si="236"/>
        <v>0</v>
      </c>
      <c r="AD317" s="212">
        <f t="shared" si="236"/>
        <v>70</v>
      </c>
      <c r="AE317" s="252"/>
      <c r="AF317" s="252"/>
      <c r="AH317" s="249">
        <f>SUM(AI317:AL317)</f>
        <v>0</v>
      </c>
      <c r="AI317" s="238"/>
      <c r="AJ317" s="238"/>
      <c r="AK317" s="238"/>
      <c r="AL317" s="239"/>
      <c r="AM317" s="254"/>
      <c r="AN317" s="262"/>
      <c r="AO317" s="249">
        <f>SUM(AP317:AS317)</f>
        <v>0</v>
      </c>
      <c r="AP317" s="238"/>
      <c r="AQ317" s="238"/>
      <c r="AR317" s="238"/>
      <c r="AS317" s="242"/>
      <c r="AT317" s="214">
        <f>SUM(AU317:AX317)</f>
        <v>0</v>
      </c>
      <c r="AU317" s="238"/>
      <c r="AV317" s="238"/>
      <c r="AW317" s="238"/>
      <c r="AX317" s="239"/>
      <c r="AY317" s="249">
        <f>SUM(AZ317:BC317)</f>
        <v>70</v>
      </c>
      <c r="AZ317" s="238"/>
      <c r="BA317" s="238"/>
      <c r="BB317" s="238"/>
      <c r="BC317" s="246">
        <v>70</v>
      </c>
      <c r="BD317" s="254"/>
      <c r="BE317" s="252"/>
      <c r="BF317" s="249">
        <f t="shared" si="237"/>
        <v>0</v>
      </c>
      <c r="BG317" s="238"/>
      <c r="BH317" s="238"/>
      <c r="BI317" s="238"/>
      <c r="BJ317" s="239"/>
      <c r="BK317" s="249">
        <f>SUM(BL317:BO317)</f>
        <v>0</v>
      </c>
      <c r="BL317" s="238"/>
      <c r="BM317" s="238"/>
      <c r="BN317" s="238"/>
      <c r="BO317" s="246"/>
      <c r="BP317" s="223">
        <f>SUM(BQ317:BT317)</f>
        <v>0</v>
      </c>
      <c r="BQ317" s="238"/>
      <c r="BR317" s="238"/>
      <c r="BS317" s="238"/>
      <c r="BT317" s="246"/>
      <c r="BU317" s="249">
        <f>SUM(BV317:BY317)</f>
        <v>0</v>
      </c>
      <c r="BV317" s="238"/>
      <c r="BW317" s="238"/>
      <c r="BX317" s="238"/>
      <c r="BY317" s="246"/>
      <c r="CA317" s="222">
        <v>34</v>
      </c>
      <c r="CB317" s="216"/>
      <c r="CC317" s="216"/>
      <c r="CD317" s="216"/>
      <c r="CE317" s="216"/>
      <c r="CF317" s="216">
        <f t="shared" si="208"/>
        <v>0</v>
      </c>
      <c r="CH317" s="661"/>
    </row>
    <row r="318" spans="1:88" s="211" customFormat="1" ht="16.5" customHeight="1" x14ac:dyDescent="0.15">
      <c r="A318" s="213">
        <f t="shared" si="210"/>
        <v>304</v>
      </c>
      <c r="B318" s="236" t="s">
        <v>26</v>
      </c>
      <c r="C318" s="265" t="s">
        <v>619</v>
      </c>
      <c r="D318" s="266" t="s">
        <v>80</v>
      </c>
      <c r="E318" s="267" t="s">
        <v>576</v>
      </c>
      <c r="F318" s="272" t="s">
        <v>608</v>
      </c>
      <c r="G318" s="224" t="s">
        <v>620</v>
      </c>
      <c r="H318" s="263">
        <v>3</v>
      </c>
      <c r="I318" s="230">
        <v>44256</v>
      </c>
      <c r="J318" s="231">
        <v>44651</v>
      </c>
      <c r="K318" s="232">
        <v>10</v>
      </c>
      <c r="L318" s="232">
        <v>2</v>
      </c>
      <c r="M318" s="232">
        <v>3</v>
      </c>
      <c r="N318" s="232">
        <v>1</v>
      </c>
      <c r="O318" s="232">
        <v>1</v>
      </c>
      <c r="P318" s="232">
        <v>1</v>
      </c>
      <c r="Q318" s="233">
        <v>3</v>
      </c>
      <c r="R318" s="255"/>
      <c r="S318" s="255"/>
      <c r="T318" s="258">
        <v>5300</v>
      </c>
      <c r="U318" s="214">
        <v>0</v>
      </c>
      <c r="V318" s="218">
        <v>0</v>
      </c>
      <c r="W318" s="218">
        <v>0</v>
      </c>
      <c r="X318" s="218">
        <v>0</v>
      </c>
      <c r="Y318" s="212">
        <v>0</v>
      </c>
      <c r="Z318" s="312">
        <v>5300</v>
      </c>
      <c r="AA318" s="218">
        <v>0</v>
      </c>
      <c r="AB318" s="218">
        <v>0</v>
      </c>
      <c r="AC318" s="218">
        <v>0</v>
      </c>
      <c r="AD318" s="212">
        <v>5300</v>
      </c>
      <c r="AE318" s="252"/>
      <c r="AF318" s="252"/>
      <c r="AH318" s="249">
        <v>0</v>
      </c>
      <c r="AI318" s="238"/>
      <c r="AJ318" s="238"/>
      <c r="AK318" s="238"/>
      <c r="AL318" s="239"/>
      <c r="AM318" s="254"/>
      <c r="AN318" s="262"/>
      <c r="AO318" s="249">
        <v>0</v>
      </c>
      <c r="AP318" s="238"/>
      <c r="AQ318" s="238"/>
      <c r="AR318" s="238"/>
      <c r="AS318" s="242"/>
      <c r="AT318" s="214">
        <v>0</v>
      </c>
      <c r="AU318" s="238"/>
      <c r="AV318" s="238"/>
      <c r="AW318" s="238"/>
      <c r="AX318" s="239"/>
      <c r="AY318" s="249">
        <v>5300</v>
      </c>
      <c r="AZ318" s="238"/>
      <c r="BA318" s="238"/>
      <c r="BB318" s="238"/>
      <c r="BC318" s="246">
        <v>5300</v>
      </c>
      <c r="BD318" s="254"/>
      <c r="BE318" s="249">
        <v>0</v>
      </c>
      <c r="BF318" s="249">
        <f t="shared" si="237"/>
        <v>0</v>
      </c>
      <c r="BG318" s="238"/>
      <c r="BH318" s="238"/>
      <c r="BI318" s="238"/>
      <c r="BJ318" s="239"/>
      <c r="BK318" s="249">
        <v>0</v>
      </c>
      <c r="BL318" s="238"/>
      <c r="BM318" s="238"/>
      <c r="BN318" s="238"/>
      <c r="BO318" s="246"/>
      <c r="BP318" s="223">
        <v>0</v>
      </c>
      <c r="BQ318" s="238"/>
      <c r="BR318" s="238"/>
      <c r="BS318" s="238"/>
      <c r="BT318" s="246"/>
      <c r="BU318" s="249">
        <v>0</v>
      </c>
      <c r="BV318" s="238"/>
      <c r="BW318" s="238"/>
      <c r="BX318" s="238"/>
      <c r="BY318" s="246"/>
      <c r="CA318" s="222">
        <v>287</v>
      </c>
      <c r="CB318" s="216"/>
      <c r="CC318" s="216"/>
      <c r="CD318" s="216"/>
      <c r="CE318" s="216"/>
      <c r="CF318" s="216">
        <f t="shared" si="208"/>
        <v>0</v>
      </c>
      <c r="CH318" s="263">
        <v>32</v>
      </c>
      <c r="CJ318" s="274">
        <v>52</v>
      </c>
    </row>
    <row r="319" spans="1:88" s="211" customFormat="1" ht="16.5" customHeight="1" x14ac:dyDescent="0.15">
      <c r="A319" s="213">
        <f t="shared" si="210"/>
        <v>305</v>
      </c>
      <c r="B319" s="236" t="s">
        <v>26</v>
      </c>
      <c r="C319" s="265" t="s">
        <v>80</v>
      </c>
      <c r="D319" s="266" t="s">
        <v>80</v>
      </c>
      <c r="E319" s="267" t="s">
        <v>1153</v>
      </c>
      <c r="F319" s="272" t="s">
        <v>1154</v>
      </c>
      <c r="G319" s="224" t="s">
        <v>1162</v>
      </c>
      <c r="H319" s="263">
        <v>3</v>
      </c>
      <c r="I319" s="181">
        <v>44256</v>
      </c>
      <c r="J319" s="383">
        <v>44651</v>
      </c>
      <c r="K319" s="232">
        <v>10</v>
      </c>
      <c r="L319" s="232">
        <v>2</v>
      </c>
      <c r="M319" s="232">
        <v>2</v>
      </c>
      <c r="N319" s="232">
        <v>2</v>
      </c>
      <c r="O319" s="232">
        <v>1</v>
      </c>
      <c r="P319" s="232">
        <v>1</v>
      </c>
      <c r="Q319" s="233">
        <v>1</v>
      </c>
      <c r="R319" s="255"/>
      <c r="S319" s="255"/>
      <c r="T319" s="258">
        <v>15000</v>
      </c>
      <c r="U319" s="214">
        <f t="shared" ref="U319:U335" si="238">AH319+AO319</f>
        <v>0</v>
      </c>
      <c r="V319" s="218">
        <f t="shared" ref="V319:V335" si="239">AI319+AP319</f>
        <v>0</v>
      </c>
      <c r="W319" s="218">
        <f t="shared" ref="W319:W335" si="240">AJ319+AQ319</f>
        <v>0</v>
      </c>
      <c r="X319" s="218">
        <f t="shared" ref="X319:X335" si="241">AK319+AR319</f>
        <v>0</v>
      </c>
      <c r="Y319" s="212">
        <f t="shared" ref="Y319:Y335" si="242">AL319+AS319</f>
        <v>0</v>
      </c>
      <c r="Z319" s="312">
        <f t="shared" ref="Z319:Z335" si="243">AT319+AY319+BF319+BK319+BP319+BU319</f>
        <v>15000</v>
      </c>
      <c r="AA319" s="218">
        <f t="shared" ref="AA319:AA335" si="244">AU319+AZ319+BG319+BL319+BQ319+BV319</f>
        <v>0</v>
      </c>
      <c r="AB319" s="218">
        <f t="shared" ref="AB319:AB335" si="245">AV319+BA319+BH319+BM319+BR319+BW319</f>
        <v>0</v>
      </c>
      <c r="AC319" s="218">
        <f t="shared" ref="AC319:AC335" si="246">AW319+BB319+BI319+BN319+BS319+BX319</f>
        <v>0</v>
      </c>
      <c r="AD319" s="212">
        <f t="shared" ref="AD319:AD335" si="247">AX319+BC319+BJ319+BO319+BT319+BY319</f>
        <v>15000</v>
      </c>
      <c r="AE319" s="252"/>
      <c r="AF319" s="252"/>
      <c r="AH319" s="249">
        <f t="shared" ref="AH319:AH333" si="248">SUM(AI319:AL319)</f>
        <v>0</v>
      </c>
      <c r="AI319" s="238"/>
      <c r="AJ319" s="238"/>
      <c r="AK319" s="238"/>
      <c r="AL319" s="239"/>
      <c r="AM319" s="254"/>
      <c r="AN319" s="262"/>
      <c r="AO319" s="249">
        <f t="shared" ref="AO319:AO335" si="249">SUM(AP319:AS319)</f>
        <v>0</v>
      </c>
      <c r="AP319" s="238"/>
      <c r="AQ319" s="238"/>
      <c r="AR319" s="238"/>
      <c r="AS319" s="242"/>
      <c r="AT319" s="214">
        <f t="shared" ref="AT319:AT373" si="250">SUM(AU319:AX319)</f>
        <v>0</v>
      </c>
      <c r="AU319" s="238"/>
      <c r="AV319" s="238"/>
      <c r="AW319" s="238"/>
      <c r="AX319" s="239"/>
      <c r="AY319" s="249">
        <f t="shared" ref="AY319:AY373" si="251">SUM(AZ319:BC319)</f>
        <v>15000</v>
      </c>
      <c r="AZ319" s="238"/>
      <c r="BA319" s="238"/>
      <c r="BB319" s="238"/>
      <c r="BC319" s="246">
        <v>15000</v>
      </c>
      <c r="BD319" s="254"/>
      <c r="BE319" s="252"/>
      <c r="BF319" s="249">
        <f t="shared" si="237"/>
        <v>0</v>
      </c>
      <c r="BG319" s="238"/>
      <c r="BH319" s="238"/>
      <c r="BI319" s="238"/>
      <c r="BJ319" s="239"/>
      <c r="BK319" s="249">
        <f t="shared" ref="BK319:BK335" si="252">SUM(BL319:BO319)</f>
        <v>0</v>
      </c>
      <c r="BL319" s="238"/>
      <c r="BM319" s="238"/>
      <c r="BN319" s="238"/>
      <c r="BO319" s="246"/>
      <c r="BP319" s="223">
        <f t="shared" ref="BP319:BP335" si="253">SUM(BQ319:BT319)</f>
        <v>0</v>
      </c>
      <c r="BQ319" s="238"/>
      <c r="BR319" s="238"/>
      <c r="BS319" s="238"/>
      <c r="BT319" s="246"/>
      <c r="BU319" s="249">
        <f t="shared" ref="BU319:BU335" si="254">SUM(BV319:BY319)</f>
        <v>0</v>
      </c>
      <c r="BV319" s="238"/>
      <c r="BW319" s="238"/>
      <c r="BX319" s="238"/>
      <c r="BY319" s="246"/>
      <c r="CA319" s="222">
        <v>286</v>
      </c>
      <c r="CB319" s="217"/>
      <c r="CC319" s="217"/>
      <c r="CD319" s="217"/>
      <c r="CE319" s="217"/>
      <c r="CF319" s="216">
        <f t="shared" si="208"/>
        <v>0</v>
      </c>
      <c r="CH319" s="263">
        <v>32</v>
      </c>
      <c r="CJ319" s="274">
        <v>61</v>
      </c>
    </row>
    <row r="320" spans="1:88" s="211" customFormat="1" ht="16.5" customHeight="1" x14ac:dyDescent="0.15">
      <c r="A320" s="213">
        <f t="shared" si="210"/>
        <v>306</v>
      </c>
      <c r="B320" s="236" t="s">
        <v>26</v>
      </c>
      <c r="C320" s="265" t="s">
        <v>80</v>
      </c>
      <c r="D320" s="266" t="s">
        <v>80</v>
      </c>
      <c r="E320" s="267" t="s">
        <v>379</v>
      </c>
      <c r="F320" s="272" t="s">
        <v>380</v>
      </c>
      <c r="G320" s="224" t="s">
        <v>382</v>
      </c>
      <c r="H320" s="263">
        <v>3</v>
      </c>
      <c r="I320" s="230">
        <v>44287</v>
      </c>
      <c r="J320" s="231">
        <v>44651</v>
      </c>
      <c r="K320" s="232">
        <v>10</v>
      </c>
      <c r="L320" s="232">
        <v>3</v>
      </c>
      <c r="M320" s="232">
        <v>1</v>
      </c>
      <c r="N320" s="232">
        <v>1</v>
      </c>
      <c r="O320" s="232">
        <v>1</v>
      </c>
      <c r="P320" s="232">
        <v>6</v>
      </c>
      <c r="Q320" s="233">
        <v>6</v>
      </c>
      <c r="R320" s="255"/>
      <c r="S320" s="255"/>
      <c r="T320" s="258">
        <v>40000</v>
      </c>
      <c r="U320" s="223">
        <f t="shared" si="238"/>
        <v>0</v>
      </c>
      <c r="V320" s="218">
        <f t="shared" si="239"/>
        <v>0</v>
      </c>
      <c r="W320" s="218">
        <f t="shared" si="240"/>
        <v>0</v>
      </c>
      <c r="X320" s="218">
        <f t="shared" si="241"/>
        <v>0</v>
      </c>
      <c r="Y320" s="212">
        <f t="shared" si="242"/>
        <v>0</v>
      </c>
      <c r="Z320" s="214">
        <f t="shared" si="243"/>
        <v>40000</v>
      </c>
      <c r="AA320" s="218">
        <f t="shared" si="244"/>
        <v>0</v>
      </c>
      <c r="AB320" s="218">
        <f t="shared" si="245"/>
        <v>0</v>
      </c>
      <c r="AC320" s="218">
        <f t="shared" si="246"/>
        <v>0</v>
      </c>
      <c r="AD320" s="212">
        <f t="shared" si="247"/>
        <v>40000</v>
      </c>
      <c r="AE320" s="252"/>
      <c r="AF320" s="252"/>
      <c r="AH320" s="249">
        <f t="shared" si="248"/>
        <v>0</v>
      </c>
      <c r="AI320" s="238"/>
      <c r="AJ320" s="238"/>
      <c r="AK320" s="238"/>
      <c r="AL320" s="239"/>
      <c r="AM320" s="254"/>
      <c r="AN320" s="262"/>
      <c r="AO320" s="249">
        <f t="shared" si="249"/>
        <v>0</v>
      </c>
      <c r="AP320" s="238"/>
      <c r="AQ320" s="238"/>
      <c r="AR320" s="238"/>
      <c r="AS320" s="242"/>
      <c r="AT320" s="214">
        <f t="shared" si="250"/>
        <v>0</v>
      </c>
      <c r="AU320" s="238"/>
      <c r="AV320" s="238"/>
      <c r="AW320" s="238"/>
      <c r="AX320" s="239"/>
      <c r="AY320" s="249">
        <f t="shared" si="251"/>
        <v>40000</v>
      </c>
      <c r="AZ320" s="238"/>
      <c r="BA320" s="238"/>
      <c r="BB320" s="238"/>
      <c r="BC320" s="246">
        <v>40000</v>
      </c>
      <c r="BD320" s="254"/>
      <c r="BE320" s="252"/>
      <c r="BF320" s="249">
        <f t="shared" si="237"/>
        <v>0</v>
      </c>
      <c r="BG320" s="238"/>
      <c r="BH320" s="238"/>
      <c r="BI320" s="238"/>
      <c r="BJ320" s="239"/>
      <c r="BK320" s="249">
        <f t="shared" si="252"/>
        <v>0</v>
      </c>
      <c r="BL320" s="238"/>
      <c r="BM320" s="238"/>
      <c r="BN320" s="238"/>
      <c r="BO320" s="246"/>
      <c r="BP320" s="223">
        <f t="shared" si="253"/>
        <v>0</v>
      </c>
      <c r="BQ320" s="238"/>
      <c r="BR320" s="238"/>
      <c r="BS320" s="238"/>
      <c r="BT320" s="246"/>
      <c r="BU320" s="249">
        <f t="shared" si="254"/>
        <v>0</v>
      </c>
      <c r="BV320" s="238"/>
      <c r="BW320" s="238"/>
      <c r="BX320" s="238"/>
      <c r="BY320" s="246"/>
      <c r="CA320" s="222">
        <v>289</v>
      </c>
      <c r="CB320" s="216"/>
      <c r="CC320" s="216"/>
      <c r="CD320" s="216"/>
      <c r="CE320" s="216"/>
      <c r="CF320" s="216">
        <f t="shared" si="208"/>
        <v>0</v>
      </c>
      <c r="CH320" s="263">
        <v>32</v>
      </c>
      <c r="CJ320" s="274">
        <v>81</v>
      </c>
    </row>
    <row r="321" spans="1:88" s="202" customFormat="1" ht="16.5" customHeight="1" x14ac:dyDescent="0.15">
      <c r="A321" s="213">
        <f t="shared" si="210"/>
        <v>307</v>
      </c>
      <c r="B321" s="236" t="s">
        <v>26</v>
      </c>
      <c r="C321" s="265" t="s">
        <v>463</v>
      </c>
      <c r="D321" s="266" t="s">
        <v>80</v>
      </c>
      <c r="E321" s="267" t="s">
        <v>379</v>
      </c>
      <c r="F321" s="272" t="s">
        <v>424</v>
      </c>
      <c r="G321" s="225" t="s">
        <v>464</v>
      </c>
      <c r="H321" s="263">
        <v>3</v>
      </c>
      <c r="I321" s="230">
        <v>44271</v>
      </c>
      <c r="J321" s="231">
        <v>44651</v>
      </c>
      <c r="K321" s="232">
        <v>10</v>
      </c>
      <c r="L321" s="232">
        <v>3</v>
      </c>
      <c r="M321" s="232">
        <v>1</v>
      </c>
      <c r="N321" s="232">
        <v>2</v>
      </c>
      <c r="O321" s="232">
        <v>22</v>
      </c>
      <c r="P321" s="232">
        <v>3</v>
      </c>
      <c r="Q321" s="233">
        <v>1</v>
      </c>
      <c r="R321" s="255">
        <v>1742</v>
      </c>
      <c r="S321" s="255"/>
      <c r="T321" s="258">
        <v>2500</v>
      </c>
      <c r="U321" s="214">
        <f t="shared" si="238"/>
        <v>0</v>
      </c>
      <c r="V321" s="218">
        <f t="shared" si="239"/>
        <v>0</v>
      </c>
      <c r="W321" s="218">
        <f t="shared" si="240"/>
        <v>0</v>
      </c>
      <c r="X321" s="218">
        <f t="shared" si="241"/>
        <v>0</v>
      </c>
      <c r="Y321" s="212">
        <f t="shared" si="242"/>
        <v>0</v>
      </c>
      <c r="Z321" s="214">
        <f t="shared" si="243"/>
        <v>2500</v>
      </c>
      <c r="AA321" s="218">
        <f t="shared" si="244"/>
        <v>0</v>
      </c>
      <c r="AB321" s="218">
        <f t="shared" si="245"/>
        <v>0</v>
      </c>
      <c r="AC321" s="218">
        <f t="shared" si="246"/>
        <v>0</v>
      </c>
      <c r="AD321" s="212">
        <f t="shared" si="247"/>
        <v>2500</v>
      </c>
      <c r="AE321" s="252"/>
      <c r="AF321" s="252"/>
      <c r="AH321" s="249">
        <f t="shared" si="248"/>
        <v>0</v>
      </c>
      <c r="AI321" s="238"/>
      <c r="AJ321" s="238"/>
      <c r="AK321" s="238"/>
      <c r="AL321" s="239"/>
      <c r="AM321" s="254"/>
      <c r="AN321" s="262"/>
      <c r="AO321" s="249">
        <f t="shared" si="249"/>
        <v>0</v>
      </c>
      <c r="AP321" s="238"/>
      <c r="AQ321" s="238"/>
      <c r="AR321" s="238"/>
      <c r="AS321" s="242"/>
      <c r="AT321" s="214">
        <f t="shared" si="250"/>
        <v>0</v>
      </c>
      <c r="AU321" s="238"/>
      <c r="AV321" s="238"/>
      <c r="AW321" s="238"/>
      <c r="AX321" s="246"/>
      <c r="AY321" s="249">
        <f t="shared" si="251"/>
        <v>2500</v>
      </c>
      <c r="AZ321" s="238"/>
      <c r="BA321" s="238"/>
      <c r="BB321" s="238"/>
      <c r="BC321" s="246">
        <v>2500</v>
      </c>
      <c r="BD321" s="254"/>
      <c r="BE321" s="252"/>
      <c r="BF321" s="249">
        <f t="shared" si="237"/>
        <v>0</v>
      </c>
      <c r="BG321" s="238"/>
      <c r="BH321" s="238"/>
      <c r="BI321" s="238"/>
      <c r="BJ321" s="239"/>
      <c r="BK321" s="249">
        <f t="shared" si="252"/>
        <v>0</v>
      </c>
      <c r="BL321" s="238"/>
      <c r="BM321" s="238"/>
      <c r="BN321" s="238"/>
      <c r="BO321" s="246"/>
      <c r="BP321" s="223">
        <f t="shared" si="253"/>
        <v>0</v>
      </c>
      <c r="BQ321" s="238"/>
      <c r="BR321" s="238"/>
      <c r="BS321" s="238"/>
      <c r="BT321" s="246"/>
      <c r="BU321" s="249">
        <f t="shared" si="254"/>
        <v>0</v>
      </c>
      <c r="BV321" s="238"/>
      <c r="BW321" s="238"/>
      <c r="BX321" s="238"/>
      <c r="BY321" s="246"/>
      <c r="CA321" s="222">
        <v>290</v>
      </c>
      <c r="CB321" s="216"/>
      <c r="CC321" s="216"/>
      <c r="CD321" s="216"/>
      <c r="CE321" s="216"/>
      <c r="CF321" s="216">
        <f t="shared" si="208"/>
        <v>0</v>
      </c>
      <c r="CH321" s="263">
        <v>32</v>
      </c>
      <c r="CJ321" s="202">
        <v>83</v>
      </c>
    </row>
    <row r="322" spans="1:88" s="202" customFormat="1" ht="16.5" customHeight="1" x14ac:dyDescent="0.15">
      <c r="A322" s="213">
        <f t="shared" si="210"/>
        <v>308</v>
      </c>
      <c r="B322" s="237" t="s">
        <v>27</v>
      </c>
      <c r="C322" s="303" t="s">
        <v>529</v>
      </c>
      <c r="D322" s="304" t="s">
        <v>1352</v>
      </c>
      <c r="E322" s="267" t="s">
        <v>379</v>
      </c>
      <c r="F322" s="325" t="s">
        <v>424</v>
      </c>
      <c r="G322" s="227" t="s">
        <v>530</v>
      </c>
      <c r="H322" s="263">
        <v>3</v>
      </c>
      <c r="I322" s="230">
        <v>44258</v>
      </c>
      <c r="J322" s="231">
        <v>44651</v>
      </c>
      <c r="K322" s="234">
        <v>10</v>
      </c>
      <c r="L322" s="234">
        <v>3</v>
      </c>
      <c r="M322" s="234">
        <v>1</v>
      </c>
      <c r="N322" s="234">
        <v>2</v>
      </c>
      <c r="O322" s="234">
        <v>1</v>
      </c>
      <c r="P322" s="234">
        <v>1</v>
      </c>
      <c r="Q322" s="235">
        <v>6</v>
      </c>
      <c r="R322" s="255"/>
      <c r="S322" s="255"/>
      <c r="T322" s="261">
        <v>220</v>
      </c>
      <c r="U322" s="219">
        <f t="shared" si="238"/>
        <v>0</v>
      </c>
      <c r="V322" s="220">
        <f t="shared" si="239"/>
        <v>0</v>
      </c>
      <c r="W322" s="220">
        <f t="shared" si="240"/>
        <v>0</v>
      </c>
      <c r="X322" s="220">
        <f t="shared" si="241"/>
        <v>0</v>
      </c>
      <c r="Y322" s="221">
        <f t="shared" si="242"/>
        <v>0</v>
      </c>
      <c r="Z322" s="219">
        <f t="shared" si="243"/>
        <v>220</v>
      </c>
      <c r="AA322" s="220">
        <f t="shared" si="244"/>
        <v>0</v>
      </c>
      <c r="AB322" s="220">
        <f t="shared" si="245"/>
        <v>0</v>
      </c>
      <c r="AC322" s="220">
        <f t="shared" si="246"/>
        <v>0</v>
      </c>
      <c r="AD322" s="221">
        <f t="shared" si="247"/>
        <v>220</v>
      </c>
      <c r="AE322" s="252"/>
      <c r="AF322" s="252"/>
      <c r="AH322" s="251">
        <f t="shared" si="248"/>
        <v>0</v>
      </c>
      <c r="AI322" s="240"/>
      <c r="AJ322" s="240"/>
      <c r="AK322" s="240"/>
      <c r="AL322" s="241"/>
      <c r="AM322" s="254"/>
      <c r="AN322" s="262"/>
      <c r="AO322" s="249">
        <f t="shared" si="249"/>
        <v>0</v>
      </c>
      <c r="AP322" s="240"/>
      <c r="AQ322" s="240"/>
      <c r="AR322" s="240"/>
      <c r="AS322" s="243"/>
      <c r="AT322" s="214">
        <f t="shared" si="250"/>
        <v>0</v>
      </c>
      <c r="AU322" s="240"/>
      <c r="AV322" s="240"/>
      <c r="AW322" s="240"/>
      <c r="AX322" s="241"/>
      <c r="AY322" s="249">
        <f t="shared" si="251"/>
        <v>220</v>
      </c>
      <c r="AZ322" s="240"/>
      <c r="BA322" s="240"/>
      <c r="BB322" s="240"/>
      <c r="BC322" s="247">
        <v>220</v>
      </c>
      <c r="BD322" s="254"/>
      <c r="BE322" s="252"/>
      <c r="BF322" s="249">
        <f t="shared" si="237"/>
        <v>0</v>
      </c>
      <c r="BG322" s="240"/>
      <c r="BH322" s="240"/>
      <c r="BI322" s="240"/>
      <c r="BJ322" s="241"/>
      <c r="BK322" s="249">
        <f t="shared" si="252"/>
        <v>0</v>
      </c>
      <c r="BL322" s="240"/>
      <c r="BM322" s="240"/>
      <c r="BN322" s="240"/>
      <c r="BO322" s="247"/>
      <c r="BP322" s="223">
        <f t="shared" si="253"/>
        <v>0</v>
      </c>
      <c r="BQ322" s="240"/>
      <c r="BR322" s="240"/>
      <c r="BS322" s="240"/>
      <c r="BT322" s="247"/>
      <c r="BU322" s="249">
        <f t="shared" si="254"/>
        <v>0</v>
      </c>
      <c r="BV322" s="238"/>
      <c r="BW322" s="238"/>
      <c r="BX322" s="238"/>
      <c r="BY322" s="246"/>
      <c r="CA322" s="222">
        <v>1018</v>
      </c>
      <c r="CB322" s="216"/>
      <c r="CC322" s="216"/>
      <c r="CD322" s="216"/>
      <c r="CE322" s="216"/>
      <c r="CF322" s="216">
        <f t="shared" si="208"/>
        <v>0</v>
      </c>
      <c r="CH322" s="661"/>
    </row>
    <row r="323" spans="1:88" s="165" customFormat="1" ht="16.5" customHeight="1" x14ac:dyDescent="0.15">
      <c r="A323" s="213">
        <f t="shared" si="210"/>
        <v>309</v>
      </c>
      <c r="B323" s="150" t="s">
        <v>26</v>
      </c>
      <c r="C323" s="185" t="s">
        <v>80</v>
      </c>
      <c r="D323" s="185" t="s">
        <v>80</v>
      </c>
      <c r="E323" s="188" t="s">
        <v>379</v>
      </c>
      <c r="F323" s="559" t="s">
        <v>1358</v>
      </c>
      <c r="G323" s="151" t="s">
        <v>1366</v>
      </c>
      <c r="H323" s="162">
        <v>3</v>
      </c>
      <c r="I323" s="153">
        <v>44286</v>
      </c>
      <c r="J323" s="154">
        <v>44651</v>
      </c>
      <c r="K323" s="155">
        <v>10</v>
      </c>
      <c r="L323" s="155">
        <v>3</v>
      </c>
      <c r="M323" s="155">
        <v>5</v>
      </c>
      <c r="N323" s="155">
        <v>2</v>
      </c>
      <c r="O323" s="155">
        <v>1</v>
      </c>
      <c r="P323" s="155">
        <v>1</v>
      </c>
      <c r="Q323" s="156">
        <v>1</v>
      </c>
      <c r="R323" s="163"/>
      <c r="S323" s="163"/>
      <c r="T323" s="164">
        <v>10943</v>
      </c>
      <c r="U323" s="159">
        <f t="shared" si="238"/>
        <v>0</v>
      </c>
      <c r="V323" s="160">
        <f t="shared" si="239"/>
        <v>0</v>
      </c>
      <c r="W323" s="160">
        <f t="shared" si="240"/>
        <v>0</v>
      </c>
      <c r="X323" s="160">
        <f t="shared" si="241"/>
        <v>0</v>
      </c>
      <c r="Y323" s="161">
        <f t="shared" si="242"/>
        <v>0</v>
      </c>
      <c r="Z323" s="159">
        <f t="shared" si="243"/>
        <v>10943</v>
      </c>
      <c r="AA323" s="160">
        <f t="shared" si="244"/>
        <v>0</v>
      </c>
      <c r="AB323" s="160">
        <f t="shared" si="245"/>
        <v>0</v>
      </c>
      <c r="AC323" s="160">
        <f t="shared" si="246"/>
        <v>0</v>
      </c>
      <c r="AD323" s="161">
        <f t="shared" si="247"/>
        <v>10943</v>
      </c>
      <c r="AE323" s="252"/>
      <c r="AF323" s="252"/>
      <c r="AH323" s="166">
        <f t="shared" si="248"/>
        <v>0</v>
      </c>
      <c r="AI323" s="167"/>
      <c r="AJ323" s="167"/>
      <c r="AK323" s="167"/>
      <c r="AL323" s="168"/>
      <c r="AM323" s="169"/>
      <c r="AN323" s="262"/>
      <c r="AO323" s="166">
        <f t="shared" si="249"/>
        <v>0</v>
      </c>
      <c r="AP323" s="167"/>
      <c r="AQ323" s="167"/>
      <c r="AR323" s="167"/>
      <c r="AS323" s="170"/>
      <c r="AT323" s="159">
        <f t="shared" si="250"/>
        <v>0</v>
      </c>
      <c r="AU323" s="167"/>
      <c r="AV323" s="167"/>
      <c r="AW323" s="167"/>
      <c r="AX323" s="168"/>
      <c r="AY323" s="166">
        <f t="shared" si="251"/>
        <v>10943</v>
      </c>
      <c r="AZ323" s="167"/>
      <c r="BA323" s="167"/>
      <c r="BB323" s="167"/>
      <c r="BC323" s="171">
        <v>10943</v>
      </c>
      <c r="BD323" s="169"/>
      <c r="BE323" s="252"/>
      <c r="BF323" s="166">
        <f t="shared" si="237"/>
        <v>0</v>
      </c>
      <c r="BG323" s="167"/>
      <c r="BH323" s="167"/>
      <c r="BI323" s="167"/>
      <c r="BJ323" s="168"/>
      <c r="BK323" s="166">
        <f t="shared" si="252"/>
        <v>0</v>
      </c>
      <c r="BL323" s="167"/>
      <c r="BM323" s="167"/>
      <c r="BN323" s="167"/>
      <c r="BO323" s="171"/>
      <c r="BP323" s="172">
        <f t="shared" si="253"/>
        <v>0</v>
      </c>
      <c r="BQ323" s="167"/>
      <c r="BR323" s="167"/>
      <c r="BS323" s="167"/>
      <c r="BT323" s="171"/>
      <c r="BU323" s="166">
        <f t="shared" si="254"/>
        <v>0</v>
      </c>
      <c r="BV323" s="167"/>
      <c r="BW323" s="167"/>
      <c r="BX323" s="167"/>
      <c r="BY323" s="171"/>
      <c r="CA323" s="191">
        <v>293</v>
      </c>
      <c r="CB323" s="184"/>
      <c r="CC323" s="440"/>
      <c r="CD323" s="440"/>
      <c r="CE323" s="440"/>
      <c r="CF323" s="216">
        <f t="shared" si="208"/>
        <v>0</v>
      </c>
      <c r="CH323" s="162">
        <v>32</v>
      </c>
      <c r="CJ323" s="165">
        <v>85</v>
      </c>
    </row>
    <row r="324" spans="1:88" s="211" customFormat="1" ht="16.5" customHeight="1" x14ac:dyDescent="0.15">
      <c r="A324" s="213">
        <f t="shared" si="210"/>
        <v>310</v>
      </c>
      <c r="B324" s="236" t="s">
        <v>26</v>
      </c>
      <c r="C324" s="265" t="s">
        <v>80</v>
      </c>
      <c r="D324" s="266" t="s">
        <v>80</v>
      </c>
      <c r="E324" s="267" t="s">
        <v>1396</v>
      </c>
      <c r="F324" s="272" t="s">
        <v>1397</v>
      </c>
      <c r="G324" s="224" t="s">
        <v>1404</v>
      </c>
      <c r="H324" s="263">
        <v>3</v>
      </c>
      <c r="I324" s="230">
        <v>44256</v>
      </c>
      <c r="J324" s="231">
        <v>44651</v>
      </c>
      <c r="K324" s="232">
        <v>10</v>
      </c>
      <c r="L324" s="232">
        <v>3</v>
      </c>
      <c r="M324" s="232">
        <v>2</v>
      </c>
      <c r="N324" s="232">
        <v>4</v>
      </c>
      <c r="O324" s="232">
        <v>3</v>
      </c>
      <c r="P324" s="232">
        <v>1</v>
      </c>
      <c r="Q324" s="233">
        <v>1</v>
      </c>
      <c r="R324" s="255"/>
      <c r="S324" s="255"/>
      <c r="T324" s="258">
        <v>2776</v>
      </c>
      <c r="U324" s="214">
        <f t="shared" si="238"/>
        <v>0</v>
      </c>
      <c r="V324" s="218">
        <f t="shared" si="239"/>
        <v>0</v>
      </c>
      <c r="W324" s="218">
        <f t="shared" si="240"/>
        <v>0</v>
      </c>
      <c r="X324" s="218">
        <f t="shared" si="241"/>
        <v>0</v>
      </c>
      <c r="Y324" s="212">
        <f t="shared" si="242"/>
        <v>0</v>
      </c>
      <c r="Z324" s="214">
        <f t="shared" si="243"/>
        <v>2776</v>
      </c>
      <c r="AA324" s="218">
        <f t="shared" si="244"/>
        <v>0</v>
      </c>
      <c r="AB324" s="218">
        <f t="shared" si="245"/>
        <v>0</v>
      </c>
      <c r="AC324" s="218">
        <f t="shared" si="246"/>
        <v>0</v>
      </c>
      <c r="AD324" s="212">
        <f t="shared" si="247"/>
        <v>2776</v>
      </c>
      <c r="AE324" s="252"/>
      <c r="AF324" s="252"/>
      <c r="AH324" s="249">
        <f t="shared" si="248"/>
        <v>0</v>
      </c>
      <c r="AI324" s="238"/>
      <c r="AJ324" s="238"/>
      <c r="AK324" s="238"/>
      <c r="AL324" s="239"/>
      <c r="AM324" s="254"/>
      <c r="AN324" s="262"/>
      <c r="AO324" s="249">
        <f t="shared" si="249"/>
        <v>0</v>
      </c>
      <c r="AP324" s="238"/>
      <c r="AQ324" s="238"/>
      <c r="AR324" s="238"/>
      <c r="AS324" s="242"/>
      <c r="AT324" s="214">
        <f t="shared" si="250"/>
        <v>0</v>
      </c>
      <c r="AU324" s="238"/>
      <c r="AV324" s="238"/>
      <c r="AW324" s="238"/>
      <c r="AX324" s="239"/>
      <c r="AY324" s="249">
        <f t="shared" si="251"/>
        <v>2776</v>
      </c>
      <c r="AZ324" s="238"/>
      <c r="BA324" s="238"/>
      <c r="BB324" s="238"/>
      <c r="BC324" s="246">
        <v>2776</v>
      </c>
      <c r="BD324" s="254"/>
      <c r="BE324" s="252"/>
      <c r="BF324" s="249">
        <f t="shared" si="237"/>
        <v>0</v>
      </c>
      <c r="BG324" s="238"/>
      <c r="BH324" s="238"/>
      <c r="BI324" s="238"/>
      <c r="BJ324" s="239"/>
      <c r="BK324" s="249">
        <f t="shared" si="252"/>
        <v>0</v>
      </c>
      <c r="BL324" s="238"/>
      <c r="BM324" s="238"/>
      <c r="BN324" s="238"/>
      <c r="BO324" s="246"/>
      <c r="BP324" s="223">
        <f t="shared" si="253"/>
        <v>0</v>
      </c>
      <c r="BQ324" s="238"/>
      <c r="BR324" s="238"/>
      <c r="BS324" s="238"/>
      <c r="BT324" s="246"/>
      <c r="BU324" s="249">
        <f t="shared" si="254"/>
        <v>0</v>
      </c>
      <c r="BV324" s="238"/>
      <c r="BW324" s="238"/>
      <c r="BX324" s="238"/>
      <c r="BY324" s="246"/>
      <c r="CA324" s="222">
        <v>291</v>
      </c>
      <c r="CB324" s="217"/>
      <c r="CC324" s="217"/>
      <c r="CD324" s="217"/>
      <c r="CE324" s="217"/>
      <c r="CF324" s="216">
        <f t="shared" si="208"/>
        <v>0</v>
      </c>
      <c r="CH324" s="263">
        <v>32</v>
      </c>
      <c r="CJ324" s="274">
        <v>91</v>
      </c>
    </row>
    <row r="325" spans="1:88" s="211" customFormat="1" ht="16.5" customHeight="1" x14ac:dyDescent="0.15">
      <c r="A325" s="213">
        <f t="shared" si="210"/>
        <v>311</v>
      </c>
      <c r="B325" s="237" t="s">
        <v>26</v>
      </c>
      <c r="C325" s="418" t="s">
        <v>1526</v>
      </c>
      <c r="D325" s="304" t="s">
        <v>80</v>
      </c>
      <c r="E325" s="267" t="s">
        <v>1088</v>
      </c>
      <c r="F325" s="292" t="s">
        <v>1089</v>
      </c>
      <c r="G325" s="285" t="s">
        <v>1097</v>
      </c>
      <c r="H325" s="263">
        <v>3</v>
      </c>
      <c r="I325" s="230" t="s">
        <v>1524</v>
      </c>
      <c r="J325" s="231">
        <v>44651</v>
      </c>
      <c r="K325" s="234">
        <v>10</v>
      </c>
      <c r="L325" s="234">
        <v>8</v>
      </c>
      <c r="M325" s="234">
        <v>1</v>
      </c>
      <c r="N325" s="234">
        <v>1</v>
      </c>
      <c r="O325" s="234">
        <v>1</v>
      </c>
      <c r="P325" s="234">
        <v>2</v>
      </c>
      <c r="Q325" s="235">
        <v>1</v>
      </c>
      <c r="R325" s="255"/>
      <c r="S325" s="255"/>
      <c r="T325" s="261">
        <v>2000</v>
      </c>
      <c r="U325" s="219">
        <f t="shared" si="238"/>
        <v>0</v>
      </c>
      <c r="V325" s="220">
        <f t="shared" si="239"/>
        <v>0</v>
      </c>
      <c r="W325" s="220">
        <f t="shared" si="240"/>
        <v>0</v>
      </c>
      <c r="X325" s="220">
        <f t="shared" si="241"/>
        <v>0</v>
      </c>
      <c r="Y325" s="221">
        <f t="shared" si="242"/>
        <v>0</v>
      </c>
      <c r="Z325" s="219">
        <f t="shared" si="243"/>
        <v>2000</v>
      </c>
      <c r="AA325" s="220">
        <f t="shared" si="244"/>
        <v>0</v>
      </c>
      <c r="AB325" s="220">
        <f t="shared" si="245"/>
        <v>0</v>
      </c>
      <c r="AC325" s="220">
        <f t="shared" si="246"/>
        <v>0</v>
      </c>
      <c r="AD325" s="221">
        <f t="shared" si="247"/>
        <v>2000</v>
      </c>
      <c r="AE325" s="252"/>
      <c r="AF325" s="252"/>
      <c r="AG325" s="376"/>
      <c r="AH325" s="251">
        <f t="shared" si="248"/>
        <v>0</v>
      </c>
      <c r="AI325" s="240"/>
      <c r="AJ325" s="240"/>
      <c r="AK325" s="240"/>
      <c r="AL325" s="241"/>
      <c r="AM325" s="254"/>
      <c r="AN325" s="262"/>
      <c r="AO325" s="249">
        <f t="shared" si="249"/>
        <v>0</v>
      </c>
      <c r="AP325" s="240"/>
      <c r="AQ325" s="240"/>
      <c r="AR325" s="240"/>
      <c r="AS325" s="243"/>
      <c r="AT325" s="214">
        <f t="shared" si="250"/>
        <v>0</v>
      </c>
      <c r="AU325" s="240"/>
      <c r="AV325" s="240"/>
      <c r="AW325" s="240"/>
      <c r="AX325" s="241"/>
      <c r="AY325" s="249">
        <f t="shared" si="251"/>
        <v>2000</v>
      </c>
      <c r="AZ325" s="240"/>
      <c r="BA325" s="240"/>
      <c r="BB325" s="240"/>
      <c r="BC325" s="247">
        <v>2000</v>
      </c>
      <c r="BD325" s="254"/>
      <c r="BE325" s="252"/>
      <c r="BF325" s="249">
        <f t="shared" si="237"/>
        <v>0</v>
      </c>
      <c r="BG325" s="240"/>
      <c r="BH325" s="240"/>
      <c r="BI325" s="240"/>
      <c r="BJ325" s="241"/>
      <c r="BK325" s="249">
        <f t="shared" si="252"/>
        <v>0</v>
      </c>
      <c r="BL325" s="240"/>
      <c r="BM325" s="240"/>
      <c r="BN325" s="240"/>
      <c r="BO325" s="247"/>
      <c r="BP325" s="223">
        <f t="shared" si="253"/>
        <v>0</v>
      </c>
      <c r="BQ325" s="240"/>
      <c r="BR325" s="240"/>
      <c r="BS325" s="240"/>
      <c r="BT325" s="247"/>
      <c r="BU325" s="249">
        <f t="shared" si="254"/>
        <v>0</v>
      </c>
      <c r="BV325" s="240"/>
      <c r="BW325" s="240"/>
      <c r="BX325" s="240"/>
      <c r="BY325" s="247"/>
      <c r="CA325" s="222">
        <v>295</v>
      </c>
      <c r="CB325" s="217"/>
      <c r="CC325" s="217"/>
      <c r="CD325" s="217"/>
      <c r="CE325" s="217"/>
      <c r="CF325" s="216">
        <f t="shared" si="208"/>
        <v>0</v>
      </c>
      <c r="CH325" s="263">
        <v>32</v>
      </c>
      <c r="CJ325" s="274">
        <v>151</v>
      </c>
    </row>
    <row r="326" spans="1:88" s="211" customFormat="1" ht="16.5" customHeight="1" x14ac:dyDescent="0.15">
      <c r="A326" s="213">
        <f t="shared" si="210"/>
        <v>312</v>
      </c>
      <c r="B326" s="237" t="s">
        <v>26</v>
      </c>
      <c r="C326" s="418" t="s">
        <v>1098</v>
      </c>
      <c r="D326" s="304" t="s">
        <v>80</v>
      </c>
      <c r="E326" s="267" t="s">
        <v>1088</v>
      </c>
      <c r="F326" s="292" t="s">
        <v>1089</v>
      </c>
      <c r="G326" s="285" t="s">
        <v>1097</v>
      </c>
      <c r="H326" s="263">
        <v>3</v>
      </c>
      <c r="I326" s="230" t="s">
        <v>1524</v>
      </c>
      <c r="J326" s="231">
        <v>44651</v>
      </c>
      <c r="K326" s="234">
        <v>10</v>
      </c>
      <c r="L326" s="234">
        <v>8</v>
      </c>
      <c r="M326" s="234">
        <v>1</v>
      </c>
      <c r="N326" s="234">
        <v>1</v>
      </c>
      <c r="O326" s="234">
        <v>1</v>
      </c>
      <c r="P326" s="234">
        <v>2</v>
      </c>
      <c r="Q326" s="235">
        <v>1</v>
      </c>
      <c r="R326" s="255"/>
      <c r="S326" s="255"/>
      <c r="T326" s="261">
        <v>3000</v>
      </c>
      <c r="U326" s="219">
        <f t="shared" si="238"/>
        <v>0</v>
      </c>
      <c r="V326" s="220">
        <f t="shared" si="239"/>
        <v>0</v>
      </c>
      <c r="W326" s="220">
        <f t="shared" si="240"/>
        <v>0</v>
      </c>
      <c r="X326" s="220">
        <f t="shared" si="241"/>
        <v>0</v>
      </c>
      <c r="Y326" s="221">
        <f t="shared" si="242"/>
        <v>0</v>
      </c>
      <c r="Z326" s="219">
        <f t="shared" si="243"/>
        <v>3000</v>
      </c>
      <c r="AA326" s="220">
        <f t="shared" si="244"/>
        <v>0</v>
      </c>
      <c r="AB326" s="220">
        <f t="shared" si="245"/>
        <v>0</v>
      </c>
      <c r="AC326" s="220">
        <f t="shared" si="246"/>
        <v>0</v>
      </c>
      <c r="AD326" s="221">
        <f t="shared" si="247"/>
        <v>3000</v>
      </c>
      <c r="AE326" s="252"/>
      <c r="AF326" s="252"/>
      <c r="AH326" s="251">
        <f t="shared" si="248"/>
        <v>0</v>
      </c>
      <c r="AI326" s="240"/>
      <c r="AJ326" s="240"/>
      <c r="AK326" s="240"/>
      <c r="AL326" s="241"/>
      <c r="AM326" s="254"/>
      <c r="AN326" s="262"/>
      <c r="AO326" s="249">
        <f t="shared" si="249"/>
        <v>0</v>
      </c>
      <c r="AP326" s="240"/>
      <c r="AQ326" s="240"/>
      <c r="AR326" s="240"/>
      <c r="AS326" s="243"/>
      <c r="AT326" s="214">
        <f t="shared" si="250"/>
        <v>0</v>
      </c>
      <c r="AU326" s="240"/>
      <c r="AV326" s="240"/>
      <c r="AW326" s="240"/>
      <c r="AX326" s="241"/>
      <c r="AY326" s="249">
        <f t="shared" si="251"/>
        <v>3000</v>
      </c>
      <c r="AZ326" s="240"/>
      <c r="BA326" s="240"/>
      <c r="BB326" s="240"/>
      <c r="BC326" s="247">
        <v>3000</v>
      </c>
      <c r="BD326" s="254"/>
      <c r="BE326" s="252"/>
      <c r="BF326" s="249">
        <f t="shared" si="237"/>
        <v>0</v>
      </c>
      <c r="BG326" s="240"/>
      <c r="BH326" s="240"/>
      <c r="BI326" s="240"/>
      <c r="BJ326" s="241"/>
      <c r="BK326" s="249">
        <f t="shared" si="252"/>
        <v>0</v>
      </c>
      <c r="BL326" s="240"/>
      <c r="BM326" s="240"/>
      <c r="BN326" s="240"/>
      <c r="BO326" s="247"/>
      <c r="BP326" s="223">
        <f t="shared" si="253"/>
        <v>0</v>
      </c>
      <c r="BQ326" s="240"/>
      <c r="BR326" s="240"/>
      <c r="BS326" s="240"/>
      <c r="BT326" s="247"/>
      <c r="BU326" s="249">
        <f t="shared" si="254"/>
        <v>0</v>
      </c>
      <c r="BV326" s="240"/>
      <c r="BW326" s="240"/>
      <c r="BX326" s="240"/>
      <c r="BY326" s="247"/>
      <c r="CA326" s="222">
        <v>296</v>
      </c>
      <c r="CB326" s="217"/>
      <c r="CC326" s="217"/>
      <c r="CD326" s="217"/>
      <c r="CE326" s="217"/>
      <c r="CF326" s="216">
        <f t="shared" si="208"/>
        <v>0</v>
      </c>
      <c r="CH326" s="263">
        <v>32</v>
      </c>
      <c r="CJ326" s="274">
        <v>151</v>
      </c>
    </row>
    <row r="327" spans="1:88" s="211" customFormat="1" ht="16.5" customHeight="1" x14ac:dyDescent="0.15">
      <c r="A327" s="213">
        <f t="shared" si="210"/>
        <v>313</v>
      </c>
      <c r="B327" s="237" t="s">
        <v>26</v>
      </c>
      <c r="C327" s="418" t="s">
        <v>80</v>
      </c>
      <c r="D327" s="304" t="s">
        <v>1540</v>
      </c>
      <c r="E327" s="267" t="s">
        <v>1537</v>
      </c>
      <c r="F327" s="292" t="s">
        <v>1537</v>
      </c>
      <c r="G327" s="227" t="s">
        <v>1541</v>
      </c>
      <c r="H327" s="263">
        <v>3</v>
      </c>
      <c r="I327" s="230">
        <v>44271</v>
      </c>
      <c r="J327" s="231">
        <v>44651</v>
      </c>
      <c r="K327" s="234">
        <v>10</v>
      </c>
      <c r="L327" s="234">
        <v>2</v>
      </c>
      <c r="M327" s="234">
        <v>4</v>
      </c>
      <c r="N327" s="234">
        <v>1</v>
      </c>
      <c r="O327" s="234">
        <v>1</v>
      </c>
      <c r="P327" s="234">
        <v>2</v>
      </c>
      <c r="Q327" s="235">
        <v>1</v>
      </c>
      <c r="R327" s="255"/>
      <c r="S327" s="255"/>
      <c r="T327" s="261">
        <v>275</v>
      </c>
      <c r="U327" s="219">
        <f t="shared" si="238"/>
        <v>0</v>
      </c>
      <c r="V327" s="220">
        <f t="shared" si="239"/>
        <v>0</v>
      </c>
      <c r="W327" s="220">
        <f t="shared" si="240"/>
        <v>0</v>
      </c>
      <c r="X327" s="220">
        <f t="shared" si="241"/>
        <v>0</v>
      </c>
      <c r="Y327" s="221">
        <f t="shared" si="242"/>
        <v>0</v>
      </c>
      <c r="Z327" s="219">
        <f t="shared" si="243"/>
        <v>275</v>
      </c>
      <c r="AA327" s="220">
        <f t="shared" si="244"/>
        <v>0</v>
      </c>
      <c r="AB327" s="220">
        <f t="shared" si="245"/>
        <v>0</v>
      </c>
      <c r="AC327" s="220">
        <f t="shared" si="246"/>
        <v>0</v>
      </c>
      <c r="AD327" s="221">
        <f t="shared" si="247"/>
        <v>275</v>
      </c>
      <c r="AE327" s="252"/>
      <c r="AF327" s="252"/>
      <c r="AH327" s="251">
        <f t="shared" si="248"/>
        <v>0</v>
      </c>
      <c r="AI327" s="240"/>
      <c r="AJ327" s="240"/>
      <c r="AK327" s="240"/>
      <c r="AL327" s="241"/>
      <c r="AM327" s="254"/>
      <c r="AN327" s="262"/>
      <c r="AO327" s="249">
        <f t="shared" si="249"/>
        <v>0</v>
      </c>
      <c r="AP327" s="240"/>
      <c r="AQ327" s="240"/>
      <c r="AR327" s="240"/>
      <c r="AS327" s="243"/>
      <c r="AT327" s="214">
        <f t="shared" si="250"/>
        <v>0</v>
      </c>
      <c r="AU327" s="240"/>
      <c r="AV327" s="240"/>
      <c r="AW327" s="240"/>
      <c r="AX327" s="241"/>
      <c r="AY327" s="249">
        <f t="shared" si="251"/>
        <v>275</v>
      </c>
      <c r="AZ327" s="240"/>
      <c r="BA327" s="240"/>
      <c r="BB327" s="240"/>
      <c r="BC327" s="247">
        <v>275</v>
      </c>
      <c r="BD327" s="254"/>
      <c r="BE327" s="252"/>
      <c r="BF327" s="249">
        <f t="shared" si="237"/>
        <v>0</v>
      </c>
      <c r="BG327" s="240"/>
      <c r="BH327" s="240"/>
      <c r="BI327" s="240"/>
      <c r="BJ327" s="241"/>
      <c r="BK327" s="249">
        <f t="shared" si="252"/>
        <v>0</v>
      </c>
      <c r="BL327" s="240"/>
      <c r="BM327" s="240"/>
      <c r="BN327" s="240"/>
      <c r="BO327" s="247"/>
      <c r="BP327" s="223">
        <f t="shared" si="253"/>
        <v>0</v>
      </c>
      <c r="BQ327" s="240"/>
      <c r="BR327" s="240"/>
      <c r="BS327" s="240"/>
      <c r="BT327" s="247"/>
      <c r="BU327" s="249">
        <f t="shared" si="254"/>
        <v>0</v>
      </c>
      <c r="BV327" s="240"/>
      <c r="BW327" s="240"/>
      <c r="BX327" s="240"/>
      <c r="BY327" s="247"/>
      <c r="CA327" s="222">
        <v>288</v>
      </c>
      <c r="CB327" s="216"/>
      <c r="CC327" s="216"/>
      <c r="CD327" s="216"/>
      <c r="CE327" s="216"/>
      <c r="CF327" s="216">
        <f t="shared" si="208"/>
        <v>0</v>
      </c>
      <c r="CH327" s="263">
        <v>32</v>
      </c>
      <c r="CJ327" s="274">
        <v>171</v>
      </c>
    </row>
    <row r="328" spans="1:88" s="211" customFormat="1" ht="16.5" customHeight="1" x14ac:dyDescent="0.15">
      <c r="A328" s="213">
        <f t="shared" si="210"/>
        <v>314</v>
      </c>
      <c r="B328" s="237" t="s">
        <v>26</v>
      </c>
      <c r="C328" s="418" t="s">
        <v>80</v>
      </c>
      <c r="D328" s="304" t="s">
        <v>80</v>
      </c>
      <c r="E328" s="267" t="s">
        <v>1758</v>
      </c>
      <c r="F328" s="292" t="s">
        <v>1759</v>
      </c>
      <c r="G328" s="227" t="s">
        <v>1766</v>
      </c>
      <c r="H328" s="319">
        <v>3</v>
      </c>
      <c r="I328" s="488" t="s">
        <v>1767</v>
      </c>
      <c r="J328" s="320">
        <v>44651</v>
      </c>
      <c r="K328" s="234">
        <v>10</v>
      </c>
      <c r="L328" s="234">
        <v>7</v>
      </c>
      <c r="M328" s="234" t="s">
        <v>1762</v>
      </c>
      <c r="N328" s="234"/>
      <c r="O328" s="234"/>
      <c r="P328" s="234"/>
      <c r="Q328" s="235"/>
      <c r="R328" s="255"/>
      <c r="S328" s="255"/>
      <c r="T328" s="295">
        <v>4500</v>
      </c>
      <c r="U328" s="219">
        <f t="shared" si="238"/>
        <v>0</v>
      </c>
      <c r="V328" s="220">
        <f t="shared" si="239"/>
        <v>0</v>
      </c>
      <c r="W328" s="220">
        <f t="shared" si="240"/>
        <v>0</v>
      </c>
      <c r="X328" s="220">
        <f t="shared" si="241"/>
        <v>0</v>
      </c>
      <c r="Y328" s="221">
        <f t="shared" si="242"/>
        <v>0</v>
      </c>
      <c r="Z328" s="300">
        <f t="shared" si="243"/>
        <v>4500</v>
      </c>
      <c r="AA328" s="220">
        <f t="shared" si="244"/>
        <v>0</v>
      </c>
      <c r="AB328" s="220">
        <f t="shared" si="245"/>
        <v>0</v>
      </c>
      <c r="AC328" s="220">
        <f t="shared" si="246"/>
        <v>0</v>
      </c>
      <c r="AD328" s="330">
        <f t="shared" si="247"/>
        <v>4500</v>
      </c>
      <c r="AE328" s="252"/>
      <c r="AF328" s="252"/>
      <c r="AH328" s="251">
        <f t="shared" si="248"/>
        <v>0</v>
      </c>
      <c r="AI328" s="240"/>
      <c r="AJ328" s="240"/>
      <c r="AK328" s="240"/>
      <c r="AL328" s="241"/>
      <c r="AM328" s="254"/>
      <c r="AN328" s="262"/>
      <c r="AO328" s="249">
        <f t="shared" si="249"/>
        <v>0</v>
      </c>
      <c r="AP328" s="240"/>
      <c r="AQ328" s="240"/>
      <c r="AR328" s="240"/>
      <c r="AS328" s="243"/>
      <c r="AT328" s="214">
        <f t="shared" si="250"/>
        <v>0</v>
      </c>
      <c r="AU328" s="240"/>
      <c r="AV328" s="240"/>
      <c r="AW328" s="240"/>
      <c r="AX328" s="241"/>
      <c r="AY328" s="336">
        <f t="shared" si="251"/>
        <v>4500</v>
      </c>
      <c r="AZ328" s="240"/>
      <c r="BA328" s="240"/>
      <c r="BB328" s="240"/>
      <c r="BC328" s="297">
        <v>4500</v>
      </c>
      <c r="BD328" s="254"/>
      <c r="BE328" s="252"/>
      <c r="BF328" s="249">
        <f t="shared" si="237"/>
        <v>0</v>
      </c>
      <c r="BG328" s="240"/>
      <c r="BH328" s="240"/>
      <c r="BI328" s="240"/>
      <c r="BJ328" s="241"/>
      <c r="BK328" s="249">
        <f t="shared" si="252"/>
        <v>0</v>
      </c>
      <c r="BL328" s="240"/>
      <c r="BM328" s="240"/>
      <c r="BN328" s="240"/>
      <c r="BO328" s="247"/>
      <c r="BP328" s="223">
        <f t="shared" si="253"/>
        <v>0</v>
      </c>
      <c r="BQ328" s="240"/>
      <c r="BR328" s="240"/>
      <c r="BS328" s="240"/>
      <c r="BT328" s="247"/>
      <c r="BU328" s="249">
        <f t="shared" si="254"/>
        <v>0</v>
      </c>
      <c r="BV328" s="240"/>
      <c r="BW328" s="240"/>
      <c r="BX328" s="240"/>
      <c r="BY328" s="247"/>
      <c r="CA328" s="222">
        <v>294</v>
      </c>
      <c r="CB328" s="216"/>
      <c r="CC328" s="217"/>
      <c r="CD328" s="217"/>
      <c r="CE328" s="217"/>
      <c r="CF328" s="216">
        <f t="shared" si="208"/>
        <v>0</v>
      </c>
      <c r="CH328" s="263">
        <v>32</v>
      </c>
      <c r="CJ328" s="274">
        <v>121</v>
      </c>
    </row>
    <row r="329" spans="1:88" s="211" customFormat="1" ht="16.5" customHeight="1" x14ac:dyDescent="0.15">
      <c r="A329" s="213">
        <f t="shared" si="210"/>
        <v>315</v>
      </c>
      <c r="B329" s="237" t="s">
        <v>26</v>
      </c>
      <c r="C329" s="418" t="s">
        <v>80</v>
      </c>
      <c r="D329" s="304" t="s">
        <v>80</v>
      </c>
      <c r="E329" s="267" t="s">
        <v>886</v>
      </c>
      <c r="F329" s="292" t="s">
        <v>887</v>
      </c>
      <c r="G329" s="227" t="s">
        <v>983</v>
      </c>
      <c r="H329" s="263">
        <v>3</v>
      </c>
      <c r="I329" s="230">
        <v>44256</v>
      </c>
      <c r="J329" s="231">
        <v>44651</v>
      </c>
      <c r="K329" s="234">
        <v>10</v>
      </c>
      <c r="L329" s="234">
        <v>9</v>
      </c>
      <c r="M329" s="234">
        <v>1</v>
      </c>
      <c r="N329" s="234">
        <v>1</v>
      </c>
      <c r="O329" s="234">
        <v>1</v>
      </c>
      <c r="P329" s="234">
        <v>1</v>
      </c>
      <c r="Q329" s="235">
        <v>3</v>
      </c>
      <c r="R329" s="255"/>
      <c r="S329" s="255"/>
      <c r="T329" s="261">
        <v>900</v>
      </c>
      <c r="U329" s="219">
        <f t="shared" si="238"/>
        <v>0</v>
      </c>
      <c r="V329" s="220">
        <f t="shared" si="239"/>
        <v>0</v>
      </c>
      <c r="W329" s="220">
        <f t="shared" si="240"/>
        <v>0</v>
      </c>
      <c r="X329" s="220">
        <f t="shared" si="241"/>
        <v>0</v>
      </c>
      <c r="Y329" s="221">
        <f t="shared" si="242"/>
        <v>0</v>
      </c>
      <c r="Z329" s="219">
        <f t="shared" si="243"/>
        <v>900</v>
      </c>
      <c r="AA329" s="220">
        <f t="shared" si="244"/>
        <v>0</v>
      </c>
      <c r="AB329" s="220">
        <f t="shared" si="245"/>
        <v>0</v>
      </c>
      <c r="AC329" s="220">
        <f t="shared" si="246"/>
        <v>0</v>
      </c>
      <c r="AD329" s="221">
        <f t="shared" si="247"/>
        <v>900</v>
      </c>
      <c r="AE329" s="252"/>
      <c r="AF329" s="252"/>
      <c r="AH329" s="251">
        <f t="shared" si="248"/>
        <v>0</v>
      </c>
      <c r="AI329" s="240"/>
      <c r="AJ329" s="240"/>
      <c r="AK329" s="240"/>
      <c r="AL329" s="241"/>
      <c r="AM329" s="254"/>
      <c r="AN329" s="262"/>
      <c r="AO329" s="249">
        <f t="shared" si="249"/>
        <v>0</v>
      </c>
      <c r="AP329" s="240"/>
      <c r="AQ329" s="240"/>
      <c r="AR329" s="240"/>
      <c r="AS329" s="243"/>
      <c r="AT329" s="214">
        <f t="shared" si="250"/>
        <v>0</v>
      </c>
      <c r="AU329" s="240"/>
      <c r="AV329" s="240"/>
      <c r="AW329" s="240"/>
      <c r="AX329" s="241"/>
      <c r="AY329" s="249">
        <f t="shared" si="251"/>
        <v>900</v>
      </c>
      <c r="AZ329" s="240"/>
      <c r="BA329" s="240"/>
      <c r="BB329" s="240"/>
      <c r="BC329" s="247">
        <v>900</v>
      </c>
      <c r="BD329" s="254"/>
      <c r="BE329" s="252"/>
      <c r="BF329" s="249">
        <f t="shared" si="237"/>
        <v>0</v>
      </c>
      <c r="BG329" s="240"/>
      <c r="BH329" s="240"/>
      <c r="BI329" s="240"/>
      <c r="BJ329" s="241"/>
      <c r="BK329" s="249">
        <f t="shared" si="252"/>
        <v>0</v>
      </c>
      <c r="BL329" s="240"/>
      <c r="BM329" s="240"/>
      <c r="BN329" s="240"/>
      <c r="BO329" s="247"/>
      <c r="BP329" s="223">
        <f t="shared" si="253"/>
        <v>0</v>
      </c>
      <c r="BQ329" s="240"/>
      <c r="BR329" s="240"/>
      <c r="BS329" s="240"/>
      <c r="BT329" s="247"/>
      <c r="BU329" s="249">
        <f t="shared" si="254"/>
        <v>0</v>
      </c>
      <c r="BV329" s="240"/>
      <c r="BW329" s="240"/>
      <c r="BX329" s="240"/>
      <c r="BY329" s="247"/>
      <c r="CA329" s="222">
        <v>297</v>
      </c>
      <c r="CB329" s="217"/>
      <c r="CC329" s="217"/>
      <c r="CD329" s="217"/>
      <c r="CE329" s="217"/>
      <c r="CF329" s="216">
        <f t="shared" si="208"/>
        <v>0</v>
      </c>
      <c r="CH329" s="263">
        <v>32</v>
      </c>
      <c r="CJ329" s="274">
        <v>161</v>
      </c>
    </row>
    <row r="330" spans="1:88" s="211" customFormat="1" ht="16.5" customHeight="1" x14ac:dyDescent="0.15">
      <c r="A330" s="213">
        <f t="shared" si="210"/>
        <v>316</v>
      </c>
      <c r="B330" s="237" t="s">
        <v>26</v>
      </c>
      <c r="C330" s="418" t="s">
        <v>80</v>
      </c>
      <c r="D330" s="304" t="s">
        <v>80</v>
      </c>
      <c r="E330" s="267" t="s">
        <v>886</v>
      </c>
      <c r="F330" s="292" t="s">
        <v>887</v>
      </c>
      <c r="G330" s="227" t="s">
        <v>984</v>
      </c>
      <c r="H330" s="263">
        <v>3</v>
      </c>
      <c r="I330" s="230">
        <v>44256</v>
      </c>
      <c r="J330" s="231">
        <v>44651</v>
      </c>
      <c r="K330" s="234">
        <v>10</v>
      </c>
      <c r="L330" s="234">
        <v>9</v>
      </c>
      <c r="M330" s="234">
        <v>8</v>
      </c>
      <c r="N330" s="234">
        <v>1</v>
      </c>
      <c r="O330" s="234">
        <v>3</v>
      </c>
      <c r="P330" s="234">
        <v>1</v>
      </c>
      <c r="Q330" s="235">
        <v>4</v>
      </c>
      <c r="R330" s="255"/>
      <c r="S330" s="255"/>
      <c r="T330" s="261">
        <v>550</v>
      </c>
      <c r="U330" s="219">
        <f t="shared" si="238"/>
        <v>0</v>
      </c>
      <c r="V330" s="220">
        <f t="shared" si="239"/>
        <v>0</v>
      </c>
      <c r="W330" s="220">
        <f t="shared" si="240"/>
        <v>0</v>
      </c>
      <c r="X330" s="220">
        <f t="shared" si="241"/>
        <v>0</v>
      </c>
      <c r="Y330" s="221">
        <f t="shared" si="242"/>
        <v>0</v>
      </c>
      <c r="Z330" s="219">
        <f t="shared" si="243"/>
        <v>550</v>
      </c>
      <c r="AA330" s="220">
        <f t="shared" si="244"/>
        <v>0</v>
      </c>
      <c r="AB330" s="220">
        <f t="shared" si="245"/>
        <v>0</v>
      </c>
      <c r="AC330" s="220">
        <f t="shared" si="246"/>
        <v>0</v>
      </c>
      <c r="AD330" s="221">
        <f t="shared" si="247"/>
        <v>550</v>
      </c>
      <c r="AE330" s="252"/>
      <c r="AF330" s="252"/>
      <c r="AH330" s="251">
        <f t="shared" si="248"/>
        <v>0</v>
      </c>
      <c r="AI330" s="240"/>
      <c r="AJ330" s="240"/>
      <c r="AK330" s="240"/>
      <c r="AL330" s="241"/>
      <c r="AM330" s="254"/>
      <c r="AN330" s="262"/>
      <c r="AO330" s="249">
        <f t="shared" si="249"/>
        <v>0</v>
      </c>
      <c r="AP330" s="240"/>
      <c r="AQ330" s="240"/>
      <c r="AR330" s="240"/>
      <c r="AS330" s="243"/>
      <c r="AT330" s="214">
        <f t="shared" si="250"/>
        <v>0</v>
      </c>
      <c r="AU330" s="240"/>
      <c r="AV330" s="240"/>
      <c r="AW330" s="240"/>
      <c r="AX330" s="241"/>
      <c r="AY330" s="249">
        <f t="shared" si="251"/>
        <v>550</v>
      </c>
      <c r="AZ330" s="240"/>
      <c r="BA330" s="240"/>
      <c r="BB330" s="240"/>
      <c r="BC330" s="247">
        <v>550</v>
      </c>
      <c r="BD330" s="254"/>
      <c r="BE330" s="252"/>
      <c r="BF330" s="249">
        <f t="shared" si="237"/>
        <v>0</v>
      </c>
      <c r="BG330" s="240"/>
      <c r="BH330" s="240"/>
      <c r="BI330" s="240"/>
      <c r="BJ330" s="241"/>
      <c r="BK330" s="249">
        <f t="shared" si="252"/>
        <v>0</v>
      </c>
      <c r="BL330" s="240"/>
      <c r="BM330" s="240"/>
      <c r="BN330" s="240"/>
      <c r="BO330" s="247"/>
      <c r="BP330" s="223">
        <f t="shared" si="253"/>
        <v>0</v>
      </c>
      <c r="BQ330" s="240"/>
      <c r="BR330" s="240"/>
      <c r="BS330" s="240"/>
      <c r="BT330" s="247"/>
      <c r="BU330" s="249">
        <f t="shared" si="254"/>
        <v>0</v>
      </c>
      <c r="BV330" s="240"/>
      <c r="BW330" s="240"/>
      <c r="BX330" s="240"/>
      <c r="BY330" s="247"/>
      <c r="CA330" s="222">
        <v>302</v>
      </c>
      <c r="CB330" s="216"/>
      <c r="CC330" s="216"/>
      <c r="CD330" s="216"/>
      <c r="CE330" s="216"/>
      <c r="CF330" s="216">
        <f t="shared" si="208"/>
        <v>0</v>
      </c>
      <c r="CH330" s="263">
        <v>32</v>
      </c>
      <c r="CJ330" s="274">
        <v>161</v>
      </c>
    </row>
    <row r="331" spans="1:88" s="211" customFormat="1" ht="16.5" customHeight="1" x14ac:dyDescent="0.15">
      <c r="A331" s="213">
        <f t="shared" si="210"/>
        <v>317</v>
      </c>
      <c r="B331" s="237" t="s">
        <v>26</v>
      </c>
      <c r="C331" s="418" t="s">
        <v>80</v>
      </c>
      <c r="D331" s="304" t="s">
        <v>80</v>
      </c>
      <c r="E331" s="267" t="s">
        <v>886</v>
      </c>
      <c r="F331" s="292" t="s">
        <v>910</v>
      </c>
      <c r="G331" s="227" t="s">
        <v>985</v>
      </c>
      <c r="H331" s="263">
        <v>3</v>
      </c>
      <c r="I331" s="230">
        <v>44270</v>
      </c>
      <c r="J331" s="231">
        <v>44651</v>
      </c>
      <c r="K331" s="234">
        <v>10</v>
      </c>
      <c r="L331" s="234">
        <v>9</v>
      </c>
      <c r="M331" s="234">
        <v>1</v>
      </c>
      <c r="N331" s="234">
        <v>2</v>
      </c>
      <c r="O331" s="234">
        <v>1</v>
      </c>
      <c r="P331" s="234">
        <v>2</v>
      </c>
      <c r="Q331" s="235">
        <v>1</v>
      </c>
      <c r="R331" s="255"/>
      <c r="S331" s="255"/>
      <c r="T331" s="261">
        <v>900</v>
      </c>
      <c r="U331" s="219">
        <f t="shared" si="238"/>
        <v>0</v>
      </c>
      <c r="V331" s="220">
        <f t="shared" si="239"/>
        <v>0</v>
      </c>
      <c r="W331" s="220">
        <f t="shared" si="240"/>
        <v>0</v>
      </c>
      <c r="X331" s="220">
        <f t="shared" si="241"/>
        <v>0</v>
      </c>
      <c r="Y331" s="221">
        <f t="shared" si="242"/>
        <v>0</v>
      </c>
      <c r="Z331" s="219">
        <f t="shared" si="243"/>
        <v>900</v>
      </c>
      <c r="AA331" s="220">
        <f t="shared" si="244"/>
        <v>0</v>
      </c>
      <c r="AB331" s="220">
        <f t="shared" si="245"/>
        <v>0</v>
      </c>
      <c r="AC331" s="220">
        <f t="shared" si="246"/>
        <v>0</v>
      </c>
      <c r="AD331" s="221">
        <f t="shared" si="247"/>
        <v>900</v>
      </c>
      <c r="AE331" s="252"/>
      <c r="AF331" s="252"/>
      <c r="AH331" s="251">
        <f t="shared" si="248"/>
        <v>0</v>
      </c>
      <c r="AI331" s="240"/>
      <c r="AJ331" s="240"/>
      <c r="AK331" s="240"/>
      <c r="AL331" s="241"/>
      <c r="AM331" s="254"/>
      <c r="AN331" s="262"/>
      <c r="AO331" s="249">
        <f t="shared" si="249"/>
        <v>0</v>
      </c>
      <c r="AP331" s="240"/>
      <c r="AQ331" s="240"/>
      <c r="AR331" s="240"/>
      <c r="AS331" s="243"/>
      <c r="AT331" s="214">
        <f t="shared" si="250"/>
        <v>0</v>
      </c>
      <c r="AU331" s="240"/>
      <c r="AV331" s="240"/>
      <c r="AW331" s="240"/>
      <c r="AX331" s="241"/>
      <c r="AY331" s="249">
        <f t="shared" si="251"/>
        <v>900</v>
      </c>
      <c r="AZ331" s="240"/>
      <c r="BA331" s="240"/>
      <c r="BB331" s="240"/>
      <c r="BC331" s="247">
        <v>900</v>
      </c>
      <c r="BD331" s="254"/>
      <c r="BE331" s="252"/>
      <c r="BF331" s="249">
        <f t="shared" si="237"/>
        <v>0</v>
      </c>
      <c r="BG331" s="240"/>
      <c r="BH331" s="240"/>
      <c r="BI331" s="240"/>
      <c r="BJ331" s="241"/>
      <c r="BK331" s="249">
        <f t="shared" si="252"/>
        <v>0</v>
      </c>
      <c r="BL331" s="240"/>
      <c r="BM331" s="240"/>
      <c r="BN331" s="240"/>
      <c r="BO331" s="247"/>
      <c r="BP331" s="223">
        <f t="shared" si="253"/>
        <v>0</v>
      </c>
      <c r="BQ331" s="240"/>
      <c r="BR331" s="240"/>
      <c r="BS331" s="240"/>
      <c r="BT331" s="247"/>
      <c r="BU331" s="249">
        <f t="shared" si="254"/>
        <v>0</v>
      </c>
      <c r="BV331" s="240"/>
      <c r="BW331" s="240"/>
      <c r="BX331" s="240"/>
      <c r="BY331" s="247"/>
      <c r="CA331" s="222">
        <v>298</v>
      </c>
      <c r="CB331" s="217"/>
      <c r="CC331" s="217"/>
      <c r="CD331" s="217"/>
      <c r="CE331" s="217"/>
      <c r="CF331" s="216">
        <f t="shared" si="208"/>
        <v>0</v>
      </c>
      <c r="CH331" s="263">
        <v>32</v>
      </c>
      <c r="CJ331" s="274">
        <v>162</v>
      </c>
    </row>
    <row r="332" spans="1:88" s="211" customFormat="1" ht="16.5" customHeight="1" x14ac:dyDescent="0.15">
      <c r="A332" s="213">
        <f t="shared" si="210"/>
        <v>318</v>
      </c>
      <c r="B332" s="237" t="s">
        <v>26</v>
      </c>
      <c r="C332" s="418" t="s">
        <v>80</v>
      </c>
      <c r="D332" s="304" t="s">
        <v>80</v>
      </c>
      <c r="E332" s="267" t="s">
        <v>886</v>
      </c>
      <c r="F332" s="292" t="s">
        <v>910</v>
      </c>
      <c r="G332" s="227" t="s">
        <v>985</v>
      </c>
      <c r="H332" s="264">
        <v>3</v>
      </c>
      <c r="I332" s="230">
        <v>44269</v>
      </c>
      <c r="J332" s="231">
        <v>44651</v>
      </c>
      <c r="K332" s="234">
        <v>10</v>
      </c>
      <c r="L332" s="234">
        <v>9</v>
      </c>
      <c r="M332" s="234">
        <v>1</v>
      </c>
      <c r="N332" s="234">
        <v>2</v>
      </c>
      <c r="O332" s="234">
        <v>1</v>
      </c>
      <c r="P332" s="234">
        <v>3</v>
      </c>
      <c r="Q332" s="235">
        <v>6</v>
      </c>
      <c r="R332" s="255"/>
      <c r="S332" s="255"/>
      <c r="T332" s="261">
        <v>800</v>
      </c>
      <c r="U332" s="219">
        <f t="shared" si="238"/>
        <v>0</v>
      </c>
      <c r="V332" s="220">
        <f t="shared" si="239"/>
        <v>0</v>
      </c>
      <c r="W332" s="220">
        <f t="shared" si="240"/>
        <v>0</v>
      </c>
      <c r="X332" s="220">
        <f t="shared" si="241"/>
        <v>0</v>
      </c>
      <c r="Y332" s="221">
        <f t="shared" si="242"/>
        <v>0</v>
      </c>
      <c r="Z332" s="219">
        <f t="shared" si="243"/>
        <v>800</v>
      </c>
      <c r="AA332" s="220">
        <f t="shared" si="244"/>
        <v>0</v>
      </c>
      <c r="AB332" s="220">
        <f t="shared" si="245"/>
        <v>0</v>
      </c>
      <c r="AC332" s="220">
        <f t="shared" si="246"/>
        <v>0</v>
      </c>
      <c r="AD332" s="221">
        <f t="shared" si="247"/>
        <v>800</v>
      </c>
      <c r="AE332" s="252"/>
      <c r="AF332" s="252"/>
      <c r="AH332" s="251">
        <f t="shared" si="248"/>
        <v>0</v>
      </c>
      <c r="AI332" s="240"/>
      <c r="AJ332" s="240"/>
      <c r="AK332" s="240"/>
      <c r="AL332" s="241"/>
      <c r="AM332" s="254"/>
      <c r="AN332" s="262"/>
      <c r="AO332" s="249">
        <f t="shared" si="249"/>
        <v>0</v>
      </c>
      <c r="AP332" s="240"/>
      <c r="AQ332" s="240"/>
      <c r="AR332" s="240"/>
      <c r="AS332" s="243"/>
      <c r="AT332" s="214">
        <f t="shared" si="250"/>
        <v>0</v>
      </c>
      <c r="AU332" s="240"/>
      <c r="AV332" s="240"/>
      <c r="AW332" s="240"/>
      <c r="AX332" s="241"/>
      <c r="AY332" s="249">
        <f t="shared" si="251"/>
        <v>800</v>
      </c>
      <c r="AZ332" s="240"/>
      <c r="BA332" s="240"/>
      <c r="BB332" s="240"/>
      <c r="BC332" s="247">
        <v>800</v>
      </c>
      <c r="BD332" s="254"/>
      <c r="BE332" s="252"/>
      <c r="BF332" s="249">
        <f t="shared" si="237"/>
        <v>0</v>
      </c>
      <c r="BG332" s="240"/>
      <c r="BH332" s="240"/>
      <c r="BI332" s="240"/>
      <c r="BJ332" s="241"/>
      <c r="BK332" s="249">
        <f t="shared" si="252"/>
        <v>0</v>
      </c>
      <c r="BL332" s="240"/>
      <c r="BM332" s="240"/>
      <c r="BN332" s="240"/>
      <c r="BO332" s="247"/>
      <c r="BP332" s="223">
        <f t="shared" si="253"/>
        <v>0</v>
      </c>
      <c r="BQ332" s="240"/>
      <c r="BR332" s="240"/>
      <c r="BS332" s="240"/>
      <c r="BT332" s="247"/>
      <c r="BU332" s="249">
        <f t="shared" si="254"/>
        <v>0</v>
      </c>
      <c r="BV332" s="240"/>
      <c r="BW332" s="240"/>
      <c r="BX332" s="240"/>
      <c r="BY332" s="247"/>
      <c r="CA332" s="222">
        <v>299</v>
      </c>
      <c r="CB332" s="216"/>
      <c r="CC332" s="216"/>
      <c r="CD332" s="216"/>
      <c r="CE332" s="216"/>
      <c r="CF332" s="216">
        <f t="shared" si="208"/>
        <v>0</v>
      </c>
      <c r="CH332" s="263">
        <v>32</v>
      </c>
      <c r="CJ332" s="274">
        <v>162</v>
      </c>
    </row>
    <row r="333" spans="1:88" s="211" customFormat="1" ht="16.5" customHeight="1" x14ac:dyDescent="0.15">
      <c r="A333" s="213">
        <f t="shared" si="210"/>
        <v>319</v>
      </c>
      <c r="B333" s="237" t="s">
        <v>26</v>
      </c>
      <c r="C333" s="418" t="s">
        <v>80</v>
      </c>
      <c r="D333" s="304" t="s">
        <v>80</v>
      </c>
      <c r="E333" s="267" t="s">
        <v>886</v>
      </c>
      <c r="F333" s="292" t="s">
        <v>910</v>
      </c>
      <c r="G333" s="227" t="s">
        <v>985</v>
      </c>
      <c r="H333" s="263">
        <v>3</v>
      </c>
      <c r="I333" s="230">
        <v>44269</v>
      </c>
      <c r="J333" s="231">
        <v>44651</v>
      </c>
      <c r="K333" s="234">
        <v>10</v>
      </c>
      <c r="L333" s="234">
        <v>9</v>
      </c>
      <c r="M333" s="234">
        <v>1</v>
      </c>
      <c r="N333" s="234">
        <v>2</v>
      </c>
      <c r="O333" s="234">
        <v>2</v>
      </c>
      <c r="P333" s="234">
        <v>3</v>
      </c>
      <c r="Q333" s="235">
        <v>1</v>
      </c>
      <c r="R333" s="255"/>
      <c r="S333" s="255"/>
      <c r="T333" s="261">
        <v>1400</v>
      </c>
      <c r="U333" s="219">
        <f t="shared" si="238"/>
        <v>0</v>
      </c>
      <c r="V333" s="220">
        <f t="shared" si="239"/>
        <v>0</v>
      </c>
      <c r="W333" s="220">
        <f t="shared" si="240"/>
        <v>0</v>
      </c>
      <c r="X333" s="220">
        <f t="shared" si="241"/>
        <v>0</v>
      </c>
      <c r="Y333" s="221">
        <f t="shared" si="242"/>
        <v>0</v>
      </c>
      <c r="Z333" s="219">
        <f t="shared" si="243"/>
        <v>1400</v>
      </c>
      <c r="AA333" s="220">
        <f t="shared" si="244"/>
        <v>0</v>
      </c>
      <c r="AB333" s="220">
        <f t="shared" si="245"/>
        <v>0</v>
      </c>
      <c r="AC333" s="220">
        <f t="shared" si="246"/>
        <v>0</v>
      </c>
      <c r="AD333" s="221">
        <f t="shared" si="247"/>
        <v>1400</v>
      </c>
      <c r="AE333" s="252"/>
      <c r="AF333" s="252"/>
      <c r="AH333" s="251">
        <f t="shared" si="248"/>
        <v>0</v>
      </c>
      <c r="AI333" s="240"/>
      <c r="AJ333" s="240"/>
      <c r="AK333" s="240"/>
      <c r="AL333" s="241"/>
      <c r="AM333" s="254"/>
      <c r="AN333" s="262"/>
      <c r="AO333" s="249">
        <f t="shared" si="249"/>
        <v>0</v>
      </c>
      <c r="AP333" s="240"/>
      <c r="AQ333" s="240"/>
      <c r="AR333" s="240"/>
      <c r="AS333" s="243"/>
      <c r="AT333" s="214">
        <f t="shared" si="250"/>
        <v>0</v>
      </c>
      <c r="AU333" s="240"/>
      <c r="AV333" s="240"/>
      <c r="AW333" s="240"/>
      <c r="AX333" s="241"/>
      <c r="AY333" s="249">
        <f t="shared" si="251"/>
        <v>1400</v>
      </c>
      <c r="AZ333" s="240"/>
      <c r="BA333" s="240"/>
      <c r="BB333" s="240"/>
      <c r="BC333" s="247">
        <v>1400</v>
      </c>
      <c r="BD333" s="254"/>
      <c r="BE333" s="252"/>
      <c r="BF333" s="249">
        <f t="shared" si="237"/>
        <v>0</v>
      </c>
      <c r="BG333" s="240"/>
      <c r="BH333" s="240"/>
      <c r="BI333" s="240"/>
      <c r="BJ333" s="241"/>
      <c r="BK333" s="249">
        <f t="shared" si="252"/>
        <v>0</v>
      </c>
      <c r="BL333" s="240"/>
      <c r="BM333" s="240"/>
      <c r="BN333" s="240"/>
      <c r="BO333" s="247"/>
      <c r="BP333" s="223">
        <f t="shared" si="253"/>
        <v>0</v>
      </c>
      <c r="BQ333" s="240"/>
      <c r="BR333" s="240"/>
      <c r="BS333" s="240"/>
      <c r="BT333" s="247"/>
      <c r="BU333" s="249">
        <f t="shared" si="254"/>
        <v>0</v>
      </c>
      <c r="BV333" s="240"/>
      <c r="BW333" s="240"/>
      <c r="BX333" s="240"/>
      <c r="BY333" s="247"/>
      <c r="CA333" s="222">
        <v>300</v>
      </c>
      <c r="CB333" s="216"/>
      <c r="CC333" s="216"/>
      <c r="CD333" s="216"/>
      <c r="CE333" s="216"/>
      <c r="CF333" s="216">
        <f t="shared" si="208"/>
        <v>0</v>
      </c>
      <c r="CH333" s="263">
        <v>32</v>
      </c>
      <c r="CJ333" s="274">
        <v>162</v>
      </c>
    </row>
    <row r="334" spans="1:88" s="211" customFormat="1" ht="16.5" customHeight="1" x14ac:dyDescent="0.15">
      <c r="A334" s="213">
        <f t="shared" si="210"/>
        <v>320</v>
      </c>
      <c r="B334" s="237" t="s">
        <v>26</v>
      </c>
      <c r="C334" s="418" t="s">
        <v>80</v>
      </c>
      <c r="D334" s="304" t="s">
        <v>80</v>
      </c>
      <c r="E334" s="267" t="s">
        <v>886</v>
      </c>
      <c r="F334" s="292" t="s">
        <v>910</v>
      </c>
      <c r="G334" s="227" t="s">
        <v>985</v>
      </c>
      <c r="H334" s="263">
        <v>3</v>
      </c>
      <c r="I334" s="230">
        <v>44256</v>
      </c>
      <c r="J334" s="231">
        <v>44651</v>
      </c>
      <c r="K334" s="234">
        <v>10</v>
      </c>
      <c r="L334" s="234">
        <v>9</v>
      </c>
      <c r="M334" s="234">
        <v>1</v>
      </c>
      <c r="N334" s="234">
        <v>2</v>
      </c>
      <c r="O334" s="234">
        <v>3</v>
      </c>
      <c r="P334" s="234">
        <v>1</v>
      </c>
      <c r="Q334" s="235">
        <v>1</v>
      </c>
      <c r="R334" s="255"/>
      <c r="S334" s="255"/>
      <c r="T334" s="261">
        <v>1500</v>
      </c>
      <c r="U334" s="219">
        <f t="shared" si="238"/>
        <v>0</v>
      </c>
      <c r="V334" s="220">
        <f t="shared" si="239"/>
        <v>0</v>
      </c>
      <c r="W334" s="220">
        <f t="shared" si="240"/>
        <v>0</v>
      </c>
      <c r="X334" s="220">
        <f t="shared" si="241"/>
        <v>0</v>
      </c>
      <c r="Y334" s="221">
        <f t="shared" si="242"/>
        <v>0</v>
      </c>
      <c r="Z334" s="219">
        <f t="shared" si="243"/>
        <v>1500</v>
      </c>
      <c r="AA334" s="220">
        <f t="shared" si="244"/>
        <v>0</v>
      </c>
      <c r="AB334" s="220">
        <f t="shared" si="245"/>
        <v>0</v>
      </c>
      <c r="AC334" s="220">
        <f t="shared" si="246"/>
        <v>0</v>
      </c>
      <c r="AD334" s="221">
        <f t="shared" si="247"/>
        <v>1500</v>
      </c>
      <c r="AE334" s="252"/>
      <c r="AF334" s="252"/>
      <c r="AH334" s="251">
        <v>0</v>
      </c>
      <c r="AI334" s="240"/>
      <c r="AJ334" s="240"/>
      <c r="AK334" s="240"/>
      <c r="AL334" s="241"/>
      <c r="AM334" s="254"/>
      <c r="AN334" s="262"/>
      <c r="AO334" s="249">
        <f t="shared" si="249"/>
        <v>0</v>
      </c>
      <c r="AP334" s="240"/>
      <c r="AQ334" s="240"/>
      <c r="AR334" s="240"/>
      <c r="AS334" s="243"/>
      <c r="AT334" s="214">
        <f t="shared" si="250"/>
        <v>0</v>
      </c>
      <c r="AU334" s="240"/>
      <c r="AV334" s="240"/>
      <c r="AW334" s="240"/>
      <c r="AX334" s="241"/>
      <c r="AY334" s="249">
        <f t="shared" si="251"/>
        <v>1500</v>
      </c>
      <c r="AZ334" s="240"/>
      <c r="BA334" s="240"/>
      <c r="BB334" s="240"/>
      <c r="BC334" s="247">
        <v>1500</v>
      </c>
      <c r="BD334" s="254"/>
      <c r="BE334" s="252"/>
      <c r="BF334" s="249">
        <f t="shared" si="237"/>
        <v>0</v>
      </c>
      <c r="BG334" s="240"/>
      <c r="BH334" s="240"/>
      <c r="BI334" s="240"/>
      <c r="BJ334" s="241"/>
      <c r="BK334" s="249">
        <f t="shared" si="252"/>
        <v>0</v>
      </c>
      <c r="BL334" s="240"/>
      <c r="BM334" s="240"/>
      <c r="BN334" s="240"/>
      <c r="BO334" s="247"/>
      <c r="BP334" s="223">
        <f t="shared" si="253"/>
        <v>0</v>
      </c>
      <c r="BQ334" s="240"/>
      <c r="BR334" s="240"/>
      <c r="BS334" s="240"/>
      <c r="BT334" s="247"/>
      <c r="BU334" s="249">
        <f t="shared" si="254"/>
        <v>0</v>
      </c>
      <c r="BV334" s="240"/>
      <c r="BW334" s="240"/>
      <c r="BX334" s="240"/>
      <c r="BY334" s="247"/>
      <c r="CA334" s="222">
        <v>301</v>
      </c>
      <c r="CB334" s="216"/>
      <c r="CC334" s="216"/>
      <c r="CD334" s="216"/>
      <c r="CE334" s="216"/>
      <c r="CF334" s="216">
        <f t="shared" si="208"/>
        <v>0</v>
      </c>
      <c r="CH334" s="263">
        <v>32</v>
      </c>
      <c r="CJ334" s="274">
        <v>162</v>
      </c>
    </row>
    <row r="335" spans="1:88" s="211" customFormat="1" ht="16.5" customHeight="1" x14ac:dyDescent="0.15">
      <c r="A335" s="213">
        <f t="shared" si="210"/>
        <v>321</v>
      </c>
      <c r="B335" s="237" t="s">
        <v>26</v>
      </c>
      <c r="C335" s="418" t="s">
        <v>986</v>
      </c>
      <c r="D335" s="304" t="s">
        <v>80</v>
      </c>
      <c r="E335" s="267" t="s">
        <v>886</v>
      </c>
      <c r="F335" s="292" t="s">
        <v>913</v>
      </c>
      <c r="G335" s="227" t="s">
        <v>987</v>
      </c>
      <c r="H335" s="263">
        <v>3</v>
      </c>
      <c r="I335" s="230" t="s">
        <v>915</v>
      </c>
      <c r="J335" s="231">
        <v>44651</v>
      </c>
      <c r="K335" s="234">
        <v>10</v>
      </c>
      <c r="L335" s="234">
        <v>9</v>
      </c>
      <c r="M335" s="234">
        <v>8</v>
      </c>
      <c r="N335" s="234">
        <v>3</v>
      </c>
      <c r="O335" s="234">
        <v>1</v>
      </c>
      <c r="P335" s="234">
        <v>1</v>
      </c>
      <c r="Q335" s="235">
        <v>1</v>
      </c>
      <c r="R335" s="255"/>
      <c r="S335" s="255"/>
      <c r="T335" s="261">
        <v>680</v>
      </c>
      <c r="U335" s="219">
        <f t="shared" si="238"/>
        <v>0</v>
      </c>
      <c r="V335" s="220">
        <f t="shared" si="239"/>
        <v>0</v>
      </c>
      <c r="W335" s="220">
        <f t="shared" si="240"/>
        <v>0</v>
      </c>
      <c r="X335" s="220">
        <f t="shared" si="241"/>
        <v>0</v>
      </c>
      <c r="Y335" s="221">
        <f t="shared" si="242"/>
        <v>0</v>
      </c>
      <c r="Z335" s="219">
        <f t="shared" si="243"/>
        <v>680</v>
      </c>
      <c r="AA335" s="220">
        <f t="shared" si="244"/>
        <v>0</v>
      </c>
      <c r="AB335" s="220">
        <f t="shared" si="245"/>
        <v>0</v>
      </c>
      <c r="AC335" s="220">
        <f t="shared" si="246"/>
        <v>0</v>
      </c>
      <c r="AD335" s="221">
        <f t="shared" si="247"/>
        <v>680</v>
      </c>
      <c r="AE335" s="252"/>
      <c r="AF335" s="252"/>
      <c r="AH335" s="251">
        <f>SUM(AI335:AL335)</f>
        <v>0</v>
      </c>
      <c r="AI335" s="240"/>
      <c r="AJ335" s="240"/>
      <c r="AK335" s="240"/>
      <c r="AL335" s="241"/>
      <c r="AM335" s="254"/>
      <c r="AN335" s="262"/>
      <c r="AO335" s="249">
        <f t="shared" si="249"/>
        <v>0</v>
      </c>
      <c r="AP335" s="240"/>
      <c r="AQ335" s="240"/>
      <c r="AR335" s="240"/>
      <c r="AS335" s="243"/>
      <c r="AT335" s="214">
        <f t="shared" si="250"/>
        <v>0</v>
      </c>
      <c r="AU335" s="240"/>
      <c r="AV335" s="240"/>
      <c r="AW335" s="240"/>
      <c r="AX335" s="241"/>
      <c r="AY335" s="249">
        <f t="shared" si="251"/>
        <v>680</v>
      </c>
      <c r="AZ335" s="240"/>
      <c r="BA335" s="240"/>
      <c r="BB335" s="240"/>
      <c r="BC335" s="247">
        <v>680</v>
      </c>
      <c r="BD335" s="254"/>
      <c r="BE335" s="252"/>
      <c r="BF335" s="249">
        <f t="shared" si="237"/>
        <v>0</v>
      </c>
      <c r="BG335" s="240"/>
      <c r="BH335" s="240"/>
      <c r="BI335" s="240"/>
      <c r="BJ335" s="241"/>
      <c r="BK335" s="249">
        <f t="shared" si="252"/>
        <v>0</v>
      </c>
      <c r="BL335" s="240"/>
      <c r="BM335" s="240"/>
      <c r="BN335" s="240"/>
      <c r="BO335" s="247"/>
      <c r="BP335" s="223">
        <f t="shared" si="253"/>
        <v>0</v>
      </c>
      <c r="BQ335" s="240"/>
      <c r="BR335" s="240"/>
      <c r="BS335" s="240"/>
      <c r="BT335" s="247"/>
      <c r="BU335" s="249">
        <f t="shared" si="254"/>
        <v>0</v>
      </c>
      <c r="BV335" s="240"/>
      <c r="BW335" s="240"/>
      <c r="BX335" s="240"/>
      <c r="BY335" s="247"/>
      <c r="CA335" s="222">
        <v>303</v>
      </c>
      <c r="CB335" s="217"/>
      <c r="CC335" s="217"/>
      <c r="CD335" s="217"/>
      <c r="CE335" s="217"/>
      <c r="CF335" s="216">
        <f t="shared" si="208"/>
        <v>0</v>
      </c>
      <c r="CH335" s="263">
        <v>32</v>
      </c>
      <c r="CJ335" s="274">
        <v>163</v>
      </c>
    </row>
    <row r="336" spans="1:88" s="211" customFormat="1" ht="16.5" customHeight="1" x14ac:dyDescent="0.15">
      <c r="A336" s="213"/>
      <c r="B336" s="237"/>
      <c r="C336" s="696" t="s">
        <v>2048</v>
      </c>
      <c r="D336" s="680" t="s">
        <v>80</v>
      </c>
      <c r="E336" s="267"/>
      <c r="F336" s="292"/>
      <c r="G336" s="227"/>
      <c r="H336" s="263"/>
      <c r="I336" s="230"/>
      <c r="J336" s="231"/>
      <c r="K336" s="234"/>
      <c r="L336" s="234"/>
      <c r="M336" s="234"/>
      <c r="N336" s="234"/>
      <c r="O336" s="234"/>
      <c r="P336" s="234"/>
      <c r="Q336" s="235"/>
      <c r="R336" s="255"/>
      <c r="S336" s="255"/>
      <c r="T336" s="261">
        <v>5444</v>
      </c>
      <c r="U336" s="219"/>
      <c r="V336" s="220"/>
      <c r="W336" s="220"/>
      <c r="X336" s="220"/>
      <c r="Y336" s="221"/>
      <c r="Z336" s="261">
        <v>5444</v>
      </c>
      <c r="AA336" s="220"/>
      <c r="AB336" s="220"/>
      <c r="AC336" s="220"/>
      <c r="AD336" s="221">
        <v>5444</v>
      </c>
      <c r="AE336" s="252"/>
      <c r="AF336" s="252"/>
      <c r="AH336" s="251"/>
      <c r="AI336" s="240"/>
      <c r="AJ336" s="240"/>
      <c r="AK336" s="240"/>
      <c r="AL336" s="241"/>
      <c r="AM336" s="254"/>
      <c r="AN336" s="262"/>
      <c r="AO336" s="249"/>
      <c r="AP336" s="240"/>
      <c r="AQ336" s="240"/>
      <c r="AR336" s="240"/>
      <c r="AS336" s="243"/>
      <c r="AT336" s="214">
        <f t="shared" si="250"/>
        <v>0</v>
      </c>
      <c r="AU336" s="240"/>
      <c r="AV336" s="240"/>
      <c r="AW336" s="240"/>
      <c r="AX336" s="241"/>
      <c r="AY336" s="249">
        <f t="shared" si="251"/>
        <v>0</v>
      </c>
      <c r="AZ336" s="240"/>
      <c r="BA336" s="240"/>
      <c r="BB336" s="240"/>
      <c r="BC336" s="247"/>
      <c r="BD336" s="254"/>
      <c r="BE336" s="252"/>
      <c r="BF336" s="249"/>
      <c r="BG336" s="240"/>
      <c r="BH336" s="240"/>
      <c r="BI336" s="240"/>
      <c r="BJ336" s="241"/>
      <c r="BK336" s="249"/>
      <c r="BL336" s="240"/>
      <c r="BM336" s="240"/>
      <c r="BN336" s="240"/>
      <c r="BO336" s="247"/>
      <c r="BP336" s="223"/>
      <c r="BQ336" s="240"/>
      <c r="BR336" s="240"/>
      <c r="BS336" s="240"/>
      <c r="BT336" s="247"/>
      <c r="BU336" s="249"/>
      <c r="BV336" s="240"/>
      <c r="BW336" s="240"/>
      <c r="BX336" s="240"/>
      <c r="BY336" s="247"/>
      <c r="CA336" s="222"/>
      <c r="CB336" s="217"/>
      <c r="CC336" s="217"/>
      <c r="CD336" s="217"/>
      <c r="CE336" s="217"/>
      <c r="CF336" s="216">
        <f t="shared" ref="CF336:CF400" si="255">+T336-Z336-U336</f>
        <v>0</v>
      </c>
      <c r="CH336" s="263"/>
      <c r="CJ336" s="274"/>
    </row>
    <row r="337" spans="1:88" s="211" customFormat="1" ht="16.5" customHeight="1" x14ac:dyDescent="0.15">
      <c r="A337" s="213">
        <f t="shared" si="210"/>
        <v>323</v>
      </c>
      <c r="B337" s="237"/>
      <c r="C337" s="418"/>
      <c r="D337" s="680" t="s">
        <v>80</v>
      </c>
      <c r="E337" s="267"/>
      <c r="F337" s="292"/>
      <c r="G337" s="227"/>
      <c r="H337" s="1175">
        <v>3</v>
      </c>
      <c r="I337" s="230"/>
      <c r="J337" s="231"/>
      <c r="K337" s="234"/>
      <c r="L337" s="234"/>
      <c r="M337" s="234"/>
      <c r="N337" s="234"/>
      <c r="O337" s="234"/>
      <c r="P337" s="234"/>
      <c r="Q337" s="235"/>
      <c r="R337" s="255"/>
      <c r="S337" s="255"/>
      <c r="T337" s="936">
        <f>+SUBTOTAL(9,T315:T336)</f>
        <v>120000</v>
      </c>
      <c r="U337" s="1138">
        <f t="shared" ref="U337:AD337" si="256">+SUBTOTAL(9,U315:U336)</f>
        <v>0</v>
      </c>
      <c r="V337" s="220">
        <f t="shared" si="256"/>
        <v>0</v>
      </c>
      <c r="W337" s="220">
        <f t="shared" si="256"/>
        <v>0</v>
      </c>
      <c r="X337" s="220">
        <f t="shared" si="256"/>
        <v>0</v>
      </c>
      <c r="Y337" s="221">
        <f t="shared" si="256"/>
        <v>0</v>
      </c>
      <c r="Z337" s="936">
        <f t="shared" si="256"/>
        <v>120000</v>
      </c>
      <c r="AA337" s="220">
        <f t="shared" si="256"/>
        <v>0</v>
      </c>
      <c r="AB337" s="220">
        <f t="shared" si="256"/>
        <v>0</v>
      </c>
      <c r="AC337" s="220">
        <f t="shared" si="256"/>
        <v>0</v>
      </c>
      <c r="AD337" s="1104">
        <f t="shared" si="256"/>
        <v>120000</v>
      </c>
      <c r="AE337" s="252"/>
      <c r="AF337" s="252"/>
      <c r="AH337" s="251"/>
      <c r="AI337" s="240"/>
      <c r="AJ337" s="240"/>
      <c r="AK337" s="240"/>
      <c r="AL337" s="241"/>
      <c r="AM337" s="254"/>
      <c r="AN337" s="262"/>
      <c r="AO337" s="249"/>
      <c r="AP337" s="240"/>
      <c r="AQ337" s="240"/>
      <c r="AR337" s="240"/>
      <c r="AS337" s="243"/>
      <c r="AT337" s="214">
        <f t="shared" si="250"/>
        <v>0</v>
      </c>
      <c r="AU337" s="240"/>
      <c r="AV337" s="240"/>
      <c r="AW337" s="240"/>
      <c r="AX337" s="241"/>
      <c r="AY337" s="249">
        <f t="shared" si="251"/>
        <v>0</v>
      </c>
      <c r="AZ337" s="240"/>
      <c r="BA337" s="240"/>
      <c r="BB337" s="240"/>
      <c r="BC337" s="247"/>
      <c r="BD337" s="254"/>
      <c r="BE337" s="252"/>
      <c r="BF337" s="249"/>
      <c r="BG337" s="240"/>
      <c r="BH337" s="240"/>
      <c r="BI337" s="240"/>
      <c r="BJ337" s="241"/>
      <c r="BK337" s="249"/>
      <c r="BL337" s="240"/>
      <c r="BM337" s="240"/>
      <c r="BN337" s="240"/>
      <c r="BO337" s="247"/>
      <c r="BP337" s="223"/>
      <c r="BQ337" s="240"/>
      <c r="BR337" s="240"/>
      <c r="BS337" s="240"/>
      <c r="BT337" s="247"/>
      <c r="BU337" s="249"/>
      <c r="BV337" s="240"/>
      <c r="BW337" s="240"/>
      <c r="BX337" s="240"/>
      <c r="BY337" s="247"/>
      <c r="CA337" s="222"/>
      <c r="CB337" s="217"/>
      <c r="CC337" s="217"/>
      <c r="CD337" s="217"/>
      <c r="CE337" s="217"/>
      <c r="CF337" s="216">
        <f t="shared" si="255"/>
        <v>0</v>
      </c>
      <c r="CH337" s="263"/>
      <c r="CJ337" s="274"/>
    </row>
    <row r="338" spans="1:88" s="211" customFormat="1" ht="16.5" customHeight="1" x14ac:dyDescent="0.15">
      <c r="A338" s="213">
        <f t="shared" si="210"/>
        <v>324</v>
      </c>
      <c r="B338" s="236" t="s">
        <v>74</v>
      </c>
      <c r="C338" s="265" t="s">
        <v>183</v>
      </c>
      <c r="D338" s="266" t="s">
        <v>184</v>
      </c>
      <c r="E338" s="267" t="s">
        <v>84</v>
      </c>
      <c r="F338" s="272" t="s">
        <v>88</v>
      </c>
      <c r="G338" s="224" t="s">
        <v>185</v>
      </c>
      <c r="H338" s="263" t="s">
        <v>259</v>
      </c>
      <c r="I338" s="230">
        <v>42724</v>
      </c>
      <c r="J338" s="231">
        <v>44651</v>
      </c>
      <c r="K338" s="232">
        <v>10</v>
      </c>
      <c r="L338" s="232">
        <v>2</v>
      </c>
      <c r="M338" s="232">
        <v>1</v>
      </c>
      <c r="N338" s="232">
        <v>1</v>
      </c>
      <c r="O338" s="232">
        <v>1</v>
      </c>
      <c r="P338" s="232">
        <v>1</v>
      </c>
      <c r="Q338" s="233">
        <v>5</v>
      </c>
      <c r="R338" s="255"/>
      <c r="S338" s="255"/>
      <c r="T338" s="624">
        <v>26015</v>
      </c>
      <c r="U338" s="214">
        <f>AH338+AO338</f>
        <v>0</v>
      </c>
      <c r="V338" s="218">
        <f>AI338+AP338</f>
        <v>0</v>
      </c>
      <c r="W338" s="218">
        <f>AJ338+AQ338</f>
        <v>0</v>
      </c>
      <c r="X338" s="218">
        <f>AK338+AR338</f>
        <v>0</v>
      </c>
      <c r="Y338" s="212">
        <f>AL338+AS338</f>
        <v>0</v>
      </c>
      <c r="Z338" s="214">
        <f>AT338+AY338+BF338+BK338+BP338+BU338</f>
        <v>0</v>
      </c>
      <c r="AA338" s="218">
        <f>AU338+AZ338+BG338+BL338+BQ338+BV338</f>
        <v>0</v>
      </c>
      <c r="AB338" s="218">
        <f>AV338+BA338+BH338+BM338+BR338+BW338</f>
        <v>0</v>
      </c>
      <c r="AC338" s="218">
        <f>AW338+BB338+BI338+BN338+BS338+BX338</f>
        <v>0</v>
      </c>
      <c r="AD338" s="212">
        <f>AX338+BC338+BJ338+BO338+BT338+BY338</f>
        <v>0</v>
      </c>
      <c r="AE338" s="252"/>
      <c r="AF338" s="252"/>
      <c r="AH338" s="249">
        <f>SUM(AI338:AL338)</f>
        <v>0</v>
      </c>
      <c r="AI338" s="238"/>
      <c r="AJ338" s="238"/>
      <c r="AK338" s="238"/>
      <c r="AL338" s="239"/>
      <c r="AM338" s="254"/>
      <c r="AN338" s="262"/>
      <c r="AO338" s="249">
        <f>SUM(AP338:AS338)</f>
        <v>0</v>
      </c>
      <c r="AP338" s="238"/>
      <c r="AQ338" s="238"/>
      <c r="AR338" s="238"/>
      <c r="AS338" s="242"/>
      <c r="AT338" s="214">
        <f t="shared" si="250"/>
        <v>0</v>
      </c>
      <c r="AU338" s="238"/>
      <c r="AV338" s="238"/>
      <c r="AW338" s="238"/>
      <c r="AX338" s="239"/>
      <c r="AY338" s="249">
        <f t="shared" si="251"/>
        <v>0</v>
      </c>
      <c r="AZ338" s="238"/>
      <c r="BA338" s="238"/>
      <c r="BB338" s="238"/>
      <c r="BC338" s="246"/>
      <c r="BD338" s="254"/>
      <c r="BE338" s="252"/>
      <c r="BF338" s="249">
        <f>SUM(BG338:BJ338)</f>
        <v>0</v>
      </c>
      <c r="BG338" s="238"/>
      <c r="BH338" s="238"/>
      <c r="BI338" s="238"/>
      <c r="BJ338" s="239"/>
      <c r="BK338" s="249">
        <f>SUM(BL338:BO338)</f>
        <v>0</v>
      </c>
      <c r="BL338" s="238"/>
      <c r="BM338" s="238"/>
      <c r="BN338" s="238"/>
      <c r="BO338" s="246"/>
      <c r="BP338" s="223">
        <f>SUM(BQ338:BT338)</f>
        <v>0</v>
      </c>
      <c r="BQ338" s="238"/>
      <c r="BR338" s="238"/>
      <c r="BS338" s="238"/>
      <c r="BT338" s="246"/>
      <c r="BU338" s="249">
        <f>SUM(BV338:BY338)</f>
        <v>0</v>
      </c>
      <c r="BV338" s="238"/>
      <c r="BW338" s="238"/>
      <c r="BX338" s="238"/>
      <c r="BY338" s="246"/>
      <c r="CA338" s="222">
        <v>306</v>
      </c>
      <c r="CB338" s="217"/>
      <c r="CC338" s="217"/>
      <c r="CD338" s="217"/>
      <c r="CE338" s="217"/>
      <c r="CF338" s="216">
        <f t="shared" si="255"/>
        <v>26015</v>
      </c>
      <c r="CH338" s="263" t="s">
        <v>186</v>
      </c>
      <c r="CJ338" s="274">
        <v>31</v>
      </c>
    </row>
    <row r="339" spans="1:88" s="211" customFormat="1" ht="16.5" customHeight="1" x14ac:dyDescent="0.15">
      <c r="A339" s="213">
        <f>+ROW()-14</f>
        <v>325</v>
      </c>
      <c r="B339" s="236"/>
      <c r="C339" s="265"/>
      <c r="D339" s="697" t="s">
        <v>184</v>
      </c>
      <c r="E339" s="267"/>
      <c r="F339" s="272"/>
      <c r="G339" s="224"/>
      <c r="H339" s="1178" t="s">
        <v>259</v>
      </c>
      <c r="I339" s="230"/>
      <c r="J339" s="231"/>
      <c r="K339" s="232"/>
      <c r="L339" s="232"/>
      <c r="M339" s="232"/>
      <c r="N339" s="232"/>
      <c r="O339" s="232"/>
      <c r="P339" s="232"/>
      <c r="Q339" s="233"/>
      <c r="R339" s="255"/>
      <c r="S339" s="255"/>
      <c r="T339" s="939">
        <f>+SUBTOTAL(9,T338:T338)</f>
        <v>26015</v>
      </c>
      <c r="U339" s="1146">
        <f t="shared" ref="U339:AD339" si="257">+SUBTOTAL(9,U338:U338)</f>
        <v>0</v>
      </c>
      <c r="V339" s="218">
        <f t="shared" si="257"/>
        <v>0</v>
      </c>
      <c r="W339" s="218">
        <f t="shared" si="257"/>
        <v>0</v>
      </c>
      <c r="X339" s="218">
        <f t="shared" si="257"/>
        <v>0</v>
      </c>
      <c r="Y339" s="212">
        <f t="shared" si="257"/>
        <v>0</v>
      </c>
      <c r="Z339" s="1146">
        <f t="shared" si="257"/>
        <v>0</v>
      </c>
      <c r="AA339" s="218">
        <f t="shared" si="257"/>
        <v>0</v>
      </c>
      <c r="AB339" s="218">
        <f t="shared" si="257"/>
        <v>0</v>
      </c>
      <c r="AC339" s="218">
        <f t="shared" si="257"/>
        <v>0</v>
      </c>
      <c r="AD339" s="1141">
        <f t="shared" si="257"/>
        <v>0</v>
      </c>
      <c r="AE339" s="252"/>
      <c r="AF339" s="252"/>
      <c r="AH339" s="249"/>
      <c r="AI339" s="238"/>
      <c r="AJ339" s="238"/>
      <c r="AK339" s="238"/>
      <c r="AL339" s="239"/>
      <c r="AM339" s="254"/>
      <c r="AN339" s="262"/>
      <c r="AO339" s="249"/>
      <c r="AP339" s="238"/>
      <c r="AQ339" s="238"/>
      <c r="AR339" s="238"/>
      <c r="AS339" s="242"/>
      <c r="AT339" s="214">
        <f t="shared" si="250"/>
        <v>0</v>
      </c>
      <c r="AU339" s="238"/>
      <c r="AV339" s="238"/>
      <c r="AW339" s="238"/>
      <c r="AX339" s="239"/>
      <c r="AY339" s="249">
        <f t="shared" si="251"/>
        <v>0</v>
      </c>
      <c r="AZ339" s="238"/>
      <c r="BA339" s="238"/>
      <c r="BB339" s="238"/>
      <c r="BC339" s="246"/>
      <c r="BD339" s="254"/>
      <c r="BE339" s="252"/>
      <c r="BF339" s="249"/>
      <c r="BG339" s="238"/>
      <c r="BH339" s="238"/>
      <c r="BI339" s="238"/>
      <c r="BJ339" s="239"/>
      <c r="BK339" s="249"/>
      <c r="BL339" s="238"/>
      <c r="BM339" s="238"/>
      <c r="BN339" s="238"/>
      <c r="BO339" s="246"/>
      <c r="BP339" s="223"/>
      <c r="BQ339" s="238"/>
      <c r="BR339" s="238"/>
      <c r="BS339" s="238"/>
      <c r="BT339" s="246"/>
      <c r="BU339" s="249"/>
      <c r="BV339" s="238"/>
      <c r="BW339" s="238"/>
      <c r="BX339" s="238"/>
      <c r="BY339" s="246"/>
      <c r="CA339" s="222"/>
      <c r="CB339" s="217"/>
      <c r="CC339" s="217"/>
      <c r="CD339" s="217"/>
      <c r="CE339" s="217"/>
      <c r="CF339" s="216">
        <f t="shared" si="255"/>
        <v>26015</v>
      </c>
      <c r="CH339" s="263"/>
      <c r="CJ339" s="274"/>
    </row>
    <row r="340" spans="1:88" s="211" customFormat="1" ht="16.5" customHeight="1" x14ac:dyDescent="0.15">
      <c r="A340" s="213">
        <f>+ROW()-14</f>
        <v>326</v>
      </c>
      <c r="B340" s="236" t="s">
        <v>74</v>
      </c>
      <c r="C340" s="1109" t="s">
        <v>183</v>
      </c>
      <c r="D340" s="1115" t="s">
        <v>187</v>
      </c>
      <c r="E340" s="267" t="s">
        <v>84</v>
      </c>
      <c r="F340" s="272" t="s">
        <v>88</v>
      </c>
      <c r="G340" s="224" t="s">
        <v>185</v>
      </c>
      <c r="H340" s="263" t="s">
        <v>252</v>
      </c>
      <c r="I340" s="230">
        <v>42845</v>
      </c>
      <c r="J340" s="231">
        <v>44773</v>
      </c>
      <c r="K340" s="232">
        <v>10</v>
      </c>
      <c r="L340" s="232">
        <v>2</v>
      </c>
      <c r="M340" s="232">
        <v>1</v>
      </c>
      <c r="N340" s="232">
        <v>1</v>
      </c>
      <c r="O340" s="232">
        <v>1</v>
      </c>
      <c r="P340" s="232">
        <v>1</v>
      </c>
      <c r="Q340" s="233">
        <v>5</v>
      </c>
      <c r="R340" s="255"/>
      <c r="S340" s="255"/>
      <c r="T340" s="624">
        <v>22405</v>
      </c>
      <c r="U340" s="214">
        <f>AH340+AO340</f>
        <v>4296</v>
      </c>
      <c r="V340" s="218">
        <f>AI340+AP340</f>
        <v>0</v>
      </c>
      <c r="W340" s="218">
        <f>AJ340+AQ340</f>
        <v>0</v>
      </c>
      <c r="X340" s="218">
        <f>AK340+AR340</f>
        <v>0</v>
      </c>
      <c r="Y340" s="212">
        <f>AL340+AS340</f>
        <v>4296</v>
      </c>
      <c r="Z340" s="214">
        <f>AT340+AY340+BF340+BK340+BP340+BU340</f>
        <v>5082</v>
      </c>
      <c r="AA340" s="218">
        <f>AU340+AZ340+BG340+BL340+BQ340+BV340</f>
        <v>0</v>
      </c>
      <c r="AB340" s="218">
        <f>AV340+BA340+BH340+BM340+BR340+BW340</f>
        <v>0</v>
      </c>
      <c r="AC340" s="218">
        <f>AW340+BB340+BI340+BN340+BS340+BX340</f>
        <v>0</v>
      </c>
      <c r="AD340" s="212">
        <f>AX340+BC340+BJ340+BO340+BT340+BY340</f>
        <v>5082</v>
      </c>
      <c r="AE340" s="252"/>
      <c r="AF340" s="252"/>
      <c r="AH340" s="249">
        <f>SUM(AI340:AL340)</f>
        <v>2138</v>
      </c>
      <c r="AI340" s="238"/>
      <c r="AJ340" s="238"/>
      <c r="AK340" s="238"/>
      <c r="AL340" s="239">
        <v>2138</v>
      </c>
      <c r="AM340" s="254"/>
      <c r="AN340" s="262"/>
      <c r="AO340" s="249">
        <f>SUM(AP340:AS340)</f>
        <v>2158</v>
      </c>
      <c r="AP340" s="238"/>
      <c r="AQ340" s="238"/>
      <c r="AR340" s="238"/>
      <c r="AS340" s="242">
        <v>2158</v>
      </c>
      <c r="AT340" s="214">
        <f t="shared" si="250"/>
        <v>2178</v>
      </c>
      <c r="AU340" s="238"/>
      <c r="AV340" s="238"/>
      <c r="AW340" s="238"/>
      <c r="AX340" s="239">
        <v>2178</v>
      </c>
      <c r="AY340" s="249">
        <f t="shared" si="251"/>
        <v>2178</v>
      </c>
      <c r="AZ340" s="238"/>
      <c r="BA340" s="238"/>
      <c r="BB340" s="238"/>
      <c r="BC340" s="246">
        <v>2178</v>
      </c>
      <c r="BD340" s="254"/>
      <c r="BE340" s="252"/>
      <c r="BF340" s="249">
        <f>SUM(BG340:BJ340)</f>
        <v>726</v>
      </c>
      <c r="BG340" s="238"/>
      <c r="BH340" s="238"/>
      <c r="BI340" s="238"/>
      <c r="BJ340" s="239">
        <v>726</v>
      </c>
      <c r="BK340" s="249">
        <f>SUM(BL340:BO340)</f>
        <v>0</v>
      </c>
      <c r="BL340" s="238"/>
      <c r="BM340" s="238"/>
      <c r="BN340" s="238"/>
      <c r="BO340" s="246">
        <v>0</v>
      </c>
      <c r="BP340" s="223">
        <f>SUM(BQ340:BT340)</f>
        <v>0</v>
      </c>
      <c r="BQ340" s="238"/>
      <c r="BR340" s="238"/>
      <c r="BS340" s="238"/>
      <c r="BT340" s="246"/>
      <c r="BU340" s="249">
        <f>SUM(BV340:BY340)</f>
        <v>0</v>
      </c>
      <c r="BV340" s="238"/>
      <c r="BW340" s="238"/>
      <c r="BX340" s="238"/>
      <c r="BY340" s="246"/>
      <c r="CA340" s="222">
        <v>308</v>
      </c>
      <c r="CB340" s="217"/>
      <c r="CC340" s="217"/>
      <c r="CD340" s="217"/>
      <c r="CE340" s="217"/>
      <c r="CF340" s="216">
        <f t="shared" si="255"/>
        <v>13027</v>
      </c>
      <c r="CH340" s="263" t="s">
        <v>75</v>
      </c>
      <c r="CJ340" s="274">
        <v>31</v>
      </c>
    </row>
    <row r="341" spans="1:88" s="211" customFormat="1" ht="16.5" customHeight="1" x14ac:dyDescent="0.15">
      <c r="A341" s="213">
        <f>+ROW()-14</f>
        <v>327</v>
      </c>
      <c r="B341" s="236"/>
      <c r="C341" s="265"/>
      <c r="D341" s="697" t="s">
        <v>187</v>
      </c>
      <c r="E341" s="267"/>
      <c r="F341" s="272"/>
      <c r="G341" s="224"/>
      <c r="H341" s="1178" t="s">
        <v>252</v>
      </c>
      <c r="I341" s="230"/>
      <c r="J341" s="231"/>
      <c r="K341" s="232"/>
      <c r="L341" s="232"/>
      <c r="M341" s="232"/>
      <c r="N341" s="232"/>
      <c r="O341" s="232"/>
      <c r="P341" s="232"/>
      <c r="Q341" s="233"/>
      <c r="R341" s="255"/>
      <c r="S341" s="255"/>
      <c r="T341" s="939">
        <f>+SUBTOTAL(9,T340:T340)</f>
        <v>22405</v>
      </c>
      <c r="U341" s="1146">
        <f t="shared" ref="U341:AD341" si="258">+SUBTOTAL(9,U340:U340)</f>
        <v>4296</v>
      </c>
      <c r="V341" s="218">
        <f t="shared" si="258"/>
        <v>0</v>
      </c>
      <c r="W341" s="218">
        <f t="shared" si="258"/>
        <v>0</v>
      </c>
      <c r="X341" s="218">
        <f t="shared" si="258"/>
        <v>0</v>
      </c>
      <c r="Y341" s="212">
        <f t="shared" si="258"/>
        <v>4296</v>
      </c>
      <c r="Z341" s="1146">
        <f t="shared" si="258"/>
        <v>5082</v>
      </c>
      <c r="AA341" s="218">
        <f t="shared" si="258"/>
        <v>0</v>
      </c>
      <c r="AB341" s="218">
        <f t="shared" si="258"/>
        <v>0</v>
      </c>
      <c r="AC341" s="218">
        <f t="shared" si="258"/>
        <v>0</v>
      </c>
      <c r="AD341" s="1141">
        <f t="shared" si="258"/>
        <v>5082</v>
      </c>
      <c r="AE341" s="252"/>
      <c r="AF341" s="252"/>
      <c r="AH341" s="249"/>
      <c r="AI341" s="238"/>
      <c r="AJ341" s="238"/>
      <c r="AK341" s="238"/>
      <c r="AL341" s="239"/>
      <c r="AM341" s="254"/>
      <c r="AN341" s="262"/>
      <c r="AO341" s="249"/>
      <c r="AP341" s="238"/>
      <c r="AQ341" s="238"/>
      <c r="AR341" s="238"/>
      <c r="AS341" s="242"/>
      <c r="AT341" s="214">
        <f t="shared" si="250"/>
        <v>0</v>
      </c>
      <c r="AU341" s="238"/>
      <c r="AV341" s="238"/>
      <c r="AW341" s="238"/>
      <c r="AX341" s="239"/>
      <c r="AY341" s="249">
        <f t="shared" si="251"/>
        <v>0</v>
      </c>
      <c r="AZ341" s="238"/>
      <c r="BA341" s="238"/>
      <c r="BB341" s="238"/>
      <c r="BC341" s="246"/>
      <c r="BD341" s="254"/>
      <c r="BE341" s="252"/>
      <c r="BF341" s="249"/>
      <c r="BG341" s="238"/>
      <c r="BH341" s="238"/>
      <c r="BI341" s="238"/>
      <c r="BJ341" s="239"/>
      <c r="BK341" s="249"/>
      <c r="BL341" s="238"/>
      <c r="BM341" s="238"/>
      <c r="BN341" s="238"/>
      <c r="BO341" s="246"/>
      <c r="BP341" s="223"/>
      <c r="BQ341" s="238"/>
      <c r="BR341" s="238"/>
      <c r="BS341" s="238"/>
      <c r="BT341" s="246"/>
      <c r="BU341" s="249"/>
      <c r="BV341" s="238"/>
      <c r="BW341" s="238"/>
      <c r="BX341" s="238"/>
      <c r="BY341" s="246"/>
      <c r="CA341" s="222"/>
      <c r="CB341" s="217"/>
      <c r="CC341" s="217"/>
      <c r="CD341" s="217"/>
      <c r="CE341" s="217"/>
      <c r="CF341" s="216">
        <f t="shared" si="255"/>
        <v>13027</v>
      </c>
      <c r="CH341" s="263"/>
      <c r="CJ341" s="274"/>
    </row>
    <row r="342" spans="1:88" s="211" customFormat="1" ht="16.5" customHeight="1" x14ac:dyDescent="0.15">
      <c r="A342" s="213">
        <f t="shared" ref="A342:A347" si="259">+ROW()-14</f>
        <v>328</v>
      </c>
      <c r="B342" s="150" t="s">
        <v>26</v>
      </c>
      <c r="C342" s="265" t="s">
        <v>262</v>
      </c>
      <c r="D342" s="266" t="s">
        <v>188</v>
      </c>
      <c r="E342" s="267" t="s">
        <v>84</v>
      </c>
      <c r="F342" s="272" t="s">
        <v>88</v>
      </c>
      <c r="G342" s="151" t="s">
        <v>189</v>
      </c>
      <c r="H342" s="162">
        <v>3</v>
      </c>
      <c r="I342" s="153">
        <v>44256</v>
      </c>
      <c r="J342" s="154">
        <v>44651</v>
      </c>
      <c r="K342" s="155">
        <v>10</v>
      </c>
      <c r="L342" s="155">
        <v>2</v>
      </c>
      <c r="M342" s="155">
        <v>1</v>
      </c>
      <c r="N342" s="155">
        <v>1</v>
      </c>
      <c r="O342" s="155">
        <v>1</v>
      </c>
      <c r="P342" s="155">
        <v>4</v>
      </c>
      <c r="Q342" s="156">
        <v>1</v>
      </c>
      <c r="R342" s="163"/>
      <c r="S342" s="163"/>
      <c r="T342" s="164">
        <v>2032</v>
      </c>
      <c r="U342" s="214">
        <f t="shared" ref="U342:Y347" si="260">AH342+AO342</f>
        <v>0</v>
      </c>
      <c r="V342" s="218">
        <f t="shared" si="260"/>
        <v>0</v>
      </c>
      <c r="W342" s="218">
        <f t="shared" si="260"/>
        <v>0</v>
      </c>
      <c r="X342" s="218">
        <f t="shared" si="260"/>
        <v>0</v>
      </c>
      <c r="Y342" s="212">
        <f t="shared" si="260"/>
        <v>0</v>
      </c>
      <c r="Z342" s="214">
        <f t="shared" ref="Z342:AD347" si="261">AT342+AY342+BF342+BK342+BP342+BU342</f>
        <v>2032</v>
      </c>
      <c r="AA342" s="218">
        <f t="shared" si="261"/>
        <v>0</v>
      </c>
      <c r="AB342" s="218">
        <f t="shared" si="261"/>
        <v>0</v>
      </c>
      <c r="AC342" s="218">
        <f t="shared" si="261"/>
        <v>0</v>
      </c>
      <c r="AD342" s="212">
        <f t="shared" si="261"/>
        <v>2032</v>
      </c>
      <c r="AE342" s="252"/>
      <c r="AF342" s="252"/>
      <c r="AH342" s="249">
        <f t="shared" ref="AH342:AH347" si="262">SUM(AI342:AL342)</f>
        <v>0</v>
      </c>
      <c r="AI342" s="238"/>
      <c r="AJ342" s="238"/>
      <c r="AK342" s="238"/>
      <c r="AL342" s="239"/>
      <c r="AM342" s="254"/>
      <c r="AN342" s="262"/>
      <c r="AO342" s="249">
        <f t="shared" ref="AO342:AO374" si="263">SUM(AP342:AS342)</f>
        <v>0</v>
      </c>
      <c r="AP342" s="238"/>
      <c r="AQ342" s="238"/>
      <c r="AR342" s="238"/>
      <c r="AS342" s="242"/>
      <c r="AT342" s="214">
        <f t="shared" si="250"/>
        <v>0</v>
      </c>
      <c r="AU342" s="238"/>
      <c r="AV342" s="238"/>
      <c r="AW342" s="238"/>
      <c r="AX342" s="239"/>
      <c r="AY342" s="249">
        <f t="shared" si="251"/>
        <v>2032</v>
      </c>
      <c r="AZ342" s="238"/>
      <c r="BA342" s="238"/>
      <c r="BB342" s="238"/>
      <c r="BC342" s="246">
        <v>2032</v>
      </c>
      <c r="BD342" s="254"/>
      <c r="BE342" s="252"/>
      <c r="BF342" s="249">
        <f t="shared" ref="BF342:BF347" si="264">SUM(BG342:BJ342)</f>
        <v>0</v>
      </c>
      <c r="BG342" s="238"/>
      <c r="BH342" s="238"/>
      <c r="BI342" s="238"/>
      <c r="BJ342" s="239"/>
      <c r="BK342" s="249">
        <f t="shared" ref="BK342:BK347" si="265">SUM(BL342:BO342)</f>
        <v>0</v>
      </c>
      <c r="BL342" s="238"/>
      <c r="BM342" s="238"/>
      <c r="BN342" s="238"/>
      <c r="BO342" s="246"/>
      <c r="BP342" s="223">
        <f t="shared" ref="BP342:BP347" si="266">SUM(BQ342:BT342)</f>
        <v>0</v>
      </c>
      <c r="BQ342" s="238"/>
      <c r="BR342" s="238"/>
      <c r="BS342" s="238"/>
      <c r="BT342" s="246"/>
      <c r="BU342" s="249">
        <f t="shared" ref="BU342:BU347" si="267">SUM(BV342:BY342)</f>
        <v>0</v>
      </c>
      <c r="BV342" s="238"/>
      <c r="BW342" s="238"/>
      <c r="BX342" s="238"/>
      <c r="BY342" s="246"/>
      <c r="CA342" s="222">
        <v>310</v>
      </c>
      <c r="CB342" s="217"/>
      <c r="CC342" s="217"/>
      <c r="CD342" s="217"/>
      <c r="CE342" s="217"/>
      <c r="CF342" s="216">
        <f t="shared" si="255"/>
        <v>0</v>
      </c>
      <c r="CH342" s="263">
        <v>32</v>
      </c>
      <c r="CJ342" s="274">
        <v>31</v>
      </c>
    </row>
    <row r="343" spans="1:88" s="165" customFormat="1" ht="16.5" customHeight="1" x14ac:dyDescent="0.15">
      <c r="A343" s="213">
        <f t="shared" si="259"/>
        <v>329</v>
      </c>
      <c r="B343" s="150" t="s">
        <v>26</v>
      </c>
      <c r="C343" s="268" t="s">
        <v>191</v>
      </c>
      <c r="D343" s="185" t="s">
        <v>188</v>
      </c>
      <c r="E343" s="180" t="s">
        <v>84</v>
      </c>
      <c r="F343" s="174" t="s">
        <v>85</v>
      </c>
      <c r="G343" s="206" t="s">
        <v>278</v>
      </c>
      <c r="H343" s="162">
        <v>3</v>
      </c>
      <c r="I343" s="153">
        <v>44256</v>
      </c>
      <c r="J343" s="154">
        <v>44651</v>
      </c>
      <c r="K343" s="155">
        <v>10</v>
      </c>
      <c r="L343" s="155">
        <v>2</v>
      </c>
      <c r="M343" s="155">
        <v>1</v>
      </c>
      <c r="N343" s="155">
        <v>4</v>
      </c>
      <c r="O343" s="155">
        <v>2</v>
      </c>
      <c r="P343" s="155">
        <v>1</v>
      </c>
      <c r="Q343" s="156">
        <v>5</v>
      </c>
      <c r="R343" s="157"/>
      <c r="S343" s="157"/>
      <c r="T343" s="158">
        <v>150</v>
      </c>
      <c r="U343" s="159">
        <f t="shared" si="260"/>
        <v>0</v>
      </c>
      <c r="V343" s="160">
        <f t="shared" si="260"/>
        <v>0</v>
      </c>
      <c r="W343" s="160">
        <f t="shared" si="260"/>
        <v>0</v>
      </c>
      <c r="X343" s="160">
        <f t="shared" si="260"/>
        <v>0</v>
      </c>
      <c r="Y343" s="161">
        <f t="shared" si="260"/>
        <v>0</v>
      </c>
      <c r="Z343" s="159">
        <f t="shared" si="261"/>
        <v>150</v>
      </c>
      <c r="AA343" s="160">
        <f t="shared" si="261"/>
        <v>0</v>
      </c>
      <c r="AB343" s="160">
        <f t="shared" si="261"/>
        <v>0</v>
      </c>
      <c r="AC343" s="160">
        <f t="shared" si="261"/>
        <v>0</v>
      </c>
      <c r="AD343" s="161">
        <f t="shared" si="261"/>
        <v>150</v>
      </c>
      <c r="AE343" s="178"/>
      <c r="AF343" s="178"/>
      <c r="AH343" s="166">
        <f t="shared" si="262"/>
        <v>0</v>
      </c>
      <c r="AI343" s="167"/>
      <c r="AJ343" s="167"/>
      <c r="AK343" s="167"/>
      <c r="AL343" s="168"/>
      <c r="AM343" s="169"/>
      <c r="AN343" s="203"/>
      <c r="AO343" s="166">
        <f t="shared" si="263"/>
        <v>0</v>
      </c>
      <c r="AP343" s="167"/>
      <c r="AQ343" s="167"/>
      <c r="AR343" s="167"/>
      <c r="AS343" s="170"/>
      <c r="AT343" s="214">
        <f t="shared" si="250"/>
        <v>0</v>
      </c>
      <c r="AU343" s="167"/>
      <c r="AV343" s="167"/>
      <c r="AW343" s="167"/>
      <c r="AX343" s="168"/>
      <c r="AY343" s="249">
        <f t="shared" si="251"/>
        <v>150</v>
      </c>
      <c r="AZ343" s="167"/>
      <c r="BA343" s="167"/>
      <c r="BB343" s="167"/>
      <c r="BC343" s="171">
        <v>150</v>
      </c>
      <c r="BD343" s="169"/>
      <c r="BE343" s="178"/>
      <c r="BF343" s="166">
        <f t="shared" si="264"/>
        <v>0</v>
      </c>
      <c r="BG343" s="167"/>
      <c r="BH343" s="167"/>
      <c r="BI343" s="167"/>
      <c r="BJ343" s="168"/>
      <c r="BK343" s="166">
        <f t="shared" si="265"/>
        <v>0</v>
      </c>
      <c r="BL343" s="167"/>
      <c r="BM343" s="167"/>
      <c r="BN343" s="167"/>
      <c r="BO343" s="171"/>
      <c r="BP343" s="172">
        <f t="shared" si="266"/>
        <v>0</v>
      </c>
      <c r="BQ343" s="167"/>
      <c r="BR343" s="167"/>
      <c r="BS343" s="167"/>
      <c r="BT343" s="171"/>
      <c r="BU343" s="166">
        <f t="shared" si="267"/>
        <v>0</v>
      </c>
      <c r="BV343" s="167"/>
      <c r="BW343" s="167"/>
      <c r="BX343" s="167"/>
      <c r="BY343" s="171"/>
      <c r="CA343" s="191">
        <v>11</v>
      </c>
      <c r="CB343" s="184"/>
      <c r="CC343" s="184"/>
      <c r="CD343" s="184"/>
      <c r="CE343" s="184"/>
      <c r="CF343" s="216">
        <f t="shared" si="255"/>
        <v>0</v>
      </c>
      <c r="CH343" s="665"/>
    </row>
    <row r="344" spans="1:88" s="165" customFormat="1" ht="16.5" customHeight="1" x14ac:dyDescent="0.15">
      <c r="A344" s="213">
        <f t="shared" si="259"/>
        <v>330</v>
      </c>
      <c r="B344" s="150" t="s">
        <v>26</v>
      </c>
      <c r="C344" s="268" t="s">
        <v>190</v>
      </c>
      <c r="D344" s="185" t="s">
        <v>188</v>
      </c>
      <c r="E344" s="180" t="s">
        <v>84</v>
      </c>
      <c r="F344" s="174" t="s">
        <v>85</v>
      </c>
      <c r="G344" s="206" t="s">
        <v>277</v>
      </c>
      <c r="H344" s="162">
        <v>3</v>
      </c>
      <c r="I344" s="153">
        <v>44256</v>
      </c>
      <c r="J344" s="154">
        <v>44651</v>
      </c>
      <c r="K344" s="155">
        <v>10</v>
      </c>
      <c r="L344" s="155">
        <v>2</v>
      </c>
      <c r="M344" s="155">
        <v>1</v>
      </c>
      <c r="N344" s="155">
        <v>4</v>
      </c>
      <c r="O344" s="155">
        <v>2</v>
      </c>
      <c r="P344" s="155">
        <v>1</v>
      </c>
      <c r="Q344" s="156">
        <v>8</v>
      </c>
      <c r="R344" s="157"/>
      <c r="S344" s="157"/>
      <c r="T344" s="158">
        <v>950</v>
      </c>
      <c r="U344" s="159">
        <f t="shared" si="260"/>
        <v>0</v>
      </c>
      <c r="V344" s="160">
        <f t="shared" si="260"/>
        <v>0</v>
      </c>
      <c r="W344" s="160">
        <f t="shared" si="260"/>
        <v>0</v>
      </c>
      <c r="X344" s="160">
        <f t="shared" si="260"/>
        <v>0</v>
      </c>
      <c r="Y344" s="161">
        <f t="shared" si="260"/>
        <v>0</v>
      </c>
      <c r="Z344" s="159">
        <f t="shared" si="261"/>
        <v>950</v>
      </c>
      <c r="AA344" s="160">
        <f t="shared" si="261"/>
        <v>0</v>
      </c>
      <c r="AB344" s="160">
        <f t="shared" si="261"/>
        <v>0</v>
      </c>
      <c r="AC344" s="160">
        <f t="shared" si="261"/>
        <v>0</v>
      </c>
      <c r="AD344" s="161">
        <f t="shared" si="261"/>
        <v>950</v>
      </c>
      <c r="AE344" s="178"/>
      <c r="AF344" s="178"/>
      <c r="AH344" s="166">
        <f t="shared" si="262"/>
        <v>0</v>
      </c>
      <c r="AI344" s="167"/>
      <c r="AJ344" s="167"/>
      <c r="AK344" s="167"/>
      <c r="AL344" s="168"/>
      <c r="AM344" s="169"/>
      <c r="AN344" s="203"/>
      <c r="AO344" s="166">
        <f t="shared" si="263"/>
        <v>0</v>
      </c>
      <c r="AP344" s="167"/>
      <c r="AQ344" s="167"/>
      <c r="AR344" s="167"/>
      <c r="AS344" s="170"/>
      <c r="AT344" s="214">
        <f t="shared" si="250"/>
        <v>0</v>
      </c>
      <c r="AU344" s="167"/>
      <c r="AV344" s="167"/>
      <c r="AW344" s="167"/>
      <c r="AX344" s="168"/>
      <c r="AY344" s="249">
        <f t="shared" si="251"/>
        <v>950</v>
      </c>
      <c r="AZ344" s="167"/>
      <c r="BA344" s="167"/>
      <c r="BB344" s="167"/>
      <c r="BC344" s="171">
        <v>950</v>
      </c>
      <c r="BD344" s="169"/>
      <c r="BE344" s="178"/>
      <c r="BF344" s="166">
        <f t="shared" si="264"/>
        <v>0</v>
      </c>
      <c r="BG344" s="167"/>
      <c r="BH344" s="167"/>
      <c r="BI344" s="167"/>
      <c r="BJ344" s="168"/>
      <c r="BK344" s="166">
        <f t="shared" si="265"/>
        <v>0</v>
      </c>
      <c r="BL344" s="167"/>
      <c r="BM344" s="167"/>
      <c r="BN344" s="167"/>
      <c r="BO344" s="171"/>
      <c r="BP344" s="172">
        <f t="shared" si="266"/>
        <v>0</v>
      </c>
      <c r="BQ344" s="167"/>
      <c r="BR344" s="167"/>
      <c r="BS344" s="167"/>
      <c r="BT344" s="171"/>
      <c r="BU344" s="166">
        <f t="shared" si="267"/>
        <v>0</v>
      </c>
      <c r="BV344" s="167"/>
      <c r="BW344" s="167"/>
      <c r="BX344" s="167"/>
      <c r="BY344" s="171"/>
      <c r="CA344" s="191">
        <v>10</v>
      </c>
      <c r="CB344" s="184"/>
      <c r="CC344" s="184"/>
      <c r="CD344" s="184"/>
      <c r="CE344" s="184"/>
      <c r="CF344" s="216">
        <f t="shared" si="255"/>
        <v>0</v>
      </c>
      <c r="CH344" s="665"/>
    </row>
    <row r="345" spans="1:88" s="211" customFormat="1" ht="16.5" customHeight="1" x14ac:dyDescent="0.15">
      <c r="A345" s="213">
        <f t="shared" si="259"/>
        <v>331</v>
      </c>
      <c r="B345" s="236" t="s">
        <v>26</v>
      </c>
      <c r="C345" s="268" t="s">
        <v>1246</v>
      </c>
      <c r="D345" s="266" t="s">
        <v>1247</v>
      </c>
      <c r="E345" s="267" t="s">
        <v>1214</v>
      </c>
      <c r="F345" s="325" t="s">
        <v>1237</v>
      </c>
      <c r="G345" s="224" t="s">
        <v>1248</v>
      </c>
      <c r="H345" s="263">
        <v>3</v>
      </c>
      <c r="I345" s="181">
        <v>44275</v>
      </c>
      <c r="J345" s="383">
        <v>44651</v>
      </c>
      <c r="K345" s="232">
        <v>10</v>
      </c>
      <c r="L345" s="232">
        <v>2</v>
      </c>
      <c r="M345" s="232">
        <v>2</v>
      </c>
      <c r="N345" s="232">
        <v>4</v>
      </c>
      <c r="O345" s="232">
        <v>1</v>
      </c>
      <c r="P345" s="232">
        <v>1</v>
      </c>
      <c r="Q345" s="233">
        <v>1</v>
      </c>
      <c r="R345" s="255"/>
      <c r="S345" s="255"/>
      <c r="T345" s="258">
        <v>1100</v>
      </c>
      <c r="U345" s="214">
        <f t="shared" si="260"/>
        <v>0</v>
      </c>
      <c r="V345" s="218">
        <f t="shared" si="260"/>
        <v>0</v>
      </c>
      <c r="W345" s="218">
        <f t="shared" si="260"/>
        <v>0</v>
      </c>
      <c r="X345" s="218">
        <f t="shared" si="260"/>
        <v>0</v>
      </c>
      <c r="Y345" s="212">
        <f t="shared" si="260"/>
        <v>0</v>
      </c>
      <c r="Z345" s="214">
        <f t="shared" si="261"/>
        <v>1100</v>
      </c>
      <c r="AA345" s="218">
        <f t="shared" si="261"/>
        <v>0</v>
      </c>
      <c r="AB345" s="218">
        <f t="shared" si="261"/>
        <v>0</v>
      </c>
      <c r="AC345" s="218">
        <f t="shared" si="261"/>
        <v>0</v>
      </c>
      <c r="AD345" s="212">
        <f t="shared" si="261"/>
        <v>1100</v>
      </c>
      <c r="AE345" s="252"/>
      <c r="AF345" s="252"/>
      <c r="AH345" s="249">
        <f t="shared" si="262"/>
        <v>0</v>
      </c>
      <c r="AI345" s="238"/>
      <c r="AJ345" s="238"/>
      <c r="AK345" s="238"/>
      <c r="AL345" s="239"/>
      <c r="AM345" s="254"/>
      <c r="AN345" s="262"/>
      <c r="AO345" s="249">
        <f t="shared" si="263"/>
        <v>0</v>
      </c>
      <c r="AP345" s="238"/>
      <c r="AQ345" s="238"/>
      <c r="AR345" s="238"/>
      <c r="AS345" s="242"/>
      <c r="AT345" s="214">
        <f t="shared" si="250"/>
        <v>0</v>
      </c>
      <c r="AU345" s="238"/>
      <c r="AV345" s="238"/>
      <c r="AW345" s="238"/>
      <c r="AX345" s="239"/>
      <c r="AY345" s="249">
        <f t="shared" si="251"/>
        <v>1100</v>
      </c>
      <c r="AZ345" s="238"/>
      <c r="BA345" s="238"/>
      <c r="BB345" s="238"/>
      <c r="BC345" s="246">
        <v>1100</v>
      </c>
      <c r="BD345" s="254"/>
      <c r="BE345" s="252"/>
      <c r="BF345" s="249">
        <f t="shared" si="264"/>
        <v>0</v>
      </c>
      <c r="BG345" s="238"/>
      <c r="BH345" s="238"/>
      <c r="BI345" s="238"/>
      <c r="BJ345" s="239"/>
      <c r="BK345" s="249">
        <f t="shared" si="265"/>
        <v>0</v>
      </c>
      <c r="BL345" s="238"/>
      <c r="BM345" s="238"/>
      <c r="BN345" s="238"/>
      <c r="BO345" s="246"/>
      <c r="BP345" s="223">
        <f t="shared" si="266"/>
        <v>0</v>
      </c>
      <c r="BQ345" s="238"/>
      <c r="BR345" s="238"/>
      <c r="BS345" s="238"/>
      <c r="BT345" s="246"/>
      <c r="BU345" s="249">
        <f t="shared" si="267"/>
        <v>0</v>
      </c>
      <c r="BV345" s="238"/>
      <c r="BW345" s="238"/>
      <c r="BX345" s="238"/>
      <c r="BY345" s="246"/>
      <c r="CA345" s="222">
        <v>4.5</v>
      </c>
      <c r="CB345" s="216"/>
      <c r="CC345" s="216"/>
      <c r="CD345" s="216"/>
      <c r="CE345" s="216"/>
      <c r="CF345" s="216">
        <f t="shared" si="255"/>
        <v>0</v>
      </c>
      <c r="CH345" s="376"/>
    </row>
    <row r="346" spans="1:88" s="202" customFormat="1" ht="16.5" customHeight="1" x14ac:dyDescent="0.15">
      <c r="A346" s="213">
        <f t="shared" si="259"/>
        <v>332</v>
      </c>
      <c r="B346" s="236" t="s">
        <v>26</v>
      </c>
      <c r="C346" s="265" t="s">
        <v>465</v>
      </c>
      <c r="D346" s="266" t="s">
        <v>188</v>
      </c>
      <c r="E346" s="267" t="s">
        <v>379</v>
      </c>
      <c r="F346" s="272" t="s">
        <v>424</v>
      </c>
      <c r="G346" s="557" t="s">
        <v>466</v>
      </c>
      <c r="H346" s="263">
        <v>3</v>
      </c>
      <c r="I346" s="230">
        <v>44270</v>
      </c>
      <c r="J346" s="231">
        <v>44651</v>
      </c>
      <c r="K346" s="232">
        <v>10</v>
      </c>
      <c r="L346" s="232">
        <v>3</v>
      </c>
      <c r="M346" s="232">
        <v>1</v>
      </c>
      <c r="N346" s="232">
        <v>2</v>
      </c>
      <c r="O346" s="232">
        <v>19</v>
      </c>
      <c r="P346" s="232">
        <v>3</v>
      </c>
      <c r="Q346" s="233">
        <v>1</v>
      </c>
      <c r="R346" s="255">
        <v>768</v>
      </c>
      <c r="S346" s="255"/>
      <c r="T346" s="258">
        <v>768</v>
      </c>
      <c r="U346" s="214">
        <f t="shared" si="260"/>
        <v>0</v>
      </c>
      <c r="V346" s="218">
        <f t="shared" si="260"/>
        <v>0</v>
      </c>
      <c r="W346" s="218">
        <f t="shared" si="260"/>
        <v>0</v>
      </c>
      <c r="X346" s="218">
        <f t="shared" si="260"/>
        <v>0</v>
      </c>
      <c r="Y346" s="212">
        <f t="shared" si="260"/>
        <v>0</v>
      </c>
      <c r="Z346" s="214">
        <f t="shared" si="261"/>
        <v>768</v>
      </c>
      <c r="AA346" s="218">
        <f t="shared" si="261"/>
        <v>0</v>
      </c>
      <c r="AB346" s="218">
        <f t="shared" si="261"/>
        <v>0</v>
      </c>
      <c r="AC346" s="218">
        <f t="shared" si="261"/>
        <v>0</v>
      </c>
      <c r="AD346" s="212">
        <f t="shared" si="261"/>
        <v>768</v>
      </c>
      <c r="AE346" s="252"/>
      <c r="AF346" s="252"/>
      <c r="AH346" s="249">
        <f t="shared" si="262"/>
        <v>0</v>
      </c>
      <c r="AI346" s="238"/>
      <c r="AJ346" s="238"/>
      <c r="AK346" s="238"/>
      <c r="AL346" s="239"/>
      <c r="AM346" s="254"/>
      <c r="AN346" s="262"/>
      <c r="AO346" s="249">
        <f t="shared" si="263"/>
        <v>0</v>
      </c>
      <c r="AP346" s="238"/>
      <c r="AQ346" s="238"/>
      <c r="AR346" s="238"/>
      <c r="AS346" s="242"/>
      <c r="AT346" s="214">
        <f t="shared" si="250"/>
        <v>768</v>
      </c>
      <c r="AU346" s="238"/>
      <c r="AV346" s="238"/>
      <c r="AW346" s="238"/>
      <c r="AX346" s="246">
        <v>768</v>
      </c>
      <c r="AY346" s="249">
        <f t="shared" si="251"/>
        <v>0</v>
      </c>
      <c r="AZ346" s="238"/>
      <c r="BA346" s="238"/>
      <c r="BB346" s="238"/>
      <c r="BC346" s="246"/>
      <c r="BD346" s="254"/>
      <c r="BE346" s="252"/>
      <c r="BF346" s="249">
        <f t="shared" si="264"/>
        <v>0</v>
      </c>
      <c r="BG346" s="238"/>
      <c r="BH346" s="238"/>
      <c r="BI346" s="238"/>
      <c r="BJ346" s="239"/>
      <c r="BK346" s="249">
        <f t="shared" si="265"/>
        <v>0</v>
      </c>
      <c r="BL346" s="238"/>
      <c r="BM346" s="238"/>
      <c r="BN346" s="238"/>
      <c r="BO346" s="246"/>
      <c r="BP346" s="223">
        <f t="shared" si="266"/>
        <v>0</v>
      </c>
      <c r="BQ346" s="238"/>
      <c r="BR346" s="238"/>
      <c r="BS346" s="238"/>
      <c r="BT346" s="246"/>
      <c r="BU346" s="249">
        <f t="shared" si="267"/>
        <v>0</v>
      </c>
      <c r="BV346" s="238"/>
      <c r="BW346" s="238"/>
      <c r="BX346" s="238"/>
      <c r="BY346" s="246"/>
      <c r="CA346" s="222">
        <v>313</v>
      </c>
      <c r="CB346" s="216"/>
      <c r="CC346" s="216"/>
      <c r="CD346" s="216"/>
      <c r="CE346" s="216"/>
      <c r="CF346" s="216">
        <f t="shared" si="255"/>
        <v>0</v>
      </c>
      <c r="CH346" s="263">
        <v>32</v>
      </c>
      <c r="CJ346" s="202">
        <v>83</v>
      </c>
    </row>
    <row r="347" spans="1:88" s="211" customFormat="1" ht="16.5" customHeight="1" x14ac:dyDescent="0.15">
      <c r="A347" s="213">
        <f t="shared" si="259"/>
        <v>333</v>
      </c>
      <c r="B347" s="236" t="s">
        <v>26</v>
      </c>
      <c r="C347" s="265" t="s">
        <v>1793</v>
      </c>
      <c r="D347" s="266" t="s">
        <v>188</v>
      </c>
      <c r="E347" s="267" t="s">
        <v>1758</v>
      </c>
      <c r="F347" s="272" t="s">
        <v>1791</v>
      </c>
      <c r="G347" s="557" t="s">
        <v>1794</v>
      </c>
      <c r="H347" s="263">
        <v>3</v>
      </c>
      <c r="I347" s="181">
        <v>44256</v>
      </c>
      <c r="J347" s="231">
        <v>44651</v>
      </c>
      <c r="K347" s="232">
        <v>10</v>
      </c>
      <c r="L347" s="232">
        <v>7</v>
      </c>
      <c r="M347" s="232">
        <v>6</v>
      </c>
      <c r="N347" s="232">
        <v>1</v>
      </c>
      <c r="O347" s="232">
        <v>1</v>
      </c>
      <c r="P347" s="232">
        <v>2</v>
      </c>
      <c r="Q347" s="233">
        <v>1</v>
      </c>
      <c r="R347" s="255"/>
      <c r="S347" s="255"/>
      <c r="T347" s="258">
        <v>2000</v>
      </c>
      <c r="U347" s="214">
        <f t="shared" si="260"/>
        <v>0</v>
      </c>
      <c r="V347" s="218">
        <f t="shared" si="260"/>
        <v>0</v>
      </c>
      <c r="W347" s="218">
        <f t="shared" si="260"/>
        <v>0</v>
      </c>
      <c r="X347" s="218">
        <f t="shared" si="260"/>
        <v>0</v>
      </c>
      <c r="Y347" s="212">
        <f t="shared" si="260"/>
        <v>0</v>
      </c>
      <c r="Z347" s="214">
        <f t="shared" si="261"/>
        <v>2000</v>
      </c>
      <c r="AA347" s="218">
        <f t="shared" si="261"/>
        <v>0</v>
      </c>
      <c r="AB347" s="218">
        <f t="shared" si="261"/>
        <v>0</v>
      </c>
      <c r="AC347" s="218">
        <f t="shared" si="261"/>
        <v>0</v>
      </c>
      <c r="AD347" s="212">
        <f t="shared" si="261"/>
        <v>2000</v>
      </c>
      <c r="AE347" s="252"/>
      <c r="AF347" s="252"/>
      <c r="AH347" s="249">
        <f t="shared" si="262"/>
        <v>0</v>
      </c>
      <c r="AI347" s="238"/>
      <c r="AJ347" s="238"/>
      <c r="AK347" s="238"/>
      <c r="AL347" s="239"/>
      <c r="AM347" s="254"/>
      <c r="AN347" s="262"/>
      <c r="AO347" s="249">
        <f t="shared" si="263"/>
        <v>0</v>
      </c>
      <c r="AP347" s="238"/>
      <c r="AQ347" s="238"/>
      <c r="AR347" s="238"/>
      <c r="AS347" s="242"/>
      <c r="AT347" s="214">
        <f t="shared" si="250"/>
        <v>0</v>
      </c>
      <c r="AU347" s="238"/>
      <c r="AV347" s="238"/>
      <c r="AW347" s="238"/>
      <c r="AX347" s="239"/>
      <c r="AY347" s="249">
        <f t="shared" si="251"/>
        <v>2000</v>
      </c>
      <c r="AZ347" s="238"/>
      <c r="BA347" s="238"/>
      <c r="BB347" s="238"/>
      <c r="BC347" s="246">
        <v>2000</v>
      </c>
      <c r="BD347" s="254"/>
      <c r="BE347" s="252"/>
      <c r="BF347" s="249">
        <f t="shared" si="264"/>
        <v>0</v>
      </c>
      <c r="BG347" s="238"/>
      <c r="BH347" s="238"/>
      <c r="BI347" s="238"/>
      <c r="BJ347" s="239"/>
      <c r="BK347" s="249">
        <f t="shared" si="265"/>
        <v>0</v>
      </c>
      <c r="BL347" s="238"/>
      <c r="BM347" s="238"/>
      <c r="BN347" s="238"/>
      <c r="BO347" s="246"/>
      <c r="BP347" s="223">
        <f t="shared" si="266"/>
        <v>0</v>
      </c>
      <c r="BQ347" s="238"/>
      <c r="BR347" s="238"/>
      <c r="BS347" s="238"/>
      <c r="BT347" s="246"/>
      <c r="BU347" s="249">
        <f t="shared" si="267"/>
        <v>0</v>
      </c>
      <c r="BV347" s="238"/>
      <c r="BW347" s="238"/>
      <c r="BX347" s="238"/>
      <c r="BY347" s="246"/>
      <c r="CA347" s="222">
        <v>314</v>
      </c>
      <c r="CB347" s="216"/>
      <c r="CC347" s="216"/>
      <c r="CD347" s="216"/>
      <c r="CE347" s="216"/>
      <c r="CF347" s="216">
        <f t="shared" si="255"/>
        <v>0</v>
      </c>
      <c r="CH347" s="263">
        <v>32</v>
      </c>
      <c r="CJ347" s="274">
        <v>123</v>
      </c>
    </row>
    <row r="348" spans="1:88" s="211" customFormat="1" ht="16.5" customHeight="1" x14ac:dyDescent="0.15">
      <c r="A348" s="213">
        <f>+ROW()-14</f>
        <v>334</v>
      </c>
      <c r="B348" s="236"/>
      <c r="C348" s="265"/>
      <c r="D348" s="697" t="s">
        <v>188</v>
      </c>
      <c r="E348" s="267"/>
      <c r="F348" s="325"/>
      <c r="G348" s="557"/>
      <c r="H348" s="1175">
        <v>3</v>
      </c>
      <c r="I348" s="181"/>
      <c r="J348" s="231"/>
      <c r="K348" s="232"/>
      <c r="L348" s="232"/>
      <c r="M348" s="232"/>
      <c r="N348" s="232"/>
      <c r="O348" s="232"/>
      <c r="P348" s="232"/>
      <c r="Q348" s="233"/>
      <c r="R348" s="255"/>
      <c r="S348" s="255"/>
      <c r="T348" s="939">
        <f>+SUBTOTAL(9,T342:T347)</f>
        <v>7000</v>
      </c>
      <c r="U348" s="1146">
        <f t="shared" ref="U348:AD348" si="268">+SUBTOTAL(9,U342:U347)</f>
        <v>0</v>
      </c>
      <c r="V348" s="218">
        <f t="shared" si="268"/>
        <v>0</v>
      </c>
      <c r="W348" s="218">
        <f t="shared" si="268"/>
        <v>0</v>
      </c>
      <c r="X348" s="218">
        <f t="shared" si="268"/>
        <v>0</v>
      </c>
      <c r="Y348" s="212">
        <f t="shared" si="268"/>
        <v>0</v>
      </c>
      <c r="Z348" s="1146">
        <f t="shared" si="268"/>
        <v>7000</v>
      </c>
      <c r="AA348" s="218">
        <f t="shared" si="268"/>
        <v>0</v>
      </c>
      <c r="AB348" s="218">
        <f t="shared" si="268"/>
        <v>0</v>
      </c>
      <c r="AC348" s="218">
        <f t="shared" si="268"/>
        <v>0</v>
      </c>
      <c r="AD348" s="1141">
        <f t="shared" si="268"/>
        <v>7000</v>
      </c>
      <c r="AE348" s="252"/>
      <c r="AF348" s="252"/>
      <c r="AH348" s="249"/>
      <c r="AI348" s="238"/>
      <c r="AJ348" s="238"/>
      <c r="AK348" s="238"/>
      <c r="AL348" s="239"/>
      <c r="AM348" s="254"/>
      <c r="AN348" s="262"/>
      <c r="AO348" s="249">
        <f t="shared" si="263"/>
        <v>0</v>
      </c>
      <c r="AP348" s="238"/>
      <c r="AQ348" s="238"/>
      <c r="AR348" s="238"/>
      <c r="AS348" s="242"/>
      <c r="AT348" s="214">
        <f t="shared" si="250"/>
        <v>0</v>
      </c>
      <c r="AU348" s="238"/>
      <c r="AV348" s="238"/>
      <c r="AW348" s="238"/>
      <c r="AX348" s="239"/>
      <c r="AY348" s="249">
        <f t="shared" si="251"/>
        <v>0</v>
      </c>
      <c r="AZ348" s="238"/>
      <c r="BA348" s="238"/>
      <c r="BB348" s="238"/>
      <c r="BC348" s="246"/>
      <c r="BD348" s="254"/>
      <c r="BE348" s="252"/>
      <c r="BF348" s="249"/>
      <c r="BG348" s="238"/>
      <c r="BH348" s="238"/>
      <c r="BI348" s="238"/>
      <c r="BJ348" s="239"/>
      <c r="BK348" s="249"/>
      <c r="BL348" s="238"/>
      <c r="BM348" s="238"/>
      <c r="BN348" s="238"/>
      <c r="BO348" s="246"/>
      <c r="BP348" s="223"/>
      <c r="BQ348" s="238"/>
      <c r="BR348" s="238"/>
      <c r="BS348" s="238"/>
      <c r="BT348" s="246"/>
      <c r="BU348" s="249"/>
      <c r="BV348" s="238"/>
      <c r="BW348" s="238"/>
      <c r="BX348" s="238"/>
      <c r="BY348" s="246"/>
      <c r="CA348" s="222"/>
      <c r="CB348" s="216"/>
      <c r="CC348" s="216"/>
      <c r="CD348" s="216"/>
      <c r="CE348" s="216"/>
      <c r="CF348" s="216">
        <f t="shared" si="255"/>
        <v>0</v>
      </c>
      <c r="CH348" s="425"/>
      <c r="CJ348" s="274"/>
    </row>
    <row r="349" spans="1:88" s="165" customFormat="1" ht="16.5" customHeight="1" x14ac:dyDescent="0.15">
      <c r="A349" s="213">
        <f>+ROW()-14</f>
        <v>335</v>
      </c>
      <c r="B349" s="208" t="s">
        <v>28</v>
      </c>
      <c r="C349" s="1133" t="s">
        <v>192</v>
      </c>
      <c r="D349" s="1110" t="s">
        <v>193</v>
      </c>
      <c r="E349" s="180" t="s">
        <v>84</v>
      </c>
      <c r="F349" s="174" t="s">
        <v>85</v>
      </c>
      <c r="G349" s="206" t="s">
        <v>279</v>
      </c>
      <c r="H349" s="152" t="s">
        <v>255</v>
      </c>
      <c r="I349" s="275">
        <v>43739</v>
      </c>
      <c r="J349" s="154">
        <v>44834</v>
      </c>
      <c r="K349" s="155">
        <v>10</v>
      </c>
      <c r="L349" s="155">
        <v>2</v>
      </c>
      <c r="M349" s="155">
        <v>1</v>
      </c>
      <c r="N349" s="155">
        <v>4</v>
      </c>
      <c r="O349" s="155">
        <v>2</v>
      </c>
      <c r="P349" s="155">
        <v>1</v>
      </c>
      <c r="Q349" s="156">
        <v>1</v>
      </c>
      <c r="R349" s="157"/>
      <c r="S349" s="157"/>
      <c r="T349" s="701">
        <v>60000</v>
      </c>
      <c r="U349" s="159">
        <f>AH349+AO349</f>
        <v>0</v>
      </c>
      <c r="V349" s="160">
        <f>AI349+AP349</f>
        <v>0</v>
      </c>
      <c r="W349" s="160">
        <f>AJ349+AQ349</f>
        <v>0</v>
      </c>
      <c r="X349" s="160">
        <f>AK349+AR349</f>
        <v>0</v>
      </c>
      <c r="Y349" s="161">
        <f>AL349+AS349</f>
        <v>0</v>
      </c>
      <c r="Z349" s="159">
        <f>AT349+AY349+BF349+BK349+BP349+BU349</f>
        <v>46925</v>
      </c>
      <c r="AA349" s="160">
        <f>AU349+AZ349+BG349+BL349+BQ349+BV349</f>
        <v>0</v>
      </c>
      <c r="AB349" s="160">
        <f>AV349+BA349+BH349+BM349+BR349+BW349</f>
        <v>0</v>
      </c>
      <c r="AC349" s="160">
        <f>AW349+BB349+BI349+BN349+BS349+BX349</f>
        <v>0</v>
      </c>
      <c r="AD349" s="161">
        <f>AX349+BC349+BJ349+BO349+BT349+BY349</f>
        <v>46925</v>
      </c>
      <c r="AE349" s="178"/>
      <c r="AF349" s="178"/>
      <c r="AH349" s="166">
        <f>SUM(AI349:AL349)</f>
        <v>0</v>
      </c>
      <c r="AI349" s="167"/>
      <c r="AJ349" s="167"/>
      <c r="AK349" s="167"/>
      <c r="AL349" s="168"/>
      <c r="AM349" s="169"/>
      <c r="AN349" s="203"/>
      <c r="AO349" s="249">
        <f t="shared" si="263"/>
        <v>0</v>
      </c>
      <c r="AP349" s="167"/>
      <c r="AQ349" s="167"/>
      <c r="AR349" s="167"/>
      <c r="AS349" s="170"/>
      <c r="AT349" s="214">
        <f t="shared" si="250"/>
        <v>18770</v>
      </c>
      <c r="AU349" s="167"/>
      <c r="AV349" s="167"/>
      <c r="AW349" s="167"/>
      <c r="AX349" s="343">
        <v>18770</v>
      </c>
      <c r="AY349" s="249">
        <f t="shared" si="251"/>
        <v>18770</v>
      </c>
      <c r="AZ349" s="167"/>
      <c r="BA349" s="167"/>
      <c r="BB349" s="167"/>
      <c r="BC349" s="279">
        <v>18770</v>
      </c>
      <c r="BD349" s="169"/>
      <c r="BE349" s="178"/>
      <c r="BF349" s="166">
        <f>SUM(BG349:BJ349)</f>
        <v>9385</v>
      </c>
      <c r="BG349" s="167"/>
      <c r="BH349" s="167"/>
      <c r="BI349" s="167"/>
      <c r="BJ349" s="343">
        <v>9385</v>
      </c>
      <c r="BK349" s="166">
        <f>SUM(BL349:BO349)</f>
        <v>0</v>
      </c>
      <c r="BL349" s="167"/>
      <c r="BM349" s="167"/>
      <c r="BN349" s="167"/>
      <c r="BO349" s="171"/>
      <c r="BP349" s="172">
        <f>SUM(BQ349:BT349)</f>
        <v>0</v>
      </c>
      <c r="BQ349" s="167"/>
      <c r="BR349" s="167"/>
      <c r="BS349" s="167"/>
      <c r="BT349" s="171"/>
      <c r="BU349" s="166">
        <f>SUM(BV349:BY349)</f>
        <v>0</v>
      </c>
      <c r="BV349" s="167"/>
      <c r="BW349" s="167"/>
      <c r="BX349" s="167"/>
      <c r="BY349" s="171"/>
      <c r="CA349" s="191">
        <v>12</v>
      </c>
      <c r="CB349" s="184"/>
      <c r="CC349" s="184"/>
      <c r="CD349" s="184"/>
      <c r="CE349" s="184"/>
      <c r="CF349" s="216">
        <f t="shared" si="255"/>
        <v>13075</v>
      </c>
      <c r="CH349" s="665"/>
    </row>
    <row r="350" spans="1:88" s="165" customFormat="1" ht="16.5" customHeight="1" x14ac:dyDescent="0.15">
      <c r="A350" s="213">
        <f>+ROW()-14</f>
        <v>336</v>
      </c>
      <c r="B350" s="639"/>
      <c r="C350" s="303"/>
      <c r="D350" s="699" t="s">
        <v>193</v>
      </c>
      <c r="E350" s="180"/>
      <c r="F350" s="702"/>
      <c r="G350" s="642"/>
      <c r="H350" s="1179" t="s">
        <v>255</v>
      </c>
      <c r="I350" s="275"/>
      <c r="J350" s="154"/>
      <c r="K350" s="414"/>
      <c r="L350" s="414"/>
      <c r="M350" s="414"/>
      <c r="N350" s="414"/>
      <c r="O350" s="414"/>
      <c r="P350" s="414"/>
      <c r="Q350" s="415"/>
      <c r="R350" s="157"/>
      <c r="S350" s="157"/>
      <c r="T350" s="945">
        <f>+SUBTOTAL(9,T349)</f>
        <v>60000</v>
      </c>
      <c r="U350" s="1139">
        <f t="shared" ref="U350:AD350" si="269">+SUBTOTAL(9,U349)</f>
        <v>0</v>
      </c>
      <c r="V350" s="647">
        <f t="shared" si="269"/>
        <v>0</v>
      </c>
      <c r="W350" s="647">
        <f t="shared" si="269"/>
        <v>0</v>
      </c>
      <c r="X350" s="647">
        <f t="shared" si="269"/>
        <v>0</v>
      </c>
      <c r="Y350" s="648">
        <f t="shared" si="269"/>
        <v>0</v>
      </c>
      <c r="Z350" s="1139">
        <f t="shared" si="269"/>
        <v>46925</v>
      </c>
      <c r="AA350" s="647">
        <f t="shared" si="269"/>
        <v>0</v>
      </c>
      <c r="AB350" s="647">
        <f t="shared" si="269"/>
        <v>0</v>
      </c>
      <c r="AC350" s="647">
        <f t="shared" si="269"/>
        <v>0</v>
      </c>
      <c r="AD350" s="1154">
        <f t="shared" si="269"/>
        <v>46925</v>
      </c>
      <c r="AE350" s="178"/>
      <c r="AF350" s="178"/>
      <c r="AH350" s="651"/>
      <c r="AI350" s="652"/>
      <c r="AJ350" s="652"/>
      <c r="AK350" s="652"/>
      <c r="AL350" s="653"/>
      <c r="AM350" s="169"/>
      <c r="AN350" s="203"/>
      <c r="AO350" s="249">
        <f t="shared" si="263"/>
        <v>0</v>
      </c>
      <c r="AP350" s="652"/>
      <c r="AQ350" s="652"/>
      <c r="AR350" s="652"/>
      <c r="AS350" s="654"/>
      <c r="AT350" s="214">
        <f t="shared" si="250"/>
        <v>0</v>
      </c>
      <c r="AU350" s="652"/>
      <c r="AV350" s="652"/>
      <c r="AW350" s="652"/>
      <c r="AX350" s="673"/>
      <c r="AY350" s="249">
        <f t="shared" si="251"/>
        <v>0</v>
      </c>
      <c r="AZ350" s="652"/>
      <c r="BA350" s="652"/>
      <c r="BB350" s="652"/>
      <c r="BC350" s="671"/>
      <c r="BD350" s="169"/>
      <c r="BE350" s="178"/>
      <c r="BF350" s="166"/>
      <c r="BG350" s="652"/>
      <c r="BH350" s="652"/>
      <c r="BI350" s="652"/>
      <c r="BJ350" s="673"/>
      <c r="BK350" s="166"/>
      <c r="BL350" s="652"/>
      <c r="BM350" s="652"/>
      <c r="BN350" s="652"/>
      <c r="BO350" s="657"/>
      <c r="BP350" s="172"/>
      <c r="BQ350" s="652"/>
      <c r="BR350" s="652"/>
      <c r="BS350" s="652"/>
      <c r="BT350" s="657"/>
      <c r="BU350" s="166"/>
      <c r="BV350" s="652"/>
      <c r="BW350" s="652"/>
      <c r="BX350" s="652"/>
      <c r="BY350" s="657"/>
      <c r="CA350" s="191"/>
      <c r="CB350" s="184"/>
      <c r="CC350" s="184"/>
      <c r="CD350" s="184"/>
      <c r="CE350" s="184"/>
      <c r="CF350" s="216">
        <f t="shared" si="255"/>
        <v>13075</v>
      </c>
      <c r="CH350" s="665"/>
    </row>
    <row r="351" spans="1:88" s="211" customFormat="1" ht="16.5" customHeight="1" x14ac:dyDescent="0.15">
      <c r="A351" s="213">
        <f t="shared" ref="A351:A359" si="270">+ROW()-14</f>
        <v>337</v>
      </c>
      <c r="B351" s="237" t="s">
        <v>74</v>
      </c>
      <c r="C351" s="418" t="s">
        <v>1099</v>
      </c>
      <c r="D351" s="304" t="s">
        <v>1100</v>
      </c>
      <c r="E351" s="267" t="s">
        <v>1088</v>
      </c>
      <c r="F351" s="292" t="s">
        <v>1089</v>
      </c>
      <c r="G351" s="285" t="s">
        <v>1101</v>
      </c>
      <c r="H351" s="263" t="s">
        <v>1102</v>
      </c>
      <c r="I351" s="230">
        <v>42089</v>
      </c>
      <c r="J351" s="231">
        <v>44561</v>
      </c>
      <c r="K351" s="234">
        <v>10</v>
      </c>
      <c r="L351" s="234">
        <v>8</v>
      </c>
      <c r="M351" s="234">
        <v>1</v>
      </c>
      <c r="N351" s="234">
        <v>1</v>
      </c>
      <c r="O351" s="234">
        <v>1</v>
      </c>
      <c r="P351" s="234">
        <v>2</v>
      </c>
      <c r="Q351" s="235">
        <v>1</v>
      </c>
      <c r="R351" s="257"/>
      <c r="S351" s="257"/>
      <c r="T351" s="623">
        <v>64800</v>
      </c>
      <c r="U351" s="219">
        <f>AH351+AO351</f>
        <v>33262</v>
      </c>
      <c r="V351" s="220">
        <f>AI351+AP351</f>
        <v>0</v>
      </c>
      <c r="W351" s="220">
        <f>AJ351+AQ351</f>
        <v>0</v>
      </c>
      <c r="X351" s="220">
        <f>AK351+AR351</f>
        <v>0</v>
      </c>
      <c r="Y351" s="221">
        <f>AL351+AS351</f>
        <v>33262</v>
      </c>
      <c r="Z351" s="299">
        <f>AT351+AY351+BF351+BK351+BP351+BU351</f>
        <v>13697</v>
      </c>
      <c r="AA351" s="220">
        <f>AU351+AZ351+BG351+BL351+BQ351+BV351</f>
        <v>0</v>
      </c>
      <c r="AB351" s="220">
        <f>AV351+BA351+BH351+BM351+BR351+BW351</f>
        <v>0</v>
      </c>
      <c r="AC351" s="220">
        <f>AW351+BB351+BI351+BN351+BS351+BX351</f>
        <v>0</v>
      </c>
      <c r="AD351" s="221">
        <f>AX351+BC351+BJ351+BO351+BT351+BY351</f>
        <v>13697</v>
      </c>
      <c r="AE351" s="252"/>
      <c r="AF351" s="252"/>
      <c r="AH351" s="251">
        <f>SUM(AI351:AL351)</f>
        <v>25436</v>
      </c>
      <c r="AI351" s="240"/>
      <c r="AJ351" s="240"/>
      <c r="AK351" s="240"/>
      <c r="AL351" s="241">
        <f>17609+7827</f>
        <v>25436</v>
      </c>
      <c r="AM351" s="254"/>
      <c r="AN351" s="262"/>
      <c r="AO351" s="249">
        <f t="shared" si="263"/>
        <v>7826</v>
      </c>
      <c r="AP351" s="240"/>
      <c r="AQ351" s="240"/>
      <c r="AR351" s="240"/>
      <c r="AS351" s="243">
        <v>7826</v>
      </c>
      <c r="AT351" s="214">
        <f t="shared" si="250"/>
        <v>7827</v>
      </c>
      <c r="AU351" s="240"/>
      <c r="AV351" s="240"/>
      <c r="AW351" s="240"/>
      <c r="AX351" s="241">
        <v>7827</v>
      </c>
      <c r="AY351" s="249">
        <f t="shared" si="251"/>
        <v>5870</v>
      </c>
      <c r="AZ351" s="240"/>
      <c r="BA351" s="240"/>
      <c r="BB351" s="240"/>
      <c r="BC351" s="247">
        <v>5870</v>
      </c>
      <c r="BD351" s="254"/>
      <c r="BE351" s="252"/>
      <c r="BF351" s="249">
        <f>SUM(BG351:BJ351)</f>
        <v>0</v>
      </c>
      <c r="BG351" s="240"/>
      <c r="BH351" s="240"/>
      <c r="BI351" s="240"/>
      <c r="BJ351" s="241"/>
      <c r="BK351" s="249">
        <f>SUM(BL351:BO351)</f>
        <v>0</v>
      </c>
      <c r="BL351" s="240"/>
      <c r="BM351" s="240"/>
      <c r="BN351" s="240"/>
      <c r="BO351" s="247"/>
      <c r="BP351" s="223">
        <f>SUM(BQ351:BT351)</f>
        <v>0</v>
      </c>
      <c r="BQ351" s="240"/>
      <c r="BR351" s="240"/>
      <c r="BS351" s="240"/>
      <c r="BT351" s="247"/>
      <c r="BU351" s="249">
        <f>SUM(BV351:BY351)</f>
        <v>0</v>
      </c>
      <c r="BV351" s="240"/>
      <c r="BW351" s="240"/>
      <c r="BX351" s="240"/>
      <c r="BY351" s="247"/>
      <c r="CA351" s="222">
        <v>318</v>
      </c>
      <c r="CB351" s="216"/>
      <c r="CC351" s="216"/>
      <c r="CD351" s="216"/>
      <c r="CE351" s="216"/>
      <c r="CF351" s="216">
        <f t="shared" si="255"/>
        <v>17841</v>
      </c>
      <c r="CH351" s="263" t="s">
        <v>1103</v>
      </c>
      <c r="CJ351" s="274">
        <v>151</v>
      </c>
    </row>
    <row r="352" spans="1:88" s="211" customFormat="1" ht="16.5" customHeight="1" x14ac:dyDescent="0.15">
      <c r="A352" s="213">
        <f t="shared" si="270"/>
        <v>338</v>
      </c>
      <c r="B352" s="237"/>
      <c r="C352" s="418"/>
      <c r="D352" s="680" t="s">
        <v>1100</v>
      </c>
      <c r="E352" s="267"/>
      <c r="F352" s="292"/>
      <c r="G352" s="285"/>
      <c r="H352" s="1175" t="s">
        <v>1102</v>
      </c>
      <c r="I352" s="230"/>
      <c r="J352" s="231"/>
      <c r="K352" s="234"/>
      <c r="L352" s="234"/>
      <c r="M352" s="234"/>
      <c r="N352" s="234"/>
      <c r="O352" s="234"/>
      <c r="P352" s="234"/>
      <c r="Q352" s="235"/>
      <c r="R352" s="257"/>
      <c r="S352" s="257"/>
      <c r="T352" s="945">
        <f>+SUBTOTAL(9,T351)</f>
        <v>64800</v>
      </c>
      <c r="U352" s="1138">
        <f t="shared" ref="U352:AD352" si="271">+SUBTOTAL(9,U351)</f>
        <v>33262</v>
      </c>
      <c r="V352" s="220">
        <f t="shared" si="271"/>
        <v>0</v>
      </c>
      <c r="W352" s="220">
        <f t="shared" si="271"/>
        <v>0</v>
      </c>
      <c r="X352" s="220">
        <f t="shared" si="271"/>
        <v>0</v>
      </c>
      <c r="Y352" s="1104">
        <f t="shared" si="271"/>
        <v>33262</v>
      </c>
      <c r="Z352" s="1140">
        <f t="shared" si="271"/>
        <v>13697</v>
      </c>
      <c r="AA352" s="220">
        <f t="shared" si="271"/>
        <v>0</v>
      </c>
      <c r="AB352" s="220">
        <f t="shared" si="271"/>
        <v>0</v>
      </c>
      <c r="AC352" s="220">
        <f t="shared" si="271"/>
        <v>0</v>
      </c>
      <c r="AD352" s="1104">
        <f t="shared" si="271"/>
        <v>13697</v>
      </c>
      <c r="AE352" s="252"/>
      <c r="AF352" s="252"/>
      <c r="AH352" s="251"/>
      <c r="AI352" s="240"/>
      <c r="AJ352" s="240"/>
      <c r="AK352" s="240"/>
      <c r="AL352" s="241"/>
      <c r="AM352" s="254"/>
      <c r="AN352" s="262"/>
      <c r="AO352" s="249">
        <f t="shared" si="263"/>
        <v>0</v>
      </c>
      <c r="AP352" s="240"/>
      <c r="AQ352" s="240"/>
      <c r="AR352" s="240"/>
      <c r="AS352" s="243"/>
      <c r="AT352" s="214">
        <f t="shared" si="250"/>
        <v>0</v>
      </c>
      <c r="AU352" s="240"/>
      <c r="AV352" s="240"/>
      <c r="AW352" s="240"/>
      <c r="AX352" s="241"/>
      <c r="AY352" s="249">
        <f t="shared" si="251"/>
        <v>0</v>
      </c>
      <c r="AZ352" s="240"/>
      <c r="BA352" s="240"/>
      <c r="BB352" s="240"/>
      <c r="BC352" s="247"/>
      <c r="BD352" s="254"/>
      <c r="BE352" s="252"/>
      <c r="BF352" s="249"/>
      <c r="BG352" s="240"/>
      <c r="BH352" s="240"/>
      <c r="BI352" s="240"/>
      <c r="BJ352" s="241"/>
      <c r="BK352" s="249"/>
      <c r="BL352" s="240"/>
      <c r="BM352" s="240"/>
      <c r="BN352" s="240"/>
      <c r="BO352" s="247"/>
      <c r="BP352" s="223"/>
      <c r="BQ352" s="240"/>
      <c r="BR352" s="240"/>
      <c r="BS352" s="240"/>
      <c r="BT352" s="247"/>
      <c r="BU352" s="249"/>
      <c r="BV352" s="240"/>
      <c r="BW352" s="240"/>
      <c r="BX352" s="240"/>
      <c r="BY352" s="247"/>
      <c r="CA352" s="222"/>
      <c r="CB352" s="216"/>
      <c r="CC352" s="216"/>
      <c r="CD352" s="216"/>
      <c r="CE352" s="216"/>
      <c r="CF352" s="216">
        <f t="shared" si="255"/>
        <v>17841</v>
      </c>
      <c r="CH352" s="263"/>
      <c r="CJ352" s="274"/>
    </row>
    <row r="353" spans="1:88" s="211" customFormat="1" ht="16.5" customHeight="1" x14ac:dyDescent="0.15">
      <c r="A353" s="213">
        <f t="shared" si="270"/>
        <v>339</v>
      </c>
      <c r="B353" s="236" t="s">
        <v>74</v>
      </c>
      <c r="C353" s="1133" t="s">
        <v>621</v>
      </c>
      <c r="D353" s="1110" t="s">
        <v>1991</v>
      </c>
      <c r="E353" s="267" t="s">
        <v>576</v>
      </c>
      <c r="F353" s="272" t="s">
        <v>608</v>
      </c>
      <c r="G353" s="224" t="s">
        <v>622</v>
      </c>
      <c r="H353" s="263" t="s">
        <v>259</v>
      </c>
      <c r="I353" s="230">
        <v>42669</v>
      </c>
      <c r="J353" s="231">
        <v>44651</v>
      </c>
      <c r="K353" s="232">
        <v>10</v>
      </c>
      <c r="L353" s="232">
        <v>2</v>
      </c>
      <c r="M353" s="232">
        <v>3</v>
      </c>
      <c r="N353" s="232">
        <v>1</v>
      </c>
      <c r="O353" s="232">
        <v>2</v>
      </c>
      <c r="P353" s="232">
        <v>3</v>
      </c>
      <c r="Q353" s="233">
        <v>1</v>
      </c>
      <c r="R353" s="257"/>
      <c r="S353" s="257"/>
      <c r="T353" s="625">
        <v>990</v>
      </c>
      <c r="U353" s="214">
        <f>AH353+AO353</f>
        <v>529</v>
      </c>
      <c r="V353" s="218">
        <f>AI353+AP353</f>
        <v>0</v>
      </c>
      <c r="W353" s="218">
        <f>AJ353+AQ353</f>
        <v>0</v>
      </c>
      <c r="X353" s="218">
        <f>AK353+AR353</f>
        <v>0</v>
      </c>
      <c r="Y353" s="1134">
        <f>AL353+AS353</f>
        <v>529</v>
      </c>
      <c r="Z353" s="214">
        <f>AT353+AY353+BF353+BK353+BP353+BU353</f>
        <v>358</v>
      </c>
      <c r="AA353" s="218">
        <f>AU353+AZ353+BG353+BL353+BQ353+BV353</f>
        <v>0</v>
      </c>
      <c r="AB353" s="218">
        <f>AV353+BA353+BH353+BM353+BR353+BW353</f>
        <v>0</v>
      </c>
      <c r="AC353" s="218">
        <f>AW353+BB353+BI353+BN353+BS353+BX353</f>
        <v>0</v>
      </c>
      <c r="AD353" s="212">
        <f>AX353+BC353+BJ353+BO353+BT353+BY353</f>
        <v>358</v>
      </c>
      <c r="AE353" s="252"/>
      <c r="AF353" s="252"/>
      <c r="AH353" s="249">
        <f>SUM(AI353:AL353)</f>
        <v>350</v>
      </c>
      <c r="AI353" s="238"/>
      <c r="AJ353" s="238"/>
      <c r="AK353" s="238"/>
      <c r="AL353" s="239">
        <f>175+175</f>
        <v>350</v>
      </c>
      <c r="AM353" s="254"/>
      <c r="AN353" s="262"/>
      <c r="AO353" s="249">
        <f t="shared" si="263"/>
        <v>179</v>
      </c>
      <c r="AP353" s="238"/>
      <c r="AQ353" s="238"/>
      <c r="AR353" s="238"/>
      <c r="AS353" s="242">
        <v>179</v>
      </c>
      <c r="AT353" s="214">
        <f t="shared" si="250"/>
        <v>179</v>
      </c>
      <c r="AU353" s="238"/>
      <c r="AV353" s="238"/>
      <c r="AW353" s="238"/>
      <c r="AX353" s="239">
        <v>179</v>
      </c>
      <c r="AY353" s="249">
        <f t="shared" si="251"/>
        <v>179</v>
      </c>
      <c r="AZ353" s="238"/>
      <c r="BA353" s="238"/>
      <c r="BB353" s="238"/>
      <c r="BC353" s="246">
        <v>179</v>
      </c>
      <c r="BD353" s="254"/>
      <c r="BE353" s="249">
        <v>175</v>
      </c>
      <c r="BF353" s="249">
        <f>SUM(BG353:BJ353)</f>
        <v>0</v>
      </c>
      <c r="BG353" s="238"/>
      <c r="BH353" s="238"/>
      <c r="BI353" s="238"/>
      <c r="BJ353" s="239"/>
      <c r="BK353" s="249">
        <v>0</v>
      </c>
      <c r="BL353" s="238"/>
      <c r="BM353" s="238"/>
      <c r="BN353" s="238"/>
      <c r="BO353" s="246"/>
      <c r="BP353" s="223">
        <v>0</v>
      </c>
      <c r="BQ353" s="238"/>
      <c r="BR353" s="238"/>
      <c r="BS353" s="238"/>
      <c r="BT353" s="246"/>
      <c r="BU353" s="249">
        <v>0</v>
      </c>
      <c r="BV353" s="238"/>
      <c r="BW353" s="238"/>
      <c r="BX353" s="238"/>
      <c r="BY353" s="246"/>
      <c r="CA353" s="222">
        <v>320</v>
      </c>
      <c r="CB353" s="216"/>
      <c r="CC353" s="216"/>
      <c r="CD353" s="216"/>
      <c r="CE353" s="216"/>
      <c r="CF353" s="216">
        <f t="shared" si="255"/>
        <v>103</v>
      </c>
      <c r="CH353" s="263" t="s">
        <v>186</v>
      </c>
      <c r="CJ353" s="274">
        <v>52</v>
      </c>
    </row>
    <row r="354" spans="1:88" s="211" customFormat="1" ht="16.5" customHeight="1" x14ac:dyDescent="0.15">
      <c r="A354" s="213">
        <f t="shared" si="270"/>
        <v>340</v>
      </c>
      <c r="B354" s="236"/>
      <c r="C354" s="268"/>
      <c r="D354" s="699" t="s">
        <v>1991</v>
      </c>
      <c r="E354" s="267"/>
      <c r="F354" s="272"/>
      <c r="G354" s="224"/>
      <c r="H354" s="1175" t="s">
        <v>259</v>
      </c>
      <c r="I354" s="230"/>
      <c r="J354" s="231"/>
      <c r="K354" s="232"/>
      <c r="L354" s="232"/>
      <c r="M354" s="232"/>
      <c r="N354" s="232"/>
      <c r="O354" s="232"/>
      <c r="P354" s="232"/>
      <c r="Q354" s="233"/>
      <c r="R354" s="257"/>
      <c r="S354" s="257"/>
      <c r="T354" s="945">
        <f>+SUBTOTAL(9,T353)</f>
        <v>990</v>
      </c>
      <c r="U354" s="1146">
        <f t="shared" ref="U354:AD354" si="272">+SUBTOTAL(9,U353)</f>
        <v>529</v>
      </c>
      <c r="V354" s="218">
        <f t="shared" si="272"/>
        <v>0</v>
      </c>
      <c r="W354" s="218">
        <f t="shared" si="272"/>
        <v>0</v>
      </c>
      <c r="X354" s="218">
        <f t="shared" si="272"/>
        <v>0</v>
      </c>
      <c r="Y354" s="1141">
        <f t="shared" si="272"/>
        <v>529</v>
      </c>
      <c r="Z354" s="1155">
        <f t="shared" si="272"/>
        <v>358</v>
      </c>
      <c r="AA354" s="218">
        <f t="shared" si="272"/>
        <v>0</v>
      </c>
      <c r="AB354" s="218">
        <f t="shared" si="272"/>
        <v>0</v>
      </c>
      <c r="AC354" s="218">
        <f t="shared" si="272"/>
        <v>0</v>
      </c>
      <c r="AD354" s="1141">
        <f t="shared" si="272"/>
        <v>358</v>
      </c>
      <c r="AE354" s="252"/>
      <c r="AF354" s="252"/>
      <c r="AH354" s="249"/>
      <c r="AI354" s="238"/>
      <c r="AJ354" s="238"/>
      <c r="AK354" s="238"/>
      <c r="AL354" s="239"/>
      <c r="AM354" s="254"/>
      <c r="AN354" s="262"/>
      <c r="AO354" s="249">
        <f t="shared" si="263"/>
        <v>0</v>
      </c>
      <c r="AP354" s="238"/>
      <c r="AQ354" s="238"/>
      <c r="AR354" s="238"/>
      <c r="AS354" s="242"/>
      <c r="AT354" s="214">
        <f t="shared" si="250"/>
        <v>0</v>
      </c>
      <c r="AU354" s="238"/>
      <c r="AV354" s="238"/>
      <c r="AW354" s="238"/>
      <c r="AX354" s="239"/>
      <c r="AY354" s="249">
        <f t="shared" si="251"/>
        <v>0</v>
      </c>
      <c r="AZ354" s="238"/>
      <c r="BA354" s="238"/>
      <c r="BB354" s="238"/>
      <c r="BC354" s="246"/>
      <c r="BD354" s="254"/>
      <c r="BE354" s="649"/>
      <c r="BF354" s="249"/>
      <c r="BG354" s="238"/>
      <c r="BH354" s="238"/>
      <c r="BI354" s="238"/>
      <c r="BJ354" s="239"/>
      <c r="BK354" s="249"/>
      <c r="BL354" s="238"/>
      <c r="BM354" s="238"/>
      <c r="BN354" s="238"/>
      <c r="BO354" s="246"/>
      <c r="BP354" s="223"/>
      <c r="BQ354" s="238"/>
      <c r="BR354" s="238"/>
      <c r="BS354" s="238"/>
      <c r="BT354" s="246"/>
      <c r="BU354" s="249"/>
      <c r="BV354" s="238"/>
      <c r="BW354" s="238"/>
      <c r="BX354" s="238"/>
      <c r="BY354" s="246"/>
      <c r="CA354" s="222"/>
      <c r="CB354" s="216"/>
      <c r="CC354" s="216"/>
      <c r="CD354" s="216"/>
      <c r="CE354" s="216"/>
      <c r="CF354" s="216">
        <f t="shared" si="255"/>
        <v>103</v>
      </c>
      <c r="CH354" s="263"/>
      <c r="CJ354" s="274"/>
    </row>
    <row r="355" spans="1:88" s="211" customFormat="1" ht="16.5" customHeight="1" x14ac:dyDescent="0.15">
      <c r="A355" s="213">
        <f t="shared" si="270"/>
        <v>341</v>
      </c>
      <c r="B355" s="236" t="s">
        <v>74</v>
      </c>
      <c r="C355" s="268" t="s">
        <v>1785</v>
      </c>
      <c r="D355" s="266" t="s">
        <v>1786</v>
      </c>
      <c r="E355" s="267" t="s">
        <v>1758</v>
      </c>
      <c r="F355" s="272" t="s">
        <v>1787</v>
      </c>
      <c r="G355" s="224" t="s">
        <v>1788</v>
      </c>
      <c r="H355" s="263" t="s">
        <v>353</v>
      </c>
      <c r="I355" s="181">
        <v>43104</v>
      </c>
      <c r="J355" s="231">
        <v>44439</v>
      </c>
      <c r="K355" s="232">
        <v>10</v>
      </c>
      <c r="L355" s="232">
        <v>7</v>
      </c>
      <c r="M355" s="232">
        <v>2</v>
      </c>
      <c r="N355" s="232" t="s">
        <v>746</v>
      </c>
      <c r="O355" s="232">
        <v>2</v>
      </c>
      <c r="P355" s="232">
        <v>1</v>
      </c>
      <c r="Q355" s="233">
        <v>2</v>
      </c>
      <c r="R355" s="257"/>
      <c r="S355" s="257"/>
      <c r="T355" s="536">
        <v>5000</v>
      </c>
      <c r="U355" s="214">
        <f>AH355+AO355</f>
        <v>0</v>
      </c>
      <c r="V355" s="218">
        <f>AI355+AP355</f>
        <v>0</v>
      </c>
      <c r="W355" s="218">
        <f>AJ355+AQ355</f>
        <v>0</v>
      </c>
      <c r="X355" s="218">
        <f>AK355+AR355</f>
        <v>0</v>
      </c>
      <c r="Y355" s="212">
        <f>AL355+AS355</f>
        <v>0</v>
      </c>
      <c r="Z355" s="215">
        <f>AT355+AY355+BF355+BK355+BP355+BU355</f>
        <v>0</v>
      </c>
      <c r="AA355" s="218">
        <f>AU355+AZ355+BG355+BL355+BQ355+BV355</f>
        <v>0</v>
      </c>
      <c r="AB355" s="218">
        <f>AV355+BA355+BH355+BM355+BR355+BW355</f>
        <v>0</v>
      </c>
      <c r="AC355" s="218">
        <f>AW355+BB355+BI355+BN355+BS355+BX355</f>
        <v>0</v>
      </c>
      <c r="AD355" s="212">
        <f>AX355+BC355+BJ355+BO355+BT355+BY355</f>
        <v>0</v>
      </c>
      <c r="AE355" s="252"/>
      <c r="AF355" s="252"/>
      <c r="AH355" s="249">
        <f>SUM(AI355:AL355)</f>
        <v>0</v>
      </c>
      <c r="AI355" s="238"/>
      <c r="AJ355" s="238"/>
      <c r="AK355" s="238"/>
      <c r="AL355" s="239"/>
      <c r="AM355" s="254"/>
      <c r="AN355" s="262"/>
      <c r="AO355" s="249">
        <f t="shared" si="263"/>
        <v>0</v>
      </c>
      <c r="AP355" s="238"/>
      <c r="AQ355" s="238"/>
      <c r="AR355" s="238"/>
      <c r="AS355" s="358">
        <v>0</v>
      </c>
      <c r="AT355" s="214">
        <f t="shared" si="250"/>
        <v>0</v>
      </c>
      <c r="AU355" s="238"/>
      <c r="AV355" s="238"/>
      <c r="AW355" s="238"/>
      <c r="AX355" s="343">
        <v>0</v>
      </c>
      <c r="AY355" s="249">
        <f t="shared" si="251"/>
        <v>0</v>
      </c>
      <c r="AZ355" s="238"/>
      <c r="BA355" s="238"/>
      <c r="BB355" s="238"/>
      <c r="BC355" s="281">
        <v>0</v>
      </c>
      <c r="BD355" s="254"/>
      <c r="BE355" s="252"/>
      <c r="BF355" s="249">
        <f>SUM(BG355:BJ355)</f>
        <v>0</v>
      </c>
      <c r="BG355" s="238"/>
      <c r="BH355" s="238"/>
      <c r="BI355" s="238"/>
      <c r="BJ355" s="343">
        <v>0</v>
      </c>
      <c r="BK355" s="249">
        <f>SUM(BL355:BO355)</f>
        <v>0</v>
      </c>
      <c r="BL355" s="238"/>
      <c r="BM355" s="238"/>
      <c r="BN355" s="238"/>
      <c r="BO355" s="246"/>
      <c r="BP355" s="223">
        <f>SUM(BQ355:BT355)</f>
        <v>0</v>
      </c>
      <c r="BQ355" s="238"/>
      <c r="BR355" s="238"/>
      <c r="BS355" s="238"/>
      <c r="BT355" s="246"/>
      <c r="BU355" s="249">
        <f>SUM(BV355:BY355)</f>
        <v>0</v>
      </c>
      <c r="BV355" s="238"/>
      <c r="BW355" s="238"/>
      <c r="BX355" s="238"/>
      <c r="BY355" s="246"/>
      <c r="CA355" s="222">
        <v>325</v>
      </c>
      <c r="CB355" s="216"/>
      <c r="CC355" s="216"/>
      <c r="CD355" s="216"/>
      <c r="CE355" s="216"/>
      <c r="CF355" s="216">
        <f t="shared" si="255"/>
        <v>5000</v>
      </c>
      <c r="CH355" s="263" t="s">
        <v>354</v>
      </c>
      <c r="CJ355" s="274">
        <v>122</v>
      </c>
    </row>
    <row r="356" spans="1:88" s="211" customFormat="1" ht="16.5" customHeight="1" x14ac:dyDescent="0.15">
      <c r="A356" s="213">
        <f t="shared" si="270"/>
        <v>342</v>
      </c>
      <c r="B356" s="236"/>
      <c r="C356" s="268"/>
      <c r="D356" s="697" t="s">
        <v>1786</v>
      </c>
      <c r="E356" s="267"/>
      <c r="F356" s="272"/>
      <c r="G356" s="224"/>
      <c r="H356" s="1175" t="s">
        <v>353</v>
      </c>
      <c r="I356" s="181"/>
      <c r="J356" s="231"/>
      <c r="K356" s="232"/>
      <c r="L356" s="232"/>
      <c r="M356" s="232"/>
      <c r="N356" s="232"/>
      <c r="O356" s="232"/>
      <c r="P356" s="232"/>
      <c r="Q356" s="233"/>
      <c r="R356" s="257"/>
      <c r="S356" s="257"/>
      <c r="T356" s="945">
        <f>+SUBTOTAL(9,T355)</f>
        <v>5000</v>
      </c>
      <c r="U356" s="1146">
        <f t="shared" ref="U356:AD356" si="273">+SUBTOTAL(9,U355)</f>
        <v>0</v>
      </c>
      <c r="V356" s="218">
        <f t="shared" si="273"/>
        <v>0</v>
      </c>
      <c r="W356" s="218">
        <f t="shared" si="273"/>
        <v>0</v>
      </c>
      <c r="X356" s="218">
        <f t="shared" si="273"/>
        <v>0</v>
      </c>
      <c r="Y356" s="212">
        <f t="shared" si="273"/>
        <v>0</v>
      </c>
      <c r="Z356" s="1156">
        <f t="shared" si="273"/>
        <v>0</v>
      </c>
      <c r="AA356" s="218">
        <f t="shared" si="273"/>
        <v>0</v>
      </c>
      <c r="AB356" s="218">
        <f t="shared" si="273"/>
        <v>0</v>
      </c>
      <c r="AC356" s="218">
        <f t="shared" si="273"/>
        <v>0</v>
      </c>
      <c r="AD356" s="1141">
        <f t="shared" si="273"/>
        <v>0</v>
      </c>
      <c r="AE356" s="252"/>
      <c r="AF356" s="252"/>
      <c r="AH356" s="249"/>
      <c r="AI356" s="238"/>
      <c r="AJ356" s="238"/>
      <c r="AK356" s="238"/>
      <c r="AL356" s="239"/>
      <c r="AM356" s="254"/>
      <c r="AN356" s="262"/>
      <c r="AO356" s="249">
        <f t="shared" si="263"/>
        <v>0</v>
      </c>
      <c r="AP356" s="238"/>
      <c r="AQ356" s="238"/>
      <c r="AR356" s="238"/>
      <c r="AS356" s="358"/>
      <c r="AT356" s="214">
        <f t="shared" si="250"/>
        <v>0</v>
      </c>
      <c r="AU356" s="238"/>
      <c r="AV356" s="238"/>
      <c r="AW356" s="238"/>
      <c r="AX356" s="343"/>
      <c r="AY356" s="249">
        <f t="shared" si="251"/>
        <v>0</v>
      </c>
      <c r="AZ356" s="238"/>
      <c r="BA356" s="238"/>
      <c r="BB356" s="238"/>
      <c r="BC356" s="281"/>
      <c r="BD356" s="254"/>
      <c r="BE356" s="252"/>
      <c r="BF356" s="249"/>
      <c r="BG356" s="238"/>
      <c r="BH356" s="238"/>
      <c r="BI356" s="238"/>
      <c r="BJ356" s="343"/>
      <c r="BK356" s="249"/>
      <c r="BL356" s="238"/>
      <c r="BM356" s="238"/>
      <c r="BN356" s="238"/>
      <c r="BO356" s="246"/>
      <c r="BP356" s="223"/>
      <c r="BQ356" s="238"/>
      <c r="BR356" s="238"/>
      <c r="BS356" s="238"/>
      <c r="BT356" s="246"/>
      <c r="BU356" s="249"/>
      <c r="BV356" s="238"/>
      <c r="BW356" s="238"/>
      <c r="BX356" s="238"/>
      <c r="BY356" s="246"/>
      <c r="CA356" s="222"/>
      <c r="CB356" s="216"/>
      <c r="CC356" s="216"/>
      <c r="CD356" s="216"/>
      <c r="CE356" s="216"/>
      <c r="CF356" s="216">
        <f t="shared" si="255"/>
        <v>5000</v>
      </c>
      <c r="CH356" s="263"/>
      <c r="CJ356" s="274"/>
    </row>
    <row r="357" spans="1:88" s="211" customFormat="1" ht="16.5" customHeight="1" x14ac:dyDescent="0.15">
      <c r="A357" s="213">
        <f t="shared" si="270"/>
        <v>343</v>
      </c>
      <c r="B357" s="236" t="s">
        <v>74</v>
      </c>
      <c r="C357" s="1137" t="s">
        <v>1706</v>
      </c>
      <c r="D357" s="1115" t="s">
        <v>1707</v>
      </c>
      <c r="E357" s="267" t="s">
        <v>1583</v>
      </c>
      <c r="F357" s="272" t="s">
        <v>1700</v>
      </c>
      <c r="G357" s="225" t="s">
        <v>1708</v>
      </c>
      <c r="H357" s="263" t="s">
        <v>252</v>
      </c>
      <c r="I357" s="230">
        <v>42937</v>
      </c>
      <c r="J357" s="231">
        <v>44834</v>
      </c>
      <c r="K357" s="232">
        <v>10</v>
      </c>
      <c r="L357" s="232">
        <v>4</v>
      </c>
      <c r="M357" s="232">
        <v>1</v>
      </c>
      <c r="N357" s="232">
        <v>1</v>
      </c>
      <c r="O357" s="232">
        <v>2</v>
      </c>
      <c r="P357" s="232">
        <v>2</v>
      </c>
      <c r="Q357" s="233">
        <v>1</v>
      </c>
      <c r="R357" s="257"/>
      <c r="S357" s="257"/>
      <c r="T357" s="625">
        <v>33990</v>
      </c>
      <c r="U357" s="214">
        <f t="shared" ref="U357:Y359" si="274">AH357+AO357</f>
        <v>4237</v>
      </c>
      <c r="V357" s="218">
        <f t="shared" si="274"/>
        <v>0</v>
      </c>
      <c r="W357" s="218">
        <f t="shared" si="274"/>
        <v>0</v>
      </c>
      <c r="X357" s="218">
        <f t="shared" si="274"/>
        <v>0</v>
      </c>
      <c r="Y357" s="212">
        <f t="shared" si="274"/>
        <v>4237</v>
      </c>
      <c r="Z357" s="214">
        <f t="shared" ref="Z357:AD359" si="275">AT357+AY357+BF357+BK357+BP357+BU357</f>
        <v>11298</v>
      </c>
      <c r="AA357" s="218">
        <f t="shared" si="275"/>
        <v>0</v>
      </c>
      <c r="AB357" s="218">
        <f t="shared" si="275"/>
        <v>0</v>
      </c>
      <c r="AC357" s="218">
        <f t="shared" si="275"/>
        <v>0</v>
      </c>
      <c r="AD357" s="212">
        <f t="shared" si="275"/>
        <v>11298</v>
      </c>
      <c r="AE357" s="252"/>
      <c r="AF357" s="252"/>
      <c r="AH357" s="249">
        <f>SUM(AI357:AL357)</f>
        <v>0</v>
      </c>
      <c r="AI357" s="238"/>
      <c r="AJ357" s="238"/>
      <c r="AK357" s="238"/>
      <c r="AL357" s="239"/>
      <c r="AM357" s="254"/>
      <c r="AN357" s="262"/>
      <c r="AO357" s="249">
        <f t="shared" si="263"/>
        <v>4237</v>
      </c>
      <c r="AP357" s="238"/>
      <c r="AQ357" s="238"/>
      <c r="AR357" s="238"/>
      <c r="AS357" s="242">
        <v>4237</v>
      </c>
      <c r="AT357" s="214">
        <f t="shared" si="250"/>
        <v>4237</v>
      </c>
      <c r="AU357" s="238"/>
      <c r="AV357" s="238"/>
      <c r="AW357" s="238"/>
      <c r="AX357" s="239">
        <v>4237</v>
      </c>
      <c r="AY357" s="249">
        <f t="shared" si="251"/>
        <v>4237</v>
      </c>
      <c r="AZ357" s="238"/>
      <c r="BA357" s="238"/>
      <c r="BB357" s="238"/>
      <c r="BC357" s="246">
        <v>4237</v>
      </c>
      <c r="BD357" s="254"/>
      <c r="BE357" s="252"/>
      <c r="BF357" s="249">
        <f>SUM(BG357:BJ357)</f>
        <v>2824</v>
      </c>
      <c r="BG357" s="238"/>
      <c r="BH357" s="238"/>
      <c r="BI357" s="238"/>
      <c r="BJ357" s="239">
        <v>2824</v>
      </c>
      <c r="BK357" s="249">
        <f>SUM(BL357:BO357)</f>
        <v>0</v>
      </c>
      <c r="BL357" s="238"/>
      <c r="BM357" s="238"/>
      <c r="BN357" s="238"/>
      <c r="BO357" s="246"/>
      <c r="BP357" s="223">
        <f>SUM(BQ357:BT357)</f>
        <v>0</v>
      </c>
      <c r="BQ357" s="238"/>
      <c r="BR357" s="238"/>
      <c r="BS357" s="238"/>
      <c r="BT357" s="246"/>
      <c r="BU357" s="249">
        <f>SUM(BV357:BY357)</f>
        <v>0</v>
      </c>
      <c r="BV357" s="238"/>
      <c r="BW357" s="238"/>
      <c r="BX357" s="238"/>
      <c r="BY357" s="246"/>
      <c r="CA357" s="222">
        <v>327</v>
      </c>
      <c r="CB357" s="217"/>
      <c r="CC357" s="217"/>
      <c r="CD357" s="217"/>
      <c r="CE357" s="217"/>
      <c r="CF357" s="216">
        <f t="shared" si="255"/>
        <v>18455</v>
      </c>
      <c r="CH357" s="263" t="s">
        <v>75</v>
      </c>
      <c r="CJ357" s="274">
        <v>112</v>
      </c>
    </row>
    <row r="358" spans="1:88" s="211" customFormat="1" ht="16.5" customHeight="1" x14ac:dyDescent="0.15">
      <c r="A358" s="213">
        <f t="shared" si="270"/>
        <v>344</v>
      </c>
      <c r="B358" s="236" t="s">
        <v>74</v>
      </c>
      <c r="C358" s="1137" t="s">
        <v>1709</v>
      </c>
      <c r="D358" s="1115" t="s">
        <v>1707</v>
      </c>
      <c r="E358" s="267" t="s">
        <v>1583</v>
      </c>
      <c r="F358" s="272" t="s">
        <v>1700</v>
      </c>
      <c r="G358" s="225" t="s">
        <v>1710</v>
      </c>
      <c r="H358" s="263" t="s">
        <v>252</v>
      </c>
      <c r="I358" s="230">
        <v>42941</v>
      </c>
      <c r="J358" s="231">
        <v>44834</v>
      </c>
      <c r="K358" s="232">
        <v>10</v>
      </c>
      <c r="L358" s="232">
        <v>4</v>
      </c>
      <c r="M358" s="232">
        <v>1</v>
      </c>
      <c r="N358" s="232">
        <v>1</v>
      </c>
      <c r="O358" s="232">
        <v>2</v>
      </c>
      <c r="P358" s="232">
        <v>2</v>
      </c>
      <c r="Q358" s="233">
        <v>1</v>
      </c>
      <c r="R358" s="255"/>
      <c r="S358" s="255"/>
      <c r="T358" s="625">
        <v>7152</v>
      </c>
      <c r="U358" s="214">
        <f t="shared" si="274"/>
        <v>1183</v>
      </c>
      <c r="V358" s="218">
        <f t="shared" si="274"/>
        <v>0</v>
      </c>
      <c r="W358" s="218">
        <f t="shared" si="274"/>
        <v>0</v>
      </c>
      <c r="X358" s="218">
        <f t="shared" si="274"/>
        <v>0</v>
      </c>
      <c r="Y358" s="212">
        <f t="shared" si="274"/>
        <v>1183</v>
      </c>
      <c r="Z358" s="214">
        <f t="shared" si="275"/>
        <v>3155</v>
      </c>
      <c r="AA358" s="218">
        <f t="shared" si="275"/>
        <v>0</v>
      </c>
      <c r="AB358" s="218">
        <f t="shared" si="275"/>
        <v>0</v>
      </c>
      <c r="AC358" s="218">
        <f t="shared" si="275"/>
        <v>0</v>
      </c>
      <c r="AD358" s="212">
        <f t="shared" si="275"/>
        <v>3155</v>
      </c>
      <c r="AE358" s="252"/>
      <c r="AF358" s="252"/>
      <c r="AH358" s="249">
        <f>SUM(AI358:AL358)</f>
        <v>0</v>
      </c>
      <c r="AI358" s="238"/>
      <c r="AJ358" s="238"/>
      <c r="AK358" s="238"/>
      <c r="AL358" s="239"/>
      <c r="AM358" s="254"/>
      <c r="AN358" s="262"/>
      <c r="AO358" s="249">
        <f t="shared" si="263"/>
        <v>1183</v>
      </c>
      <c r="AP358" s="238"/>
      <c r="AQ358" s="238"/>
      <c r="AR358" s="238"/>
      <c r="AS358" s="242">
        <v>1183</v>
      </c>
      <c r="AT358" s="214">
        <f t="shared" si="250"/>
        <v>1183</v>
      </c>
      <c r="AU358" s="238"/>
      <c r="AV358" s="238"/>
      <c r="AW358" s="238"/>
      <c r="AX358" s="239">
        <v>1183</v>
      </c>
      <c r="AY358" s="249">
        <f t="shared" si="251"/>
        <v>1183</v>
      </c>
      <c r="AZ358" s="238"/>
      <c r="BA358" s="238"/>
      <c r="BB358" s="238"/>
      <c r="BC358" s="246">
        <v>1183</v>
      </c>
      <c r="BD358" s="254"/>
      <c r="BE358" s="252"/>
      <c r="BF358" s="249">
        <f>SUM(BG358:BJ358)</f>
        <v>789</v>
      </c>
      <c r="BG358" s="238"/>
      <c r="BH358" s="238"/>
      <c r="BI358" s="238"/>
      <c r="BJ358" s="239">
        <v>789</v>
      </c>
      <c r="BK358" s="249">
        <f>SUM(BL358:BO358)</f>
        <v>0</v>
      </c>
      <c r="BL358" s="238"/>
      <c r="BM358" s="238"/>
      <c r="BN358" s="238"/>
      <c r="BO358" s="246"/>
      <c r="BP358" s="223">
        <f>SUM(BQ358:BT358)</f>
        <v>0</v>
      </c>
      <c r="BQ358" s="238"/>
      <c r="BR358" s="238"/>
      <c r="BS358" s="238"/>
      <c r="BT358" s="246"/>
      <c r="BU358" s="249">
        <f>SUM(BV358:BY358)</f>
        <v>0</v>
      </c>
      <c r="BV358" s="238"/>
      <c r="BW358" s="238"/>
      <c r="BX358" s="238"/>
      <c r="BY358" s="246"/>
      <c r="CA358" s="222">
        <v>328</v>
      </c>
      <c r="CB358" s="217"/>
      <c r="CC358" s="217"/>
      <c r="CD358" s="217"/>
      <c r="CE358" s="217"/>
      <c r="CF358" s="216">
        <f t="shared" si="255"/>
        <v>2814</v>
      </c>
      <c r="CH358" s="263" t="s">
        <v>75</v>
      </c>
      <c r="CJ358" s="274">
        <v>112</v>
      </c>
    </row>
    <row r="359" spans="1:88" s="211" customFormat="1" ht="16.5" customHeight="1" x14ac:dyDescent="0.15">
      <c r="A359" s="213">
        <f t="shared" si="270"/>
        <v>345</v>
      </c>
      <c r="B359" s="237" t="s">
        <v>74</v>
      </c>
      <c r="C359" s="418" t="s">
        <v>1768</v>
      </c>
      <c r="D359" s="304" t="s">
        <v>1707</v>
      </c>
      <c r="E359" s="267" t="s">
        <v>1758</v>
      </c>
      <c r="F359" s="292" t="s">
        <v>1759</v>
      </c>
      <c r="G359" s="227" t="s">
        <v>1769</v>
      </c>
      <c r="H359" s="263" t="s">
        <v>252</v>
      </c>
      <c r="I359" s="181">
        <v>43160</v>
      </c>
      <c r="J359" s="231">
        <v>44834</v>
      </c>
      <c r="K359" s="234">
        <v>10</v>
      </c>
      <c r="L359" s="234">
        <v>7</v>
      </c>
      <c r="M359" s="234">
        <v>2</v>
      </c>
      <c r="N359" s="234">
        <v>1</v>
      </c>
      <c r="O359" s="234">
        <v>1</v>
      </c>
      <c r="P359" s="234">
        <v>1</v>
      </c>
      <c r="Q359" s="235">
        <v>1</v>
      </c>
      <c r="R359" s="255"/>
      <c r="S359" s="255"/>
      <c r="T359" s="251">
        <v>3270</v>
      </c>
      <c r="U359" s="219">
        <f t="shared" si="274"/>
        <v>0</v>
      </c>
      <c r="V359" s="220">
        <f t="shared" si="274"/>
        <v>0</v>
      </c>
      <c r="W359" s="220">
        <f t="shared" si="274"/>
        <v>0</v>
      </c>
      <c r="X359" s="220">
        <f t="shared" si="274"/>
        <v>0</v>
      </c>
      <c r="Y359" s="221">
        <f t="shared" si="274"/>
        <v>0</v>
      </c>
      <c r="Z359" s="219">
        <f t="shared" si="275"/>
        <v>0</v>
      </c>
      <c r="AA359" s="220">
        <f t="shared" si="275"/>
        <v>0</v>
      </c>
      <c r="AB359" s="220">
        <f t="shared" si="275"/>
        <v>0</v>
      </c>
      <c r="AC359" s="220">
        <f t="shared" si="275"/>
        <v>0</v>
      </c>
      <c r="AD359" s="221">
        <f t="shared" si="275"/>
        <v>0</v>
      </c>
      <c r="AE359" s="252"/>
      <c r="AF359" s="252"/>
      <c r="AH359" s="251">
        <f>SUM(AI359:AL359)</f>
        <v>0</v>
      </c>
      <c r="AI359" s="240"/>
      <c r="AJ359" s="240"/>
      <c r="AK359" s="240"/>
      <c r="AL359" s="241"/>
      <c r="AM359" s="254"/>
      <c r="AN359" s="262"/>
      <c r="AO359" s="249">
        <f t="shared" si="263"/>
        <v>0</v>
      </c>
      <c r="AP359" s="240"/>
      <c r="AQ359" s="240"/>
      <c r="AR359" s="240"/>
      <c r="AS359" s="337">
        <v>0</v>
      </c>
      <c r="AT359" s="214">
        <f t="shared" si="250"/>
        <v>0</v>
      </c>
      <c r="AU359" s="240"/>
      <c r="AV359" s="240"/>
      <c r="AW359" s="240"/>
      <c r="AX359" s="302">
        <v>0</v>
      </c>
      <c r="AY359" s="249">
        <f t="shared" si="251"/>
        <v>0</v>
      </c>
      <c r="AZ359" s="240"/>
      <c r="BA359" s="240"/>
      <c r="BB359" s="240"/>
      <c r="BC359" s="297">
        <v>0</v>
      </c>
      <c r="BD359" s="254"/>
      <c r="BE359" s="252"/>
      <c r="BF359" s="249">
        <f>SUM(BG359:BJ359)</f>
        <v>0</v>
      </c>
      <c r="BG359" s="240"/>
      <c r="BH359" s="240"/>
      <c r="BI359" s="240"/>
      <c r="BJ359" s="302">
        <v>0</v>
      </c>
      <c r="BK359" s="249">
        <f>SUM(BL359:BO359)</f>
        <v>0</v>
      </c>
      <c r="BL359" s="240"/>
      <c r="BM359" s="240"/>
      <c r="BN359" s="240"/>
      <c r="BO359" s="297">
        <v>0</v>
      </c>
      <c r="BP359" s="223">
        <f>SUM(BQ359:BT359)</f>
        <v>0</v>
      </c>
      <c r="BQ359" s="240"/>
      <c r="BR359" s="240"/>
      <c r="BS359" s="240"/>
      <c r="BT359" s="247"/>
      <c r="BU359" s="249">
        <f>SUM(BV359:BY359)</f>
        <v>0</v>
      </c>
      <c r="BV359" s="240"/>
      <c r="BW359" s="240"/>
      <c r="BX359" s="240"/>
      <c r="BY359" s="247"/>
      <c r="CA359" s="222">
        <v>329</v>
      </c>
      <c r="CB359" s="217"/>
      <c r="CC359" s="217"/>
      <c r="CD359" s="217"/>
      <c r="CE359" s="217"/>
      <c r="CF359" s="216">
        <f t="shared" si="255"/>
        <v>3270</v>
      </c>
      <c r="CH359" s="263" t="s">
        <v>75</v>
      </c>
      <c r="CJ359" s="274">
        <v>121</v>
      </c>
    </row>
    <row r="360" spans="1:88" s="211" customFormat="1" ht="16.5" customHeight="1" x14ac:dyDescent="0.15">
      <c r="A360" s="213"/>
      <c r="B360" s="237"/>
      <c r="C360" s="696" t="s">
        <v>2048</v>
      </c>
      <c r="D360" s="680" t="s">
        <v>1707</v>
      </c>
      <c r="E360" s="267"/>
      <c r="F360" s="292"/>
      <c r="G360" s="227"/>
      <c r="H360" s="263" t="s">
        <v>2050</v>
      </c>
      <c r="I360" s="181"/>
      <c r="J360" s="231"/>
      <c r="K360" s="234"/>
      <c r="L360" s="234"/>
      <c r="M360" s="234"/>
      <c r="N360" s="234"/>
      <c r="O360" s="234"/>
      <c r="P360" s="234"/>
      <c r="Q360" s="235"/>
      <c r="R360" s="255"/>
      <c r="S360" s="255"/>
      <c r="T360" s="626">
        <v>588</v>
      </c>
      <c r="U360" s="219"/>
      <c r="V360" s="220"/>
      <c r="W360" s="220"/>
      <c r="X360" s="220"/>
      <c r="Y360" s="221"/>
      <c r="Z360" s="219"/>
      <c r="AA360" s="220"/>
      <c r="AB360" s="220"/>
      <c r="AC360" s="220"/>
      <c r="AD360" s="221"/>
      <c r="AE360" s="252"/>
      <c r="AF360" s="252"/>
      <c r="AH360" s="251"/>
      <c r="AI360" s="240"/>
      <c r="AJ360" s="240"/>
      <c r="AK360" s="240"/>
      <c r="AL360" s="241"/>
      <c r="AM360" s="254"/>
      <c r="AN360" s="262"/>
      <c r="AO360" s="249">
        <f t="shared" si="263"/>
        <v>0</v>
      </c>
      <c r="AP360" s="240"/>
      <c r="AQ360" s="240"/>
      <c r="AR360" s="240"/>
      <c r="AS360" s="337"/>
      <c r="AT360" s="214">
        <f t="shared" si="250"/>
        <v>0</v>
      </c>
      <c r="AU360" s="240"/>
      <c r="AV360" s="240"/>
      <c r="AW360" s="240"/>
      <c r="AX360" s="302"/>
      <c r="AY360" s="249">
        <f t="shared" si="251"/>
        <v>0</v>
      </c>
      <c r="AZ360" s="240"/>
      <c r="BA360" s="240"/>
      <c r="BB360" s="240"/>
      <c r="BC360" s="297"/>
      <c r="BD360" s="254"/>
      <c r="BE360" s="252"/>
      <c r="BF360" s="249"/>
      <c r="BG360" s="240"/>
      <c r="BH360" s="240"/>
      <c r="BI360" s="240"/>
      <c r="BJ360" s="302"/>
      <c r="BK360" s="249"/>
      <c r="BL360" s="240"/>
      <c r="BM360" s="240"/>
      <c r="BN360" s="240"/>
      <c r="BO360" s="297"/>
      <c r="BP360" s="223"/>
      <c r="BQ360" s="240"/>
      <c r="BR360" s="240"/>
      <c r="BS360" s="240"/>
      <c r="BT360" s="247"/>
      <c r="BU360" s="249"/>
      <c r="BV360" s="240"/>
      <c r="BW360" s="240"/>
      <c r="BX360" s="240"/>
      <c r="BY360" s="247"/>
      <c r="CA360" s="222"/>
      <c r="CB360" s="217"/>
      <c r="CC360" s="217"/>
      <c r="CD360" s="217"/>
      <c r="CE360" s="217"/>
      <c r="CF360" s="216">
        <f t="shared" si="255"/>
        <v>588</v>
      </c>
      <c r="CH360" s="263"/>
      <c r="CJ360" s="274"/>
    </row>
    <row r="361" spans="1:88" s="211" customFormat="1" ht="16.5" customHeight="1" x14ac:dyDescent="0.15">
      <c r="A361" s="213">
        <f t="shared" ref="A361:A369" si="276">+ROW()-14</f>
        <v>347</v>
      </c>
      <c r="B361" s="237"/>
      <c r="C361" s="418"/>
      <c r="D361" s="680" t="s">
        <v>1707</v>
      </c>
      <c r="E361" s="267"/>
      <c r="F361" s="292"/>
      <c r="G361" s="227"/>
      <c r="H361" s="1175" t="s">
        <v>252</v>
      </c>
      <c r="I361" s="181"/>
      <c r="J361" s="231"/>
      <c r="K361" s="234"/>
      <c r="L361" s="234"/>
      <c r="M361" s="234"/>
      <c r="N361" s="234"/>
      <c r="O361" s="234"/>
      <c r="P361" s="234"/>
      <c r="Q361" s="235"/>
      <c r="R361" s="255"/>
      <c r="S361" s="255"/>
      <c r="T361" s="946">
        <f>+SUBTOTAL(9,T357:T360)</f>
        <v>45000</v>
      </c>
      <c r="U361" s="1138">
        <f t="shared" ref="U361:AD361" si="277">+SUBTOTAL(9,U357:U360)</f>
        <v>5420</v>
      </c>
      <c r="V361" s="220">
        <f t="shared" si="277"/>
        <v>0</v>
      </c>
      <c r="W361" s="220">
        <f t="shared" si="277"/>
        <v>0</v>
      </c>
      <c r="X361" s="220">
        <f t="shared" si="277"/>
        <v>0</v>
      </c>
      <c r="Y361" s="221">
        <f t="shared" si="277"/>
        <v>5420</v>
      </c>
      <c r="Z361" s="1138">
        <f t="shared" si="277"/>
        <v>14453</v>
      </c>
      <c r="AA361" s="220">
        <f t="shared" si="277"/>
        <v>0</v>
      </c>
      <c r="AB361" s="220">
        <f t="shared" si="277"/>
        <v>0</v>
      </c>
      <c r="AC361" s="220">
        <f t="shared" si="277"/>
        <v>0</v>
      </c>
      <c r="AD361" s="1104">
        <f t="shared" si="277"/>
        <v>14453</v>
      </c>
      <c r="AE361" s="252"/>
      <c r="AF361" s="252"/>
      <c r="AH361" s="251"/>
      <c r="AI361" s="240"/>
      <c r="AJ361" s="240"/>
      <c r="AK361" s="240"/>
      <c r="AL361" s="241"/>
      <c r="AM361" s="254"/>
      <c r="AN361" s="262"/>
      <c r="AO361" s="249">
        <f t="shared" si="263"/>
        <v>0</v>
      </c>
      <c r="AP361" s="240"/>
      <c r="AQ361" s="240"/>
      <c r="AR361" s="240"/>
      <c r="AS361" s="337"/>
      <c r="AT361" s="214">
        <f t="shared" si="250"/>
        <v>0</v>
      </c>
      <c r="AU361" s="240"/>
      <c r="AV361" s="240"/>
      <c r="AW361" s="240"/>
      <c r="AX361" s="302"/>
      <c r="AY361" s="249">
        <f t="shared" si="251"/>
        <v>0</v>
      </c>
      <c r="AZ361" s="240"/>
      <c r="BA361" s="240"/>
      <c r="BB361" s="240"/>
      <c r="BC361" s="297"/>
      <c r="BD361" s="254"/>
      <c r="BE361" s="252"/>
      <c r="BF361" s="249"/>
      <c r="BG361" s="240"/>
      <c r="BH361" s="240"/>
      <c r="BI361" s="240"/>
      <c r="BJ361" s="302"/>
      <c r="BK361" s="249"/>
      <c r="BL361" s="240"/>
      <c r="BM361" s="240"/>
      <c r="BN361" s="240"/>
      <c r="BO361" s="297"/>
      <c r="BP361" s="223"/>
      <c r="BQ361" s="240"/>
      <c r="BR361" s="240"/>
      <c r="BS361" s="240"/>
      <c r="BT361" s="247"/>
      <c r="BU361" s="249"/>
      <c r="BV361" s="240"/>
      <c r="BW361" s="240"/>
      <c r="BX361" s="240"/>
      <c r="BY361" s="247"/>
      <c r="CA361" s="222"/>
      <c r="CB361" s="217"/>
      <c r="CC361" s="217"/>
      <c r="CD361" s="217"/>
      <c r="CE361" s="217"/>
      <c r="CF361" s="216">
        <f t="shared" si="255"/>
        <v>25127</v>
      </c>
      <c r="CH361" s="263"/>
      <c r="CJ361" s="274"/>
    </row>
    <row r="362" spans="1:88" s="211" customFormat="1" ht="16.5" customHeight="1" x14ac:dyDescent="0.15">
      <c r="A362" s="213">
        <f t="shared" si="276"/>
        <v>348</v>
      </c>
      <c r="B362" s="237" t="s">
        <v>74</v>
      </c>
      <c r="C362" s="418" t="s">
        <v>195</v>
      </c>
      <c r="D362" s="304" t="s">
        <v>988</v>
      </c>
      <c r="E362" s="267" t="s">
        <v>886</v>
      </c>
      <c r="F362" s="292" t="s">
        <v>913</v>
      </c>
      <c r="G362" s="227" t="s">
        <v>989</v>
      </c>
      <c r="H362" s="263" t="s">
        <v>990</v>
      </c>
      <c r="I362" s="230" t="s">
        <v>991</v>
      </c>
      <c r="J362" s="231">
        <v>45046</v>
      </c>
      <c r="K362" s="234">
        <v>10</v>
      </c>
      <c r="L362" s="234">
        <v>9</v>
      </c>
      <c r="M362" s="234">
        <v>8</v>
      </c>
      <c r="N362" s="234">
        <v>3</v>
      </c>
      <c r="O362" s="234">
        <v>1</v>
      </c>
      <c r="P362" s="234">
        <v>2</v>
      </c>
      <c r="Q362" s="235">
        <v>3</v>
      </c>
      <c r="R362" s="255"/>
      <c r="S362" s="255"/>
      <c r="T362" s="623">
        <v>50000</v>
      </c>
      <c r="U362" s="219">
        <f>AH362+AO362</f>
        <v>16824</v>
      </c>
      <c r="V362" s="220">
        <f>AI362+AP362</f>
        <v>0</v>
      </c>
      <c r="W362" s="220">
        <f>AJ362+AQ362</f>
        <v>0</v>
      </c>
      <c r="X362" s="220">
        <f>AK362+AR362</f>
        <v>0</v>
      </c>
      <c r="Y362" s="221">
        <f>AL362+AS362</f>
        <v>16824</v>
      </c>
      <c r="Z362" s="219">
        <f>AT362+AY362+BF362+BK362+BP362+BU362</f>
        <v>28477</v>
      </c>
      <c r="AA362" s="220">
        <f>AU362+AZ362+BG362+BL362+BQ362+BV362</f>
        <v>0</v>
      </c>
      <c r="AB362" s="220">
        <f>AV362+BA362+BH362+BM362+BR362+BW362</f>
        <v>0</v>
      </c>
      <c r="AC362" s="220">
        <f>AW362+BB362+BI362+BN362+BS362+BX362</f>
        <v>0</v>
      </c>
      <c r="AD362" s="221">
        <f>AX362+BC362+BJ362+BO362+BT362+BY362</f>
        <v>28477</v>
      </c>
      <c r="AE362" s="252"/>
      <c r="AF362" s="252"/>
      <c r="AH362" s="251">
        <f>SUM(AI362:AL362)</f>
        <v>7764</v>
      </c>
      <c r="AI362" s="240"/>
      <c r="AJ362" s="240"/>
      <c r="AK362" s="240"/>
      <c r="AL362" s="241">
        <v>7764</v>
      </c>
      <c r="AM362" s="254"/>
      <c r="AN362" s="262"/>
      <c r="AO362" s="249">
        <f t="shared" si="263"/>
        <v>9060</v>
      </c>
      <c r="AP362" s="240"/>
      <c r="AQ362" s="240"/>
      <c r="AR362" s="240"/>
      <c r="AS362" s="243">
        <v>9060</v>
      </c>
      <c r="AT362" s="214">
        <f t="shared" si="250"/>
        <v>9060</v>
      </c>
      <c r="AU362" s="240"/>
      <c r="AV362" s="240"/>
      <c r="AW362" s="240"/>
      <c r="AX362" s="241">
        <v>9060</v>
      </c>
      <c r="AY362" s="249">
        <f t="shared" si="251"/>
        <v>9060</v>
      </c>
      <c r="AZ362" s="240"/>
      <c r="BA362" s="240"/>
      <c r="BB362" s="240"/>
      <c r="BC362" s="247">
        <v>9060</v>
      </c>
      <c r="BD362" s="254"/>
      <c r="BE362" s="252"/>
      <c r="BF362" s="249">
        <f>SUM(BG362:BJ362)</f>
        <v>9060</v>
      </c>
      <c r="BG362" s="240"/>
      <c r="BH362" s="240"/>
      <c r="BI362" s="240"/>
      <c r="BJ362" s="241">
        <v>9060</v>
      </c>
      <c r="BK362" s="249">
        <f>SUM(BL362:BO362)</f>
        <v>1297</v>
      </c>
      <c r="BL362" s="240"/>
      <c r="BM362" s="240"/>
      <c r="BN362" s="240"/>
      <c r="BO362" s="247">
        <v>1297</v>
      </c>
      <c r="BP362" s="223">
        <f>SUM(BQ362:BT362)</f>
        <v>0</v>
      </c>
      <c r="BQ362" s="240"/>
      <c r="BR362" s="240"/>
      <c r="BS362" s="240"/>
      <c r="BT362" s="247"/>
      <c r="BU362" s="249">
        <f>SUM(BV362:BY362)</f>
        <v>0</v>
      </c>
      <c r="BV362" s="240"/>
      <c r="BW362" s="240"/>
      <c r="BX362" s="240"/>
      <c r="BY362" s="247"/>
      <c r="CA362" s="222">
        <v>332</v>
      </c>
      <c r="CB362" s="217"/>
      <c r="CC362" s="217"/>
      <c r="CD362" s="217"/>
      <c r="CE362" s="217"/>
      <c r="CF362" s="216">
        <f t="shared" si="255"/>
        <v>4699</v>
      </c>
      <c r="CH362" s="263" t="s">
        <v>992</v>
      </c>
      <c r="CJ362" s="274">
        <v>163</v>
      </c>
    </row>
    <row r="363" spans="1:88" s="211" customFormat="1" ht="16.5" customHeight="1" x14ac:dyDescent="0.15">
      <c r="A363" s="213">
        <f t="shared" si="276"/>
        <v>349</v>
      </c>
      <c r="B363" s="237"/>
      <c r="C363" s="418"/>
      <c r="D363" s="680" t="s">
        <v>988</v>
      </c>
      <c r="E363" s="267"/>
      <c r="F363" s="292"/>
      <c r="G363" s="227"/>
      <c r="H363" s="1175" t="s">
        <v>990</v>
      </c>
      <c r="I363" s="230"/>
      <c r="J363" s="231"/>
      <c r="K363" s="234"/>
      <c r="L363" s="234"/>
      <c r="M363" s="234"/>
      <c r="N363" s="234"/>
      <c r="O363" s="234"/>
      <c r="P363" s="234"/>
      <c r="Q363" s="235"/>
      <c r="R363" s="255"/>
      <c r="S363" s="255"/>
      <c r="T363" s="936">
        <f>+SUBTOTAL(9,T362)</f>
        <v>50000</v>
      </c>
      <c r="U363" s="1138">
        <f t="shared" ref="U363:AD363" si="278">+SUBTOTAL(9,U362)</f>
        <v>16824</v>
      </c>
      <c r="V363" s="220">
        <f t="shared" si="278"/>
        <v>0</v>
      </c>
      <c r="W363" s="220">
        <f t="shared" si="278"/>
        <v>0</v>
      </c>
      <c r="X363" s="220">
        <f t="shared" si="278"/>
        <v>0</v>
      </c>
      <c r="Y363" s="221">
        <f t="shared" si="278"/>
        <v>16824</v>
      </c>
      <c r="Z363" s="1138">
        <f t="shared" si="278"/>
        <v>28477</v>
      </c>
      <c r="AA363" s="220">
        <f t="shared" si="278"/>
        <v>0</v>
      </c>
      <c r="AB363" s="220">
        <f t="shared" si="278"/>
        <v>0</v>
      </c>
      <c r="AC363" s="220">
        <f t="shared" si="278"/>
        <v>0</v>
      </c>
      <c r="AD363" s="1104">
        <f t="shared" si="278"/>
        <v>28477</v>
      </c>
      <c r="AE363" s="252"/>
      <c r="AF363" s="252"/>
      <c r="AH363" s="251"/>
      <c r="AI363" s="240"/>
      <c r="AJ363" s="240"/>
      <c r="AK363" s="240"/>
      <c r="AL363" s="241"/>
      <c r="AM363" s="254"/>
      <c r="AN363" s="262"/>
      <c r="AO363" s="249">
        <f t="shared" si="263"/>
        <v>0</v>
      </c>
      <c r="AP363" s="240"/>
      <c r="AQ363" s="240"/>
      <c r="AR363" s="240"/>
      <c r="AS363" s="243"/>
      <c r="AT363" s="214">
        <f t="shared" si="250"/>
        <v>0</v>
      </c>
      <c r="AU363" s="240"/>
      <c r="AV363" s="240"/>
      <c r="AW363" s="240"/>
      <c r="AX363" s="241"/>
      <c r="AY363" s="249">
        <f t="shared" si="251"/>
        <v>0</v>
      </c>
      <c r="AZ363" s="240"/>
      <c r="BA363" s="240"/>
      <c r="BB363" s="240"/>
      <c r="BC363" s="247"/>
      <c r="BD363" s="254"/>
      <c r="BE363" s="252"/>
      <c r="BF363" s="249"/>
      <c r="BG363" s="240"/>
      <c r="BH363" s="240"/>
      <c r="BI363" s="240"/>
      <c r="BJ363" s="241"/>
      <c r="BK363" s="249"/>
      <c r="BL363" s="240"/>
      <c r="BM363" s="240"/>
      <c r="BN363" s="240"/>
      <c r="BO363" s="247"/>
      <c r="BP363" s="223"/>
      <c r="BQ363" s="240"/>
      <c r="BR363" s="240"/>
      <c r="BS363" s="240"/>
      <c r="BT363" s="247"/>
      <c r="BU363" s="249"/>
      <c r="BV363" s="240"/>
      <c r="BW363" s="240"/>
      <c r="BX363" s="240"/>
      <c r="BY363" s="247"/>
      <c r="CA363" s="222"/>
      <c r="CB363" s="217"/>
      <c r="CC363" s="217"/>
      <c r="CD363" s="217"/>
      <c r="CE363" s="217"/>
      <c r="CF363" s="216">
        <f t="shared" si="255"/>
        <v>4699</v>
      </c>
      <c r="CH363" s="263"/>
      <c r="CJ363" s="274"/>
    </row>
    <row r="364" spans="1:88" s="211" customFormat="1" ht="16.5" customHeight="1" x14ac:dyDescent="0.15">
      <c r="A364" s="213">
        <f t="shared" si="276"/>
        <v>350</v>
      </c>
      <c r="B364" s="236" t="s">
        <v>74</v>
      </c>
      <c r="C364" s="1137" t="s">
        <v>1711</v>
      </c>
      <c r="D364" s="1115" t="s">
        <v>1712</v>
      </c>
      <c r="E364" s="267" t="s">
        <v>1583</v>
      </c>
      <c r="F364" s="272" t="s">
        <v>1700</v>
      </c>
      <c r="G364" s="225" t="s">
        <v>1713</v>
      </c>
      <c r="H364" s="263" t="s">
        <v>261</v>
      </c>
      <c r="I364" s="230">
        <v>43525</v>
      </c>
      <c r="J364" s="231">
        <v>45016</v>
      </c>
      <c r="K364" s="232">
        <v>10</v>
      </c>
      <c r="L364" s="232">
        <v>4</v>
      </c>
      <c r="M364" s="232">
        <v>1</v>
      </c>
      <c r="N364" s="232">
        <v>1</v>
      </c>
      <c r="O364" s="232">
        <v>2</v>
      </c>
      <c r="P364" s="232">
        <v>1</v>
      </c>
      <c r="Q364" s="233">
        <v>15</v>
      </c>
      <c r="R364" s="255"/>
      <c r="S364" s="255"/>
      <c r="T364" s="624">
        <v>3600</v>
      </c>
      <c r="U364" s="214">
        <f>AH364+AO364</f>
        <v>501</v>
      </c>
      <c r="V364" s="218">
        <f>AI364+AP364</f>
        <v>0</v>
      </c>
      <c r="W364" s="218">
        <f>AJ364+AQ364</f>
        <v>0</v>
      </c>
      <c r="X364" s="218">
        <f>AK364+AR364</f>
        <v>0</v>
      </c>
      <c r="Y364" s="212">
        <f>AL364+AS364</f>
        <v>501</v>
      </c>
      <c r="Z364" s="214">
        <f>AT364+AY364+BF364+BK364+BP364+BU364</f>
        <v>1503</v>
      </c>
      <c r="AA364" s="218">
        <f>AU364+AZ364+BG364+BL364+BQ364+BV364</f>
        <v>0</v>
      </c>
      <c r="AB364" s="218">
        <f>AV364+BA364+BH364+BM364+BR364+BW364</f>
        <v>0</v>
      </c>
      <c r="AC364" s="218">
        <f>AW364+BB364+BI364+BN364+BS364+BX364</f>
        <v>0</v>
      </c>
      <c r="AD364" s="212">
        <f>AX364+BC364+BJ364+BO364+BT364+BY364</f>
        <v>1503</v>
      </c>
      <c r="AE364" s="252"/>
      <c r="AF364" s="252"/>
      <c r="AG364" s="496"/>
      <c r="AH364" s="249">
        <f>SUM(AI364:AL364)</f>
        <v>0</v>
      </c>
      <c r="AI364" s="238"/>
      <c r="AJ364" s="238"/>
      <c r="AK364" s="238"/>
      <c r="AL364" s="239"/>
      <c r="AM364" s="254"/>
      <c r="AN364" s="262"/>
      <c r="AO364" s="249">
        <f t="shared" si="263"/>
        <v>501</v>
      </c>
      <c r="AP364" s="238"/>
      <c r="AQ364" s="238"/>
      <c r="AR364" s="238"/>
      <c r="AS364" s="242">
        <v>501</v>
      </c>
      <c r="AT364" s="214">
        <f t="shared" si="250"/>
        <v>501</v>
      </c>
      <c r="AU364" s="238"/>
      <c r="AV364" s="238"/>
      <c r="AW364" s="238"/>
      <c r="AX364" s="239">
        <v>501</v>
      </c>
      <c r="AY364" s="249">
        <f t="shared" si="251"/>
        <v>501</v>
      </c>
      <c r="AZ364" s="238"/>
      <c r="BA364" s="238"/>
      <c r="BB364" s="238"/>
      <c r="BC364" s="246">
        <v>501</v>
      </c>
      <c r="BD364" s="254"/>
      <c r="BE364" s="252"/>
      <c r="BF364" s="249">
        <f>SUM(BG364:BJ364)</f>
        <v>501</v>
      </c>
      <c r="BG364" s="238"/>
      <c r="BH364" s="238"/>
      <c r="BI364" s="238"/>
      <c r="BJ364" s="239">
        <v>501</v>
      </c>
      <c r="BK364" s="249">
        <f>SUM(BL364:BO364)</f>
        <v>0</v>
      </c>
      <c r="BL364" s="238"/>
      <c r="BM364" s="238"/>
      <c r="BN364" s="238"/>
      <c r="BO364" s="246"/>
      <c r="BP364" s="223">
        <f>SUM(BQ364:BT364)</f>
        <v>0</v>
      </c>
      <c r="BQ364" s="238"/>
      <c r="BR364" s="238"/>
      <c r="BS364" s="238"/>
      <c r="BT364" s="246"/>
      <c r="BU364" s="249">
        <f>SUM(BV364:BY364)</f>
        <v>0</v>
      </c>
      <c r="BV364" s="238"/>
      <c r="BW364" s="238"/>
      <c r="BX364" s="238"/>
      <c r="BY364" s="246"/>
      <c r="CA364" s="222">
        <v>334</v>
      </c>
      <c r="CB364" s="217"/>
      <c r="CC364" s="217"/>
      <c r="CD364" s="217"/>
      <c r="CE364" s="217"/>
      <c r="CF364" s="216">
        <f t="shared" si="255"/>
        <v>1596</v>
      </c>
      <c r="CH364" s="263" t="s">
        <v>196</v>
      </c>
      <c r="CJ364" s="274">
        <v>112</v>
      </c>
    </row>
    <row r="365" spans="1:88" s="211" customFormat="1" ht="16.5" customHeight="1" x14ac:dyDescent="0.15">
      <c r="A365" s="213">
        <f t="shared" si="276"/>
        <v>351</v>
      </c>
      <c r="B365" s="236"/>
      <c r="C365" s="590"/>
      <c r="D365" s="697" t="s">
        <v>1992</v>
      </c>
      <c r="E365" s="267"/>
      <c r="F365" s="272"/>
      <c r="G365" s="225"/>
      <c r="H365" s="1175" t="s">
        <v>261</v>
      </c>
      <c r="I365" s="230"/>
      <c r="J365" s="231"/>
      <c r="K365" s="232"/>
      <c r="L365" s="232"/>
      <c r="M365" s="232"/>
      <c r="N365" s="232"/>
      <c r="O365" s="232"/>
      <c r="P365" s="232"/>
      <c r="Q365" s="233"/>
      <c r="R365" s="255"/>
      <c r="S365" s="255"/>
      <c r="T365" s="939">
        <f t="shared" ref="T365:AD365" si="279">+SUBTOTAL(9,T364)</f>
        <v>3600</v>
      </c>
      <c r="U365" s="1146">
        <f t="shared" si="279"/>
        <v>501</v>
      </c>
      <c r="V365" s="218">
        <f t="shared" si="279"/>
        <v>0</v>
      </c>
      <c r="W365" s="218">
        <f t="shared" si="279"/>
        <v>0</v>
      </c>
      <c r="X365" s="218">
        <f t="shared" si="279"/>
        <v>0</v>
      </c>
      <c r="Y365" s="212">
        <f t="shared" si="279"/>
        <v>501</v>
      </c>
      <c r="Z365" s="1146">
        <f t="shared" si="279"/>
        <v>1503</v>
      </c>
      <c r="AA365" s="218">
        <f t="shared" si="279"/>
        <v>0</v>
      </c>
      <c r="AB365" s="218">
        <f t="shared" si="279"/>
        <v>0</v>
      </c>
      <c r="AC365" s="218">
        <f t="shared" si="279"/>
        <v>0</v>
      </c>
      <c r="AD365" s="1141">
        <f t="shared" si="279"/>
        <v>1503</v>
      </c>
      <c r="AE365" s="252"/>
      <c r="AF365" s="252"/>
      <c r="AG365" s="496"/>
      <c r="AH365" s="249"/>
      <c r="AI365" s="238"/>
      <c r="AJ365" s="238"/>
      <c r="AK365" s="238"/>
      <c r="AL365" s="239"/>
      <c r="AM365" s="254"/>
      <c r="AN365" s="262"/>
      <c r="AO365" s="249">
        <f t="shared" si="263"/>
        <v>0</v>
      </c>
      <c r="AP365" s="238"/>
      <c r="AQ365" s="238"/>
      <c r="AR365" s="238"/>
      <c r="AS365" s="242"/>
      <c r="AT365" s="214">
        <f t="shared" si="250"/>
        <v>0</v>
      </c>
      <c r="AU365" s="238"/>
      <c r="AV365" s="238"/>
      <c r="AW365" s="238"/>
      <c r="AX365" s="239"/>
      <c r="AY365" s="249">
        <f t="shared" si="251"/>
        <v>0</v>
      </c>
      <c r="AZ365" s="238"/>
      <c r="BA365" s="238"/>
      <c r="BB365" s="238"/>
      <c r="BC365" s="246"/>
      <c r="BD365" s="254"/>
      <c r="BE365" s="252"/>
      <c r="BF365" s="249"/>
      <c r="BG365" s="238"/>
      <c r="BH365" s="238"/>
      <c r="BI365" s="238"/>
      <c r="BJ365" s="239"/>
      <c r="BK365" s="249"/>
      <c r="BL365" s="238"/>
      <c r="BM365" s="238"/>
      <c r="BN365" s="238"/>
      <c r="BO365" s="246"/>
      <c r="BP365" s="223"/>
      <c r="BQ365" s="238"/>
      <c r="BR365" s="238"/>
      <c r="BS365" s="238"/>
      <c r="BT365" s="246"/>
      <c r="BU365" s="249"/>
      <c r="BV365" s="238"/>
      <c r="BW365" s="238"/>
      <c r="BX365" s="238"/>
      <c r="BY365" s="246"/>
      <c r="CA365" s="222"/>
      <c r="CB365" s="217"/>
      <c r="CC365" s="217"/>
      <c r="CD365" s="217"/>
      <c r="CE365" s="217"/>
      <c r="CF365" s="216">
        <f t="shared" si="255"/>
        <v>1596</v>
      </c>
      <c r="CH365" s="263"/>
      <c r="CJ365" s="274"/>
    </row>
    <row r="366" spans="1:88" s="211" customFormat="1" ht="16.5" customHeight="1" x14ac:dyDescent="0.15">
      <c r="A366" s="213">
        <f t="shared" si="276"/>
        <v>352</v>
      </c>
      <c r="B366" s="236" t="s">
        <v>74</v>
      </c>
      <c r="C366" s="1142" t="s">
        <v>1714</v>
      </c>
      <c r="D366" s="1143" t="s">
        <v>1715</v>
      </c>
      <c r="E366" s="267" t="s">
        <v>1583</v>
      </c>
      <c r="F366" s="272" t="s">
        <v>1700</v>
      </c>
      <c r="G366" s="225" t="s">
        <v>1708</v>
      </c>
      <c r="H366" s="263" t="s">
        <v>1070</v>
      </c>
      <c r="I366" s="230">
        <v>43313</v>
      </c>
      <c r="J366" s="231">
        <v>45199</v>
      </c>
      <c r="K366" s="232">
        <v>10</v>
      </c>
      <c r="L366" s="232">
        <v>4</v>
      </c>
      <c r="M366" s="232">
        <v>1</v>
      </c>
      <c r="N366" s="232">
        <v>1</v>
      </c>
      <c r="O366" s="232">
        <v>2</v>
      </c>
      <c r="P366" s="232">
        <v>2</v>
      </c>
      <c r="Q366" s="233">
        <v>1</v>
      </c>
      <c r="R366" s="255"/>
      <c r="S366" s="255"/>
      <c r="T366" s="624">
        <f>24052+948</f>
        <v>25000</v>
      </c>
      <c r="U366" s="214">
        <f>AH366+AO366</f>
        <v>3024</v>
      </c>
      <c r="V366" s="218">
        <f>AI366+AP366</f>
        <v>0</v>
      </c>
      <c r="W366" s="218">
        <f>AJ366+AQ366</f>
        <v>0</v>
      </c>
      <c r="X366" s="218">
        <f>AK366+AR366</f>
        <v>0</v>
      </c>
      <c r="Y366" s="212">
        <f>AL366+AS366</f>
        <v>3024</v>
      </c>
      <c r="Z366" s="214">
        <f>AT366+AY366+BF366+BK366+BP366+BU366</f>
        <v>11748</v>
      </c>
      <c r="AA366" s="218">
        <f>AU366+AZ366+BG366+BL366+BQ366+BV366</f>
        <v>0</v>
      </c>
      <c r="AB366" s="218">
        <f>AV366+BA366+BH366+BM366+BR366+BW366</f>
        <v>0</v>
      </c>
      <c r="AC366" s="218">
        <f>AW366+BB366+BI366+BN366+BS366+BX366</f>
        <v>0</v>
      </c>
      <c r="AD366" s="212">
        <f>AX366+BC366+BJ366+BO366+BT366+BY366</f>
        <v>11748</v>
      </c>
      <c r="AE366" s="252"/>
      <c r="AF366" s="252"/>
      <c r="AH366" s="249">
        <f>SUM(AI366:AL366)</f>
        <v>0</v>
      </c>
      <c r="AI366" s="238"/>
      <c r="AJ366" s="238"/>
      <c r="AK366" s="238"/>
      <c r="AL366" s="239"/>
      <c r="AM366" s="497"/>
      <c r="AN366" s="262"/>
      <c r="AO366" s="249">
        <f t="shared" si="263"/>
        <v>3024</v>
      </c>
      <c r="AP366" s="238"/>
      <c r="AQ366" s="238"/>
      <c r="AR366" s="238"/>
      <c r="AS366" s="242">
        <v>3024</v>
      </c>
      <c r="AT366" s="214">
        <f t="shared" si="250"/>
        <v>3204</v>
      </c>
      <c r="AU366" s="238"/>
      <c r="AV366" s="238"/>
      <c r="AW366" s="238"/>
      <c r="AX366" s="239">
        <v>3204</v>
      </c>
      <c r="AY366" s="249">
        <f t="shared" si="251"/>
        <v>3204</v>
      </c>
      <c r="AZ366" s="238"/>
      <c r="BA366" s="238"/>
      <c r="BB366" s="238"/>
      <c r="BC366" s="246">
        <v>3204</v>
      </c>
      <c r="BD366" s="254"/>
      <c r="BE366" s="252"/>
      <c r="BF366" s="249">
        <f>SUM(BG366:BJ366)</f>
        <v>3204</v>
      </c>
      <c r="BG366" s="238"/>
      <c r="BH366" s="238"/>
      <c r="BI366" s="238"/>
      <c r="BJ366" s="239">
        <v>3204</v>
      </c>
      <c r="BK366" s="249">
        <f>SUM(BL366:BO366)</f>
        <v>2136</v>
      </c>
      <c r="BL366" s="238"/>
      <c r="BM366" s="238"/>
      <c r="BN366" s="238"/>
      <c r="BO366" s="281">
        <v>2136</v>
      </c>
      <c r="BP366" s="339">
        <f>SUM(BQ366:BT366)</f>
        <v>0</v>
      </c>
      <c r="BQ366" s="238"/>
      <c r="BR366" s="238"/>
      <c r="BS366" s="238"/>
      <c r="BT366" s="246"/>
      <c r="BU366" s="249">
        <f>SUM(BV366:BY366)</f>
        <v>0</v>
      </c>
      <c r="BV366" s="238"/>
      <c r="BW366" s="238"/>
      <c r="BX366" s="238"/>
      <c r="BY366" s="246"/>
      <c r="CA366" s="222">
        <v>336</v>
      </c>
      <c r="CB366" s="217"/>
      <c r="CC366" s="217"/>
      <c r="CD366" s="217"/>
      <c r="CE366" s="217"/>
      <c r="CF366" s="216">
        <f t="shared" si="255"/>
        <v>10228</v>
      </c>
      <c r="CH366" s="263" t="s">
        <v>1071</v>
      </c>
      <c r="CJ366" s="274">
        <v>112</v>
      </c>
    </row>
    <row r="367" spans="1:88" s="211" customFormat="1" ht="16.5" customHeight="1" x14ac:dyDescent="0.15">
      <c r="A367" s="213">
        <f t="shared" si="276"/>
        <v>353</v>
      </c>
      <c r="B367" s="236"/>
      <c r="C367" s="590"/>
      <c r="D367" s="697" t="s">
        <v>1715</v>
      </c>
      <c r="E367" s="267"/>
      <c r="F367" s="272"/>
      <c r="G367" s="225"/>
      <c r="H367" s="1175" t="s">
        <v>1070</v>
      </c>
      <c r="I367" s="230"/>
      <c r="J367" s="231"/>
      <c r="K367" s="232"/>
      <c r="L367" s="232"/>
      <c r="M367" s="232"/>
      <c r="N367" s="232"/>
      <c r="O367" s="232"/>
      <c r="P367" s="232"/>
      <c r="Q367" s="233"/>
      <c r="R367" s="255"/>
      <c r="S367" s="255"/>
      <c r="T367" s="939">
        <f>+SUBTOTAL(9,T366)</f>
        <v>25000</v>
      </c>
      <c r="U367" s="1146">
        <f t="shared" ref="U367:AD367" si="280">+SUBTOTAL(9,U366)</f>
        <v>3024</v>
      </c>
      <c r="V367" s="218">
        <f t="shared" si="280"/>
        <v>0</v>
      </c>
      <c r="W367" s="218">
        <f t="shared" si="280"/>
        <v>0</v>
      </c>
      <c r="X367" s="218">
        <f t="shared" si="280"/>
        <v>0</v>
      </c>
      <c r="Y367" s="212">
        <f t="shared" si="280"/>
        <v>3024</v>
      </c>
      <c r="Z367" s="1147">
        <f t="shared" si="280"/>
        <v>11748</v>
      </c>
      <c r="AA367" s="218">
        <f t="shared" si="280"/>
        <v>0</v>
      </c>
      <c r="AB367" s="218">
        <f t="shared" si="280"/>
        <v>0</v>
      </c>
      <c r="AC367" s="218">
        <f t="shared" si="280"/>
        <v>0</v>
      </c>
      <c r="AD367" s="1141">
        <f t="shared" si="280"/>
        <v>11748</v>
      </c>
      <c r="AE367" s="252"/>
      <c r="AF367" s="252"/>
      <c r="AH367" s="249"/>
      <c r="AI367" s="238"/>
      <c r="AJ367" s="238"/>
      <c r="AK367" s="238"/>
      <c r="AL367" s="239"/>
      <c r="AM367" s="254"/>
      <c r="AN367" s="262"/>
      <c r="AO367" s="249">
        <f t="shared" si="263"/>
        <v>0</v>
      </c>
      <c r="AP367" s="238"/>
      <c r="AQ367" s="238"/>
      <c r="AR367" s="238"/>
      <c r="AS367" s="242"/>
      <c r="AT367" s="214">
        <f t="shared" si="250"/>
        <v>0</v>
      </c>
      <c r="AU367" s="238"/>
      <c r="AV367" s="238"/>
      <c r="AW367" s="238"/>
      <c r="AX367" s="239"/>
      <c r="AY367" s="249">
        <f t="shared" si="251"/>
        <v>0</v>
      </c>
      <c r="AZ367" s="238"/>
      <c r="BA367" s="238"/>
      <c r="BB367" s="238"/>
      <c r="BC367" s="246"/>
      <c r="BD367" s="254"/>
      <c r="BE367" s="252"/>
      <c r="BF367" s="249"/>
      <c r="BG367" s="238"/>
      <c r="BH367" s="238"/>
      <c r="BI367" s="238"/>
      <c r="BJ367" s="239"/>
      <c r="BK367" s="249"/>
      <c r="BL367" s="238"/>
      <c r="BM367" s="238"/>
      <c r="BN367" s="238"/>
      <c r="BO367" s="281"/>
      <c r="BP367" s="339"/>
      <c r="BQ367" s="238"/>
      <c r="BR367" s="238"/>
      <c r="BS367" s="238"/>
      <c r="BT367" s="246"/>
      <c r="BU367" s="249"/>
      <c r="BV367" s="238"/>
      <c r="BW367" s="238"/>
      <c r="BX367" s="238"/>
      <c r="BY367" s="246"/>
      <c r="CA367" s="222"/>
      <c r="CB367" s="217"/>
      <c r="CC367" s="217"/>
      <c r="CD367" s="217"/>
      <c r="CE367" s="217"/>
      <c r="CF367" s="216">
        <f t="shared" si="255"/>
        <v>10228</v>
      </c>
      <c r="CH367" s="263"/>
      <c r="CJ367" s="274"/>
    </row>
    <row r="368" spans="1:88" s="211" customFormat="1" ht="16.5" customHeight="1" x14ac:dyDescent="0.15">
      <c r="A368" s="213">
        <f t="shared" si="276"/>
        <v>354</v>
      </c>
      <c r="B368" s="426" t="s">
        <v>74</v>
      </c>
      <c r="C368" s="265" t="s">
        <v>1163</v>
      </c>
      <c r="D368" s="266" t="s">
        <v>1164</v>
      </c>
      <c r="E368" s="267" t="s">
        <v>1153</v>
      </c>
      <c r="F368" s="272" t="s">
        <v>1154</v>
      </c>
      <c r="G368" s="224" t="s">
        <v>1165</v>
      </c>
      <c r="H368" s="263" t="s">
        <v>1166</v>
      </c>
      <c r="I368" s="181">
        <v>43525</v>
      </c>
      <c r="J368" s="383">
        <v>45747</v>
      </c>
      <c r="K368" s="427">
        <v>10</v>
      </c>
      <c r="L368" s="427">
        <v>2</v>
      </c>
      <c r="M368" s="427">
        <v>2</v>
      </c>
      <c r="N368" s="427">
        <v>2</v>
      </c>
      <c r="O368" s="427">
        <v>1</v>
      </c>
      <c r="P368" s="427">
        <v>1</v>
      </c>
      <c r="Q368" s="428">
        <v>5</v>
      </c>
      <c r="R368" s="255"/>
      <c r="S368" s="255"/>
      <c r="T368" s="624">
        <v>98000</v>
      </c>
      <c r="U368" s="214">
        <f>AH368+AO368</f>
        <v>11433</v>
      </c>
      <c r="V368" s="218">
        <f>AI368+AP368</f>
        <v>0</v>
      </c>
      <c r="W368" s="218">
        <f>AJ368+AQ368</f>
        <v>0</v>
      </c>
      <c r="X368" s="218">
        <f>AK368+AR368</f>
        <v>0</v>
      </c>
      <c r="Y368" s="212">
        <f>AL368+AS368</f>
        <v>11433</v>
      </c>
      <c r="Z368" s="312">
        <f>AT368+AY368+BF368+BK368+BP368+BU368</f>
        <v>86567</v>
      </c>
      <c r="AA368" s="218">
        <f>AU368+AZ368+BG368+BL368+BQ368+BV368</f>
        <v>0</v>
      </c>
      <c r="AB368" s="218">
        <f>AV368+BA368+BH368+BM368+BR368+BW368</f>
        <v>0</v>
      </c>
      <c r="AC368" s="218">
        <f>AW368+BB368+BI368+BN368+BS368+BX368</f>
        <v>0</v>
      </c>
      <c r="AD368" s="212">
        <f>AX368+BC368+BJ368+BO368+BT368+BY368</f>
        <v>86567</v>
      </c>
      <c r="AE368" s="252"/>
      <c r="AF368" s="252"/>
      <c r="AH368" s="249">
        <f>SUM(AI368:AL368)</f>
        <v>0</v>
      </c>
      <c r="AI368" s="238"/>
      <c r="AJ368" s="238"/>
      <c r="AK368" s="238"/>
      <c r="AL368" s="239"/>
      <c r="AM368" s="254"/>
      <c r="AN368" s="262"/>
      <c r="AO368" s="249">
        <f t="shared" si="263"/>
        <v>11433</v>
      </c>
      <c r="AP368" s="238"/>
      <c r="AQ368" s="238"/>
      <c r="AR368" s="238"/>
      <c r="AS368" s="242">
        <v>11433</v>
      </c>
      <c r="AT368" s="214">
        <f t="shared" si="250"/>
        <v>17313</v>
      </c>
      <c r="AU368" s="238"/>
      <c r="AV368" s="238"/>
      <c r="AW368" s="238"/>
      <c r="AX368" s="239">
        <v>17313</v>
      </c>
      <c r="AY368" s="249">
        <f t="shared" si="251"/>
        <v>17313</v>
      </c>
      <c r="AZ368" s="238"/>
      <c r="BA368" s="238"/>
      <c r="BB368" s="238"/>
      <c r="BC368" s="246">
        <v>17313</v>
      </c>
      <c r="BD368" s="254"/>
      <c r="BE368" s="252"/>
      <c r="BF368" s="249">
        <f>SUM(BG368:BJ368)</f>
        <v>17313</v>
      </c>
      <c r="BG368" s="238"/>
      <c r="BH368" s="238"/>
      <c r="BI368" s="238"/>
      <c r="BJ368" s="239">
        <v>17313</v>
      </c>
      <c r="BK368" s="249">
        <f>SUM(BL368:BO368)</f>
        <v>17313</v>
      </c>
      <c r="BL368" s="238"/>
      <c r="BM368" s="238"/>
      <c r="BN368" s="238"/>
      <c r="BO368" s="246">
        <v>17313</v>
      </c>
      <c r="BP368" s="223">
        <f>SUM(BQ368:BT368)</f>
        <v>17315</v>
      </c>
      <c r="BQ368" s="238"/>
      <c r="BR368" s="238"/>
      <c r="BS368" s="238"/>
      <c r="BT368" s="246">
        <v>17315</v>
      </c>
      <c r="BU368" s="249">
        <f>SUM(BV368:BY368)</f>
        <v>0</v>
      </c>
      <c r="BV368" s="238"/>
      <c r="BW368" s="238"/>
      <c r="BX368" s="238"/>
      <c r="BY368" s="246"/>
      <c r="CA368" s="222">
        <v>338</v>
      </c>
      <c r="CB368" s="429"/>
      <c r="CC368" s="429"/>
      <c r="CD368" s="429">
        <v>1718</v>
      </c>
      <c r="CE368" s="429"/>
      <c r="CF368" s="216">
        <f t="shared" si="255"/>
        <v>0</v>
      </c>
      <c r="CH368" s="263" t="s">
        <v>1167</v>
      </c>
      <c r="CJ368" s="274">
        <v>61</v>
      </c>
    </row>
    <row r="369" spans="1:88" s="211" customFormat="1" ht="16.5" customHeight="1" x14ac:dyDescent="0.15">
      <c r="A369" s="213">
        <f t="shared" si="276"/>
        <v>355</v>
      </c>
      <c r="B369" s="426"/>
      <c r="C369" s="265"/>
      <c r="D369" s="697" t="s">
        <v>1164</v>
      </c>
      <c r="E369" s="267"/>
      <c r="F369" s="325"/>
      <c r="G369" s="224"/>
      <c r="H369" s="1175" t="s">
        <v>1166</v>
      </c>
      <c r="I369" s="181"/>
      <c r="J369" s="383"/>
      <c r="K369" s="427"/>
      <c r="L369" s="427"/>
      <c r="M369" s="427"/>
      <c r="N369" s="427"/>
      <c r="O369" s="427"/>
      <c r="P369" s="427"/>
      <c r="Q369" s="428"/>
      <c r="R369" s="255"/>
      <c r="S369" s="255"/>
      <c r="T369" s="939">
        <f>+SUBTOTAL(9,T368)</f>
        <v>98000</v>
      </c>
      <c r="U369" s="1146">
        <f t="shared" ref="U369:AD369" si="281">+SUBTOTAL(9,U368)</f>
        <v>11433</v>
      </c>
      <c r="V369" s="218">
        <f t="shared" si="281"/>
        <v>0</v>
      </c>
      <c r="W369" s="218">
        <f t="shared" si="281"/>
        <v>0</v>
      </c>
      <c r="X369" s="218">
        <f t="shared" si="281"/>
        <v>0</v>
      </c>
      <c r="Y369" s="212">
        <f t="shared" si="281"/>
        <v>11433</v>
      </c>
      <c r="Z369" s="1147">
        <f t="shared" si="281"/>
        <v>86567</v>
      </c>
      <c r="AA369" s="218">
        <f t="shared" si="281"/>
        <v>0</v>
      </c>
      <c r="AB369" s="218">
        <f t="shared" si="281"/>
        <v>0</v>
      </c>
      <c r="AC369" s="218">
        <f t="shared" si="281"/>
        <v>0</v>
      </c>
      <c r="AD369" s="1141">
        <f t="shared" si="281"/>
        <v>86567</v>
      </c>
      <c r="AE369" s="252"/>
      <c r="AF369" s="252"/>
      <c r="AH369" s="249"/>
      <c r="AI369" s="238"/>
      <c r="AJ369" s="238"/>
      <c r="AK369" s="238"/>
      <c r="AL369" s="239"/>
      <c r="AM369" s="254"/>
      <c r="AN369" s="262"/>
      <c r="AO369" s="249">
        <f t="shared" si="263"/>
        <v>0</v>
      </c>
      <c r="AP369" s="238"/>
      <c r="AQ369" s="238"/>
      <c r="AR369" s="238"/>
      <c r="AS369" s="242"/>
      <c r="AT369" s="214">
        <f t="shared" si="250"/>
        <v>0</v>
      </c>
      <c r="AU369" s="238"/>
      <c r="AV369" s="238"/>
      <c r="AW369" s="238"/>
      <c r="AX369" s="239"/>
      <c r="AY369" s="249">
        <f t="shared" si="251"/>
        <v>0</v>
      </c>
      <c r="AZ369" s="238"/>
      <c r="BA369" s="238"/>
      <c r="BB369" s="238"/>
      <c r="BC369" s="246"/>
      <c r="BD369" s="254"/>
      <c r="BE369" s="252"/>
      <c r="BF369" s="249"/>
      <c r="BG369" s="238"/>
      <c r="BH369" s="238"/>
      <c r="BI369" s="238"/>
      <c r="BJ369" s="239"/>
      <c r="BK369" s="249"/>
      <c r="BL369" s="238"/>
      <c r="BM369" s="238"/>
      <c r="BN369" s="238"/>
      <c r="BO369" s="246"/>
      <c r="BP369" s="223"/>
      <c r="BQ369" s="238"/>
      <c r="BR369" s="238"/>
      <c r="BS369" s="238"/>
      <c r="BT369" s="246"/>
      <c r="BU369" s="249"/>
      <c r="BV369" s="238"/>
      <c r="BW369" s="238"/>
      <c r="BX369" s="238"/>
      <c r="BY369" s="246"/>
      <c r="CA369" s="222"/>
      <c r="CB369" s="429"/>
      <c r="CC369" s="429"/>
      <c r="CD369" s="429"/>
      <c r="CE369" s="429"/>
      <c r="CF369" s="216">
        <f t="shared" si="255"/>
        <v>0</v>
      </c>
      <c r="CH369" s="425"/>
      <c r="CJ369" s="274"/>
    </row>
    <row r="370" spans="1:88" s="202" customFormat="1" ht="16.5" customHeight="1" x14ac:dyDescent="0.15">
      <c r="A370" s="213">
        <f>+ROW()-14</f>
        <v>356</v>
      </c>
      <c r="B370" s="195" t="s">
        <v>28</v>
      </c>
      <c r="C370" s="268" t="s">
        <v>204</v>
      </c>
      <c r="D370" s="266" t="s">
        <v>205</v>
      </c>
      <c r="E370" s="269" t="s">
        <v>84</v>
      </c>
      <c r="F370" s="201" t="s">
        <v>85</v>
      </c>
      <c r="G370" s="225" t="s">
        <v>206</v>
      </c>
      <c r="H370" s="264" t="s">
        <v>257</v>
      </c>
      <c r="I370" s="230">
        <v>43891</v>
      </c>
      <c r="J370" s="231">
        <v>45747</v>
      </c>
      <c r="K370" s="232">
        <v>10</v>
      </c>
      <c r="L370" s="232">
        <v>2</v>
      </c>
      <c r="M370" s="232">
        <v>1</v>
      </c>
      <c r="N370" s="232">
        <v>4</v>
      </c>
      <c r="O370" s="232">
        <v>2</v>
      </c>
      <c r="P370" s="232">
        <v>1</v>
      </c>
      <c r="Q370" s="233">
        <v>4</v>
      </c>
      <c r="R370" s="256"/>
      <c r="S370" s="256">
        <v>100</v>
      </c>
      <c r="T370" s="259">
        <v>1255</v>
      </c>
      <c r="U370" s="214">
        <f t="shared" ref="U370:Y371" si="282">AH370+AO370</f>
        <v>0</v>
      </c>
      <c r="V370" s="218">
        <f t="shared" si="282"/>
        <v>0</v>
      </c>
      <c r="W370" s="218">
        <f t="shared" si="282"/>
        <v>0</v>
      </c>
      <c r="X370" s="218">
        <f t="shared" si="282"/>
        <v>0</v>
      </c>
      <c r="Y370" s="212">
        <f t="shared" si="282"/>
        <v>0</v>
      </c>
      <c r="Z370" s="214">
        <f t="shared" ref="Z370:AD371" si="283">AT370+AY370+BF370+BK370+BP370+BU370</f>
        <v>1255</v>
      </c>
      <c r="AA370" s="218">
        <f t="shared" si="283"/>
        <v>0</v>
      </c>
      <c r="AB370" s="218">
        <f t="shared" si="283"/>
        <v>0</v>
      </c>
      <c r="AC370" s="218">
        <f t="shared" si="283"/>
        <v>0</v>
      </c>
      <c r="AD370" s="212">
        <f t="shared" si="283"/>
        <v>1255</v>
      </c>
      <c r="AE370" s="252"/>
      <c r="AF370" s="252"/>
      <c r="AH370" s="249">
        <f>SUM(AI370:AL370)</f>
        <v>0</v>
      </c>
      <c r="AI370" s="238"/>
      <c r="AJ370" s="238"/>
      <c r="AK370" s="238"/>
      <c r="AL370" s="239"/>
      <c r="AM370" s="254"/>
      <c r="AN370" s="262"/>
      <c r="AO370" s="249">
        <f t="shared" si="263"/>
        <v>0</v>
      </c>
      <c r="AP370" s="238"/>
      <c r="AQ370" s="238"/>
      <c r="AR370" s="238"/>
      <c r="AS370" s="242"/>
      <c r="AT370" s="214">
        <f t="shared" si="250"/>
        <v>251</v>
      </c>
      <c r="AU370" s="238"/>
      <c r="AV370" s="238"/>
      <c r="AW370" s="238"/>
      <c r="AX370" s="239">
        <v>251</v>
      </c>
      <c r="AY370" s="249">
        <f t="shared" si="251"/>
        <v>251</v>
      </c>
      <c r="AZ370" s="238"/>
      <c r="BA370" s="238"/>
      <c r="BB370" s="238"/>
      <c r="BC370" s="246">
        <v>251</v>
      </c>
      <c r="BD370" s="254"/>
      <c r="BE370" s="252"/>
      <c r="BF370" s="249">
        <f>SUM(BG370:BJ370)</f>
        <v>251</v>
      </c>
      <c r="BG370" s="238"/>
      <c r="BH370" s="238"/>
      <c r="BI370" s="238"/>
      <c r="BJ370" s="239">
        <v>251</v>
      </c>
      <c r="BK370" s="249">
        <f>SUM(BL370:BO370)</f>
        <v>251</v>
      </c>
      <c r="BL370" s="238"/>
      <c r="BM370" s="238"/>
      <c r="BN370" s="238"/>
      <c r="BO370" s="246">
        <v>251</v>
      </c>
      <c r="BP370" s="223">
        <f>SUM(BQ370:BT370)</f>
        <v>251</v>
      </c>
      <c r="BQ370" s="238"/>
      <c r="BR370" s="238"/>
      <c r="BS370" s="238"/>
      <c r="BT370" s="246">
        <v>251</v>
      </c>
      <c r="BU370" s="249">
        <f>SUM(BV370:BY370)</f>
        <v>0</v>
      </c>
      <c r="BV370" s="238"/>
      <c r="BW370" s="238"/>
      <c r="BX370" s="238"/>
      <c r="BY370" s="246"/>
      <c r="CA370" s="222">
        <v>35</v>
      </c>
      <c r="CB370" s="216"/>
      <c r="CC370" s="216"/>
      <c r="CD370" s="216"/>
      <c r="CE370" s="216"/>
      <c r="CF370" s="216">
        <f t="shared" si="255"/>
        <v>0</v>
      </c>
      <c r="CH370" s="661"/>
    </row>
    <row r="371" spans="1:88" s="211" customFormat="1" ht="16.5" customHeight="1" x14ac:dyDescent="0.15">
      <c r="A371" s="213">
        <f>+ROW()-14</f>
        <v>357</v>
      </c>
      <c r="B371" s="236" t="s">
        <v>28</v>
      </c>
      <c r="C371" s="494" t="s">
        <v>1706</v>
      </c>
      <c r="D371" s="362" t="s">
        <v>205</v>
      </c>
      <c r="E371" s="495" t="s">
        <v>1583</v>
      </c>
      <c r="F371" s="363" t="s">
        <v>1700</v>
      </c>
      <c r="G371" s="225" t="s">
        <v>1708</v>
      </c>
      <c r="H371" s="263" t="s">
        <v>257</v>
      </c>
      <c r="I371" s="230">
        <v>43678</v>
      </c>
      <c r="J371" s="231">
        <v>45565</v>
      </c>
      <c r="K371" s="232">
        <v>10</v>
      </c>
      <c r="L371" s="232">
        <v>4</v>
      </c>
      <c r="M371" s="232">
        <v>1</v>
      </c>
      <c r="N371" s="232">
        <v>1</v>
      </c>
      <c r="O371" s="232">
        <v>2</v>
      </c>
      <c r="P371" s="232">
        <v>2</v>
      </c>
      <c r="Q371" s="233">
        <v>1</v>
      </c>
      <c r="R371" s="255"/>
      <c r="S371" s="255"/>
      <c r="T371" s="258">
        <v>24532</v>
      </c>
      <c r="U371" s="214">
        <f t="shared" si="282"/>
        <v>0</v>
      </c>
      <c r="V371" s="218">
        <f t="shared" si="282"/>
        <v>0</v>
      </c>
      <c r="W371" s="218">
        <f t="shared" si="282"/>
        <v>0</v>
      </c>
      <c r="X371" s="218">
        <f t="shared" si="282"/>
        <v>0</v>
      </c>
      <c r="Y371" s="212">
        <f t="shared" si="282"/>
        <v>0</v>
      </c>
      <c r="Z371" s="214">
        <f t="shared" si="283"/>
        <v>24532</v>
      </c>
      <c r="AA371" s="218">
        <f t="shared" si="283"/>
        <v>0</v>
      </c>
      <c r="AB371" s="218">
        <f t="shared" si="283"/>
        <v>0</v>
      </c>
      <c r="AC371" s="218">
        <f t="shared" si="283"/>
        <v>0</v>
      </c>
      <c r="AD371" s="212">
        <f t="shared" si="283"/>
        <v>24532</v>
      </c>
      <c r="AE371" s="252"/>
      <c r="AF371" s="252"/>
      <c r="AH371" s="249">
        <f>SUM(AI371:AL371)</f>
        <v>0</v>
      </c>
      <c r="AI371" s="238"/>
      <c r="AJ371" s="238"/>
      <c r="AK371" s="238"/>
      <c r="AL371" s="239"/>
      <c r="AM371" s="254"/>
      <c r="AN371" s="262"/>
      <c r="AO371" s="249">
        <f t="shared" si="263"/>
        <v>0</v>
      </c>
      <c r="AP371" s="238"/>
      <c r="AQ371" s="238"/>
      <c r="AR371" s="238"/>
      <c r="AS371" s="242"/>
      <c r="AT371" s="214">
        <f t="shared" si="250"/>
        <v>0</v>
      </c>
      <c r="AU371" s="238"/>
      <c r="AV371" s="238"/>
      <c r="AW371" s="238"/>
      <c r="AX371" s="239"/>
      <c r="AY371" s="249">
        <f t="shared" si="251"/>
        <v>5257</v>
      </c>
      <c r="AZ371" s="238"/>
      <c r="BA371" s="238"/>
      <c r="BB371" s="238"/>
      <c r="BC371" s="246">
        <v>5257</v>
      </c>
      <c r="BD371" s="254"/>
      <c r="BE371" s="252"/>
      <c r="BF371" s="249">
        <f>SUM(BG371:BJ371)</f>
        <v>5257</v>
      </c>
      <c r="BG371" s="238"/>
      <c r="BH371" s="238"/>
      <c r="BI371" s="238"/>
      <c r="BJ371" s="239">
        <v>5257</v>
      </c>
      <c r="BK371" s="249">
        <f>SUM(BL371:BO371)</f>
        <v>5257</v>
      </c>
      <c r="BL371" s="238"/>
      <c r="BM371" s="238"/>
      <c r="BN371" s="238"/>
      <c r="BO371" s="246">
        <v>5257</v>
      </c>
      <c r="BP371" s="223">
        <f>SUM(BQ371:BT371)</f>
        <v>5257</v>
      </c>
      <c r="BQ371" s="238"/>
      <c r="BR371" s="238"/>
      <c r="BS371" s="238"/>
      <c r="BT371" s="246">
        <v>5257</v>
      </c>
      <c r="BU371" s="249">
        <f>SUM(BV371:BY371)</f>
        <v>3504</v>
      </c>
      <c r="BV371" s="238"/>
      <c r="BW371" s="238"/>
      <c r="BX371" s="238"/>
      <c r="BY371" s="246">
        <v>3504</v>
      </c>
      <c r="CA371" s="222">
        <v>369</v>
      </c>
      <c r="CB371" s="216"/>
      <c r="CC371" s="216"/>
      <c r="CD371" s="216"/>
      <c r="CE371" s="216"/>
      <c r="CF371" s="216">
        <f t="shared" si="255"/>
        <v>0</v>
      </c>
      <c r="CH371" s="263" t="s">
        <v>171</v>
      </c>
      <c r="CJ371" s="274">
        <v>112</v>
      </c>
    </row>
    <row r="372" spans="1:88" s="211" customFormat="1" ht="16.5" customHeight="1" x14ac:dyDescent="0.15">
      <c r="A372" s="213"/>
      <c r="B372" s="236"/>
      <c r="C372" s="696" t="s">
        <v>2048</v>
      </c>
      <c r="D372" s="704" t="s">
        <v>205</v>
      </c>
      <c r="E372" s="495"/>
      <c r="F372" s="363"/>
      <c r="G372" s="225"/>
      <c r="H372" s="263"/>
      <c r="I372" s="230"/>
      <c r="J372" s="231"/>
      <c r="K372" s="232"/>
      <c r="L372" s="232"/>
      <c r="M372" s="232"/>
      <c r="N372" s="232"/>
      <c r="O372" s="232"/>
      <c r="P372" s="232"/>
      <c r="Q372" s="233"/>
      <c r="R372" s="255"/>
      <c r="S372" s="255"/>
      <c r="T372" s="258">
        <v>1213</v>
      </c>
      <c r="U372" s="219"/>
      <c r="V372" s="220"/>
      <c r="W372" s="220"/>
      <c r="X372" s="220"/>
      <c r="Y372" s="221"/>
      <c r="Z372" s="219">
        <v>1213</v>
      </c>
      <c r="AA372" s="220"/>
      <c r="AB372" s="220"/>
      <c r="AC372" s="220"/>
      <c r="AD372" s="221">
        <v>1213</v>
      </c>
      <c r="AE372" s="252"/>
      <c r="AF372" s="252"/>
      <c r="AH372" s="251"/>
      <c r="AI372" s="240"/>
      <c r="AJ372" s="240"/>
      <c r="AK372" s="240"/>
      <c r="AL372" s="241"/>
      <c r="AM372" s="254"/>
      <c r="AN372" s="262"/>
      <c r="AO372" s="249">
        <f t="shared" si="263"/>
        <v>0</v>
      </c>
      <c r="AP372" s="240"/>
      <c r="AQ372" s="240"/>
      <c r="AR372" s="240"/>
      <c r="AS372" s="243"/>
      <c r="AT372" s="214">
        <f t="shared" si="250"/>
        <v>0</v>
      </c>
      <c r="AU372" s="240"/>
      <c r="AV372" s="240"/>
      <c r="AW372" s="240"/>
      <c r="AX372" s="241"/>
      <c r="AY372" s="249">
        <f t="shared" si="251"/>
        <v>0</v>
      </c>
      <c r="AZ372" s="240"/>
      <c r="BA372" s="240"/>
      <c r="BB372" s="240"/>
      <c r="BC372" s="247"/>
      <c r="BD372" s="254"/>
      <c r="BE372" s="252"/>
      <c r="BF372" s="249"/>
      <c r="BG372" s="240"/>
      <c r="BH372" s="240"/>
      <c r="BI372" s="240"/>
      <c r="BJ372" s="241"/>
      <c r="BK372" s="249"/>
      <c r="BL372" s="240"/>
      <c r="BM372" s="240"/>
      <c r="BN372" s="240"/>
      <c r="BO372" s="247"/>
      <c r="BP372" s="223"/>
      <c r="BQ372" s="240"/>
      <c r="BR372" s="240"/>
      <c r="BS372" s="240"/>
      <c r="BT372" s="247"/>
      <c r="BU372" s="249"/>
      <c r="BV372" s="240"/>
      <c r="BW372" s="240"/>
      <c r="BX372" s="240"/>
      <c r="BY372" s="247"/>
      <c r="CA372" s="222"/>
      <c r="CB372" s="216"/>
      <c r="CC372" s="216"/>
      <c r="CD372" s="216"/>
      <c r="CE372" s="216"/>
      <c r="CF372" s="216">
        <f t="shared" si="255"/>
        <v>0</v>
      </c>
      <c r="CH372" s="425"/>
      <c r="CJ372" s="274"/>
    </row>
    <row r="373" spans="1:88" s="211" customFormat="1" ht="16.5" customHeight="1" x14ac:dyDescent="0.15">
      <c r="A373" s="213">
        <f t="shared" ref="A373:A396" si="284">+ROW()-14</f>
        <v>359</v>
      </c>
      <c r="B373" s="236"/>
      <c r="C373" s="494"/>
      <c r="D373" s="704" t="s">
        <v>205</v>
      </c>
      <c r="E373" s="495"/>
      <c r="F373" s="363"/>
      <c r="G373" s="225"/>
      <c r="H373" s="1175" t="s">
        <v>257</v>
      </c>
      <c r="I373" s="230"/>
      <c r="J373" s="231"/>
      <c r="K373" s="232"/>
      <c r="L373" s="232"/>
      <c r="M373" s="232"/>
      <c r="N373" s="232"/>
      <c r="O373" s="232"/>
      <c r="P373" s="232"/>
      <c r="Q373" s="233"/>
      <c r="R373" s="255"/>
      <c r="S373" s="255"/>
      <c r="T373" s="939">
        <f>+SUBTOTAL(9,T370:T372)</f>
        <v>27000</v>
      </c>
      <c r="U373" s="219">
        <f t="shared" ref="U373:AD373" si="285">+SUBTOTAL(9,U370:U372)</f>
        <v>0</v>
      </c>
      <c r="V373" s="220">
        <f t="shared" si="285"/>
        <v>0</v>
      </c>
      <c r="W373" s="220">
        <f t="shared" si="285"/>
        <v>0</v>
      </c>
      <c r="X373" s="220">
        <f t="shared" si="285"/>
        <v>0</v>
      </c>
      <c r="Y373" s="221">
        <f t="shared" si="285"/>
        <v>0</v>
      </c>
      <c r="Z373" s="1138">
        <f t="shared" si="285"/>
        <v>27000</v>
      </c>
      <c r="AA373" s="220">
        <f t="shared" si="285"/>
        <v>0</v>
      </c>
      <c r="AB373" s="220">
        <f t="shared" si="285"/>
        <v>0</v>
      </c>
      <c r="AC373" s="220">
        <f t="shared" si="285"/>
        <v>0</v>
      </c>
      <c r="AD373" s="1104">
        <f t="shared" si="285"/>
        <v>27000</v>
      </c>
      <c r="AE373" s="252"/>
      <c r="AF373" s="252"/>
      <c r="AH373" s="251"/>
      <c r="AI373" s="240"/>
      <c r="AJ373" s="240"/>
      <c r="AK373" s="240"/>
      <c r="AL373" s="241"/>
      <c r="AM373" s="254"/>
      <c r="AN373" s="262"/>
      <c r="AO373" s="249">
        <f t="shared" si="263"/>
        <v>0</v>
      </c>
      <c r="AP373" s="240"/>
      <c r="AQ373" s="240"/>
      <c r="AR373" s="240"/>
      <c r="AS373" s="243"/>
      <c r="AT373" s="214">
        <f t="shared" si="250"/>
        <v>0</v>
      </c>
      <c r="AU373" s="240"/>
      <c r="AV373" s="240"/>
      <c r="AW373" s="240"/>
      <c r="AX373" s="241"/>
      <c r="AY373" s="249">
        <f t="shared" si="251"/>
        <v>0</v>
      </c>
      <c r="AZ373" s="240"/>
      <c r="BA373" s="240"/>
      <c r="BB373" s="240"/>
      <c r="BC373" s="247"/>
      <c r="BD373" s="254"/>
      <c r="BE373" s="252"/>
      <c r="BF373" s="249"/>
      <c r="BG373" s="240"/>
      <c r="BH373" s="240"/>
      <c r="BI373" s="240"/>
      <c r="BJ373" s="241"/>
      <c r="BK373" s="249"/>
      <c r="BL373" s="240"/>
      <c r="BM373" s="240"/>
      <c r="BN373" s="240"/>
      <c r="BO373" s="247"/>
      <c r="BP373" s="223"/>
      <c r="BQ373" s="240"/>
      <c r="BR373" s="240"/>
      <c r="BS373" s="240"/>
      <c r="BT373" s="247"/>
      <c r="BU373" s="249"/>
      <c r="BV373" s="240"/>
      <c r="BW373" s="240"/>
      <c r="BX373" s="240"/>
      <c r="BY373" s="247"/>
      <c r="CA373" s="222"/>
      <c r="CB373" s="216"/>
      <c r="CC373" s="216"/>
      <c r="CD373" s="216"/>
      <c r="CE373" s="216"/>
      <c r="CF373" s="216">
        <f t="shared" si="255"/>
        <v>0</v>
      </c>
      <c r="CH373" s="425"/>
      <c r="CJ373" s="274"/>
    </row>
    <row r="374" spans="1:88" s="211" customFormat="1" ht="16.5" customHeight="1" x14ac:dyDescent="0.15">
      <c r="A374" s="213">
        <f t="shared" si="284"/>
        <v>360</v>
      </c>
      <c r="B374" s="236" t="s">
        <v>27</v>
      </c>
      <c r="C374" s="268" t="s">
        <v>263</v>
      </c>
      <c r="D374" s="266" t="s">
        <v>1120</v>
      </c>
      <c r="E374" s="267" t="s">
        <v>84</v>
      </c>
      <c r="F374" s="272" t="s">
        <v>88</v>
      </c>
      <c r="G374" s="224" t="s">
        <v>264</v>
      </c>
      <c r="H374" s="264">
        <v>3</v>
      </c>
      <c r="I374" s="230">
        <v>44287</v>
      </c>
      <c r="J374" s="231">
        <v>44651</v>
      </c>
      <c r="K374" s="232">
        <v>10</v>
      </c>
      <c r="L374" s="232">
        <v>2</v>
      </c>
      <c r="M374" s="232">
        <v>1</v>
      </c>
      <c r="N374" s="232">
        <v>1</v>
      </c>
      <c r="O374" s="232">
        <v>1</v>
      </c>
      <c r="P374" s="232">
        <v>1</v>
      </c>
      <c r="Q374" s="233">
        <v>5</v>
      </c>
      <c r="R374" s="256"/>
      <c r="S374" s="256"/>
      <c r="T374" s="259">
        <v>140</v>
      </c>
      <c r="U374" s="219">
        <f t="shared" ref="U374:U382" si="286">AH374+AO374</f>
        <v>0</v>
      </c>
      <c r="V374" s="220">
        <f t="shared" ref="V374:V382" si="287">AI374+AP374</f>
        <v>0</v>
      </c>
      <c r="W374" s="220">
        <f t="shared" ref="W374:W382" si="288">AJ374+AQ374</f>
        <v>0</v>
      </c>
      <c r="X374" s="220">
        <f t="shared" ref="X374:X382" si="289">AK374+AR374</f>
        <v>0</v>
      </c>
      <c r="Y374" s="221">
        <f t="shared" ref="Y374:Y382" si="290">AL374+AS374</f>
        <v>0</v>
      </c>
      <c r="Z374" s="219">
        <f t="shared" ref="Z374:Z382" si="291">AT374+AY374+BF374+BK374+BP374+BU374</f>
        <v>140</v>
      </c>
      <c r="AA374" s="220">
        <f t="shared" ref="AA374:AA382" si="292">AU374+AZ374+BG374+BL374+BQ374+BV374</f>
        <v>0</v>
      </c>
      <c r="AB374" s="220">
        <f t="shared" ref="AB374:AB382" si="293">AV374+BA374+BH374+BM374+BR374+BW374</f>
        <v>0</v>
      </c>
      <c r="AC374" s="220">
        <f t="shared" ref="AC374:AC382" si="294">AW374+BB374+BI374+BN374+BS374+BX374</f>
        <v>0</v>
      </c>
      <c r="AD374" s="221">
        <f t="shared" ref="AD374:AD382" si="295">AX374+BC374+BJ374+BO374+BT374+BY374</f>
        <v>140</v>
      </c>
      <c r="AE374" s="252"/>
      <c r="AF374" s="252"/>
      <c r="AH374" s="251">
        <f t="shared" ref="AH374:AH382" si="296">SUM(AI374:AL374)</f>
        <v>0</v>
      </c>
      <c r="AI374" s="240"/>
      <c r="AJ374" s="240"/>
      <c r="AK374" s="240"/>
      <c r="AL374" s="241"/>
      <c r="AM374" s="254"/>
      <c r="AN374" s="262"/>
      <c r="AO374" s="249">
        <f t="shared" si="263"/>
        <v>0</v>
      </c>
      <c r="AP374" s="240"/>
      <c r="AQ374" s="240"/>
      <c r="AR374" s="240"/>
      <c r="AS374" s="243"/>
      <c r="AT374" s="214">
        <f t="shared" ref="AT374:AT382" si="297">SUM(AU374:AX374)</f>
        <v>0</v>
      </c>
      <c r="AU374" s="240"/>
      <c r="AV374" s="240"/>
      <c r="AW374" s="240"/>
      <c r="AX374" s="241"/>
      <c r="AY374" s="249">
        <f t="shared" ref="AY374:AY382" si="298">SUM(AZ374:BC374)</f>
        <v>140</v>
      </c>
      <c r="AZ374" s="240"/>
      <c r="BA374" s="240"/>
      <c r="BB374" s="240"/>
      <c r="BC374" s="247">
        <v>140</v>
      </c>
      <c r="BD374" s="254"/>
      <c r="BE374" s="252"/>
      <c r="BF374" s="249">
        <f t="shared" ref="BF374:BF393" si="299">SUM(BG374:BJ374)</f>
        <v>0</v>
      </c>
      <c r="BG374" s="240"/>
      <c r="BH374" s="240"/>
      <c r="BI374" s="240"/>
      <c r="BJ374" s="241"/>
      <c r="BK374" s="249">
        <f t="shared" ref="BK374:BK387" si="300">SUM(BL374:BO374)</f>
        <v>0</v>
      </c>
      <c r="BL374" s="240"/>
      <c r="BM374" s="240"/>
      <c r="BN374" s="240"/>
      <c r="BO374" s="247"/>
      <c r="BP374" s="223">
        <f t="shared" ref="BP374:BP387" si="301">SUM(BQ374:BT374)</f>
        <v>0</v>
      </c>
      <c r="BQ374" s="240"/>
      <c r="BR374" s="240"/>
      <c r="BS374" s="240"/>
      <c r="BT374" s="247"/>
      <c r="BU374" s="249">
        <f t="shared" ref="BU374:BU387" si="302">SUM(BV374:BY374)</f>
        <v>0</v>
      </c>
      <c r="BV374" s="240"/>
      <c r="BW374" s="240"/>
      <c r="BX374" s="240"/>
      <c r="BY374" s="247"/>
      <c r="CA374" s="222">
        <v>1099</v>
      </c>
      <c r="CB374" s="216"/>
      <c r="CC374" s="216"/>
      <c r="CD374" s="216"/>
      <c r="CE374" s="216"/>
      <c r="CF374" s="216">
        <f t="shared" si="255"/>
        <v>0</v>
      </c>
      <c r="CH374" s="376"/>
    </row>
    <row r="375" spans="1:88" s="211" customFormat="1" ht="16.5" customHeight="1" x14ac:dyDescent="0.15">
      <c r="A375" s="213">
        <f t="shared" si="284"/>
        <v>361</v>
      </c>
      <c r="B375" s="236" t="s">
        <v>26</v>
      </c>
      <c r="C375" s="265" t="s">
        <v>203</v>
      </c>
      <c r="D375" s="266" t="s">
        <v>195</v>
      </c>
      <c r="E375" s="267" t="s">
        <v>84</v>
      </c>
      <c r="F375" s="272" t="s">
        <v>110</v>
      </c>
      <c r="G375" s="224" t="s">
        <v>307</v>
      </c>
      <c r="H375" s="263">
        <v>3</v>
      </c>
      <c r="I375" s="230">
        <v>44287</v>
      </c>
      <c r="J375" s="231">
        <v>44651</v>
      </c>
      <c r="K375" s="232">
        <v>10</v>
      </c>
      <c r="L375" s="232">
        <v>2</v>
      </c>
      <c r="M375" s="232">
        <v>1</v>
      </c>
      <c r="N375" s="232">
        <v>1</v>
      </c>
      <c r="O375" s="232">
        <v>1</v>
      </c>
      <c r="P375" s="232">
        <v>2</v>
      </c>
      <c r="Q375" s="233">
        <v>1</v>
      </c>
      <c r="R375" s="255"/>
      <c r="S375" s="255"/>
      <c r="T375" s="258">
        <v>1000</v>
      </c>
      <c r="U375" s="214">
        <f t="shared" si="286"/>
        <v>0</v>
      </c>
      <c r="V375" s="218">
        <f t="shared" si="287"/>
        <v>0</v>
      </c>
      <c r="W375" s="218">
        <f t="shared" si="288"/>
        <v>0</v>
      </c>
      <c r="X375" s="218">
        <f t="shared" si="289"/>
        <v>0</v>
      </c>
      <c r="Y375" s="212">
        <f t="shared" si="290"/>
        <v>0</v>
      </c>
      <c r="Z375" s="214">
        <f t="shared" si="291"/>
        <v>1000</v>
      </c>
      <c r="AA375" s="218">
        <f t="shared" si="292"/>
        <v>0</v>
      </c>
      <c r="AB375" s="218">
        <f t="shared" si="293"/>
        <v>0</v>
      </c>
      <c r="AC375" s="218">
        <f t="shared" si="294"/>
        <v>0</v>
      </c>
      <c r="AD375" s="212">
        <f t="shared" si="295"/>
        <v>1000</v>
      </c>
      <c r="AE375" s="252"/>
      <c r="AF375" s="252"/>
      <c r="AH375" s="249">
        <f t="shared" si="296"/>
        <v>0</v>
      </c>
      <c r="AI375" s="238"/>
      <c r="AJ375" s="238"/>
      <c r="AK375" s="238"/>
      <c r="AL375" s="239"/>
      <c r="AM375" s="254"/>
      <c r="AN375" s="262"/>
      <c r="AO375" s="249">
        <f t="shared" ref="AO375:AO382" si="303">SUM(AP375:AS375)</f>
        <v>0</v>
      </c>
      <c r="AP375" s="238"/>
      <c r="AQ375" s="238"/>
      <c r="AR375" s="238"/>
      <c r="AS375" s="242"/>
      <c r="AT375" s="214">
        <f t="shared" si="297"/>
        <v>0</v>
      </c>
      <c r="AU375" s="238"/>
      <c r="AV375" s="238"/>
      <c r="AW375" s="238"/>
      <c r="AX375" s="239"/>
      <c r="AY375" s="249">
        <f t="shared" si="298"/>
        <v>1000</v>
      </c>
      <c r="AZ375" s="238"/>
      <c r="BA375" s="238"/>
      <c r="BB375" s="238"/>
      <c r="BC375" s="246">
        <v>1000</v>
      </c>
      <c r="BD375" s="254"/>
      <c r="BE375" s="252"/>
      <c r="BF375" s="249">
        <f t="shared" si="299"/>
        <v>0</v>
      </c>
      <c r="BG375" s="238"/>
      <c r="BH375" s="238"/>
      <c r="BI375" s="238"/>
      <c r="BJ375" s="239"/>
      <c r="BK375" s="249">
        <f t="shared" si="300"/>
        <v>0</v>
      </c>
      <c r="BL375" s="238"/>
      <c r="BM375" s="238"/>
      <c r="BN375" s="238"/>
      <c r="BO375" s="246"/>
      <c r="BP375" s="223">
        <f t="shared" si="301"/>
        <v>0</v>
      </c>
      <c r="BQ375" s="238"/>
      <c r="BR375" s="238"/>
      <c r="BS375" s="238"/>
      <c r="BT375" s="246"/>
      <c r="BU375" s="249">
        <f t="shared" si="302"/>
        <v>0</v>
      </c>
      <c r="BV375" s="238"/>
      <c r="BW375" s="238"/>
      <c r="BX375" s="238"/>
      <c r="BY375" s="246"/>
      <c r="CA375" s="222">
        <v>351</v>
      </c>
      <c r="CB375" s="217"/>
      <c r="CC375" s="217"/>
      <c r="CD375" s="217"/>
      <c r="CE375" s="217"/>
      <c r="CF375" s="216">
        <f t="shared" si="255"/>
        <v>0</v>
      </c>
      <c r="CH375" s="263">
        <v>32</v>
      </c>
      <c r="CJ375" s="274">
        <v>35</v>
      </c>
    </row>
    <row r="376" spans="1:88" s="211" customFormat="1" ht="16.5" customHeight="1" x14ac:dyDescent="0.15">
      <c r="A376" s="213">
        <f t="shared" si="284"/>
        <v>362</v>
      </c>
      <c r="B376" s="236" t="s">
        <v>26</v>
      </c>
      <c r="C376" s="268" t="s">
        <v>198</v>
      </c>
      <c r="D376" s="266" t="s">
        <v>195</v>
      </c>
      <c r="E376" s="269" t="s">
        <v>320</v>
      </c>
      <c r="F376" s="201" t="s">
        <v>94</v>
      </c>
      <c r="G376" s="224" t="s">
        <v>325</v>
      </c>
      <c r="H376" s="264">
        <v>3</v>
      </c>
      <c r="I376" s="230">
        <v>44256</v>
      </c>
      <c r="J376" s="231">
        <v>44651</v>
      </c>
      <c r="K376" s="232">
        <v>10</v>
      </c>
      <c r="L376" s="232">
        <v>2</v>
      </c>
      <c r="M376" s="232">
        <v>1</v>
      </c>
      <c r="N376" s="232">
        <v>2</v>
      </c>
      <c r="O376" s="232">
        <v>1</v>
      </c>
      <c r="P376" s="232">
        <v>1</v>
      </c>
      <c r="Q376" s="233">
        <v>1</v>
      </c>
      <c r="R376" s="256"/>
      <c r="S376" s="256"/>
      <c r="T376" s="259">
        <v>60</v>
      </c>
      <c r="U376" s="214">
        <f t="shared" si="286"/>
        <v>0</v>
      </c>
      <c r="V376" s="218">
        <f t="shared" si="287"/>
        <v>0</v>
      </c>
      <c r="W376" s="218">
        <f t="shared" si="288"/>
        <v>0</v>
      </c>
      <c r="X376" s="218">
        <f t="shared" si="289"/>
        <v>0</v>
      </c>
      <c r="Y376" s="212">
        <f t="shared" si="290"/>
        <v>0</v>
      </c>
      <c r="Z376" s="214">
        <f t="shared" si="291"/>
        <v>60</v>
      </c>
      <c r="AA376" s="218">
        <f t="shared" si="292"/>
        <v>0</v>
      </c>
      <c r="AB376" s="218">
        <f t="shared" si="293"/>
        <v>0</v>
      </c>
      <c r="AC376" s="218">
        <f t="shared" si="294"/>
        <v>0</v>
      </c>
      <c r="AD376" s="212">
        <f t="shared" si="295"/>
        <v>60</v>
      </c>
      <c r="AE376" s="252"/>
      <c r="AF376" s="252"/>
      <c r="AH376" s="249">
        <f t="shared" si="296"/>
        <v>0</v>
      </c>
      <c r="AI376" s="238"/>
      <c r="AJ376" s="238"/>
      <c r="AK376" s="238"/>
      <c r="AL376" s="239"/>
      <c r="AM376" s="254"/>
      <c r="AN376" s="262"/>
      <c r="AO376" s="249">
        <f t="shared" si="303"/>
        <v>0</v>
      </c>
      <c r="AP376" s="238"/>
      <c r="AQ376" s="238"/>
      <c r="AR376" s="238"/>
      <c r="AS376" s="242"/>
      <c r="AT376" s="214">
        <f t="shared" si="297"/>
        <v>0</v>
      </c>
      <c r="AU376" s="238"/>
      <c r="AV376" s="238"/>
      <c r="AW376" s="238"/>
      <c r="AX376" s="239"/>
      <c r="AY376" s="249">
        <f t="shared" si="298"/>
        <v>60</v>
      </c>
      <c r="AZ376" s="238"/>
      <c r="BA376" s="238"/>
      <c r="BB376" s="238"/>
      <c r="BC376" s="246">
        <v>60</v>
      </c>
      <c r="BD376" s="254"/>
      <c r="BE376" s="252"/>
      <c r="BF376" s="249">
        <f t="shared" si="299"/>
        <v>0</v>
      </c>
      <c r="BG376" s="238"/>
      <c r="BH376" s="238"/>
      <c r="BI376" s="238"/>
      <c r="BJ376" s="239"/>
      <c r="BK376" s="249">
        <f t="shared" si="300"/>
        <v>0</v>
      </c>
      <c r="BL376" s="238"/>
      <c r="BM376" s="238"/>
      <c r="BN376" s="238"/>
      <c r="BO376" s="246"/>
      <c r="BP376" s="223">
        <f t="shared" si="301"/>
        <v>0</v>
      </c>
      <c r="BQ376" s="238"/>
      <c r="BR376" s="238"/>
      <c r="BS376" s="238"/>
      <c r="BT376" s="246"/>
      <c r="BU376" s="249">
        <f t="shared" si="302"/>
        <v>0</v>
      </c>
      <c r="BV376" s="238"/>
      <c r="BW376" s="238"/>
      <c r="BX376" s="238"/>
      <c r="BY376" s="246"/>
      <c r="CA376" s="222">
        <v>4</v>
      </c>
      <c r="CB376" s="216"/>
      <c r="CC376" s="216"/>
      <c r="CD376" s="216"/>
      <c r="CE376" s="216"/>
      <c r="CF376" s="216">
        <f t="shared" si="255"/>
        <v>0</v>
      </c>
      <c r="CH376" s="376"/>
    </row>
    <row r="377" spans="1:88" s="165" customFormat="1" ht="16.5" customHeight="1" x14ac:dyDescent="0.15">
      <c r="A377" s="213">
        <f t="shared" si="284"/>
        <v>363</v>
      </c>
      <c r="B377" s="150" t="s">
        <v>26</v>
      </c>
      <c r="C377" s="265" t="s">
        <v>199</v>
      </c>
      <c r="D377" s="185" t="s">
        <v>195</v>
      </c>
      <c r="E377" s="188" t="s">
        <v>84</v>
      </c>
      <c r="F377" s="199" t="s">
        <v>85</v>
      </c>
      <c r="G377" s="206" t="s">
        <v>280</v>
      </c>
      <c r="H377" s="162">
        <v>3</v>
      </c>
      <c r="I377" s="153">
        <v>44256</v>
      </c>
      <c r="J377" s="154">
        <v>44651</v>
      </c>
      <c r="K377" s="155">
        <v>10</v>
      </c>
      <c r="L377" s="155">
        <v>2</v>
      </c>
      <c r="M377" s="155">
        <v>1</v>
      </c>
      <c r="N377" s="155">
        <v>4</v>
      </c>
      <c r="O377" s="155">
        <v>2</v>
      </c>
      <c r="P377" s="155">
        <v>1</v>
      </c>
      <c r="Q377" s="156">
        <v>8</v>
      </c>
      <c r="R377" s="163"/>
      <c r="S377" s="163"/>
      <c r="T377" s="164">
        <v>20000</v>
      </c>
      <c r="U377" s="159">
        <f t="shared" si="286"/>
        <v>0</v>
      </c>
      <c r="V377" s="160">
        <f t="shared" si="287"/>
        <v>0</v>
      </c>
      <c r="W377" s="160">
        <f t="shared" si="288"/>
        <v>0</v>
      </c>
      <c r="X377" s="160">
        <f t="shared" si="289"/>
        <v>0</v>
      </c>
      <c r="Y377" s="161">
        <f t="shared" si="290"/>
        <v>0</v>
      </c>
      <c r="Z377" s="159">
        <f t="shared" si="291"/>
        <v>20000</v>
      </c>
      <c r="AA377" s="160">
        <f t="shared" si="292"/>
        <v>0</v>
      </c>
      <c r="AB377" s="160">
        <f t="shared" si="293"/>
        <v>0</v>
      </c>
      <c r="AC377" s="160">
        <f t="shared" si="294"/>
        <v>0</v>
      </c>
      <c r="AD377" s="161">
        <f t="shared" si="295"/>
        <v>20000</v>
      </c>
      <c r="AE377" s="178"/>
      <c r="AF377" s="178"/>
      <c r="AH377" s="166">
        <f t="shared" si="296"/>
        <v>0</v>
      </c>
      <c r="AI377" s="167"/>
      <c r="AJ377" s="167"/>
      <c r="AK377" s="167"/>
      <c r="AL377" s="168"/>
      <c r="AM377" s="169"/>
      <c r="AN377" s="203"/>
      <c r="AO377" s="166">
        <f t="shared" si="303"/>
        <v>0</v>
      </c>
      <c r="AP377" s="167"/>
      <c r="AQ377" s="167"/>
      <c r="AR377" s="167"/>
      <c r="AS377" s="170"/>
      <c r="AT377" s="159">
        <f t="shared" si="297"/>
        <v>0</v>
      </c>
      <c r="AU377" s="167"/>
      <c r="AV377" s="167"/>
      <c r="AW377" s="167"/>
      <c r="AX377" s="168"/>
      <c r="AY377" s="166">
        <f t="shared" si="298"/>
        <v>20000</v>
      </c>
      <c r="AZ377" s="167"/>
      <c r="BA377" s="167"/>
      <c r="BB377" s="167"/>
      <c r="BC377" s="171">
        <v>20000</v>
      </c>
      <c r="BD377" s="169"/>
      <c r="BE377" s="178"/>
      <c r="BF377" s="166">
        <f t="shared" si="299"/>
        <v>0</v>
      </c>
      <c r="BG377" s="167"/>
      <c r="BH377" s="167"/>
      <c r="BI377" s="167"/>
      <c r="BJ377" s="168"/>
      <c r="BK377" s="166">
        <f t="shared" si="300"/>
        <v>0</v>
      </c>
      <c r="BL377" s="167"/>
      <c r="BM377" s="167"/>
      <c r="BN377" s="167"/>
      <c r="BO377" s="171"/>
      <c r="BP377" s="172">
        <f t="shared" si="301"/>
        <v>0</v>
      </c>
      <c r="BQ377" s="167"/>
      <c r="BR377" s="167"/>
      <c r="BS377" s="167"/>
      <c r="BT377" s="171"/>
      <c r="BU377" s="166">
        <f t="shared" si="302"/>
        <v>0</v>
      </c>
      <c r="BV377" s="167"/>
      <c r="BW377" s="167"/>
      <c r="BX377" s="167"/>
      <c r="BY377" s="171"/>
      <c r="CA377" s="191">
        <v>13</v>
      </c>
      <c r="CB377" s="184"/>
      <c r="CC377" s="184"/>
      <c r="CD377" s="184"/>
      <c r="CE377" s="184"/>
      <c r="CF377" s="216">
        <f t="shared" si="255"/>
        <v>0</v>
      </c>
      <c r="CH377" s="665"/>
    </row>
    <row r="378" spans="1:88" s="165" customFormat="1" ht="16.5" customHeight="1" x14ac:dyDescent="0.15">
      <c r="A378" s="213">
        <f t="shared" si="284"/>
        <v>364</v>
      </c>
      <c r="B378" s="150" t="s">
        <v>26</v>
      </c>
      <c r="C378" s="265" t="s">
        <v>200</v>
      </c>
      <c r="D378" s="185" t="s">
        <v>195</v>
      </c>
      <c r="E378" s="188" t="s">
        <v>84</v>
      </c>
      <c r="F378" s="199" t="s">
        <v>85</v>
      </c>
      <c r="G378" s="206" t="s">
        <v>281</v>
      </c>
      <c r="H378" s="162">
        <v>3</v>
      </c>
      <c r="I378" s="153">
        <v>44270</v>
      </c>
      <c r="J378" s="154">
        <v>44651</v>
      </c>
      <c r="K378" s="155">
        <v>10</v>
      </c>
      <c r="L378" s="155">
        <v>2</v>
      </c>
      <c r="M378" s="155">
        <v>1</v>
      </c>
      <c r="N378" s="155">
        <v>4</v>
      </c>
      <c r="O378" s="155">
        <v>2</v>
      </c>
      <c r="P378" s="155">
        <v>1</v>
      </c>
      <c r="Q378" s="156">
        <v>8</v>
      </c>
      <c r="R378" s="163"/>
      <c r="S378" s="163"/>
      <c r="T378" s="164">
        <v>160</v>
      </c>
      <c r="U378" s="159">
        <f t="shared" si="286"/>
        <v>0</v>
      </c>
      <c r="V378" s="160">
        <f t="shared" si="287"/>
        <v>0</v>
      </c>
      <c r="W378" s="160">
        <f t="shared" si="288"/>
        <v>0</v>
      </c>
      <c r="X378" s="160">
        <f t="shared" si="289"/>
        <v>0</v>
      </c>
      <c r="Y378" s="161">
        <f t="shared" si="290"/>
        <v>0</v>
      </c>
      <c r="Z378" s="159">
        <f t="shared" si="291"/>
        <v>160</v>
      </c>
      <c r="AA378" s="160">
        <f t="shared" si="292"/>
        <v>0</v>
      </c>
      <c r="AB378" s="160">
        <f t="shared" si="293"/>
        <v>0</v>
      </c>
      <c r="AC378" s="160">
        <f t="shared" si="294"/>
        <v>0</v>
      </c>
      <c r="AD378" s="161">
        <f t="shared" si="295"/>
        <v>160</v>
      </c>
      <c r="AE378" s="178"/>
      <c r="AF378" s="178"/>
      <c r="AH378" s="166">
        <f t="shared" si="296"/>
        <v>0</v>
      </c>
      <c r="AI378" s="167"/>
      <c r="AJ378" s="167"/>
      <c r="AK378" s="167"/>
      <c r="AL378" s="168"/>
      <c r="AM378" s="169"/>
      <c r="AN378" s="203"/>
      <c r="AO378" s="166">
        <f t="shared" si="303"/>
        <v>0</v>
      </c>
      <c r="AP378" s="167"/>
      <c r="AQ378" s="167"/>
      <c r="AR378" s="167"/>
      <c r="AS378" s="170"/>
      <c r="AT378" s="159">
        <f t="shared" si="297"/>
        <v>0</v>
      </c>
      <c r="AU378" s="167"/>
      <c r="AV378" s="167"/>
      <c r="AW378" s="167"/>
      <c r="AX378" s="168"/>
      <c r="AY378" s="166">
        <f t="shared" si="298"/>
        <v>160</v>
      </c>
      <c r="AZ378" s="167"/>
      <c r="BA378" s="167"/>
      <c r="BB378" s="167"/>
      <c r="BC378" s="171">
        <v>160</v>
      </c>
      <c r="BD378" s="169"/>
      <c r="BE378" s="178"/>
      <c r="BF378" s="166">
        <f t="shared" si="299"/>
        <v>0</v>
      </c>
      <c r="BG378" s="167"/>
      <c r="BH378" s="167"/>
      <c r="BI378" s="167"/>
      <c r="BJ378" s="168"/>
      <c r="BK378" s="166">
        <f t="shared" si="300"/>
        <v>0</v>
      </c>
      <c r="BL378" s="167"/>
      <c r="BM378" s="167"/>
      <c r="BN378" s="167"/>
      <c r="BO378" s="171"/>
      <c r="BP378" s="172">
        <f t="shared" si="301"/>
        <v>0</v>
      </c>
      <c r="BQ378" s="167"/>
      <c r="BR378" s="167"/>
      <c r="BS378" s="167"/>
      <c r="BT378" s="171"/>
      <c r="BU378" s="166">
        <f t="shared" si="302"/>
        <v>0</v>
      </c>
      <c r="BV378" s="167"/>
      <c r="BW378" s="167"/>
      <c r="BX378" s="167"/>
      <c r="BY378" s="171"/>
      <c r="CA378" s="191">
        <v>14</v>
      </c>
      <c r="CB378" s="184"/>
      <c r="CC378" s="184"/>
      <c r="CD378" s="184"/>
      <c r="CE378" s="184"/>
      <c r="CF378" s="216">
        <f t="shared" si="255"/>
        <v>0</v>
      </c>
      <c r="CH378" s="665"/>
    </row>
    <row r="379" spans="1:88" s="165" customFormat="1" ht="16.5" customHeight="1" x14ac:dyDescent="0.15">
      <c r="A379" s="213">
        <f t="shared" si="284"/>
        <v>365</v>
      </c>
      <c r="B379" s="150" t="s">
        <v>26</v>
      </c>
      <c r="C379" s="268" t="s">
        <v>201</v>
      </c>
      <c r="D379" s="185" t="s">
        <v>195</v>
      </c>
      <c r="E379" s="180" t="s">
        <v>84</v>
      </c>
      <c r="F379" s="174" t="s">
        <v>85</v>
      </c>
      <c r="G379" s="206" t="s">
        <v>202</v>
      </c>
      <c r="H379" s="162">
        <v>3</v>
      </c>
      <c r="I379" s="153">
        <v>44256</v>
      </c>
      <c r="J379" s="154">
        <v>44651</v>
      </c>
      <c r="K379" s="155">
        <v>10</v>
      </c>
      <c r="L379" s="155">
        <v>2</v>
      </c>
      <c r="M379" s="155">
        <v>1</v>
      </c>
      <c r="N379" s="155">
        <v>4</v>
      </c>
      <c r="O379" s="155">
        <v>2</v>
      </c>
      <c r="P379" s="155">
        <v>1</v>
      </c>
      <c r="Q379" s="156">
        <v>8</v>
      </c>
      <c r="R379" s="157"/>
      <c r="S379" s="157"/>
      <c r="T379" s="158">
        <v>60</v>
      </c>
      <c r="U379" s="159">
        <f t="shared" si="286"/>
        <v>0</v>
      </c>
      <c r="V379" s="160">
        <f t="shared" si="287"/>
        <v>0</v>
      </c>
      <c r="W379" s="160">
        <f t="shared" si="288"/>
        <v>0</v>
      </c>
      <c r="X379" s="160">
        <f t="shared" si="289"/>
        <v>0</v>
      </c>
      <c r="Y379" s="161">
        <f t="shared" si="290"/>
        <v>0</v>
      </c>
      <c r="Z379" s="159">
        <f t="shared" si="291"/>
        <v>60</v>
      </c>
      <c r="AA379" s="160">
        <f t="shared" si="292"/>
        <v>0</v>
      </c>
      <c r="AB379" s="160">
        <f t="shared" si="293"/>
        <v>0</v>
      </c>
      <c r="AC379" s="160">
        <f t="shared" si="294"/>
        <v>0</v>
      </c>
      <c r="AD379" s="161">
        <f t="shared" si="295"/>
        <v>60</v>
      </c>
      <c r="AE379" s="178"/>
      <c r="AF379" s="178"/>
      <c r="AH379" s="166">
        <f t="shared" si="296"/>
        <v>0</v>
      </c>
      <c r="AI379" s="167"/>
      <c r="AJ379" s="167"/>
      <c r="AK379" s="167"/>
      <c r="AL379" s="168"/>
      <c r="AM379" s="169"/>
      <c r="AN379" s="203"/>
      <c r="AO379" s="166">
        <f t="shared" si="303"/>
        <v>0</v>
      </c>
      <c r="AP379" s="167"/>
      <c r="AQ379" s="167"/>
      <c r="AR379" s="167"/>
      <c r="AS379" s="170"/>
      <c r="AT379" s="159">
        <f t="shared" si="297"/>
        <v>0</v>
      </c>
      <c r="AU379" s="167"/>
      <c r="AV379" s="167"/>
      <c r="AW379" s="167"/>
      <c r="AX379" s="168"/>
      <c r="AY379" s="166">
        <f t="shared" si="298"/>
        <v>60</v>
      </c>
      <c r="AZ379" s="167"/>
      <c r="BA379" s="167"/>
      <c r="BB379" s="167"/>
      <c r="BC379" s="171">
        <v>60</v>
      </c>
      <c r="BD379" s="169"/>
      <c r="BE379" s="178"/>
      <c r="BF379" s="166">
        <f t="shared" si="299"/>
        <v>0</v>
      </c>
      <c r="BG379" s="167"/>
      <c r="BH379" s="167"/>
      <c r="BI379" s="167"/>
      <c r="BJ379" s="168"/>
      <c r="BK379" s="166">
        <f t="shared" si="300"/>
        <v>0</v>
      </c>
      <c r="BL379" s="167"/>
      <c r="BM379" s="167"/>
      <c r="BN379" s="167"/>
      <c r="BO379" s="171"/>
      <c r="BP379" s="172">
        <f t="shared" si="301"/>
        <v>0</v>
      </c>
      <c r="BQ379" s="167"/>
      <c r="BR379" s="167"/>
      <c r="BS379" s="167"/>
      <c r="BT379" s="171"/>
      <c r="BU379" s="166">
        <f t="shared" si="302"/>
        <v>0</v>
      </c>
      <c r="BV379" s="167"/>
      <c r="BW379" s="167"/>
      <c r="BX379" s="167"/>
      <c r="BY379" s="171"/>
      <c r="CA379" s="191">
        <v>15</v>
      </c>
      <c r="CB379" s="184"/>
      <c r="CC379" s="184"/>
      <c r="CD379" s="184"/>
      <c r="CE379" s="184"/>
      <c r="CF379" s="216">
        <f t="shared" si="255"/>
        <v>0</v>
      </c>
      <c r="CH379" s="665"/>
    </row>
    <row r="380" spans="1:88" s="165" customFormat="1" ht="16.5" customHeight="1" x14ac:dyDescent="0.15">
      <c r="A380" s="213">
        <f t="shared" si="284"/>
        <v>366</v>
      </c>
      <c r="B380" s="150" t="s">
        <v>26</v>
      </c>
      <c r="C380" s="265" t="s">
        <v>200</v>
      </c>
      <c r="D380" s="185" t="s">
        <v>195</v>
      </c>
      <c r="E380" s="188" t="s">
        <v>290</v>
      </c>
      <c r="F380" s="199" t="s">
        <v>85</v>
      </c>
      <c r="G380" s="206" t="s">
        <v>293</v>
      </c>
      <c r="H380" s="162">
        <v>3</v>
      </c>
      <c r="I380" s="153">
        <v>44256</v>
      </c>
      <c r="J380" s="154">
        <v>44651</v>
      </c>
      <c r="K380" s="155">
        <v>10</v>
      </c>
      <c r="L380" s="155">
        <v>2</v>
      </c>
      <c r="M380" s="155">
        <v>1</v>
      </c>
      <c r="N380" s="155">
        <v>4</v>
      </c>
      <c r="O380" s="155">
        <v>2</v>
      </c>
      <c r="P380" s="155">
        <v>2</v>
      </c>
      <c r="Q380" s="156">
        <v>4</v>
      </c>
      <c r="R380" s="163"/>
      <c r="S380" s="163">
        <v>55</v>
      </c>
      <c r="T380" s="164">
        <v>55</v>
      </c>
      <c r="U380" s="159">
        <f t="shared" si="286"/>
        <v>0</v>
      </c>
      <c r="V380" s="160">
        <f t="shared" si="287"/>
        <v>0</v>
      </c>
      <c r="W380" s="160">
        <f t="shared" si="288"/>
        <v>0</v>
      </c>
      <c r="X380" s="160">
        <f t="shared" si="289"/>
        <v>0</v>
      </c>
      <c r="Y380" s="161">
        <f t="shared" si="290"/>
        <v>0</v>
      </c>
      <c r="Z380" s="159">
        <f t="shared" si="291"/>
        <v>55</v>
      </c>
      <c r="AA380" s="160">
        <f t="shared" si="292"/>
        <v>0</v>
      </c>
      <c r="AB380" s="160">
        <f t="shared" si="293"/>
        <v>0</v>
      </c>
      <c r="AC380" s="160">
        <f t="shared" si="294"/>
        <v>0</v>
      </c>
      <c r="AD380" s="161">
        <f t="shared" si="295"/>
        <v>55</v>
      </c>
      <c r="AE380" s="178"/>
      <c r="AF380" s="178"/>
      <c r="AH380" s="166">
        <f t="shared" si="296"/>
        <v>0</v>
      </c>
      <c r="AI380" s="167"/>
      <c r="AJ380" s="167"/>
      <c r="AK380" s="167"/>
      <c r="AL380" s="168"/>
      <c r="AM380" s="169"/>
      <c r="AN380" s="203"/>
      <c r="AO380" s="166">
        <f t="shared" si="303"/>
        <v>0</v>
      </c>
      <c r="AP380" s="167"/>
      <c r="AQ380" s="167"/>
      <c r="AR380" s="167"/>
      <c r="AS380" s="170"/>
      <c r="AT380" s="159">
        <f t="shared" si="297"/>
        <v>0</v>
      </c>
      <c r="AU380" s="167"/>
      <c r="AV380" s="167"/>
      <c r="AW380" s="167"/>
      <c r="AX380" s="168"/>
      <c r="AY380" s="166">
        <f t="shared" si="298"/>
        <v>55</v>
      </c>
      <c r="AZ380" s="167"/>
      <c r="BA380" s="167"/>
      <c r="BB380" s="167"/>
      <c r="BC380" s="171">
        <v>55</v>
      </c>
      <c r="BD380" s="169"/>
      <c r="BE380" s="178"/>
      <c r="BF380" s="166">
        <f t="shared" si="299"/>
        <v>0</v>
      </c>
      <c r="BG380" s="167"/>
      <c r="BH380" s="167"/>
      <c r="BI380" s="167"/>
      <c r="BJ380" s="168"/>
      <c r="BK380" s="166">
        <f t="shared" si="300"/>
        <v>0</v>
      </c>
      <c r="BL380" s="167"/>
      <c r="BM380" s="167"/>
      <c r="BN380" s="167"/>
      <c r="BO380" s="171"/>
      <c r="BP380" s="172">
        <f t="shared" si="301"/>
        <v>0</v>
      </c>
      <c r="BQ380" s="167"/>
      <c r="BR380" s="167"/>
      <c r="BS380" s="167"/>
      <c r="BT380" s="171"/>
      <c r="BU380" s="166">
        <f t="shared" si="302"/>
        <v>0</v>
      </c>
      <c r="BV380" s="167"/>
      <c r="BW380" s="167"/>
      <c r="BX380" s="167"/>
      <c r="BY380" s="171"/>
      <c r="CA380" s="191">
        <v>23</v>
      </c>
      <c r="CB380" s="184"/>
      <c r="CC380" s="184"/>
      <c r="CD380" s="184"/>
      <c r="CE380" s="184"/>
      <c r="CF380" s="216">
        <f t="shared" si="255"/>
        <v>0</v>
      </c>
      <c r="CH380" s="665"/>
    </row>
    <row r="381" spans="1:88" s="202" customFormat="1" ht="16.5" customHeight="1" x14ac:dyDescent="0.15">
      <c r="A381" s="213">
        <f t="shared" si="284"/>
        <v>367</v>
      </c>
      <c r="B381" s="236" t="s">
        <v>26</v>
      </c>
      <c r="C381" s="265" t="s">
        <v>201</v>
      </c>
      <c r="D381" s="266" t="s">
        <v>195</v>
      </c>
      <c r="E381" s="267" t="s">
        <v>84</v>
      </c>
      <c r="F381" s="325" t="s">
        <v>85</v>
      </c>
      <c r="G381" s="225" t="s">
        <v>299</v>
      </c>
      <c r="H381" s="263">
        <v>3</v>
      </c>
      <c r="I381" s="230">
        <v>44256</v>
      </c>
      <c r="J381" s="231">
        <v>44651</v>
      </c>
      <c r="K381" s="232">
        <v>10</v>
      </c>
      <c r="L381" s="232">
        <v>2</v>
      </c>
      <c r="M381" s="232">
        <v>1</v>
      </c>
      <c r="N381" s="232">
        <v>4</v>
      </c>
      <c r="O381" s="232">
        <v>2</v>
      </c>
      <c r="P381" s="232">
        <v>2</v>
      </c>
      <c r="Q381" s="233">
        <v>4</v>
      </c>
      <c r="R381" s="257"/>
      <c r="S381" s="257">
        <v>50</v>
      </c>
      <c r="T381" s="259">
        <v>50</v>
      </c>
      <c r="U381" s="214">
        <f t="shared" si="286"/>
        <v>0</v>
      </c>
      <c r="V381" s="218">
        <f t="shared" si="287"/>
        <v>0</v>
      </c>
      <c r="W381" s="218">
        <f t="shared" si="288"/>
        <v>0</v>
      </c>
      <c r="X381" s="218">
        <f t="shared" si="289"/>
        <v>0</v>
      </c>
      <c r="Y381" s="212">
        <f t="shared" si="290"/>
        <v>0</v>
      </c>
      <c r="Z381" s="214">
        <f t="shared" si="291"/>
        <v>50</v>
      </c>
      <c r="AA381" s="218">
        <f t="shared" si="292"/>
        <v>0</v>
      </c>
      <c r="AB381" s="218">
        <f t="shared" si="293"/>
        <v>0</v>
      </c>
      <c r="AC381" s="218">
        <f t="shared" si="294"/>
        <v>0</v>
      </c>
      <c r="AD381" s="212">
        <f t="shared" si="295"/>
        <v>50</v>
      </c>
      <c r="AE381" s="252"/>
      <c r="AF381" s="252"/>
      <c r="AH381" s="249">
        <f t="shared" si="296"/>
        <v>0</v>
      </c>
      <c r="AI381" s="238"/>
      <c r="AJ381" s="238"/>
      <c r="AK381" s="238"/>
      <c r="AL381" s="239"/>
      <c r="AM381" s="254"/>
      <c r="AN381" s="262"/>
      <c r="AO381" s="249">
        <f t="shared" si="303"/>
        <v>0</v>
      </c>
      <c r="AP381" s="238"/>
      <c r="AQ381" s="238"/>
      <c r="AR381" s="238"/>
      <c r="AS381" s="242"/>
      <c r="AT381" s="214">
        <f t="shared" si="297"/>
        <v>0</v>
      </c>
      <c r="AU381" s="238"/>
      <c r="AV381" s="238"/>
      <c r="AW381" s="238"/>
      <c r="AX381" s="239"/>
      <c r="AY381" s="249">
        <f t="shared" si="298"/>
        <v>50</v>
      </c>
      <c r="AZ381" s="238"/>
      <c r="BA381" s="238"/>
      <c r="BB381" s="238"/>
      <c r="BC381" s="246">
        <v>50</v>
      </c>
      <c r="BD381" s="254"/>
      <c r="BE381" s="252"/>
      <c r="BF381" s="249">
        <f t="shared" si="299"/>
        <v>0</v>
      </c>
      <c r="BG381" s="238"/>
      <c r="BH381" s="238"/>
      <c r="BI381" s="238"/>
      <c r="BJ381" s="239"/>
      <c r="BK381" s="249">
        <f t="shared" si="300"/>
        <v>0</v>
      </c>
      <c r="BL381" s="238"/>
      <c r="BM381" s="238"/>
      <c r="BN381" s="238"/>
      <c r="BO381" s="246"/>
      <c r="BP381" s="223">
        <f t="shared" si="301"/>
        <v>0</v>
      </c>
      <c r="BQ381" s="238"/>
      <c r="BR381" s="238"/>
      <c r="BS381" s="238"/>
      <c r="BT381" s="246"/>
      <c r="BU381" s="249">
        <f t="shared" si="302"/>
        <v>0</v>
      </c>
      <c r="BV381" s="238"/>
      <c r="BW381" s="238"/>
      <c r="BX381" s="238"/>
      <c r="BY381" s="246"/>
      <c r="CA381" s="222">
        <v>27</v>
      </c>
      <c r="CB381" s="216"/>
      <c r="CC381" s="216"/>
      <c r="CD381" s="216"/>
      <c r="CE381" s="216"/>
      <c r="CF381" s="216">
        <f t="shared" si="255"/>
        <v>0</v>
      </c>
      <c r="CH381" s="661"/>
    </row>
    <row r="382" spans="1:88" s="211" customFormat="1" ht="16.5" customHeight="1" x14ac:dyDescent="0.15">
      <c r="A382" s="213">
        <f t="shared" si="284"/>
        <v>368</v>
      </c>
      <c r="B382" s="236" t="s">
        <v>27</v>
      </c>
      <c r="C382" s="265" t="s">
        <v>1137</v>
      </c>
      <c r="D382" s="266" t="s">
        <v>1120</v>
      </c>
      <c r="E382" s="267" t="s">
        <v>84</v>
      </c>
      <c r="F382" s="272" t="s">
        <v>95</v>
      </c>
      <c r="G382" s="224" t="s">
        <v>1138</v>
      </c>
      <c r="H382" s="263">
        <v>3</v>
      </c>
      <c r="I382" s="230" t="s">
        <v>1129</v>
      </c>
      <c r="J382" s="231">
        <v>44651</v>
      </c>
      <c r="K382" s="232">
        <v>10</v>
      </c>
      <c r="L382" s="232">
        <v>2</v>
      </c>
      <c r="M382" s="232">
        <v>1</v>
      </c>
      <c r="N382" s="232">
        <v>7</v>
      </c>
      <c r="O382" s="232">
        <v>1</v>
      </c>
      <c r="P382" s="232">
        <v>2</v>
      </c>
      <c r="Q382" s="233">
        <v>1</v>
      </c>
      <c r="R382" s="255"/>
      <c r="S382" s="255"/>
      <c r="T382" s="258">
        <v>2000</v>
      </c>
      <c r="U382" s="219">
        <f t="shared" si="286"/>
        <v>0</v>
      </c>
      <c r="V382" s="220">
        <f t="shared" si="287"/>
        <v>0</v>
      </c>
      <c r="W382" s="220">
        <f t="shared" si="288"/>
        <v>0</v>
      </c>
      <c r="X382" s="220">
        <f t="shared" si="289"/>
        <v>0</v>
      </c>
      <c r="Y382" s="221">
        <f t="shared" si="290"/>
        <v>0</v>
      </c>
      <c r="Z382" s="219">
        <f t="shared" si="291"/>
        <v>2000</v>
      </c>
      <c r="AA382" s="220">
        <f t="shared" si="292"/>
        <v>0</v>
      </c>
      <c r="AB382" s="220">
        <f t="shared" si="293"/>
        <v>0</v>
      </c>
      <c r="AC382" s="220">
        <f t="shared" si="294"/>
        <v>0</v>
      </c>
      <c r="AD382" s="221">
        <f t="shared" si="295"/>
        <v>2000</v>
      </c>
      <c r="AE382" s="252"/>
      <c r="AF382" s="252"/>
      <c r="AH382" s="251">
        <f t="shared" si="296"/>
        <v>0</v>
      </c>
      <c r="AI382" s="240"/>
      <c r="AJ382" s="240"/>
      <c r="AK382" s="240"/>
      <c r="AL382" s="241"/>
      <c r="AM382" s="254"/>
      <c r="AN382" s="262"/>
      <c r="AO382" s="249">
        <f t="shared" si="303"/>
        <v>0</v>
      </c>
      <c r="AP382" s="240"/>
      <c r="AQ382" s="240"/>
      <c r="AR382" s="240"/>
      <c r="AS382" s="243"/>
      <c r="AT382" s="214">
        <f t="shared" si="297"/>
        <v>0</v>
      </c>
      <c r="AU382" s="240"/>
      <c r="AV382" s="240"/>
      <c r="AW382" s="240"/>
      <c r="AX382" s="241"/>
      <c r="AY382" s="249">
        <f t="shared" si="298"/>
        <v>2000</v>
      </c>
      <c r="AZ382" s="240"/>
      <c r="BA382" s="240"/>
      <c r="BB382" s="240"/>
      <c r="BC382" s="239">
        <v>2000</v>
      </c>
      <c r="BD382" s="254"/>
      <c r="BE382" s="252"/>
      <c r="BF382" s="249">
        <f t="shared" si="299"/>
        <v>0</v>
      </c>
      <c r="BG382" s="240"/>
      <c r="BH382" s="240"/>
      <c r="BI382" s="240"/>
      <c r="BJ382" s="241"/>
      <c r="BK382" s="249">
        <f t="shared" si="300"/>
        <v>0</v>
      </c>
      <c r="BL382" s="240"/>
      <c r="BM382" s="240"/>
      <c r="BN382" s="240"/>
      <c r="BO382" s="247"/>
      <c r="BP382" s="223">
        <f t="shared" si="301"/>
        <v>0</v>
      </c>
      <c r="BQ382" s="240"/>
      <c r="BR382" s="240"/>
      <c r="BS382" s="240"/>
      <c r="BT382" s="247"/>
      <c r="BU382" s="249">
        <f t="shared" si="302"/>
        <v>0</v>
      </c>
      <c r="BV382" s="240"/>
      <c r="BW382" s="240"/>
      <c r="BX382" s="240"/>
      <c r="BY382" s="247"/>
      <c r="CA382" s="222">
        <v>1099</v>
      </c>
      <c r="CB382" s="216"/>
      <c r="CC382" s="216"/>
      <c r="CD382" s="216"/>
      <c r="CE382" s="216"/>
      <c r="CF382" s="216">
        <f t="shared" si="255"/>
        <v>0</v>
      </c>
      <c r="CH382" s="376"/>
    </row>
    <row r="383" spans="1:88" s="211" customFormat="1" ht="16.5" customHeight="1" x14ac:dyDescent="0.15">
      <c r="A383" s="213">
        <f t="shared" si="284"/>
        <v>369</v>
      </c>
      <c r="B383" s="236" t="s">
        <v>26</v>
      </c>
      <c r="C383" s="265" t="s">
        <v>657</v>
      </c>
      <c r="D383" s="266" t="s">
        <v>8</v>
      </c>
      <c r="E383" s="267" t="s">
        <v>652</v>
      </c>
      <c r="F383" s="325" t="s">
        <v>653</v>
      </c>
      <c r="G383" s="225" t="s">
        <v>658</v>
      </c>
      <c r="H383" s="263">
        <v>3</v>
      </c>
      <c r="I383" s="230">
        <v>44287</v>
      </c>
      <c r="J383" s="231">
        <v>44651</v>
      </c>
      <c r="K383" s="232">
        <v>10</v>
      </c>
      <c r="L383" s="232">
        <v>2</v>
      </c>
      <c r="M383" s="232">
        <v>1</v>
      </c>
      <c r="N383" s="232">
        <v>9</v>
      </c>
      <c r="O383" s="232">
        <v>1</v>
      </c>
      <c r="P383" s="232">
        <v>2</v>
      </c>
      <c r="Q383" s="233">
        <v>3</v>
      </c>
      <c r="R383" s="255"/>
      <c r="S383" s="255"/>
      <c r="T383" s="258">
        <v>7633</v>
      </c>
      <c r="U383" s="214">
        <v>0</v>
      </c>
      <c r="V383" s="218">
        <v>0</v>
      </c>
      <c r="W383" s="218">
        <v>0</v>
      </c>
      <c r="X383" s="218">
        <v>0</v>
      </c>
      <c r="Y383" s="212">
        <v>0</v>
      </c>
      <c r="Z383" s="214">
        <v>7633</v>
      </c>
      <c r="AA383" s="218">
        <v>0</v>
      </c>
      <c r="AB383" s="218">
        <v>0</v>
      </c>
      <c r="AC383" s="218">
        <v>3536</v>
      </c>
      <c r="AD383" s="212">
        <v>4097</v>
      </c>
      <c r="AE383" s="252"/>
      <c r="AF383" s="252"/>
      <c r="AH383" s="249">
        <v>0</v>
      </c>
      <c r="AI383" s="238"/>
      <c r="AJ383" s="238"/>
      <c r="AK383" s="238"/>
      <c r="AL383" s="239"/>
      <c r="AM383" s="254"/>
      <c r="AN383" s="262"/>
      <c r="AO383" s="249">
        <v>0</v>
      </c>
      <c r="AP383" s="238"/>
      <c r="AQ383" s="238"/>
      <c r="AR383" s="238"/>
      <c r="AS383" s="242"/>
      <c r="AT383" s="214">
        <v>0</v>
      </c>
      <c r="AU383" s="238"/>
      <c r="AV383" s="238"/>
      <c r="AW383" s="238"/>
      <c r="AX383" s="239"/>
      <c r="AY383" s="249">
        <v>7633</v>
      </c>
      <c r="AZ383" s="238"/>
      <c r="BA383" s="238"/>
      <c r="BB383" s="238">
        <v>3536</v>
      </c>
      <c r="BC383" s="246">
        <v>4097</v>
      </c>
      <c r="BD383" s="254"/>
      <c r="BE383" s="252"/>
      <c r="BF383" s="249">
        <f t="shared" si="299"/>
        <v>0</v>
      </c>
      <c r="BG383" s="238"/>
      <c r="BH383" s="238"/>
      <c r="BI383" s="238"/>
      <c r="BJ383" s="239"/>
      <c r="BK383" s="249">
        <f t="shared" si="300"/>
        <v>0</v>
      </c>
      <c r="BL383" s="238"/>
      <c r="BM383" s="238"/>
      <c r="BN383" s="238"/>
      <c r="BO383" s="246"/>
      <c r="BP383" s="223">
        <f t="shared" si="301"/>
        <v>0</v>
      </c>
      <c r="BQ383" s="238"/>
      <c r="BR383" s="238"/>
      <c r="BS383" s="238"/>
      <c r="BT383" s="246"/>
      <c r="BU383" s="249">
        <f t="shared" si="302"/>
        <v>0</v>
      </c>
      <c r="BV383" s="238"/>
      <c r="BW383" s="238"/>
      <c r="BX383" s="238"/>
      <c r="BY383" s="246"/>
      <c r="CA383" s="222">
        <v>8</v>
      </c>
      <c r="CB383" s="216"/>
      <c r="CC383" s="216"/>
      <c r="CD383" s="216"/>
      <c r="CE383" s="216"/>
      <c r="CF383" s="216">
        <f t="shared" si="255"/>
        <v>0</v>
      </c>
      <c r="CH383" s="376"/>
    </row>
    <row r="384" spans="1:88" s="211" customFormat="1" ht="16.5" customHeight="1" x14ac:dyDescent="0.15">
      <c r="A384" s="213">
        <f t="shared" si="284"/>
        <v>370</v>
      </c>
      <c r="B384" s="236" t="s">
        <v>26</v>
      </c>
      <c r="C384" s="265" t="s">
        <v>197</v>
      </c>
      <c r="D384" s="266" t="s">
        <v>195</v>
      </c>
      <c r="E384" s="267" t="s">
        <v>84</v>
      </c>
      <c r="F384" s="272" t="s">
        <v>110</v>
      </c>
      <c r="G384" s="224" t="s">
        <v>306</v>
      </c>
      <c r="H384" s="263">
        <v>3</v>
      </c>
      <c r="I384" s="230">
        <v>44287</v>
      </c>
      <c r="J384" s="231">
        <v>44651</v>
      </c>
      <c r="K384" s="232">
        <v>10</v>
      </c>
      <c r="L384" s="232">
        <v>2</v>
      </c>
      <c r="M384" s="232">
        <v>2</v>
      </c>
      <c r="N384" s="232">
        <v>2</v>
      </c>
      <c r="O384" s="232">
        <v>1</v>
      </c>
      <c r="P384" s="232">
        <v>1</v>
      </c>
      <c r="Q384" s="233">
        <v>1</v>
      </c>
      <c r="R384" s="255"/>
      <c r="S384" s="255"/>
      <c r="T384" s="258">
        <v>1700</v>
      </c>
      <c r="U384" s="214">
        <f t="shared" ref="U384:Y387" si="304">AH384+AO384</f>
        <v>0</v>
      </c>
      <c r="V384" s="218">
        <f t="shared" si="304"/>
        <v>0</v>
      </c>
      <c r="W384" s="218">
        <f t="shared" si="304"/>
        <v>0</v>
      </c>
      <c r="X384" s="218">
        <f t="shared" si="304"/>
        <v>0</v>
      </c>
      <c r="Y384" s="212">
        <f t="shared" si="304"/>
        <v>0</v>
      </c>
      <c r="Z384" s="214">
        <f t="shared" ref="Z384:AD387" si="305">AT384+AY384+BF384+BK384+BP384+BU384</f>
        <v>1700</v>
      </c>
      <c r="AA384" s="218">
        <f t="shared" si="305"/>
        <v>0</v>
      </c>
      <c r="AB384" s="218">
        <f t="shared" si="305"/>
        <v>0</v>
      </c>
      <c r="AC384" s="218">
        <f t="shared" si="305"/>
        <v>0</v>
      </c>
      <c r="AD384" s="212">
        <f t="shared" si="305"/>
        <v>1700</v>
      </c>
      <c r="AE384" s="252"/>
      <c r="AF384" s="252"/>
      <c r="AH384" s="249">
        <f>SUM(AI384:AL384)</f>
        <v>0</v>
      </c>
      <c r="AI384" s="238"/>
      <c r="AJ384" s="238"/>
      <c r="AK384" s="238"/>
      <c r="AL384" s="239"/>
      <c r="AM384" s="254"/>
      <c r="AN384" s="262"/>
      <c r="AO384" s="249">
        <f>SUM(AP384:AS384)</f>
        <v>0</v>
      </c>
      <c r="AP384" s="238"/>
      <c r="AQ384" s="238"/>
      <c r="AR384" s="238"/>
      <c r="AS384" s="242"/>
      <c r="AT384" s="214">
        <f>SUM(AU384:AX384)</f>
        <v>0</v>
      </c>
      <c r="AU384" s="238"/>
      <c r="AV384" s="238"/>
      <c r="AW384" s="238"/>
      <c r="AX384" s="239"/>
      <c r="AY384" s="249">
        <f>SUM(AZ384:BC384)</f>
        <v>1700</v>
      </c>
      <c r="AZ384" s="238"/>
      <c r="BA384" s="238"/>
      <c r="BB384" s="238"/>
      <c r="BC384" s="246">
        <v>1700</v>
      </c>
      <c r="BD384" s="254"/>
      <c r="BE384" s="252"/>
      <c r="BF384" s="249">
        <f t="shared" si="299"/>
        <v>0</v>
      </c>
      <c r="BG384" s="238"/>
      <c r="BH384" s="238"/>
      <c r="BI384" s="238"/>
      <c r="BJ384" s="239"/>
      <c r="BK384" s="249">
        <f t="shared" si="300"/>
        <v>0</v>
      </c>
      <c r="BL384" s="238"/>
      <c r="BM384" s="238"/>
      <c r="BN384" s="238"/>
      <c r="BO384" s="246"/>
      <c r="BP384" s="223">
        <f t="shared" si="301"/>
        <v>0</v>
      </c>
      <c r="BQ384" s="238"/>
      <c r="BR384" s="238"/>
      <c r="BS384" s="238"/>
      <c r="BT384" s="246"/>
      <c r="BU384" s="249">
        <f t="shared" si="302"/>
        <v>0</v>
      </c>
      <c r="BV384" s="238"/>
      <c r="BW384" s="238"/>
      <c r="BX384" s="238"/>
      <c r="BY384" s="246"/>
      <c r="CA384" s="222">
        <v>341</v>
      </c>
      <c r="CB384" s="217"/>
      <c r="CC384" s="217"/>
      <c r="CD384" s="217"/>
      <c r="CE384" s="217"/>
      <c r="CF384" s="216">
        <f t="shared" si="255"/>
        <v>0</v>
      </c>
      <c r="CH384" s="263">
        <v>32</v>
      </c>
      <c r="CJ384" s="274">
        <v>35</v>
      </c>
    </row>
    <row r="385" spans="1:88" s="211" customFormat="1" ht="16.5" customHeight="1" x14ac:dyDescent="0.15">
      <c r="A385" s="213">
        <f t="shared" si="284"/>
        <v>371</v>
      </c>
      <c r="B385" s="236" t="s">
        <v>26</v>
      </c>
      <c r="C385" s="265" t="s">
        <v>1163</v>
      </c>
      <c r="D385" s="266" t="s">
        <v>195</v>
      </c>
      <c r="E385" s="267" t="s">
        <v>1153</v>
      </c>
      <c r="F385" s="272" t="s">
        <v>1154</v>
      </c>
      <c r="G385" s="224" t="s">
        <v>1168</v>
      </c>
      <c r="H385" s="263">
        <v>3</v>
      </c>
      <c r="I385" s="181">
        <v>44256</v>
      </c>
      <c r="J385" s="383">
        <v>44651</v>
      </c>
      <c r="K385" s="232">
        <v>10</v>
      </c>
      <c r="L385" s="232">
        <v>2</v>
      </c>
      <c r="M385" s="232">
        <v>2</v>
      </c>
      <c r="N385" s="232">
        <v>2</v>
      </c>
      <c r="O385" s="232">
        <v>1</v>
      </c>
      <c r="P385" s="232">
        <v>1</v>
      </c>
      <c r="Q385" s="233">
        <v>1</v>
      </c>
      <c r="R385" s="255"/>
      <c r="S385" s="255"/>
      <c r="T385" s="260">
        <v>2000</v>
      </c>
      <c r="U385" s="214">
        <f t="shared" si="304"/>
        <v>0</v>
      </c>
      <c r="V385" s="218">
        <f t="shared" si="304"/>
        <v>0</v>
      </c>
      <c r="W385" s="218">
        <f t="shared" si="304"/>
        <v>0</v>
      </c>
      <c r="X385" s="218">
        <f t="shared" si="304"/>
        <v>0</v>
      </c>
      <c r="Y385" s="212">
        <f t="shared" si="304"/>
        <v>0</v>
      </c>
      <c r="Z385" s="312">
        <f t="shared" si="305"/>
        <v>2000</v>
      </c>
      <c r="AA385" s="218">
        <f t="shared" si="305"/>
        <v>0</v>
      </c>
      <c r="AB385" s="218">
        <f t="shared" si="305"/>
        <v>0</v>
      </c>
      <c r="AC385" s="218">
        <f t="shared" si="305"/>
        <v>0</v>
      </c>
      <c r="AD385" s="212">
        <f t="shared" si="305"/>
        <v>2000</v>
      </c>
      <c r="AE385" s="252"/>
      <c r="AF385" s="252"/>
      <c r="AH385" s="249">
        <f>SUM(AI385:AL385)</f>
        <v>0</v>
      </c>
      <c r="AI385" s="238"/>
      <c r="AJ385" s="238"/>
      <c r="AK385" s="238"/>
      <c r="AL385" s="239"/>
      <c r="AM385" s="254"/>
      <c r="AN385" s="262"/>
      <c r="AO385" s="249">
        <f>SUM(AP385:AS385)</f>
        <v>0</v>
      </c>
      <c r="AP385" s="238"/>
      <c r="AQ385" s="238"/>
      <c r="AR385" s="238"/>
      <c r="AS385" s="242"/>
      <c r="AT385" s="214">
        <f>SUM(AU385:AX385)</f>
        <v>0</v>
      </c>
      <c r="AU385" s="238"/>
      <c r="AV385" s="238"/>
      <c r="AW385" s="238"/>
      <c r="AX385" s="239"/>
      <c r="AY385" s="249">
        <f>SUM(AZ385:BC385)</f>
        <v>2000</v>
      </c>
      <c r="AZ385" s="238"/>
      <c r="BA385" s="238"/>
      <c r="BB385" s="238"/>
      <c r="BC385" s="246">
        <v>2000</v>
      </c>
      <c r="BD385" s="254"/>
      <c r="BE385" s="252"/>
      <c r="BF385" s="249">
        <f t="shared" si="299"/>
        <v>0</v>
      </c>
      <c r="BG385" s="238"/>
      <c r="BH385" s="238"/>
      <c r="BI385" s="238"/>
      <c r="BJ385" s="239"/>
      <c r="BK385" s="249">
        <f t="shared" si="300"/>
        <v>0</v>
      </c>
      <c r="BL385" s="238"/>
      <c r="BM385" s="238"/>
      <c r="BN385" s="238"/>
      <c r="BO385" s="246"/>
      <c r="BP385" s="223">
        <f t="shared" si="301"/>
        <v>0</v>
      </c>
      <c r="BQ385" s="238"/>
      <c r="BR385" s="238"/>
      <c r="BS385" s="238"/>
      <c r="BT385" s="246"/>
      <c r="BU385" s="249">
        <f t="shared" si="302"/>
        <v>0</v>
      </c>
      <c r="BV385" s="238"/>
      <c r="BW385" s="238"/>
      <c r="BX385" s="238"/>
      <c r="BY385" s="246"/>
      <c r="CA385" s="222">
        <v>352</v>
      </c>
      <c r="CB385" s="216"/>
      <c r="CC385" s="217"/>
      <c r="CD385" s="217"/>
      <c r="CE385" s="217"/>
      <c r="CF385" s="216">
        <f t="shared" si="255"/>
        <v>0</v>
      </c>
      <c r="CH385" s="263">
        <v>32</v>
      </c>
      <c r="CJ385" s="274">
        <v>61</v>
      </c>
    </row>
    <row r="386" spans="1:88" s="211" customFormat="1" ht="16.5" customHeight="1" x14ac:dyDescent="0.15">
      <c r="A386" s="213">
        <f t="shared" si="284"/>
        <v>372</v>
      </c>
      <c r="B386" s="236" t="s">
        <v>26</v>
      </c>
      <c r="C386" s="265" t="s">
        <v>1169</v>
      </c>
      <c r="D386" s="266" t="s">
        <v>195</v>
      </c>
      <c r="E386" s="267" t="s">
        <v>1153</v>
      </c>
      <c r="F386" s="272" t="s">
        <v>1154</v>
      </c>
      <c r="G386" s="224" t="s">
        <v>1170</v>
      </c>
      <c r="H386" s="263">
        <v>3</v>
      </c>
      <c r="I386" s="181">
        <v>44256</v>
      </c>
      <c r="J386" s="383">
        <v>44651</v>
      </c>
      <c r="K386" s="232">
        <v>10</v>
      </c>
      <c r="L386" s="232">
        <v>2</v>
      </c>
      <c r="M386" s="232">
        <v>2</v>
      </c>
      <c r="N386" s="232">
        <v>2</v>
      </c>
      <c r="O386" s="232">
        <v>1</v>
      </c>
      <c r="P386" s="232">
        <v>1</v>
      </c>
      <c r="Q386" s="233">
        <v>5</v>
      </c>
      <c r="R386" s="255"/>
      <c r="S386" s="255"/>
      <c r="T386" s="260">
        <v>17000</v>
      </c>
      <c r="U386" s="214">
        <f t="shared" si="304"/>
        <v>0</v>
      </c>
      <c r="V386" s="218">
        <f t="shared" si="304"/>
        <v>0</v>
      </c>
      <c r="W386" s="218">
        <f t="shared" si="304"/>
        <v>0</v>
      </c>
      <c r="X386" s="218">
        <f t="shared" si="304"/>
        <v>0</v>
      </c>
      <c r="Y386" s="212">
        <f t="shared" si="304"/>
        <v>0</v>
      </c>
      <c r="Z386" s="312">
        <f t="shared" si="305"/>
        <v>17000</v>
      </c>
      <c r="AA386" s="218">
        <f t="shared" si="305"/>
        <v>0</v>
      </c>
      <c r="AB386" s="218">
        <f t="shared" si="305"/>
        <v>0</v>
      </c>
      <c r="AC386" s="218">
        <f t="shared" si="305"/>
        <v>0</v>
      </c>
      <c r="AD386" s="212">
        <f t="shared" si="305"/>
        <v>17000</v>
      </c>
      <c r="AE386" s="252"/>
      <c r="AF386" s="252"/>
      <c r="AG386" s="376"/>
      <c r="AH386" s="249">
        <f>SUM(AI386:AL386)</f>
        <v>0</v>
      </c>
      <c r="AI386" s="238"/>
      <c r="AJ386" s="238"/>
      <c r="AK386" s="238"/>
      <c r="AL386" s="239"/>
      <c r="AM386" s="254"/>
      <c r="AN386" s="262"/>
      <c r="AO386" s="249">
        <f>SUM(AP386:AS386)</f>
        <v>0</v>
      </c>
      <c r="AP386" s="238"/>
      <c r="AQ386" s="238"/>
      <c r="AR386" s="238"/>
      <c r="AS386" s="242"/>
      <c r="AT386" s="214">
        <f>SUM(AU386:AX386)</f>
        <v>0</v>
      </c>
      <c r="AU386" s="238"/>
      <c r="AV386" s="238"/>
      <c r="AW386" s="238"/>
      <c r="AX386" s="239"/>
      <c r="AY386" s="249">
        <f>SUM(AZ386:BC386)</f>
        <v>17000</v>
      </c>
      <c r="AZ386" s="238"/>
      <c r="BA386" s="238"/>
      <c r="BB386" s="238"/>
      <c r="BC386" s="246">
        <v>17000</v>
      </c>
      <c r="BD386" s="254"/>
      <c r="BE386" s="252"/>
      <c r="BF386" s="249">
        <f t="shared" si="299"/>
        <v>0</v>
      </c>
      <c r="BG386" s="238"/>
      <c r="BH386" s="238"/>
      <c r="BI386" s="238"/>
      <c r="BJ386" s="239"/>
      <c r="BK386" s="249">
        <f t="shared" si="300"/>
        <v>0</v>
      </c>
      <c r="BL386" s="238"/>
      <c r="BM386" s="238"/>
      <c r="BN386" s="238"/>
      <c r="BO386" s="246"/>
      <c r="BP386" s="223">
        <f t="shared" si="301"/>
        <v>0</v>
      </c>
      <c r="BQ386" s="238"/>
      <c r="BR386" s="238"/>
      <c r="BS386" s="238"/>
      <c r="BT386" s="246"/>
      <c r="BU386" s="249">
        <f t="shared" si="302"/>
        <v>0</v>
      </c>
      <c r="BV386" s="238"/>
      <c r="BW386" s="238"/>
      <c r="BX386" s="238"/>
      <c r="BY386" s="246"/>
      <c r="CA386" s="222">
        <v>353</v>
      </c>
      <c r="CB386" s="217"/>
      <c r="CC386" s="217"/>
      <c r="CD386" s="217"/>
      <c r="CE386" s="217"/>
      <c r="CF386" s="216">
        <f t="shared" si="255"/>
        <v>0</v>
      </c>
      <c r="CH386" s="263">
        <v>32</v>
      </c>
      <c r="CJ386" s="274">
        <v>61</v>
      </c>
    </row>
    <row r="387" spans="1:88" s="211" customFormat="1" ht="16.5" customHeight="1" x14ac:dyDescent="0.15">
      <c r="A387" s="213">
        <f t="shared" si="284"/>
        <v>373</v>
      </c>
      <c r="B387" s="236" t="s">
        <v>27</v>
      </c>
      <c r="C387" s="268" t="s">
        <v>849</v>
      </c>
      <c r="D387" s="266" t="s">
        <v>8</v>
      </c>
      <c r="E387" s="267" t="s">
        <v>846</v>
      </c>
      <c r="F387" s="272" t="s">
        <v>847</v>
      </c>
      <c r="G387" s="224" t="s">
        <v>850</v>
      </c>
      <c r="H387" s="263">
        <v>3</v>
      </c>
      <c r="I387" s="230">
        <v>44270</v>
      </c>
      <c r="J387" s="231">
        <v>44651</v>
      </c>
      <c r="K387" s="232">
        <v>10</v>
      </c>
      <c r="L387" s="232">
        <v>2</v>
      </c>
      <c r="M387" s="232">
        <v>2</v>
      </c>
      <c r="N387" s="232">
        <v>6</v>
      </c>
      <c r="O387" s="232">
        <v>1</v>
      </c>
      <c r="P387" s="232">
        <v>1</v>
      </c>
      <c r="Q387" s="233">
        <v>1</v>
      </c>
      <c r="R387" s="255"/>
      <c r="S387" s="255"/>
      <c r="T387" s="258">
        <v>35</v>
      </c>
      <c r="U387" s="223">
        <f t="shared" si="304"/>
        <v>0</v>
      </c>
      <c r="V387" s="218">
        <f t="shared" si="304"/>
        <v>0</v>
      </c>
      <c r="W387" s="218">
        <f t="shared" si="304"/>
        <v>0</v>
      </c>
      <c r="X387" s="218">
        <f t="shared" si="304"/>
        <v>0</v>
      </c>
      <c r="Y387" s="212">
        <f t="shared" si="304"/>
        <v>0</v>
      </c>
      <c r="Z387" s="214">
        <f t="shared" si="305"/>
        <v>35</v>
      </c>
      <c r="AA387" s="218">
        <f t="shared" si="305"/>
        <v>0</v>
      </c>
      <c r="AB387" s="218">
        <f t="shared" si="305"/>
        <v>0</v>
      </c>
      <c r="AC387" s="218">
        <f t="shared" si="305"/>
        <v>0</v>
      </c>
      <c r="AD387" s="212">
        <f t="shared" si="305"/>
        <v>35</v>
      </c>
      <c r="AE387" s="252"/>
      <c r="AF387" s="252"/>
      <c r="AH387" s="249">
        <f>SUM(AI387:AL387)</f>
        <v>0</v>
      </c>
      <c r="AI387" s="238"/>
      <c r="AJ387" s="238"/>
      <c r="AK387" s="238"/>
      <c r="AL387" s="239"/>
      <c r="AM387" s="254"/>
      <c r="AN387" s="262"/>
      <c r="AO387" s="249">
        <f>SUM(AP387:AS387)</f>
        <v>0</v>
      </c>
      <c r="AP387" s="238"/>
      <c r="AQ387" s="238"/>
      <c r="AR387" s="238"/>
      <c r="AS387" s="242"/>
      <c r="AT387" s="214">
        <f>SUM(AU387:AX387)</f>
        <v>0</v>
      </c>
      <c r="AU387" s="238"/>
      <c r="AV387" s="238"/>
      <c r="AW387" s="238"/>
      <c r="AX387" s="239"/>
      <c r="AY387" s="249">
        <f>SUM(AZ387:BC387)</f>
        <v>35</v>
      </c>
      <c r="AZ387" s="238"/>
      <c r="BA387" s="238"/>
      <c r="BB387" s="238"/>
      <c r="BC387" s="246">
        <v>35</v>
      </c>
      <c r="BD387" s="254"/>
      <c r="BE387" s="252"/>
      <c r="BF387" s="249">
        <f t="shared" si="299"/>
        <v>0</v>
      </c>
      <c r="BG387" s="238"/>
      <c r="BH387" s="238"/>
      <c r="BI387" s="238"/>
      <c r="BJ387" s="239"/>
      <c r="BK387" s="249">
        <f t="shared" si="300"/>
        <v>0</v>
      </c>
      <c r="BL387" s="238"/>
      <c r="BM387" s="238"/>
      <c r="BN387" s="238"/>
      <c r="BO387" s="246"/>
      <c r="BP387" s="223">
        <f t="shared" si="301"/>
        <v>0</v>
      </c>
      <c r="BQ387" s="238"/>
      <c r="BR387" s="238"/>
      <c r="BS387" s="238"/>
      <c r="BT387" s="246"/>
      <c r="BU387" s="249">
        <f t="shared" si="302"/>
        <v>0</v>
      </c>
      <c r="BV387" s="238"/>
      <c r="BW387" s="238"/>
      <c r="BX387" s="238"/>
      <c r="BY387" s="246"/>
      <c r="CA387" s="222">
        <v>1135</v>
      </c>
      <c r="CB387" s="216"/>
      <c r="CC387" s="216"/>
      <c r="CD387" s="216"/>
      <c r="CE387" s="216"/>
      <c r="CF387" s="216">
        <f t="shared" si="255"/>
        <v>0</v>
      </c>
      <c r="CH387" s="263"/>
      <c r="CJ387" s="274"/>
    </row>
    <row r="388" spans="1:88" s="211" customFormat="1" ht="16.5" customHeight="1" x14ac:dyDescent="0.15">
      <c r="A388" s="213">
        <f t="shared" si="284"/>
        <v>374</v>
      </c>
      <c r="B388" s="236" t="s">
        <v>26</v>
      </c>
      <c r="C388" s="265" t="s">
        <v>623</v>
      </c>
      <c r="D388" s="266" t="s">
        <v>195</v>
      </c>
      <c r="E388" s="267" t="s">
        <v>576</v>
      </c>
      <c r="F388" s="272" t="s">
        <v>608</v>
      </c>
      <c r="G388" s="224" t="s">
        <v>624</v>
      </c>
      <c r="H388" s="263">
        <v>3</v>
      </c>
      <c r="I388" s="230">
        <v>44256</v>
      </c>
      <c r="J388" s="231">
        <v>44326</v>
      </c>
      <c r="K388" s="232">
        <v>10</v>
      </c>
      <c r="L388" s="232">
        <v>2</v>
      </c>
      <c r="M388" s="232">
        <v>3</v>
      </c>
      <c r="N388" s="232">
        <v>1</v>
      </c>
      <c r="O388" s="232">
        <v>2</v>
      </c>
      <c r="P388" s="232">
        <v>3</v>
      </c>
      <c r="Q388" s="233">
        <v>1</v>
      </c>
      <c r="R388" s="255"/>
      <c r="S388" s="255"/>
      <c r="T388" s="258">
        <v>5000</v>
      </c>
      <c r="U388" s="214">
        <v>0</v>
      </c>
      <c r="V388" s="218">
        <v>0</v>
      </c>
      <c r="W388" s="218">
        <v>0</v>
      </c>
      <c r="X388" s="218">
        <v>0</v>
      </c>
      <c r="Y388" s="212">
        <v>0</v>
      </c>
      <c r="Z388" s="312">
        <v>5000</v>
      </c>
      <c r="AA388" s="218">
        <v>0</v>
      </c>
      <c r="AB388" s="218">
        <v>0</v>
      </c>
      <c r="AC388" s="218">
        <v>0</v>
      </c>
      <c r="AD388" s="212">
        <v>5000</v>
      </c>
      <c r="AE388" s="252"/>
      <c r="AF388" s="252"/>
      <c r="AH388" s="249">
        <v>0</v>
      </c>
      <c r="AI388" s="238"/>
      <c r="AJ388" s="238"/>
      <c r="AK388" s="238"/>
      <c r="AL388" s="239"/>
      <c r="AM388" s="254"/>
      <c r="AN388" s="262"/>
      <c r="AO388" s="249">
        <v>0</v>
      </c>
      <c r="AP388" s="238"/>
      <c r="AQ388" s="238"/>
      <c r="AR388" s="238"/>
      <c r="AS388" s="242"/>
      <c r="AT388" s="214">
        <v>0</v>
      </c>
      <c r="AU388" s="238"/>
      <c r="AV388" s="238"/>
      <c r="AW388" s="238"/>
      <c r="AX388" s="239"/>
      <c r="AY388" s="249">
        <v>5000</v>
      </c>
      <c r="AZ388" s="238"/>
      <c r="BA388" s="238"/>
      <c r="BB388" s="238"/>
      <c r="BC388" s="246">
        <v>5000</v>
      </c>
      <c r="BD388" s="254"/>
      <c r="BE388" s="249">
        <v>0</v>
      </c>
      <c r="BF388" s="249">
        <f t="shared" si="299"/>
        <v>0</v>
      </c>
      <c r="BG388" s="238"/>
      <c r="BH388" s="238"/>
      <c r="BI388" s="238"/>
      <c r="BJ388" s="239"/>
      <c r="BK388" s="249">
        <v>0</v>
      </c>
      <c r="BL388" s="238"/>
      <c r="BM388" s="238"/>
      <c r="BN388" s="238"/>
      <c r="BO388" s="246"/>
      <c r="BP388" s="223">
        <v>0</v>
      </c>
      <c r="BQ388" s="238"/>
      <c r="BR388" s="238"/>
      <c r="BS388" s="238"/>
      <c r="BT388" s="246"/>
      <c r="BU388" s="249">
        <v>0</v>
      </c>
      <c r="BV388" s="238"/>
      <c r="BW388" s="238"/>
      <c r="BX388" s="238"/>
      <c r="BY388" s="246"/>
      <c r="CA388" s="222">
        <v>355</v>
      </c>
      <c r="CB388" s="216"/>
      <c r="CC388" s="217"/>
      <c r="CD388" s="217"/>
      <c r="CE388" s="217"/>
      <c r="CF388" s="216">
        <f t="shared" si="255"/>
        <v>0</v>
      </c>
      <c r="CH388" s="263">
        <v>32</v>
      </c>
      <c r="CJ388" s="274">
        <v>52</v>
      </c>
    </row>
    <row r="389" spans="1:88" s="211" customFormat="1" ht="16.5" customHeight="1" x14ac:dyDescent="0.15">
      <c r="A389" s="213">
        <f t="shared" si="284"/>
        <v>375</v>
      </c>
      <c r="B389" s="237" t="s">
        <v>26</v>
      </c>
      <c r="C389" s="418" t="s">
        <v>1543</v>
      </c>
      <c r="D389" s="304" t="s">
        <v>8</v>
      </c>
      <c r="E389" s="267" t="s">
        <v>1542</v>
      </c>
      <c r="F389" s="292"/>
      <c r="G389" s="227" t="s">
        <v>1544</v>
      </c>
      <c r="H389" s="263">
        <v>3</v>
      </c>
      <c r="I389" s="230">
        <v>44286</v>
      </c>
      <c r="J389" s="231">
        <v>44377</v>
      </c>
      <c r="K389" s="234">
        <v>10</v>
      </c>
      <c r="L389" s="234">
        <v>2</v>
      </c>
      <c r="M389" s="234">
        <v>5</v>
      </c>
      <c r="N389" s="234">
        <v>1</v>
      </c>
      <c r="O389" s="234">
        <v>1</v>
      </c>
      <c r="P389" s="234">
        <v>2</v>
      </c>
      <c r="Q389" s="235">
        <v>1</v>
      </c>
      <c r="R389" s="255"/>
      <c r="S389" s="255"/>
      <c r="T389" s="261">
        <v>800</v>
      </c>
      <c r="U389" s="219">
        <f t="shared" ref="U389:Y396" si="306">AH389+AO389</f>
        <v>0</v>
      </c>
      <c r="V389" s="220">
        <f t="shared" si="306"/>
        <v>0</v>
      </c>
      <c r="W389" s="220">
        <f t="shared" si="306"/>
        <v>0</v>
      </c>
      <c r="X389" s="220">
        <f t="shared" si="306"/>
        <v>0</v>
      </c>
      <c r="Y389" s="221">
        <f t="shared" si="306"/>
        <v>0</v>
      </c>
      <c r="Z389" s="219">
        <f t="shared" ref="Z389:AD396" si="307">AT389+AY389+BF389+BK389+BP389+BU389</f>
        <v>800</v>
      </c>
      <c r="AA389" s="220">
        <f t="shared" si="307"/>
        <v>0</v>
      </c>
      <c r="AB389" s="220">
        <f t="shared" si="307"/>
        <v>0</v>
      </c>
      <c r="AC389" s="220">
        <f t="shared" si="307"/>
        <v>0</v>
      </c>
      <c r="AD389" s="221">
        <f t="shared" si="307"/>
        <v>800</v>
      </c>
      <c r="AE389" s="252"/>
      <c r="AF389" s="252"/>
      <c r="AH389" s="251">
        <f t="shared" ref="AH389:AH396" si="308">SUM(AI389:AL389)</f>
        <v>0</v>
      </c>
      <c r="AI389" s="240"/>
      <c r="AJ389" s="240"/>
      <c r="AK389" s="240"/>
      <c r="AL389" s="241"/>
      <c r="AM389" s="254"/>
      <c r="AN389" s="262"/>
      <c r="AO389" s="249">
        <f t="shared" ref="AO389:AO396" si="309">SUM(AP389:AS389)</f>
        <v>0</v>
      </c>
      <c r="AP389" s="240"/>
      <c r="AQ389" s="240"/>
      <c r="AR389" s="240"/>
      <c r="AS389" s="243"/>
      <c r="AT389" s="214">
        <f t="shared" ref="AT389:AT396" si="310">SUM(AU389:AX389)</f>
        <v>0</v>
      </c>
      <c r="AU389" s="240"/>
      <c r="AV389" s="240"/>
      <c r="AW389" s="240"/>
      <c r="AX389" s="241"/>
      <c r="AY389" s="249">
        <f t="shared" ref="AY389:AY396" si="311">SUM(AZ389:BC389)</f>
        <v>800</v>
      </c>
      <c r="AZ389" s="240"/>
      <c r="BA389" s="240"/>
      <c r="BB389" s="240"/>
      <c r="BC389" s="247">
        <v>800</v>
      </c>
      <c r="BD389" s="254"/>
      <c r="BE389" s="252"/>
      <c r="BF389" s="249">
        <f t="shared" si="299"/>
        <v>0</v>
      </c>
      <c r="BG389" s="240"/>
      <c r="BH389" s="240"/>
      <c r="BI389" s="240"/>
      <c r="BJ389" s="241"/>
      <c r="BK389" s="249">
        <f t="shared" ref="BK389:BK396" si="312">SUM(BL389:BO389)</f>
        <v>0</v>
      </c>
      <c r="BL389" s="240"/>
      <c r="BM389" s="240"/>
      <c r="BN389" s="240"/>
      <c r="BO389" s="247"/>
      <c r="BP389" s="223">
        <f t="shared" ref="BP389:BP396" si="313">SUM(BQ389:BT389)</f>
        <v>0</v>
      </c>
      <c r="BQ389" s="240"/>
      <c r="BR389" s="240"/>
      <c r="BS389" s="240"/>
      <c r="BT389" s="247"/>
      <c r="BU389" s="249">
        <f t="shared" ref="BU389:BU416" si="314">SUM(BV389:BY389)</f>
        <v>0</v>
      </c>
      <c r="BV389" s="240"/>
      <c r="BW389" s="240"/>
      <c r="BX389" s="240"/>
      <c r="BY389" s="247"/>
      <c r="CA389" s="222">
        <v>356</v>
      </c>
      <c r="CB389" s="217"/>
      <c r="CC389" s="217"/>
      <c r="CD389" s="217"/>
      <c r="CE389" s="217"/>
      <c r="CF389" s="216">
        <f t="shared" si="255"/>
        <v>0</v>
      </c>
      <c r="CH389" s="263">
        <v>32</v>
      </c>
      <c r="CJ389" s="274">
        <v>181</v>
      </c>
    </row>
    <row r="390" spans="1:88" s="211" customFormat="1" ht="16.5" customHeight="1" x14ac:dyDescent="0.15">
      <c r="A390" s="213">
        <f t="shared" si="284"/>
        <v>376</v>
      </c>
      <c r="B390" s="236" t="s">
        <v>26</v>
      </c>
      <c r="C390" s="590" t="s">
        <v>1590</v>
      </c>
      <c r="D390" s="266" t="s">
        <v>195</v>
      </c>
      <c r="E390" s="267" t="s">
        <v>1583</v>
      </c>
      <c r="F390" s="272" t="s">
        <v>1584</v>
      </c>
      <c r="G390" s="225" t="s">
        <v>1591</v>
      </c>
      <c r="H390" s="319">
        <v>3</v>
      </c>
      <c r="I390" s="275">
        <v>44256</v>
      </c>
      <c r="J390" s="320">
        <v>44651</v>
      </c>
      <c r="K390" s="232">
        <v>10</v>
      </c>
      <c r="L390" s="232">
        <v>4</v>
      </c>
      <c r="M390" s="232">
        <v>2</v>
      </c>
      <c r="N390" s="232">
        <v>1</v>
      </c>
      <c r="O390" s="232">
        <v>1</v>
      </c>
      <c r="P390" s="232">
        <v>1</v>
      </c>
      <c r="Q390" s="233">
        <v>5</v>
      </c>
      <c r="R390" s="255"/>
      <c r="S390" s="255"/>
      <c r="T390" s="474">
        <v>4650</v>
      </c>
      <c r="U390" s="214">
        <f t="shared" si="306"/>
        <v>0</v>
      </c>
      <c r="V390" s="218">
        <f t="shared" si="306"/>
        <v>0</v>
      </c>
      <c r="W390" s="218">
        <f t="shared" si="306"/>
        <v>0</v>
      </c>
      <c r="X390" s="218">
        <f t="shared" si="306"/>
        <v>0</v>
      </c>
      <c r="Y390" s="212">
        <f t="shared" si="306"/>
        <v>0</v>
      </c>
      <c r="Z390" s="214">
        <f t="shared" si="307"/>
        <v>4650</v>
      </c>
      <c r="AA390" s="218">
        <f t="shared" si="307"/>
        <v>0</v>
      </c>
      <c r="AB390" s="218">
        <f t="shared" si="307"/>
        <v>0</v>
      </c>
      <c r="AC390" s="218">
        <f t="shared" si="307"/>
        <v>0</v>
      </c>
      <c r="AD390" s="212">
        <f t="shared" si="307"/>
        <v>4650</v>
      </c>
      <c r="AE390" s="252"/>
      <c r="AF390" s="252"/>
      <c r="AH390" s="249">
        <f t="shared" si="308"/>
        <v>0</v>
      </c>
      <c r="AI390" s="238"/>
      <c r="AJ390" s="238"/>
      <c r="AK390" s="238"/>
      <c r="AL390" s="239"/>
      <c r="AM390" s="254"/>
      <c r="AN390" s="262"/>
      <c r="AO390" s="249">
        <f t="shared" si="309"/>
        <v>0</v>
      </c>
      <c r="AP390" s="238"/>
      <c r="AQ390" s="238"/>
      <c r="AR390" s="238"/>
      <c r="AS390" s="242"/>
      <c r="AT390" s="214">
        <f t="shared" si="310"/>
        <v>0</v>
      </c>
      <c r="AU390" s="238"/>
      <c r="AV390" s="238"/>
      <c r="AW390" s="238"/>
      <c r="AX390" s="239"/>
      <c r="AY390" s="249">
        <f t="shared" si="311"/>
        <v>4650</v>
      </c>
      <c r="AZ390" s="238"/>
      <c r="BA390" s="238"/>
      <c r="BB390" s="238"/>
      <c r="BC390" s="281">
        <v>4650</v>
      </c>
      <c r="BD390" s="254"/>
      <c r="BE390" s="252"/>
      <c r="BF390" s="249">
        <f t="shared" si="299"/>
        <v>0</v>
      </c>
      <c r="BG390" s="238"/>
      <c r="BH390" s="238"/>
      <c r="BI390" s="238"/>
      <c r="BJ390" s="239"/>
      <c r="BK390" s="249">
        <f t="shared" si="312"/>
        <v>0</v>
      </c>
      <c r="BL390" s="238"/>
      <c r="BM390" s="238"/>
      <c r="BN390" s="238"/>
      <c r="BO390" s="246"/>
      <c r="BP390" s="223">
        <f t="shared" si="313"/>
        <v>0</v>
      </c>
      <c r="BQ390" s="238"/>
      <c r="BR390" s="238"/>
      <c r="BS390" s="238"/>
      <c r="BT390" s="246"/>
      <c r="BU390" s="249">
        <f t="shared" si="314"/>
        <v>0</v>
      </c>
      <c r="BV390" s="238"/>
      <c r="BW390" s="238"/>
      <c r="BX390" s="238"/>
      <c r="BY390" s="246"/>
      <c r="CA390" s="222">
        <v>359</v>
      </c>
      <c r="CB390" s="216"/>
      <c r="CC390" s="216"/>
      <c r="CD390" s="216"/>
      <c r="CE390" s="216"/>
      <c r="CF390" s="216">
        <f t="shared" si="255"/>
        <v>0</v>
      </c>
      <c r="CH390" s="263">
        <v>32</v>
      </c>
      <c r="CJ390" s="274">
        <v>111</v>
      </c>
    </row>
    <row r="391" spans="1:88" s="211" customFormat="1" ht="16.5" customHeight="1" x14ac:dyDescent="0.15">
      <c r="A391" s="213">
        <f t="shared" si="284"/>
        <v>377</v>
      </c>
      <c r="B391" s="237" t="s">
        <v>26</v>
      </c>
      <c r="C391" s="418" t="s">
        <v>195</v>
      </c>
      <c r="D391" s="304" t="s">
        <v>195</v>
      </c>
      <c r="E391" s="267" t="s">
        <v>1758</v>
      </c>
      <c r="F391" s="292" t="s">
        <v>1759</v>
      </c>
      <c r="G391" s="227" t="s">
        <v>1770</v>
      </c>
      <c r="H391" s="319">
        <v>3</v>
      </c>
      <c r="I391" s="488" t="s">
        <v>1767</v>
      </c>
      <c r="J391" s="320">
        <v>44651</v>
      </c>
      <c r="K391" s="234">
        <v>10</v>
      </c>
      <c r="L391" s="234">
        <v>7</v>
      </c>
      <c r="M391" s="234" t="s">
        <v>1762</v>
      </c>
      <c r="N391" s="234"/>
      <c r="O391" s="234"/>
      <c r="P391" s="234"/>
      <c r="Q391" s="235"/>
      <c r="R391" s="255"/>
      <c r="S391" s="255"/>
      <c r="T391" s="295">
        <v>21000</v>
      </c>
      <c r="U391" s="219">
        <f t="shared" si="306"/>
        <v>0</v>
      </c>
      <c r="V391" s="220">
        <f t="shared" si="306"/>
        <v>0</v>
      </c>
      <c r="W391" s="220">
        <f t="shared" si="306"/>
        <v>0</v>
      </c>
      <c r="X391" s="220">
        <f t="shared" si="306"/>
        <v>0</v>
      </c>
      <c r="Y391" s="221">
        <f t="shared" si="306"/>
        <v>0</v>
      </c>
      <c r="Z391" s="300">
        <f t="shared" si="307"/>
        <v>21000</v>
      </c>
      <c r="AA391" s="220">
        <f t="shared" si="307"/>
        <v>0</v>
      </c>
      <c r="AB391" s="220">
        <f t="shared" si="307"/>
        <v>0</v>
      </c>
      <c r="AC391" s="220">
        <f t="shared" si="307"/>
        <v>0</v>
      </c>
      <c r="AD391" s="330">
        <f t="shared" si="307"/>
        <v>21000</v>
      </c>
      <c r="AE391" s="252"/>
      <c r="AF391" s="252"/>
      <c r="AH391" s="251">
        <f t="shared" si="308"/>
        <v>0</v>
      </c>
      <c r="AI391" s="240"/>
      <c r="AJ391" s="240"/>
      <c r="AK391" s="240"/>
      <c r="AL391" s="241"/>
      <c r="AM391" s="254"/>
      <c r="AN391" s="262"/>
      <c r="AO391" s="249">
        <f t="shared" si="309"/>
        <v>0</v>
      </c>
      <c r="AP391" s="240"/>
      <c r="AQ391" s="240"/>
      <c r="AR391" s="240"/>
      <c r="AS391" s="243"/>
      <c r="AT391" s="214">
        <f t="shared" si="310"/>
        <v>0</v>
      </c>
      <c r="AU391" s="240"/>
      <c r="AV391" s="240"/>
      <c r="AW391" s="240"/>
      <c r="AX391" s="241"/>
      <c r="AY391" s="336">
        <f t="shared" si="311"/>
        <v>21000</v>
      </c>
      <c r="AZ391" s="240"/>
      <c r="BA391" s="240"/>
      <c r="BB391" s="240"/>
      <c r="BC391" s="297">
        <v>21000</v>
      </c>
      <c r="BD391" s="254"/>
      <c r="BE391" s="252"/>
      <c r="BF391" s="249">
        <f t="shared" si="299"/>
        <v>0</v>
      </c>
      <c r="BG391" s="240"/>
      <c r="BH391" s="240"/>
      <c r="BI391" s="240"/>
      <c r="BJ391" s="241"/>
      <c r="BK391" s="249">
        <f t="shared" si="312"/>
        <v>0</v>
      </c>
      <c r="BL391" s="240"/>
      <c r="BM391" s="240"/>
      <c r="BN391" s="240"/>
      <c r="BO391" s="247"/>
      <c r="BP391" s="223">
        <f t="shared" si="313"/>
        <v>0</v>
      </c>
      <c r="BQ391" s="240"/>
      <c r="BR391" s="240"/>
      <c r="BS391" s="240"/>
      <c r="BT391" s="247"/>
      <c r="BU391" s="249">
        <f t="shared" si="314"/>
        <v>0</v>
      </c>
      <c r="BV391" s="240"/>
      <c r="BW391" s="240"/>
      <c r="BX391" s="240"/>
      <c r="BY391" s="247"/>
      <c r="CA391" s="222">
        <v>360</v>
      </c>
      <c r="CB391" s="216"/>
      <c r="CC391" s="216"/>
      <c r="CD391" s="216"/>
      <c r="CE391" s="216"/>
      <c r="CF391" s="216">
        <f t="shared" si="255"/>
        <v>0</v>
      </c>
      <c r="CH391" s="263">
        <v>32</v>
      </c>
      <c r="CJ391" s="274">
        <v>121</v>
      </c>
    </row>
    <row r="392" spans="1:88" s="211" customFormat="1" ht="16.5" customHeight="1" x14ac:dyDescent="0.15">
      <c r="A392" s="213">
        <f t="shared" si="284"/>
        <v>378</v>
      </c>
      <c r="B392" s="374" t="s">
        <v>26</v>
      </c>
      <c r="C392" s="265" t="s">
        <v>871</v>
      </c>
      <c r="D392" s="266" t="s">
        <v>872</v>
      </c>
      <c r="E392" s="267" t="s">
        <v>855</v>
      </c>
      <c r="F392" s="325" t="s">
        <v>869</v>
      </c>
      <c r="G392" s="375" t="s">
        <v>873</v>
      </c>
      <c r="H392" s="263">
        <v>3</v>
      </c>
      <c r="I392" s="275">
        <v>44270</v>
      </c>
      <c r="J392" s="231">
        <v>44651</v>
      </c>
      <c r="K392" s="232">
        <v>10</v>
      </c>
      <c r="L392" s="232">
        <v>7</v>
      </c>
      <c r="M392" s="232">
        <v>4</v>
      </c>
      <c r="N392" s="232">
        <v>1</v>
      </c>
      <c r="O392" s="232">
        <v>1</v>
      </c>
      <c r="P392" s="232">
        <v>1</v>
      </c>
      <c r="Q392" s="233">
        <v>2</v>
      </c>
      <c r="R392" s="255"/>
      <c r="S392" s="255"/>
      <c r="T392" s="258">
        <v>40</v>
      </c>
      <c r="U392" s="214">
        <f t="shared" si="306"/>
        <v>0</v>
      </c>
      <c r="V392" s="218">
        <f t="shared" si="306"/>
        <v>0</v>
      </c>
      <c r="W392" s="218">
        <f t="shared" si="306"/>
        <v>0</v>
      </c>
      <c r="X392" s="218">
        <f t="shared" si="306"/>
        <v>0</v>
      </c>
      <c r="Y392" s="212">
        <f t="shared" si="306"/>
        <v>0</v>
      </c>
      <c r="Z392" s="214">
        <f t="shared" si="307"/>
        <v>40</v>
      </c>
      <c r="AA392" s="218">
        <f t="shared" si="307"/>
        <v>0</v>
      </c>
      <c r="AB392" s="218">
        <f t="shared" si="307"/>
        <v>0</v>
      </c>
      <c r="AC392" s="218">
        <f t="shared" si="307"/>
        <v>0</v>
      </c>
      <c r="AD392" s="212">
        <f t="shared" si="307"/>
        <v>40</v>
      </c>
      <c r="AE392" s="252"/>
      <c r="AF392" s="252"/>
      <c r="AG392" s="376"/>
      <c r="AH392" s="249">
        <f t="shared" si="308"/>
        <v>0</v>
      </c>
      <c r="AI392" s="238"/>
      <c r="AJ392" s="238"/>
      <c r="AK392" s="238"/>
      <c r="AL392" s="246"/>
      <c r="AM392" s="254"/>
      <c r="AN392" s="262"/>
      <c r="AO392" s="249">
        <f t="shared" si="309"/>
        <v>0</v>
      </c>
      <c r="AP392" s="238"/>
      <c r="AQ392" s="238"/>
      <c r="AR392" s="238"/>
      <c r="AS392" s="242"/>
      <c r="AT392" s="214">
        <f t="shared" si="310"/>
        <v>0</v>
      </c>
      <c r="AU392" s="238"/>
      <c r="AV392" s="238"/>
      <c r="AW392" s="238"/>
      <c r="AX392" s="239"/>
      <c r="AY392" s="249">
        <f t="shared" si="311"/>
        <v>40</v>
      </c>
      <c r="AZ392" s="238"/>
      <c r="BA392" s="238"/>
      <c r="BB392" s="238"/>
      <c r="BC392" s="246">
        <v>40</v>
      </c>
      <c r="BD392" s="254"/>
      <c r="BE392" s="252"/>
      <c r="BF392" s="249">
        <f t="shared" si="299"/>
        <v>0</v>
      </c>
      <c r="BG392" s="238"/>
      <c r="BH392" s="238"/>
      <c r="BI392" s="238"/>
      <c r="BJ392" s="239"/>
      <c r="BK392" s="249">
        <f t="shared" si="312"/>
        <v>0</v>
      </c>
      <c r="BL392" s="238"/>
      <c r="BM392" s="238"/>
      <c r="BN392" s="238"/>
      <c r="BO392" s="246"/>
      <c r="BP392" s="223">
        <f t="shared" si="313"/>
        <v>0</v>
      </c>
      <c r="BQ392" s="238"/>
      <c r="BR392" s="238"/>
      <c r="BS392" s="238"/>
      <c r="BT392" s="246"/>
      <c r="BU392" s="249">
        <f t="shared" si="314"/>
        <v>0</v>
      </c>
      <c r="BV392" s="238"/>
      <c r="BW392" s="238"/>
      <c r="BX392" s="238"/>
      <c r="BY392" s="246"/>
      <c r="CA392" s="222">
        <v>2</v>
      </c>
      <c r="CB392" s="216"/>
      <c r="CC392" s="216"/>
      <c r="CD392" s="216"/>
      <c r="CE392" s="216"/>
      <c r="CF392" s="216">
        <f t="shared" si="255"/>
        <v>0</v>
      </c>
      <c r="CH392" s="376"/>
    </row>
    <row r="393" spans="1:88" s="211" customFormat="1" ht="16.5" customHeight="1" x14ac:dyDescent="0.15">
      <c r="A393" s="213">
        <f t="shared" si="284"/>
        <v>379</v>
      </c>
      <c r="B393" s="237" t="s">
        <v>26</v>
      </c>
      <c r="C393" s="1122" t="s">
        <v>2172</v>
      </c>
      <c r="D393" s="1123" t="s">
        <v>2178</v>
      </c>
      <c r="E393" s="1116" t="s">
        <v>332</v>
      </c>
      <c r="F393" s="1124" t="s">
        <v>340</v>
      </c>
      <c r="G393" s="285" t="s">
        <v>2173</v>
      </c>
      <c r="H393" s="263">
        <v>3</v>
      </c>
      <c r="I393" s="230">
        <v>44270</v>
      </c>
      <c r="J393" s="1113" t="s">
        <v>2174</v>
      </c>
      <c r="K393" s="234">
        <v>10</v>
      </c>
      <c r="L393" s="234">
        <v>7</v>
      </c>
      <c r="M393" s="234">
        <v>5</v>
      </c>
      <c r="N393" s="234">
        <v>1</v>
      </c>
      <c r="O393" s="234">
        <v>1</v>
      </c>
      <c r="P393" s="234">
        <v>1</v>
      </c>
      <c r="Q393" s="235">
        <v>1</v>
      </c>
      <c r="R393" s="255"/>
      <c r="S393" s="255"/>
      <c r="T393" s="261">
        <v>734.505</v>
      </c>
      <c r="U393" s="219">
        <f t="shared" si="306"/>
        <v>0</v>
      </c>
      <c r="V393" s="220">
        <f t="shared" si="306"/>
        <v>0</v>
      </c>
      <c r="W393" s="220">
        <f t="shared" si="306"/>
        <v>0</v>
      </c>
      <c r="X393" s="220">
        <f t="shared" si="306"/>
        <v>0</v>
      </c>
      <c r="Y393" s="221">
        <f t="shared" si="306"/>
        <v>0</v>
      </c>
      <c r="Z393" s="219">
        <f t="shared" si="307"/>
        <v>735</v>
      </c>
      <c r="AA393" s="220">
        <f t="shared" si="307"/>
        <v>0</v>
      </c>
      <c r="AB393" s="220">
        <f t="shared" si="307"/>
        <v>0</v>
      </c>
      <c r="AC393" s="220">
        <f t="shared" si="307"/>
        <v>0</v>
      </c>
      <c r="AD393" s="221">
        <f t="shared" si="307"/>
        <v>735</v>
      </c>
      <c r="AE393" s="252"/>
      <c r="AF393" s="252"/>
      <c r="AH393" s="251">
        <f t="shared" si="308"/>
        <v>0</v>
      </c>
      <c r="AI393" s="240"/>
      <c r="AJ393" s="240"/>
      <c r="AK393" s="240"/>
      <c r="AL393" s="241"/>
      <c r="AM393" s="254"/>
      <c r="AN393" s="262"/>
      <c r="AO393" s="249">
        <f t="shared" si="309"/>
        <v>0</v>
      </c>
      <c r="AP393" s="240"/>
      <c r="AQ393" s="240"/>
      <c r="AR393" s="240"/>
      <c r="AS393" s="243"/>
      <c r="AT393" s="214">
        <f t="shared" si="310"/>
        <v>0</v>
      </c>
      <c r="AU393" s="240"/>
      <c r="AV393" s="240"/>
      <c r="AW393" s="240"/>
      <c r="AX393" s="241"/>
      <c r="AY393" s="249">
        <f t="shared" si="311"/>
        <v>735</v>
      </c>
      <c r="AZ393" s="240"/>
      <c r="BA393" s="240"/>
      <c r="BB393" s="240"/>
      <c r="BC393" s="247">
        <v>735</v>
      </c>
      <c r="BD393" s="254"/>
      <c r="BE393" s="252"/>
      <c r="BF393" s="249">
        <f t="shared" si="299"/>
        <v>0</v>
      </c>
      <c r="BG393" s="240"/>
      <c r="BH393" s="240"/>
      <c r="BI393" s="240"/>
      <c r="BJ393" s="241"/>
      <c r="BK393" s="249">
        <f t="shared" si="312"/>
        <v>0</v>
      </c>
      <c r="BL393" s="240"/>
      <c r="BM393" s="240"/>
      <c r="BN393" s="240"/>
      <c r="BO393" s="247"/>
      <c r="BP393" s="223">
        <f t="shared" si="313"/>
        <v>0</v>
      </c>
      <c r="BQ393" s="240"/>
      <c r="BR393" s="240"/>
      <c r="BS393" s="240"/>
      <c r="BT393" s="247"/>
      <c r="BU393" s="249">
        <f t="shared" si="314"/>
        <v>0</v>
      </c>
      <c r="BV393" s="240"/>
      <c r="BW393" s="240"/>
      <c r="BX393" s="240"/>
      <c r="BY393" s="247"/>
      <c r="CA393" s="222">
        <v>234</v>
      </c>
      <c r="CB393" s="216"/>
      <c r="CC393" s="216"/>
      <c r="CD393" s="216"/>
      <c r="CE393" s="216"/>
      <c r="CF393" s="216">
        <f t="shared" ref="CF393" si="315">+T393-Z393</f>
        <v>-0.49500000000000455</v>
      </c>
      <c r="CH393" s="263">
        <v>32</v>
      </c>
      <c r="CJ393" s="274">
        <v>141</v>
      </c>
    </row>
    <row r="394" spans="1:88" s="211" customFormat="1" ht="16.5" customHeight="1" x14ac:dyDescent="0.15">
      <c r="A394" s="213">
        <v>21</v>
      </c>
      <c r="B394" s="237" t="s">
        <v>2175</v>
      </c>
      <c r="C394" s="1125" t="s">
        <v>2176</v>
      </c>
      <c r="D394" s="1123" t="s">
        <v>195</v>
      </c>
      <c r="E394" s="1116" t="s">
        <v>336</v>
      </c>
      <c r="F394" s="1126" t="s">
        <v>337</v>
      </c>
      <c r="G394" s="227" t="s">
        <v>2177</v>
      </c>
      <c r="H394" s="263">
        <v>3</v>
      </c>
      <c r="I394" s="230">
        <v>44270</v>
      </c>
      <c r="J394" s="231">
        <v>44651</v>
      </c>
      <c r="K394" s="234">
        <v>10</v>
      </c>
      <c r="L394" s="234">
        <v>7</v>
      </c>
      <c r="M394" s="234">
        <v>7</v>
      </c>
      <c r="N394" s="234">
        <v>1</v>
      </c>
      <c r="O394" s="234">
        <v>4</v>
      </c>
      <c r="P394" s="234">
        <v>1</v>
      </c>
      <c r="Q394" s="235">
        <v>1</v>
      </c>
      <c r="R394" s="255"/>
      <c r="S394" s="255"/>
      <c r="T394" s="261">
        <v>13</v>
      </c>
      <c r="U394" s="219">
        <v>0</v>
      </c>
      <c r="V394" s="220">
        <v>0</v>
      </c>
      <c r="W394" s="220">
        <v>0</v>
      </c>
      <c r="X394" s="220">
        <v>0</v>
      </c>
      <c r="Y394" s="221">
        <v>0</v>
      </c>
      <c r="Z394" s="219">
        <v>13</v>
      </c>
      <c r="AA394" s="220">
        <v>0</v>
      </c>
      <c r="AB394" s="220">
        <v>0</v>
      </c>
      <c r="AC394" s="220">
        <v>0</v>
      </c>
      <c r="AD394" s="221">
        <v>13</v>
      </c>
      <c r="AE394" s="252"/>
      <c r="AF394" s="252"/>
      <c r="AH394" s="251">
        <v>0</v>
      </c>
      <c r="AI394" s="240"/>
      <c r="AJ394" s="240"/>
      <c r="AK394" s="240"/>
      <c r="AL394" s="241"/>
      <c r="AM394" s="254"/>
      <c r="AN394" s="262"/>
      <c r="AO394" s="249">
        <v>0</v>
      </c>
      <c r="AP394" s="240"/>
      <c r="AQ394" s="240"/>
      <c r="AR394" s="240"/>
      <c r="AS394" s="243"/>
      <c r="AT394" s="214">
        <v>0</v>
      </c>
      <c r="AU394" s="240"/>
      <c r="AV394" s="240"/>
      <c r="AW394" s="240"/>
      <c r="AX394" s="241"/>
      <c r="AY394" s="249">
        <v>13</v>
      </c>
      <c r="AZ394" s="240"/>
      <c r="BA394" s="240"/>
      <c r="BB394" s="240"/>
      <c r="BC394" s="247">
        <v>13</v>
      </c>
      <c r="BD394" s="254"/>
      <c r="BE394" s="252"/>
      <c r="BF394" s="249">
        <v>0</v>
      </c>
      <c r="BG394" s="240"/>
      <c r="BH394" s="240"/>
      <c r="BI394" s="240"/>
      <c r="BJ394" s="241"/>
      <c r="BK394" s="249">
        <v>0</v>
      </c>
      <c r="BL394" s="240"/>
      <c r="BM394" s="240"/>
      <c r="BN394" s="240"/>
      <c r="BO394" s="247"/>
      <c r="BP394" s="223">
        <v>0</v>
      </c>
      <c r="BQ394" s="240"/>
      <c r="BR394" s="240"/>
      <c r="BS394" s="240"/>
      <c r="BT394" s="247"/>
      <c r="BU394" s="249">
        <v>0</v>
      </c>
      <c r="BV394" s="240"/>
      <c r="BW394" s="240"/>
      <c r="BX394" s="240"/>
      <c r="BY394" s="247"/>
      <c r="CA394" s="222">
        <v>362</v>
      </c>
      <c r="CB394" s="216"/>
      <c r="CC394" s="216"/>
      <c r="CD394" s="216"/>
      <c r="CE394" s="216"/>
      <c r="CF394" s="216">
        <v>0</v>
      </c>
      <c r="CH394" s="211">
        <v>32</v>
      </c>
      <c r="CJ394" s="211">
        <v>141</v>
      </c>
    </row>
    <row r="395" spans="1:88" s="211" customFormat="1" x14ac:dyDescent="0.15">
      <c r="A395" s="213">
        <f t="shared" si="284"/>
        <v>381</v>
      </c>
      <c r="B395" s="237" t="s">
        <v>26</v>
      </c>
      <c r="C395" s="418" t="s">
        <v>2051</v>
      </c>
      <c r="D395" s="304" t="s">
        <v>195</v>
      </c>
      <c r="E395" s="267" t="s">
        <v>886</v>
      </c>
      <c r="F395" s="292" t="s">
        <v>913</v>
      </c>
      <c r="G395" s="227" t="s">
        <v>2052</v>
      </c>
      <c r="H395" s="263">
        <v>3</v>
      </c>
      <c r="I395" s="230" t="s">
        <v>2053</v>
      </c>
      <c r="J395" s="231">
        <v>44651</v>
      </c>
      <c r="K395" s="234">
        <v>10</v>
      </c>
      <c r="L395" s="234">
        <v>9</v>
      </c>
      <c r="M395" s="234">
        <v>8</v>
      </c>
      <c r="N395" s="234">
        <v>3</v>
      </c>
      <c r="O395" s="234">
        <v>1</v>
      </c>
      <c r="P395" s="234">
        <v>2</v>
      </c>
      <c r="Q395" s="235">
        <v>3</v>
      </c>
      <c r="R395" s="255"/>
      <c r="S395" s="255"/>
      <c r="T395" s="261">
        <v>8625</v>
      </c>
      <c r="U395" s="219">
        <f t="shared" si="306"/>
        <v>0</v>
      </c>
      <c r="V395" s="220">
        <f t="shared" si="306"/>
        <v>0</v>
      </c>
      <c r="W395" s="220">
        <f t="shared" si="306"/>
        <v>0</v>
      </c>
      <c r="X395" s="220">
        <f t="shared" si="306"/>
        <v>0</v>
      </c>
      <c r="Y395" s="221">
        <f t="shared" si="306"/>
        <v>0</v>
      </c>
      <c r="Z395" s="219">
        <f t="shared" si="307"/>
        <v>8625</v>
      </c>
      <c r="AA395" s="220">
        <f t="shared" si="307"/>
        <v>0</v>
      </c>
      <c r="AB395" s="220">
        <f t="shared" si="307"/>
        <v>0</v>
      </c>
      <c r="AC395" s="220">
        <f t="shared" si="307"/>
        <v>0</v>
      </c>
      <c r="AD395" s="221">
        <f t="shared" si="307"/>
        <v>8625</v>
      </c>
      <c r="AE395" s="252"/>
      <c r="AF395" s="252"/>
      <c r="AH395" s="251">
        <f t="shared" si="308"/>
        <v>0</v>
      </c>
      <c r="AI395" s="240"/>
      <c r="AJ395" s="240"/>
      <c r="AK395" s="240"/>
      <c r="AL395" s="241"/>
      <c r="AM395" s="254"/>
      <c r="AN395" s="262"/>
      <c r="AO395" s="249">
        <f t="shared" si="309"/>
        <v>0</v>
      </c>
      <c r="AP395" s="240"/>
      <c r="AQ395" s="240"/>
      <c r="AR395" s="240"/>
      <c r="AS395" s="243"/>
      <c r="AT395" s="214">
        <f t="shared" si="310"/>
        <v>0</v>
      </c>
      <c r="AU395" s="240"/>
      <c r="AV395" s="240"/>
      <c r="AW395" s="240"/>
      <c r="AX395" s="241"/>
      <c r="AY395" s="249">
        <f t="shared" si="311"/>
        <v>8625</v>
      </c>
      <c r="AZ395" s="240"/>
      <c r="BA395" s="240"/>
      <c r="BB395" s="240"/>
      <c r="BC395" s="247">
        <v>8625</v>
      </c>
      <c r="BD395" s="254"/>
      <c r="BE395" s="252"/>
      <c r="BF395" s="249">
        <f>SUM(BG395:BJ395)</f>
        <v>0</v>
      </c>
      <c r="BG395" s="240"/>
      <c r="BH395" s="240"/>
      <c r="BI395" s="240"/>
      <c r="BJ395" s="241"/>
      <c r="BK395" s="249">
        <f t="shared" si="312"/>
        <v>0</v>
      </c>
      <c r="BL395" s="240"/>
      <c r="BM395" s="240"/>
      <c r="BN395" s="240"/>
      <c r="BO395" s="247"/>
      <c r="BP395" s="223">
        <f t="shared" si="313"/>
        <v>0</v>
      </c>
      <c r="BQ395" s="240"/>
      <c r="BR395" s="240"/>
      <c r="BS395" s="240"/>
      <c r="BT395" s="247"/>
      <c r="BU395" s="249">
        <f t="shared" si="314"/>
        <v>0</v>
      </c>
      <c r="BV395" s="240"/>
      <c r="BW395" s="240"/>
      <c r="BX395" s="240"/>
      <c r="BY395" s="247"/>
      <c r="CA395" s="222">
        <v>365</v>
      </c>
      <c r="CB395" s="216"/>
      <c r="CC395" s="216"/>
      <c r="CD395" s="216"/>
      <c r="CE395" s="216"/>
      <c r="CF395" s="216">
        <f t="shared" si="255"/>
        <v>0</v>
      </c>
      <c r="CH395" s="263">
        <v>32</v>
      </c>
      <c r="CJ395" s="274">
        <v>163</v>
      </c>
    </row>
    <row r="396" spans="1:88" s="211" customFormat="1" x14ac:dyDescent="0.15">
      <c r="A396" s="213">
        <f t="shared" si="284"/>
        <v>382</v>
      </c>
      <c r="B396" s="237" t="s">
        <v>26</v>
      </c>
      <c r="C396" s="801" t="s">
        <v>2054</v>
      </c>
      <c r="D396" s="304" t="s">
        <v>195</v>
      </c>
      <c r="E396" s="267" t="s">
        <v>886</v>
      </c>
      <c r="F396" s="292" t="s">
        <v>913</v>
      </c>
      <c r="G396" s="227" t="s">
        <v>2055</v>
      </c>
      <c r="H396" s="263">
        <v>3</v>
      </c>
      <c r="I396" s="230" t="s">
        <v>2053</v>
      </c>
      <c r="J396" s="231">
        <v>44651</v>
      </c>
      <c r="K396" s="234">
        <v>10</v>
      </c>
      <c r="L396" s="234">
        <v>9</v>
      </c>
      <c r="M396" s="234">
        <v>8</v>
      </c>
      <c r="N396" s="234">
        <v>3</v>
      </c>
      <c r="O396" s="234">
        <v>1</v>
      </c>
      <c r="P396" s="234">
        <v>1</v>
      </c>
      <c r="Q396" s="235">
        <v>1</v>
      </c>
      <c r="R396" s="255"/>
      <c r="S396" s="255"/>
      <c r="T396" s="261">
        <v>7609</v>
      </c>
      <c r="U396" s="219">
        <f t="shared" si="306"/>
        <v>0</v>
      </c>
      <c r="V396" s="220">
        <f t="shared" si="306"/>
        <v>0</v>
      </c>
      <c r="W396" s="220">
        <f t="shared" si="306"/>
        <v>0</v>
      </c>
      <c r="X396" s="220">
        <f t="shared" si="306"/>
        <v>0</v>
      </c>
      <c r="Y396" s="221">
        <f t="shared" si="306"/>
        <v>0</v>
      </c>
      <c r="Z396" s="219">
        <f t="shared" si="307"/>
        <v>7609</v>
      </c>
      <c r="AA396" s="220">
        <f t="shared" si="307"/>
        <v>0</v>
      </c>
      <c r="AB396" s="220">
        <f t="shared" si="307"/>
        <v>0</v>
      </c>
      <c r="AC396" s="220">
        <f t="shared" si="307"/>
        <v>0</v>
      </c>
      <c r="AD396" s="221">
        <f t="shared" si="307"/>
        <v>7609</v>
      </c>
      <c r="AE396" s="252"/>
      <c r="AF396" s="252"/>
      <c r="AH396" s="251">
        <f t="shared" si="308"/>
        <v>0</v>
      </c>
      <c r="AI396" s="240"/>
      <c r="AJ396" s="240"/>
      <c r="AK396" s="240"/>
      <c r="AL396" s="241"/>
      <c r="AM396" s="254"/>
      <c r="AN396" s="262"/>
      <c r="AO396" s="249">
        <f t="shared" si="309"/>
        <v>0</v>
      </c>
      <c r="AP396" s="240"/>
      <c r="AQ396" s="240"/>
      <c r="AR396" s="240"/>
      <c r="AS396" s="243"/>
      <c r="AT396" s="214">
        <f t="shared" si="310"/>
        <v>0</v>
      </c>
      <c r="AU396" s="240"/>
      <c r="AV396" s="240"/>
      <c r="AW396" s="240"/>
      <c r="AX396" s="241"/>
      <c r="AY396" s="249">
        <f t="shared" si="311"/>
        <v>7609</v>
      </c>
      <c r="AZ396" s="240"/>
      <c r="BA396" s="240"/>
      <c r="BB396" s="240"/>
      <c r="BC396" s="247">
        <v>7609</v>
      </c>
      <c r="BD396" s="254"/>
      <c r="BE396" s="252"/>
      <c r="BF396" s="249">
        <f>SUM(BG396:BJ396)</f>
        <v>0</v>
      </c>
      <c r="BG396" s="240"/>
      <c r="BH396" s="240"/>
      <c r="BI396" s="240"/>
      <c r="BJ396" s="241"/>
      <c r="BK396" s="249">
        <f t="shared" si="312"/>
        <v>0</v>
      </c>
      <c r="BL396" s="240"/>
      <c r="BM396" s="240"/>
      <c r="BN396" s="240"/>
      <c r="BO396" s="247"/>
      <c r="BP396" s="223">
        <f t="shared" si="313"/>
        <v>0</v>
      </c>
      <c r="BQ396" s="240"/>
      <c r="BR396" s="240"/>
      <c r="BS396" s="240"/>
      <c r="BT396" s="247"/>
      <c r="BU396" s="249">
        <f t="shared" si="314"/>
        <v>0</v>
      </c>
      <c r="BV396" s="240"/>
      <c r="BW396" s="240"/>
      <c r="BX396" s="240"/>
      <c r="BY396" s="247"/>
      <c r="CA396" s="222">
        <v>1019</v>
      </c>
      <c r="CB396" s="216"/>
      <c r="CC396" s="216"/>
      <c r="CD396" s="216"/>
      <c r="CE396" s="216"/>
      <c r="CF396" s="216">
        <f t="shared" si="255"/>
        <v>0</v>
      </c>
    </row>
    <row r="397" spans="1:88" s="211" customFormat="1" x14ac:dyDescent="0.15">
      <c r="A397" s="213"/>
      <c r="B397" s="237"/>
      <c r="C397" s="696" t="s">
        <v>2048</v>
      </c>
      <c r="D397" s="697" t="s">
        <v>872</v>
      </c>
      <c r="E397" s="267"/>
      <c r="F397" s="324"/>
      <c r="G397" s="227"/>
      <c r="H397" s="263"/>
      <c r="I397" s="230"/>
      <c r="J397" s="231"/>
      <c r="K397" s="234"/>
      <c r="L397" s="234"/>
      <c r="M397" s="234"/>
      <c r="N397" s="234"/>
      <c r="O397" s="234"/>
      <c r="P397" s="234"/>
      <c r="Q397" s="235"/>
      <c r="R397" s="255"/>
      <c r="S397" s="255"/>
      <c r="T397" s="261">
        <v>635</v>
      </c>
      <c r="U397" s="219"/>
      <c r="V397" s="220"/>
      <c r="W397" s="220"/>
      <c r="X397" s="220"/>
      <c r="Y397" s="221"/>
      <c r="Z397" s="219">
        <v>635</v>
      </c>
      <c r="AA397" s="220"/>
      <c r="AB397" s="220"/>
      <c r="AC397" s="220"/>
      <c r="AD397" s="221">
        <v>635</v>
      </c>
      <c r="AE397" s="252"/>
      <c r="AF397" s="252"/>
      <c r="AH397" s="251"/>
      <c r="AI397" s="240"/>
      <c r="AJ397" s="240"/>
      <c r="AK397" s="240"/>
      <c r="AL397" s="241"/>
      <c r="AM397" s="254"/>
      <c r="AN397" s="262"/>
      <c r="AO397" s="249"/>
      <c r="AP397" s="240"/>
      <c r="AQ397" s="240"/>
      <c r="AR397" s="240"/>
      <c r="AS397" s="243"/>
      <c r="AT397" s="214"/>
      <c r="AU397" s="240"/>
      <c r="AV397" s="240"/>
      <c r="AW397" s="240"/>
      <c r="AX397" s="241"/>
      <c r="AY397" s="249"/>
      <c r="AZ397" s="240"/>
      <c r="BA397" s="240"/>
      <c r="BB397" s="240"/>
      <c r="BC397" s="247"/>
      <c r="BD397" s="254"/>
      <c r="BE397" s="252"/>
      <c r="BF397" s="249"/>
      <c r="BG397" s="240"/>
      <c r="BH397" s="240"/>
      <c r="BI397" s="240"/>
      <c r="BJ397" s="241"/>
      <c r="BK397" s="249"/>
      <c r="BL397" s="240"/>
      <c r="BM397" s="240"/>
      <c r="BN397" s="240"/>
      <c r="BO397" s="247"/>
      <c r="BP397" s="223"/>
      <c r="BQ397" s="240"/>
      <c r="BR397" s="240"/>
      <c r="BS397" s="240"/>
      <c r="BT397" s="247"/>
      <c r="BU397" s="249">
        <f t="shared" si="314"/>
        <v>0</v>
      </c>
      <c r="BV397" s="240"/>
      <c r="BW397" s="240"/>
      <c r="BX397" s="240"/>
      <c r="BY397" s="247"/>
      <c r="CA397" s="222"/>
      <c r="CB397" s="216"/>
      <c r="CC397" s="216"/>
      <c r="CD397" s="216"/>
      <c r="CE397" s="216"/>
      <c r="CF397" s="216">
        <f t="shared" si="255"/>
        <v>0</v>
      </c>
    </row>
    <row r="398" spans="1:88" s="211" customFormat="1" ht="16.5" customHeight="1" x14ac:dyDescent="0.15">
      <c r="A398" s="213">
        <f>+ROW()-14</f>
        <v>384</v>
      </c>
      <c r="B398" s="377"/>
      <c r="C398" s="1122"/>
      <c r="D398" s="1127" t="s">
        <v>872</v>
      </c>
      <c r="E398" s="1116"/>
      <c r="F398" s="1126"/>
      <c r="G398" s="1114"/>
      <c r="H398" s="1175">
        <v>3</v>
      </c>
      <c r="I398" s="1128"/>
      <c r="J398" s="1129"/>
      <c r="K398" s="1130"/>
      <c r="L398" s="1130"/>
      <c r="M398" s="1130"/>
      <c r="N398" s="1130"/>
      <c r="O398" s="1130"/>
      <c r="P398" s="1130"/>
      <c r="Q398" s="1131"/>
      <c r="R398" s="1132"/>
      <c r="S398" s="1132"/>
      <c r="T398" s="939">
        <f t="shared" ref="T398:AD398" si="316">+SUBTOTAL(9,T374:T397)</f>
        <v>100999.505</v>
      </c>
      <c r="U398" s="219">
        <f t="shared" si="316"/>
        <v>0</v>
      </c>
      <c r="V398" s="220">
        <f t="shared" si="316"/>
        <v>0</v>
      </c>
      <c r="W398" s="220">
        <f t="shared" si="316"/>
        <v>0</v>
      </c>
      <c r="X398" s="220">
        <f t="shared" si="316"/>
        <v>0</v>
      </c>
      <c r="Y398" s="221">
        <f t="shared" si="316"/>
        <v>0</v>
      </c>
      <c r="Z398" s="1138">
        <f t="shared" si="316"/>
        <v>101000</v>
      </c>
      <c r="AA398" s="220">
        <f t="shared" si="316"/>
        <v>0</v>
      </c>
      <c r="AB398" s="220">
        <f t="shared" si="316"/>
        <v>0</v>
      </c>
      <c r="AC398" s="1148">
        <f t="shared" si="316"/>
        <v>3536</v>
      </c>
      <c r="AD398" s="1104">
        <f t="shared" si="316"/>
        <v>97464</v>
      </c>
      <c r="AE398" s="252"/>
      <c r="AF398" s="252"/>
      <c r="AG398" s="376"/>
      <c r="AH398" s="251"/>
      <c r="AI398" s="240"/>
      <c r="AJ398" s="240"/>
      <c r="AK398" s="240"/>
      <c r="AL398" s="241"/>
      <c r="AM398" s="254"/>
      <c r="AN398" s="262"/>
      <c r="AO398" s="249"/>
      <c r="AP398" s="240"/>
      <c r="AQ398" s="240"/>
      <c r="AR398" s="240"/>
      <c r="AS398" s="243"/>
      <c r="AT398" s="214"/>
      <c r="AU398" s="240"/>
      <c r="AV398" s="240"/>
      <c r="AW398" s="240"/>
      <c r="AX398" s="241"/>
      <c r="AY398" s="249"/>
      <c r="AZ398" s="240"/>
      <c r="BA398" s="240"/>
      <c r="BB398" s="240"/>
      <c r="BC398" s="247"/>
      <c r="BD398" s="254"/>
      <c r="BE398" s="252"/>
      <c r="BF398" s="249"/>
      <c r="BG398" s="240"/>
      <c r="BH398" s="240"/>
      <c r="BI398" s="240"/>
      <c r="BJ398" s="241"/>
      <c r="BK398" s="249"/>
      <c r="BL398" s="240"/>
      <c r="BM398" s="240"/>
      <c r="BN398" s="240"/>
      <c r="BO398" s="247"/>
      <c r="BP398" s="223"/>
      <c r="BQ398" s="240"/>
      <c r="BR398" s="240"/>
      <c r="BS398" s="240"/>
      <c r="BT398" s="247"/>
      <c r="BU398" s="249">
        <f t="shared" si="314"/>
        <v>0</v>
      </c>
      <c r="BV398" s="240"/>
      <c r="BW398" s="240"/>
      <c r="BX398" s="240"/>
      <c r="BY398" s="247"/>
      <c r="CA398" s="222"/>
      <c r="CB398" s="216"/>
      <c r="CC398" s="216"/>
      <c r="CD398" s="216"/>
      <c r="CE398" s="216"/>
      <c r="CF398" s="216">
        <f t="shared" si="255"/>
        <v>-0.49499999999534339</v>
      </c>
      <c r="CH398" s="376"/>
    </row>
    <row r="399" spans="1:88" s="211" customFormat="1" ht="16.5" customHeight="1" x14ac:dyDescent="0.15">
      <c r="A399" s="213">
        <f>+ROW()-14</f>
        <v>385</v>
      </c>
      <c r="B399" s="237" t="s">
        <v>27</v>
      </c>
      <c r="C399" s="303" t="s">
        <v>1527</v>
      </c>
      <c r="D399" s="304" t="s">
        <v>1528</v>
      </c>
      <c r="E399" s="267" t="s">
        <v>1088</v>
      </c>
      <c r="F399" s="292" t="s">
        <v>1089</v>
      </c>
      <c r="G399" s="285" t="s">
        <v>1529</v>
      </c>
      <c r="H399" s="263" t="s">
        <v>1344</v>
      </c>
      <c r="I399" s="230" t="s">
        <v>1104</v>
      </c>
      <c r="J399" s="231">
        <v>45382</v>
      </c>
      <c r="K399" s="234">
        <v>10</v>
      </c>
      <c r="L399" s="234">
        <v>8</v>
      </c>
      <c r="M399" s="234">
        <v>1</v>
      </c>
      <c r="N399" s="234">
        <v>1</v>
      </c>
      <c r="O399" s="234">
        <v>1</v>
      </c>
      <c r="P399" s="234">
        <v>1</v>
      </c>
      <c r="Q399" s="235">
        <v>6</v>
      </c>
      <c r="R399" s="257"/>
      <c r="S399" s="257"/>
      <c r="T399" s="366">
        <v>7200</v>
      </c>
      <c r="U399" s="219">
        <f t="shared" ref="U399:Y400" si="317">AH399+AO399</f>
        <v>0</v>
      </c>
      <c r="V399" s="220">
        <f t="shared" si="317"/>
        <v>0</v>
      </c>
      <c r="W399" s="220">
        <f t="shared" si="317"/>
        <v>0</v>
      </c>
      <c r="X399" s="220">
        <f t="shared" si="317"/>
        <v>0</v>
      </c>
      <c r="Y399" s="221">
        <f t="shared" si="317"/>
        <v>0</v>
      </c>
      <c r="Z399" s="299">
        <f t="shared" ref="Z399:AD400" si="318">AT399+AY399+BF399+BK399+BP399+BU399</f>
        <v>7200</v>
      </c>
      <c r="AA399" s="220">
        <f t="shared" si="318"/>
        <v>0</v>
      </c>
      <c r="AB399" s="220">
        <f t="shared" si="318"/>
        <v>0</v>
      </c>
      <c r="AC399" s="220">
        <f t="shared" si="318"/>
        <v>0</v>
      </c>
      <c r="AD399" s="221">
        <f t="shared" si="318"/>
        <v>7200</v>
      </c>
      <c r="AE399" s="252"/>
      <c r="AF399" s="252"/>
      <c r="AH399" s="251">
        <f>SUM(AI399:AL399)</f>
        <v>0</v>
      </c>
      <c r="AI399" s="240"/>
      <c r="AJ399" s="240"/>
      <c r="AK399" s="240"/>
      <c r="AL399" s="241"/>
      <c r="AM399" s="254"/>
      <c r="AN399" s="262"/>
      <c r="AO399" s="249">
        <f>SUM(AP399:AS399)</f>
        <v>0</v>
      </c>
      <c r="AP399" s="240"/>
      <c r="AQ399" s="240"/>
      <c r="AR399" s="240"/>
      <c r="AS399" s="243"/>
      <c r="AT399" s="214">
        <f>SUM(AU399:AX399)</f>
        <v>0</v>
      </c>
      <c r="AU399" s="240"/>
      <c r="AV399" s="240"/>
      <c r="AW399" s="240"/>
      <c r="AX399" s="241"/>
      <c r="AY399" s="250">
        <f>SUM(AZ399:BC399)</f>
        <v>2400</v>
      </c>
      <c r="AZ399" s="240"/>
      <c r="BA399" s="240"/>
      <c r="BB399" s="240"/>
      <c r="BC399" s="247">
        <v>2400</v>
      </c>
      <c r="BD399" s="254"/>
      <c r="BE399" s="252"/>
      <c r="BF399" s="249">
        <f>SUM(BG399:BJ399)</f>
        <v>2400</v>
      </c>
      <c r="BG399" s="240"/>
      <c r="BH399" s="240"/>
      <c r="BI399" s="240"/>
      <c r="BJ399" s="241">
        <v>2400</v>
      </c>
      <c r="BK399" s="249">
        <f>SUM(BL399:BO399)</f>
        <v>2400</v>
      </c>
      <c r="BL399" s="240"/>
      <c r="BM399" s="240"/>
      <c r="BN399" s="240"/>
      <c r="BO399" s="247">
        <v>2400</v>
      </c>
      <c r="BP399" s="223">
        <f>SUM(BQ399:BT399)</f>
        <v>0</v>
      </c>
      <c r="BQ399" s="240"/>
      <c r="BR399" s="240"/>
      <c r="BS399" s="240"/>
      <c r="BT399" s="247"/>
      <c r="BU399" s="249">
        <f t="shared" si="314"/>
        <v>0</v>
      </c>
      <c r="BV399" s="240"/>
      <c r="BW399" s="240"/>
      <c r="BX399" s="240"/>
      <c r="BY399" s="247"/>
      <c r="CA399" s="222">
        <v>322</v>
      </c>
      <c r="CB399" s="216"/>
      <c r="CC399" s="216"/>
      <c r="CD399" s="216"/>
      <c r="CE399" s="216"/>
      <c r="CF399" s="216">
        <f t="shared" si="255"/>
        <v>0</v>
      </c>
      <c r="CH399" s="263" t="s">
        <v>194</v>
      </c>
      <c r="CJ399" s="274">
        <v>151</v>
      </c>
    </row>
    <row r="400" spans="1:88" s="211" customFormat="1" ht="16.5" customHeight="1" x14ac:dyDescent="0.15">
      <c r="A400" s="213">
        <f>+ROW()-14</f>
        <v>386</v>
      </c>
      <c r="B400" s="237" t="s">
        <v>27</v>
      </c>
      <c r="C400" s="418" t="s">
        <v>1530</v>
      </c>
      <c r="D400" s="304" t="s">
        <v>1531</v>
      </c>
      <c r="E400" s="267" t="s">
        <v>1088</v>
      </c>
      <c r="F400" s="292" t="s">
        <v>1089</v>
      </c>
      <c r="G400" s="285" t="s">
        <v>1105</v>
      </c>
      <c r="H400" s="263" t="s">
        <v>1344</v>
      </c>
      <c r="I400" s="230" t="s">
        <v>1104</v>
      </c>
      <c r="J400" s="231">
        <v>45382</v>
      </c>
      <c r="K400" s="234">
        <v>10</v>
      </c>
      <c r="L400" s="234">
        <v>8</v>
      </c>
      <c r="M400" s="234">
        <v>1</v>
      </c>
      <c r="N400" s="234">
        <v>1</v>
      </c>
      <c r="O400" s="234">
        <v>1</v>
      </c>
      <c r="P400" s="234">
        <v>2</v>
      </c>
      <c r="Q400" s="235">
        <v>1</v>
      </c>
      <c r="R400" s="257"/>
      <c r="S400" s="257"/>
      <c r="T400" s="366">
        <v>60000</v>
      </c>
      <c r="U400" s="219">
        <f t="shared" si="317"/>
        <v>0</v>
      </c>
      <c r="V400" s="220">
        <f t="shared" si="317"/>
        <v>0</v>
      </c>
      <c r="W400" s="220">
        <f t="shared" si="317"/>
        <v>0</v>
      </c>
      <c r="X400" s="220">
        <f t="shared" si="317"/>
        <v>0</v>
      </c>
      <c r="Y400" s="221">
        <f t="shared" si="317"/>
        <v>0</v>
      </c>
      <c r="Z400" s="219">
        <f t="shared" si="318"/>
        <v>60000</v>
      </c>
      <c r="AA400" s="220">
        <f t="shared" si="318"/>
        <v>0</v>
      </c>
      <c r="AB400" s="220">
        <f t="shared" si="318"/>
        <v>0</v>
      </c>
      <c r="AC400" s="220">
        <f t="shared" si="318"/>
        <v>0</v>
      </c>
      <c r="AD400" s="221">
        <f t="shared" si="318"/>
        <v>60000</v>
      </c>
      <c r="AE400" s="252"/>
      <c r="AF400" s="252"/>
      <c r="AH400" s="251">
        <f>SUM(AI400:AL400)</f>
        <v>0</v>
      </c>
      <c r="AI400" s="240"/>
      <c r="AJ400" s="240"/>
      <c r="AK400" s="240"/>
      <c r="AL400" s="241"/>
      <c r="AM400" s="254"/>
      <c r="AN400" s="262"/>
      <c r="AO400" s="249">
        <f>SUM(AP400:AS400)</f>
        <v>0</v>
      </c>
      <c r="AP400" s="240"/>
      <c r="AQ400" s="240"/>
      <c r="AR400" s="240"/>
      <c r="AS400" s="243"/>
      <c r="AT400" s="214">
        <f>SUM(AU400:AX400)</f>
        <v>0</v>
      </c>
      <c r="AU400" s="240"/>
      <c r="AV400" s="240"/>
      <c r="AW400" s="240"/>
      <c r="AX400" s="241"/>
      <c r="AY400" s="249">
        <f>SUM(AZ400:BC400)</f>
        <v>20000</v>
      </c>
      <c r="AZ400" s="240"/>
      <c r="BA400" s="240"/>
      <c r="BB400" s="240"/>
      <c r="BC400" s="247">
        <v>20000</v>
      </c>
      <c r="BD400" s="254"/>
      <c r="BE400" s="252"/>
      <c r="BF400" s="249">
        <f>SUM(BG400:BJ400)</f>
        <v>20000</v>
      </c>
      <c r="BG400" s="240"/>
      <c r="BH400" s="240"/>
      <c r="BI400" s="240"/>
      <c r="BJ400" s="241">
        <v>20000</v>
      </c>
      <c r="BK400" s="249">
        <f>SUM(BL400:BO400)</f>
        <v>20000</v>
      </c>
      <c r="BL400" s="240"/>
      <c r="BM400" s="240"/>
      <c r="BN400" s="240"/>
      <c r="BO400" s="247">
        <v>20000</v>
      </c>
      <c r="BP400" s="223">
        <f>SUM(BQ400:BT400)</f>
        <v>0</v>
      </c>
      <c r="BQ400" s="240"/>
      <c r="BR400" s="240"/>
      <c r="BS400" s="240"/>
      <c r="BT400" s="247"/>
      <c r="BU400" s="249">
        <f t="shared" si="314"/>
        <v>0</v>
      </c>
      <c r="BV400" s="240"/>
      <c r="BW400" s="240"/>
      <c r="BX400" s="240"/>
      <c r="BY400" s="247"/>
      <c r="CA400" s="222">
        <v>323</v>
      </c>
      <c r="CB400" s="216"/>
      <c r="CC400" s="216"/>
      <c r="CD400" s="216"/>
      <c r="CE400" s="216"/>
      <c r="CF400" s="216">
        <f t="shared" si="255"/>
        <v>0</v>
      </c>
      <c r="CH400" s="263" t="s">
        <v>194</v>
      </c>
      <c r="CJ400" s="274">
        <v>151</v>
      </c>
    </row>
    <row r="401" spans="1:88" s="211" customFormat="1" ht="16.5" customHeight="1" x14ac:dyDescent="0.15">
      <c r="A401" s="213"/>
      <c r="B401" s="237"/>
      <c r="C401" s="696" t="s">
        <v>2048</v>
      </c>
      <c r="D401" s="680" t="s">
        <v>1528</v>
      </c>
      <c r="E401" s="267"/>
      <c r="F401" s="324"/>
      <c r="G401" s="285"/>
      <c r="H401" s="263"/>
      <c r="I401" s="230"/>
      <c r="J401" s="231"/>
      <c r="K401" s="234"/>
      <c r="L401" s="234"/>
      <c r="M401" s="234"/>
      <c r="N401" s="234"/>
      <c r="O401" s="234"/>
      <c r="P401" s="234"/>
      <c r="Q401" s="235"/>
      <c r="R401" s="257"/>
      <c r="S401" s="257"/>
      <c r="T401" s="366">
        <v>800</v>
      </c>
      <c r="U401" s="219"/>
      <c r="V401" s="220"/>
      <c r="W401" s="220"/>
      <c r="X401" s="220"/>
      <c r="Y401" s="221"/>
      <c r="Z401" s="219">
        <v>800</v>
      </c>
      <c r="AA401" s="220"/>
      <c r="AB401" s="220"/>
      <c r="AC401" s="220"/>
      <c r="AD401" s="221">
        <v>800</v>
      </c>
      <c r="AE401" s="252"/>
      <c r="AF401" s="252"/>
      <c r="AH401" s="251"/>
      <c r="AI401" s="240"/>
      <c r="AJ401" s="240"/>
      <c r="AK401" s="240"/>
      <c r="AL401" s="241"/>
      <c r="AM401" s="254"/>
      <c r="AN401" s="262"/>
      <c r="AO401" s="249"/>
      <c r="AP401" s="240"/>
      <c r="AQ401" s="240"/>
      <c r="AR401" s="240"/>
      <c r="AS401" s="243"/>
      <c r="AT401" s="214"/>
      <c r="AU401" s="240"/>
      <c r="AV401" s="240"/>
      <c r="AW401" s="240"/>
      <c r="AX401" s="241"/>
      <c r="AY401" s="249"/>
      <c r="AZ401" s="240"/>
      <c r="BA401" s="240"/>
      <c r="BB401" s="240"/>
      <c r="BC401" s="247"/>
      <c r="BD401" s="254"/>
      <c r="BE401" s="252"/>
      <c r="BF401" s="249"/>
      <c r="BG401" s="240"/>
      <c r="BH401" s="240"/>
      <c r="BI401" s="240"/>
      <c r="BJ401" s="241"/>
      <c r="BK401" s="249"/>
      <c r="BL401" s="240"/>
      <c r="BM401" s="240"/>
      <c r="BN401" s="240"/>
      <c r="BO401" s="241"/>
      <c r="BP401" s="223"/>
      <c r="BQ401" s="240"/>
      <c r="BR401" s="240"/>
      <c r="BS401" s="240"/>
      <c r="BT401" s="241"/>
      <c r="BU401" s="249">
        <f t="shared" si="314"/>
        <v>0</v>
      </c>
      <c r="BV401" s="240"/>
      <c r="BW401" s="240"/>
      <c r="BX401" s="240"/>
      <c r="BY401" s="247"/>
      <c r="CA401" s="222"/>
      <c r="CB401" s="216"/>
      <c r="CC401" s="216"/>
      <c r="CD401" s="216"/>
      <c r="CE401" s="216"/>
      <c r="CF401" s="216">
        <f t="shared" ref="CF401:CF458" si="319">+T401-Z401-U401</f>
        <v>0</v>
      </c>
      <c r="CH401" s="425"/>
      <c r="CJ401" s="274"/>
    </row>
    <row r="402" spans="1:88" s="211" customFormat="1" ht="16.5" customHeight="1" x14ac:dyDescent="0.15">
      <c r="A402" s="213">
        <f>+ROW()-14</f>
        <v>388</v>
      </c>
      <c r="B402" s="237"/>
      <c r="C402" s="418"/>
      <c r="D402" s="680" t="s">
        <v>1531</v>
      </c>
      <c r="E402" s="267"/>
      <c r="F402" s="324"/>
      <c r="G402" s="285"/>
      <c r="H402" s="1175" t="s">
        <v>1344</v>
      </c>
      <c r="I402" s="230"/>
      <c r="J402" s="231"/>
      <c r="K402" s="234"/>
      <c r="L402" s="234"/>
      <c r="M402" s="234"/>
      <c r="N402" s="234"/>
      <c r="O402" s="234"/>
      <c r="P402" s="234"/>
      <c r="Q402" s="235"/>
      <c r="R402" s="257"/>
      <c r="S402" s="257"/>
      <c r="T402" s="946">
        <f>+SUBTOTAL(9,T399:T401)</f>
        <v>68000</v>
      </c>
      <c r="U402" s="219">
        <f t="shared" ref="U402:AD402" si="320">+SUBTOTAL(9,U399:U401)</f>
        <v>0</v>
      </c>
      <c r="V402" s="220">
        <f t="shared" si="320"/>
        <v>0</v>
      </c>
      <c r="W402" s="220">
        <f t="shared" si="320"/>
        <v>0</v>
      </c>
      <c r="X402" s="220">
        <f t="shared" si="320"/>
        <v>0</v>
      </c>
      <c r="Y402" s="221">
        <f t="shared" si="320"/>
        <v>0</v>
      </c>
      <c r="Z402" s="1138">
        <f t="shared" si="320"/>
        <v>68000</v>
      </c>
      <c r="AA402" s="220">
        <f t="shared" si="320"/>
        <v>0</v>
      </c>
      <c r="AB402" s="220">
        <f t="shared" si="320"/>
        <v>0</v>
      </c>
      <c r="AC402" s="220">
        <f t="shared" si="320"/>
        <v>0</v>
      </c>
      <c r="AD402" s="1104">
        <f t="shared" si="320"/>
        <v>68000</v>
      </c>
      <c r="AE402" s="252"/>
      <c r="AF402" s="252"/>
      <c r="AH402" s="251"/>
      <c r="AI402" s="240"/>
      <c r="AJ402" s="240"/>
      <c r="AK402" s="240"/>
      <c r="AL402" s="241"/>
      <c r="AM402" s="254"/>
      <c r="AN402" s="262"/>
      <c r="AO402" s="249"/>
      <c r="AP402" s="240"/>
      <c r="AQ402" s="240"/>
      <c r="AR402" s="240"/>
      <c r="AS402" s="243"/>
      <c r="AT402" s="214"/>
      <c r="AU402" s="240"/>
      <c r="AV402" s="240"/>
      <c r="AW402" s="240"/>
      <c r="AX402" s="241"/>
      <c r="AY402" s="249"/>
      <c r="AZ402" s="240"/>
      <c r="BA402" s="240"/>
      <c r="BB402" s="240"/>
      <c r="BC402" s="247"/>
      <c r="BD402" s="254"/>
      <c r="BE402" s="252"/>
      <c r="BF402" s="249"/>
      <c r="BG402" s="240"/>
      <c r="BH402" s="240"/>
      <c r="BI402" s="240"/>
      <c r="BJ402" s="241"/>
      <c r="BK402" s="249"/>
      <c r="BL402" s="240"/>
      <c r="BM402" s="240"/>
      <c r="BN402" s="240"/>
      <c r="BO402" s="241"/>
      <c r="BP402" s="223"/>
      <c r="BQ402" s="240"/>
      <c r="BR402" s="240"/>
      <c r="BS402" s="240"/>
      <c r="BT402" s="241"/>
      <c r="BU402" s="249">
        <f t="shared" si="314"/>
        <v>0</v>
      </c>
      <c r="BV402" s="240"/>
      <c r="BW402" s="240"/>
      <c r="BX402" s="240"/>
      <c r="BY402" s="247"/>
      <c r="CA402" s="222"/>
      <c r="CB402" s="216"/>
      <c r="CC402" s="216"/>
      <c r="CD402" s="216"/>
      <c r="CE402" s="216"/>
      <c r="CF402" s="216">
        <f t="shared" si="319"/>
        <v>0</v>
      </c>
      <c r="CH402" s="425"/>
      <c r="CJ402" s="274"/>
    </row>
    <row r="403" spans="1:88" s="211" customFormat="1" ht="16.5" customHeight="1" x14ac:dyDescent="0.15">
      <c r="A403" s="213">
        <f>+ROW()-14</f>
        <v>389</v>
      </c>
      <c r="B403" s="236" t="s">
        <v>26</v>
      </c>
      <c r="C403" s="265" t="s">
        <v>1228</v>
      </c>
      <c r="D403" s="266" t="s">
        <v>1937</v>
      </c>
      <c r="E403" s="267" t="s">
        <v>1214</v>
      </c>
      <c r="F403" s="325" t="s">
        <v>1215</v>
      </c>
      <c r="G403" s="224" t="s">
        <v>1229</v>
      </c>
      <c r="H403" s="263" t="s">
        <v>1219</v>
      </c>
      <c r="I403" s="230">
        <v>44075</v>
      </c>
      <c r="J403" s="231">
        <v>45747</v>
      </c>
      <c r="K403" s="232">
        <v>10</v>
      </c>
      <c r="L403" s="232">
        <v>2</v>
      </c>
      <c r="M403" s="232">
        <v>2</v>
      </c>
      <c r="N403" s="232">
        <v>2</v>
      </c>
      <c r="O403" s="232">
        <v>2</v>
      </c>
      <c r="P403" s="232">
        <v>2</v>
      </c>
      <c r="Q403" s="233">
        <v>2</v>
      </c>
      <c r="R403" s="257"/>
      <c r="S403" s="257"/>
      <c r="T403" s="259">
        <v>43914</v>
      </c>
      <c r="U403" s="214">
        <f>AH403+AO403</f>
        <v>0</v>
      </c>
      <c r="V403" s="218">
        <f>AI403+AP403</f>
        <v>0</v>
      </c>
      <c r="W403" s="218">
        <f>AJ403+AQ403</f>
        <v>0</v>
      </c>
      <c r="X403" s="218">
        <f>AK403+AR403</f>
        <v>0</v>
      </c>
      <c r="Y403" s="212">
        <f>AL403+AS403</f>
        <v>0</v>
      </c>
      <c r="Z403" s="214">
        <f>AT403+AY403+BF403+BK403+BP403+BU403</f>
        <v>43914</v>
      </c>
      <c r="AA403" s="218">
        <f>AU403+AZ403+BG403+BL403+BQ403+BV403</f>
        <v>0</v>
      </c>
      <c r="AB403" s="218">
        <f>AV403+BA403+BH403+BM403+BR403+BW403</f>
        <v>0</v>
      </c>
      <c r="AC403" s="218">
        <f>AW403+BB403+BI403+BN403+BS403+BX403</f>
        <v>0</v>
      </c>
      <c r="AD403" s="212">
        <f>AX403+BC403+BJ403+BO403+BT403+BY403</f>
        <v>43914</v>
      </c>
      <c r="AE403" s="252"/>
      <c r="AF403" s="252"/>
      <c r="AH403" s="249">
        <f>SUM(AI403:AL403)</f>
        <v>0</v>
      </c>
      <c r="AI403" s="238"/>
      <c r="AJ403" s="238"/>
      <c r="AK403" s="238"/>
      <c r="AL403" s="239"/>
      <c r="AM403" s="254"/>
      <c r="AN403" s="262"/>
      <c r="AO403" s="249">
        <f>SUM(AP403:AS403)</f>
        <v>0</v>
      </c>
      <c r="AP403" s="238"/>
      <c r="AQ403" s="238"/>
      <c r="AR403" s="238"/>
      <c r="AS403" s="242"/>
      <c r="AT403" s="214">
        <f>SUM(AU403:AX403)</f>
        <v>0</v>
      </c>
      <c r="AU403" s="238"/>
      <c r="AV403" s="238"/>
      <c r="AW403" s="238"/>
      <c r="AX403" s="239"/>
      <c r="AY403" s="249">
        <f>SUM(AZ403:BC403)</f>
        <v>10278</v>
      </c>
      <c r="AZ403" s="238"/>
      <c r="BA403" s="238"/>
      <c r="BB403" s="238"/>
      <c r="BC403" s="246">
        <v>10278</v>
      </c>
      <c r="BD403" s="254"/>
      <c r="BE403" s="252"/>
      <c r="BF403" s="249">
        <f>SUM(BG403:BJ403)</f>
        <v>11212</v>
      </c>
      <c r="BG403" s="238"/>
      <c r="BH403" s="238"/>
      <c r="BI403" s="238"/>
      <c r="BJ403" s="239">
        <v>11212</v>
      </c>
      <c r="BK403" s="249">
        <f>SUM(BL403:BO403)</f>
        <v>11212</v>
      </c>
      <c r="BL403" s="238"/>
      <c r="BM403" s="238"/>
      <c r="BN403" s="238"/>
      <c r="BO403" s="239">
        <v>11212</v>
      </c>
      <c r="BP403" s="223">
        <f>SUM(BQ403:BT403)</f>
        <v>11212</v>
      </c>
      <c r="BQ403" s="238"/>
      <c r="BR403" s="238"/>
      <c r="BS403" s="238"/>
      <c r="BT403" s="239">
        <v>11212</v>
      </c>
      <c r="BU403" s="249">
        <f t="shared" si="314"/>
        <v>0</v>
      </c>
      <c r="BV403" s="238"/>
      <c r="BW403" s="238"/>
      <c r="BX403" s="238"/>
      <c r="BY403" s="246"/>
      <c r="CA403" s="222">
        <v>6</v>
      </c>
      <c r="CB403" s="216"/>
      <c r="CC403" s="216"/>
      <c r="CD403" s="216"/>
      <c r="CE403" s="216"/>
      <c r="CF403" s="216">
        <f t="shared" si="319"/>
        <v>0</v>
      </c>
      <c r="CH403" s="376"/>
    </row>
    <row r="404" spans="1:88" s="211" customFormat="1" ht="16.5" customHeight="1" x14ac:dyDescent="0.15">
      <c r="A404" s="213"/>
      <c r="B404" s="237"/>
      <c r="C404" s="696" t="s">
        <v>2048</v>
      </c>
      <c r="D404" s="697" t="s">
        <v>1937</v>
      </c>
      <c r="E404" s="267"/>
      <c r="F404" s="324"/>
      <c r="G404" s="227"/>
      <c r="H404" s="263"/>
      <c r="I404" s="230"/>
      <c r="J404" s="231"/>
      <c r="K404" s="234"/>
      <c r="L404" s="234"/>
      <c r="M404" s="234"/>
      <c r="N404" s="234"/>
      <c r="O404" s="234"/>
      <c r="P404" s="234"/>
      <c r="Q404" s="235"/>
      <c r="R404" s="257"/>
      <c r="S404" s="257"/>
      <c r="T404" s="366">
        <v>86</v>
      </c>
      <c r="U404" s="214"/>
      <c r="V404" s="218"/>
      <c r="W404" s="218"/>
      <c r="X404" s="218"/>
      <c r="Y404" s="212"/>
      <c r="Z404" s="214">
        <v>86</v>
      </c>
      <c r="AA404" s="218"/>
      <c r="AB404" s="218"/>
      <c r="AC404" s="218"/>
      <c r="AD404" s="212">
        <v>86</v>
      </c>
      <c r="AE404" s="252"/>
      <c r="AF404" s="252"/>
      <c r="AH404" s="249"/>
      <c r="AI404" s="240"/>
      <c r="AJ404" s="240"/>
      <c r="AK404" s="240"/>
      <c r="AL404" s="241"/>
      <c r="AM404" s="254"/>
      <c r="AN404" s="262"/>
      <c r="AO404" s="249"/>
      <c r="AP404" s="240"/>
      <c r="AQ404" s="240"/>
      <c r="AR404" s="240"/>
      <c r="AS404" s="243"/>
      <c r="AT404" s="214"/>
      <c r="AU404" s="240"/>
      <c r="AV404" s="240"/>
      <c r="AW404" s="240"/>
      <c r="AX404" s="241"/>
      <c r="AY404" s="249"/>
      <c r="AZ404" s="240"/>
      <c r="BA404" s="240"/>
      <c r="BB404" s="240"/>
      <c r="BC404" s="247"/>
      <c r="BD404" s="254"/>
      <c r="BE404" s="252"/>
      <c r="BF404" s="249"/>
      <c r="BG404" s="240"/>
      <c r="BH404" s="240"/>
      <c r="BI404" s="240"/>
      <c r="BJ404" s="241"/>
      <c r="BK404" s="249"/>
      <c r="BL404" s="240"/>
      <c r="BM404" s="240"/>
      <c r="BN404" s="240"/>
      <c r="BO404" s="241"/>
      <c r="BP404" s="223"/>
      <c r="BQ404" s="240"/>
      <c r="BR404" s="240"/>
      <c r="BS404" s="240"/>
      <c r="BT404" s="241"/>
      <c r="BU404" s="249">
        <f t="shared" si="314"/>
        <v>0</v>
      </c>
      <c r="BV404" s="240"/>
      <c r="BW404" s="240"/>
      <c r="BX404" s="240"/>
      <c r="BY404" s="247"/>
      <c r="CA404" s="222"/>
      <c r="CB404" s="216"/>
      <c r="CC404" s="216"/>
      <c r="CD404" s="216"/>
      <c r="CE404" s="216"/>
      <c r="CF404" s="216">
        <f t="shared" si="319"/>
        <v>0</v>
      </c>
      <c r="CH404" s="376"/>
    </row>
    <row r="405" spans="1:88" s="211" customFormat="1" ht="16.5" customHeight="1" x14ac:dyDescent="0.15">
      <c r="A405" s="213">
        <f>+ROW()-14</f>
        <v>391</v>
      </c>
      <c r="B405" s="237"/>
      <c r="C405" s="418"/>
      <c r="D405" s="697" t="s">
        <v>1937</v>
      </c>
      <c r="E405" s="267"/>
      <c r="F405" s="324"/>
      <c r="G405" s="227"/>
      <c r="H405" s="1175" t="s">
        <v>1219</v>
      </c>
      <c r="I405" s="230"/>
      <c r="J405" s="231"/>
      <c r="K405" s="234"/>
      <c r="L405" s="234"/>
      <c r="M405" s="234"/>
      <c r="N405" s="234"/>
      <c r="O405" s="234"/>
      <c r="P405" s="234"/>
      <c r="Q405" s="235"/>
      <c r="R405" s="257"/>
      <c r="S405" s="257"/>
      <c r="T405" s="946">
        <f>+SUBTOTAL(9,T403:T404)</f>
        <v>44000</v>
      </c>
      <c r="U405" s="214">
        <f t="shared" ref="U405:AD405" si="321">+SUBTOTAL(9,U403:U404)</f>
        <v>0</v>
      </c>
      <c r="V405" s="218">
        <f t="shared" si="321"/>
        <v>0</v>
      </c>
      <c r="W405" s="218">
        <f t="shared" si="321"/>
        <v>0</v>
      </c>
      <c r="X405" s="218">
        <f t="shared" si="321"/>
        <v>0</v>
      </c>
      <c r="Y405" s="212">
        <f t="shared" si="321"/>
        <v>0</v>
      </c>
      <c r="Z405" s="1146">
        <f t="shared" si="321"/>
        <v>44000</v>
      </c>
      <c r="AA405" s="218">
        <f t="shared" si="321"/>
        <v>0</v>
      </c>
      <c r="AB405" s="218">
        <f t="shared" si="321"/>
        <v>0</v>
      </c>
      <c r="AC405" s="218">
        <f t="shared" si="321"/>
        <v>0</v>
      </c>
      <c r="AD405" s="1141">
        <f t="shared" si="321"/>
        <v>44000</v>
      </c>
      <c r="AE405" s="252"/>
      <c r="AF405" s="252"/>
      <c r="AH405" s="249"/>
      <c r="AI405" s="240"/>
      <c r="AJ405" s="240"/>
      <c r="AK405" s="240"/>
      <c r="AL405" s="241"/>
      <c r="AM405" s="254"/>
      <c r="AN405" s="262"/>
      <c r="AO405" s="249"/>
      <c r="AP405" s="240"/>
      <c r="AQ405" s="240"/>
      <c r="AR405" s="240"/>
      <c r="AS405" s="243"/>
      <c r="AT405" s="214"/>
      <c r="AU405" s="240"/>
      <c r="AV405" s="240"/>
      <c r="AW405" s="240"/>
      <c r="AX405" s="241"/>
      <c r="AY405" s="249"/>
      <c r="AZ405" s="240"/>
      <c r="BA405" s="240"/>
      <c r="BB405" s="240"/>
      <c r="BC405" s="247"/>
      <c r="BD405" s="254"/>
      <c r="BE405" s="252"/>
      <c r="BF405" s="249"/>
      <c r="BG405" s="240"/>
      <c r="BH405" s="240"/>
      <c r="BI405" s="240"/>
      <c r="BJ405" s="241"/>
      <c r="BK405" s="249"/>
      <c r="BL405" s="240"/>
      <c r="BM405" s="240"/>
      <c r="BN405" s="240"/>
      <c r="BO405" s="241"/>
      <c r="BP405" s="223"/>
      <c r="BQ405" s="240"/>
      <c r="BR405" s="240"/>
      <c r="BS405" s="240"/>
      <c r="BT405" s="241"/>
      <c r="BU405" s="249">
        <f t="shared" si="314"/>
        <v>0</v>
      </c>
      <c r="BV405" s="240"/>
      <c r="BW405" s="240"/>
      <c r="BX405" s="240"/>
      <c r="BY405" s="247"/>
      <c r="CA405" s="222"/>
      <c r="CB405" s="216"/>
      <c r="CC405" s="216"/>
      <c r="CD405" s="216"/>
      <c r="CE405" s="216"/>
      <c r="CF405" s="216">
        <f t="shared" si="319"/>
        <v>0</v>
      </c>
      <c r="CH405" s="376"/>
    </row>
    <row r="406" spans="1:88" s="211" customFormat="1" ht="16.5" customHeight="1" x14ac:dyDescent="0.15">
      <c r="A406" s="213">
        <f t="shared" ref="A406:A414" si="322">+ROW()-14</f>
        <v>392</v>
      </c>
      <c r="B406" s="498" t="s">
        <v>27</v>
      </c>
      <c r="C406" s="1135" t="s">
        <v>1716</v>
      </c>
      <c r="D406" s="1136" t="s">
        <v>1993</v>
      </c>
      <c r="E406" s="676" t="s">
        <v>1688</v>
      </c>
      <c r="F406" s="677" t="s">
        <v>1717</v>
      </c>
      <c r="G406" s="489" t="s">
        <v>1708</v>
      </c>
      <c r="H406" s="162" t="s">
        <v>1594</v>
      </c>
      <c r="I406" s="153">
        <v>44044</v>
      </c>
      <c r="J406" s="154">
        <v>45930</v>
      </c>
      <c r="K406" s="414">
        <v>10</v>
      </c>
      <c r="L406" s="414">
        <v>4</v>
      </c>
      <c r="M406" s="414">
        <v>1</v>
      </c>
      <c r="N406" s="414">
        <v>1</v>
      </c>
      <c r="O406" s="414">
        <v>2</v>
      </c>
      <c r="P406" s="414">
        <v>2</v>
      </c>
      <c r="Q406" s="415">
        <v>1</v>
      </c>
      <c r="R406" s="163"/>
      <c r="S406" s="163"/>
      <c r="T406" s="293">
        <v>17188</v>
      </c>
      <c r="U406" s="338">
        <f t="shared" ref="U406:Y407" si="323">AH406+AO406</f>
        <v>0</v>
      </c>
      <c r="V406" s="355">
        <f t="shared" si="323"/>
        <v>0</v>
      </c>
      <c r="W406" s="355">
        <f t="shared" si="323"/>
        <v>0</v>
      </c>
      <c r="X406" s="355">
        <f t="shared" si="323"/>
        <v>0</v>
      </c>
      <c r="Y406" s="356">
        <f t="shared" si="323"/>
        <v>0</v>
      </c>
      <c r="Z406" s="338">
        <f t="shared" ref="Z406:AD407" si="324">AT406+AY406+BF406+BK406+BP406+BU406</f>
        <v>17188</v>
      </c>
      <c r="AA406" s="355">
        <f t="shared" si="324"/>
        <v>0</v>
      </c>
      <c r="AB406" s="355">
        <f t="shared" si="324"/>
        <v>0</v>
      </c>
      <c r="AC406" s="355">
        <f t="shared" si="324"/>
        <v>0</v>
      </c>
      <c r="AD406" s="356">
        <f t="shared" si="324"/>
        <v>17188</v>
      </c>
      <c r="AE406" s="252"/>
      <c r="AF406" s="252"/>
      <c r="AG406" s="332"/>
      <c r="AH406" s="336">
        <f>SUM(AI406:AL406)</f>
        <v>0</v>
      </c>
      <c r="AI406" s="296"/>
      <c r="AJ406" s="296"/>
      <c r="AK406" s="296"/>
      <c r="AL406" s="302"/>
      <c r="AM406" s="334"/>
      <c r="AN406" s="262"/>
      <c r="AO406" s="336">
        <f>SUM(AP406:AS406)</f>
        <v>0</v>
      </c>
      <c r="AP406" s="296"/>
      <c r="AQ406" s="296"/>
      <c r="AR406" s="296"/>
      <c r="AS406" s="337"/>
      <c r="AT406" s="338">
        <f>SUM(AU406:AX406)</f>
        <v>0</v>
      </c>
      <c r="AU406" s="296"/>
      <c r="AV406" s="296"/>
      <c r="AW406" s="296"/>
      <c r="AX406" s="302"/>
      <c r="AY406" s="336">
        <f>SUM(AZ406:BC406)</f>
        <v>4125</v>
      </c>
      <c r="AZ406" s="296"/>
      <c r="BA406" s="296"/>
      <c r="BB406" s="296"/>
      <c r="BC406" s="297">
        <v>4125</v>
      </c>
      <c r="BD406" s="334"/>
      <c r="BE406" s="252"/>
      <c r="BF406" s="336">
        <f>SUM(BG406:BJ406)</f>
        <v>4125</v>
      </c>
      <c r="BG406" s="296"/>
      <c r="BH406" s="296"/>
      <c r="BI406" s="296"/>
      <c r="BJ406" s="302">
        <v>4125</v>
      </c>
      <c r="BK406" s="336">
        <f>SUM(BL406:BO406)</f>
        <v>4125</v>
      </c>
      <c r="BL406" s="296"/>
      <c r="BM406" s="296"/>
      <c r="BN406" s="296"/>
      <c r="BO406" s="297">
        <v>4125</v>
      </c>
      <c r="BP406" s="339">
        <f>SUM(BQ406:BT406)</f>
        <v>4125</v>
      </c>
      <c r="BQ406" s="296"/>
      <c r="BR406" s="296"/>
      <c r="BS406" s="296"/>
      <c r="BT406" s="297">
        <v>4125</v>
      </c>
      <c r="BU406" s="249">
        <f t="shared" si="314"/>
        <v>688</v>
      </c>
      <c r="BV406" s="240"/>
      <c r="BW406" s="240"/>
      <c r="BX406" s="240"/>
      <c r="BY406" s="247">
        <v>688</v>
      </c>
      <c r="CA406" s="222"/>
      <c r="CB406" s="216"/>
      <c r="CC406" s="216"/>
      <c r="CD406" s="216"/>
      <c r="CE406" s="216"/>
      <c r="CF406" s="216">
        <f t="shared" si="319"/>
        <v>0</v>
      </c>
      <c r="CH406" s="263"/>
      <c r="CJ406" s="274"/>
    </row>
    <row r="407" spans="1:88" s="211" customFormat="1" ht="16.5" customHeight="1" x14ac:dyDescent="0.15">
      <c r="A407" s="213">
        <f t="shared" si="322"/>
        <v>393</v>
      </c>
      <c r="B407" s="237" t="s">
        <v>27</v>
      </c>
      <c r="C407" s="678" t="s">
        <v>1592</v>
      </c>
      <c r="D407" s="185" t="s">
        <v>1966</v>
      </c>
      <c r="E407" s="188" t="s">
        <v>1583</v>
      </c>
      <c r="F407" s="559" t="s">
        <v>1584</v>
      </c>
      <c r="G407" s="285" t="s">
        <v>1593</v>
      </c>
      <c r="H407" s="162" t="s">
        <v>1594</v>
      </c>
      <c r="I407" s="153">
        <v>44256</v>
      </c>
      <c r="J407" s="154">
        <v>46112</v>
      </c>
      <c r="K407" s="155">
        <v>10</v>
      </c>
      <c r="L407" s="155">
        <v>4</v>
      </c>
      <c r="M407" s="155">
        <v>2</v>
      </c>
      <c r="N407" s="155">
        <v>1</v>
      </c>
      <c r="O407" s="155">
        <v>1</v>
      </c>
      <c r="P407" s="155">
        <v>1</v>
      </c>
      <c r="Q407" s="156">
        <v>2</v>
      </c>
      <c r="R407" s="163"/>
      <c r="S407" s="163"/>
      <c r="T407" s="293">
        <v>965</v>
      </c>
      <c r="U407" s="219">
        <f t="shared" si="323"/>
        <v>0</v>
      </c>
      <c r="V407" s="220">
        <f t="shared" si="323"/>
        <v>0</v>
      </c>
      <c r="W407" s="220">
        <f t="shared" si="323"/>
        <v>0</v>
      </c>
      <c r="X407" s="220">
        <f t="shared" si="323"/>
        <v>0</v>
      </c>
      <c r="Y407" s="221">
        <f t="shared" si="323"/>
        <v>0</v>
      </c>
      <c r="Z407" s="219">
        <f t="shared" si="324"/>
        <v>965</v>
      </c>
      <c r="AA407" s="220">
        <f t="shared" si="324"/>
        <v>0</v>
      </c>
      <c r="AB407" s="220">
        <f t="shared" si="324"/>
        <v>0</v>
      </c>
      <c r="AC407" s="220">
        <f t="shared" si="324"/>
        <v>0</v>
      </c>
      <c r="AD407" s="221">
        <f t="shared" si="324"/>
        <v>965</v>
      </c>
      <c r="AE407" s="252"/>
      <c r="AF407" s="252"/>
      <c r="AH407" s="251">
        <f>SUM(AI407:AL407)</f>
        <v>0</v>
      </c>
      <c r="AI407" s="240"/>
      <c r="AJ407" s="240"/>
      <c r="AK407" s="240"/>
      <c r="AL407" s="241"/>
      <c r="AM407" s="254"/>
      <c r="AN407" s="262"/>
      <c r="AO407" s="249">
        <f>SUM(AP407:AS407)</f>
        <v>0</v>
      </c>
      <c r="AP407" s="240"/>
      <c r="AQ407" s="240"/>
      <c r="AR407" s="240"/>
      <c r="AS407" s="243"/>
      <c r="AT407" s="214">
        <f>SUM(AU407:AX407)</f>
        <v>0</v>
      </c>
      <c r="AU407" s="240"/>
      <c r="AV407" s="240"/>
      <c r="AW407" s="240"/>
      <c r="AX407" s="241"/>
      <c r="AY407" s="249">
        <f>SUM(AZ407:BC407)</f>
        <v>965</v>
      </c>
      <c r="AZ407" s="240"/>
      <c r="BA407" s="240"/>
      <c r="BB407" s="240"/>
      <c r="BC407" s="297">
        <v>965</v>
      </c>
      <c r="BD407" s="254"/>
      <c r="BE407" s="252"/>
      <c r="BF407" s="249">
        <f>SUM(BG407:BJ407)</f>
        <v>0</v>
      </c>
      <c r="BG407" s="240"/>
      <c r="BH407" s="240"/>
      <c r="BI407" s="240"/>
      <c r="BJ407" s="241"/>
      <c r="BK407" s="249">
        <f>SUM(BL407:BO407)</f>
        <v>0</v>
      </c>
      <c r="BL407" s="240"/>
      <c r="BM407" s="240"/>
      <c r="BN407" s="240"/>
      <c r="BO407" s="247"/>
      <c r="BP407" s="223">
        <f>SUM(BQ407:BT407)</f>
        <v>0</v>
      </c>
      <c r="BQ407" s="240"/>
      <c r="BR407" s="240"/>
      <c r="BS407" s="240"/>
      <c r="BT407" s="247"/>
      <c r="BU407" s="249">
        <f t="shared" si="314"/>
        <v>0</v>
      </c>
      <c r="BV407" s="240"/>
      <c r="BW407" s="240"/>
      <c r="BX407" s="240"/>
      <c r="BY407" s="247"/>
      <c r="CA407" s="222">
        <v>1137</v>
      </c>
      <c r="CB407" s="216"/>
      <c r="CC407" s="216"/>
      <c r="CD407" s="216"/>
      <c r="CE407" s="216"/>
      <c r="CF407" s="216">
        <f t="shared" si="319"/>
        <v>0</v>
      </c>
      <c r="CH407" s="376"/>
    </row>
    <row r="408" spans="1:88" s="211" customFormat="1" ht="16.5" customHeight="1" x14ac:dyDescent="0.15">
      <c r="A408" s="213"/>
      <c r="B408" s="237"/>
      <c r="C408" s="696" t="s">
        <v>2048</v>
      </c>
      <c r="D408" s="699" t="s">
        <v>1966</v>
      </c>
      <c r="E408" s="188"/>
      <c r="F408" s="559"/>
      <c r="G408" s="285"/>
      <c r="H408" s="162"/>
      <c r="I408" s="153"/>
      <c r="J408" s="154"/>
      <c r="K408" s="155"/>
      <c r="L408" s="155"/>
      <c r="M408" s="155"/>
      <c r="N408" s="155"/>
      <c r="O408" s="155"/>
      <c r="P408" s="155"/>
      <c r="Q408" s="156"/>
      <c r="R408" s="163"/>
      <c r="S408" s="163"/>
      <c r="T408" s="293">
        <v>847</v>
      </c>
      <c r="U408" s="219"/>
      <c r="V408" s="220"/>
      <c r="W408" s="220"/>
      <c r="X408" s="220"/>
      <c r="Y408" s="221"/>
      <c r="Z408" s="219">
        <v>847</v>
      </c>
      <c r="AA408" s="220"/>
      <c r="AB408" s="220"/>
      <c r="AC408" s="220"/>
      <c r="AD408" s="221">
        <v>847</v>
      </c>
      <c r="AE408" s="252"/>
      <c r="AF408" s="252"/>
      <c r="AH408" s="251"/>
      <c r="AI408" s="240"/>
      <c r="AJ408" s="240"/>
      <c r="AK408" s="240"/>
      <c r="AL408" s="241"/>
      <c r="AM408" s="254"/>
      <c r="AN408" s="262"/>
      <c r="AO408" s="249"/>
      <c r="AP408" s="240"/>
      <c r="AQ408" s="240"/>
      <c r="AR408" s="240"/>
      <c r="AS408" s="243"/>
      <c r="AT408" s="214"/>
      <c r="AU408" s="240"/>
      <c r="AV408" s="240"/>
      <c r="AW408" s="240"/>
      <c r="AX408" s="241"/>
      <c r="AY408" s="249"/>
      <c r="AZ408" s="240"/>
      <c r="BA408" s="240"/>
      <c r="BB408" s="240"/>
      <c r="BC408" s="297"/>
      <c r="BD408" s="254"/>
      <c r="BE408" s="252"/>
      <c r="BF408" s="249"/>
      <c r="BG408" s="240"/>
      <c r="BH408" s="240"/>
      <c r="BI408" s="240"/>
      <c r="BJ408" s="241"/>
      <c r="BK408" s="249"/>
      <c r="BL408" s="240"/>
      <c r="BM408" s="240"/>
      <c r="BN408" s="240"/>
      <c r="BO408" s="247"/>
      <c r="BP408" s="223"/>
      <c r="BQ408" s="240"/>
      <c r="BR408" s="240"/>
      <c r="BS408" s="240"/>
      <c r="BT408" s="247"/>
      <c r="BU408" s="249">
        <f t="shared" si="314"/>
        <v>0</v>
      </c>
      <c r="BV408" s="240"/>
      <c r="BW408" s="240"/>
      <c r="BX408" s="240"/>
      <c r="BY408" s="247"/>
      <c r="CA408" s="222"/>
      <c r="CB408" s="216"/>
      <c r="CC408" s="216"/>
      <c r="CD408" s="216"/>
      <c r="CE408" s="216"/>
      <c r="CF408" s="216">
        <f t="shared" si="319"/>
        <v>0</v>
      </c>
      <c r="CH408" s="376"/>
    </row>
    <row r="409" spans="1:88" s="211" customFormat="1" ht="16.5" customHeight="1" x14ac:dyDescent="0.15">
      <c r="A409" s="213">
        <f t="shared" si="322"/>
        <v>395</v>
      </c>
      <c r="B409" s="237"/>
      <c r="C409" s="678"/>
      <c r="D409" s="699" t="s">
        <v>1966</v>
      </c>
      <c r="E409" s="188"/>
      <c r="F409" s="559"/>
      <c r="G409" s="285"/>
      <c r="H409" s="1177" t="s">
        <v>1579</v>
      </c>
      <c r="I409" s="153"/>
      <c r="J409" s="154"/>
      <c r="K409" s="155"/>
      <c r="L409" s="155"/>
      <c r="M409" s="155"/>
      <c r="N409" s="155"/>
      <c r="O409" s="155"/>
      <c r="P409" s="155"/>
      <c r="Q409" s="156"/>
      <c r="R409" s="163"/>
      <c r="S409" s="163"/>
      <c r="T409" s="947">
        <f>+SUBTOTAL(9,T406:T408)</f>
        <v>19000</v>
      </c>
      <c r="U409" s="219">
        <f t="shared" ref="U409:AD409" si="325">+SUBTOTAL(9,U406:U408)</f>
        <v>0</v>
      </c>
      <c r="V409" s="220">
        <f t="shared" si="325"/>
        <v>0</v>
      </c>
      <c r="W409" s="220">
        <f t="shared" si="325"/>
        <v>0</v>
      </c>
      <c r="X409" s="220">
        <f t="shared" si="325"/>
        <v>0</v>
      </c>
      <c r="Y409" s="221">
        <f t="shared" si="325"/>
        <v>0</v>
      </c>
      <c r="Z409" s="1138">
        <f t="shared" si="325"/>
        <v>19000</v>
      </c>
      <c r="AA409" s="220">
        <f t="shared" si="325"/>
        <v>0</v>
      </c>
      <c r="AB409" s="220">
        <f t="shared" si="325"/>
        <v>0</v>
      </c>
      <c r="AC409" s="220">
        <f t="shared" si="325"/>
        <v>0</v>
      </c>
      <c r="AD409" s="1104">
        <f t="shared" si="325"/>
        <v>19000</v>
      </c>
      <c r="AE409" s="252"/>
      <c r="AF409" s="252"/>
      <c r="AH409" s="251"/>
      <c r="AI409" s="240"/>
      <c r="AJ409" s="240"/>
      <c r="AK409" s="240"/>
      <c r="AL409" s="241"/>
      <c r="AM409" s="254"/>
      <c r="AN409" s="262"/>
      <c r="AO409" s="249"/>
      <c r="AP409" s="240"/>
      <c r="AQ409" s="240"/>
      <c r="AR409" s="240"/>
      <c r="AS409" s="243"/>
      <c r="AT409" s="214"/>
      <c r="AU409" s="240"/>
      <c r="AV409" s="240"/>
      <c r="AW409" s="240"/>
      <c r="AX409" s="241"/>
      <c r="AY409" s="249"/>
      <c r="AZ409" s="240"/>
      <c r="BA409" s="240"/>
      <c r="BB409" s="240"/>
      <c r="BC409" s="297"/>
      <c r="BD409" s="254"/>
      <c r="BE409" s="252"/>
      <c r="BF409" s="249"/>
      <c r="BG409" s="240"/>
      <c r="BH409" s="240"/>
      <c r="BI409" s="240"/>
      <c r="BJ409" s="241"/>
      <c r="BK409" s="249"/>
      <c r="BL409" s="240"/>
      <c r="BM409" s="240"/>
      <c r="BN409" s="240"/>
      <c r="BO409" s="247"/>
      <c r="BP409" s="223"/>
      <c r="BQ409" s="240"/>
      <c r="BR409" s="240"/>
      <c r="BS409" s="240"/>
      <c r="BT409" s="247"/>
      <c r="BU409" s="249">
        <f t="shared" si="314"/>
        <v>0</v>
      </c>
      <c r="BV409" s="240"/>
      <c r="BW409" s="240"/>
      <c r="BX409" s="240"/>
      <c r="BY409" s="247"/>
      <c r="CA409" s="222"/>
      <c r="CB409" s="216"/>
      <c r="CC409" s="216"/>
      <c r="CD409" s="216"/>
      <c r="CE409" s="216"/>
      <c r="CF409" s="216">
        <f t="shared" si="319"/>
        <v>0</v>
      </c>
      <c r="CH409" s="376"/>
    </row>
    <row r="410" spans="1:88" s="211" customFormat="1" ht="16.5" customHeight="1" x14ac:dyDescent="0.15">
      <c r="A410" s="213">
        <f t="shared" si="322"/>
        <v>396</v>
      </c>
      <c r="B410" s="237" t="s">
        <v>27</v>
      </c>
      <c r="C410" s="797" t="s">
        <v>1595</v>
      </c>
      <c r="D410" s="185" t="s">
        <v>1967</v>
      </c>
      <c r="E410" s="188" t="s">
        <v>1583</v>
      </c>
      <c r="F410" s="559" t="s">
        <v>1584</v>
      </c>
      <c r="G410" s="475" t="s">
        <v>1596</v>
      </c>
      <c r="H410" s="162" t="s">
        <v>1597</v>
      </c>
      <c r="I410" s="153">
        <v>44211</v>
      </c>
      <c r="J410" s="154">
        <v>46996</v>
      </c>
      <c r="K410" s="155">
        <v>10</v>
      </c>
      <c r="L410" s="155">
        <v>4</v>
      </c>
      <c r="M410" s="155">
        <v>2</v>
      </c>
      <c r="N410" s="155">
        <v>1</v>
      </c>
      <c r="O410" s="155">
        <v>1</v>
      </c>
      <c r="P410" s="155">
        <v>3</v>
      </c>
      <c r="Q410" s="156">
        <v>1</v>
      </c>
      <c r="R410" s="163"/>
      <c r="S410" s="163"/>
      <c r="T410" s="164">
        <v>116004</v>
      </c>
      <c r="U410" s="214">
        <f>AH410+AO410</f>
        <v>0</v>
      </c>
      <c r="V410" s="218">
        <f>AI410+AP410</f>
        <v>0</v>
      </c>
      <c r="W410" s="218">
        <f>AJ410+AQ410</f>
        <v>0</v>
      </c>
      <c r="X410" s="218">
        <f>AK410+AR410</f>
        <v>0</v>
      </c>
      <c r="Y410" s="212">
        <f>AL410+AS410</f>
        <v>0</v>
      </c>
      <c r="Z410" s="214">
        <f>AT410+AY410+BF410+BK410+BP410+BU410</f>
        <v>116004</v>
      </c>
      <c r="AA410" s="218">
        <f>AU410+AZ410+BG410+BL410+BQ410+BV410</f>
        <v>0</v>
      </c>
      <c r="AB410" s="218">
        <f>AV410+BA410+BH410+BM410+BR410+BW410</f>
        <v>0</v>
      </c>
      <c r="AC410" s="218">
        <f>AW410+BB410+BI410+BN410+BS410+BX410</f>
        <v>0</v>
      </c>
      <c r="AD410" s="212">
        <f>AX410+BC410+BJ410+BO410+BT410+BY410</f>
        <v>116004</v>
      </c>
      <c r="AE410" s="252"/>
      <c r="AF410" s="252"/>
      <c r="AH410" s="249">
        <f>SUM(AI410:AL410)</f>
        <v>0</v>
      </c>
      <c r="AI410" s="238"/>
      <c r="AJ410" s="238"/>
      <c r="AK410" s="238"/>
      <c r="AL410" s="239"/>
      <c r="AM410" s="254"/>
      <c r="AN410" s="262"/>
      <c r="AO410" s="249">
        <f>SUM(AP410:AS410)</f>
        <v>0</v>
      </c>
      <c r="AP410" s="238"/>
      <c r="AQ410" s="238"/>
      <c r="AR410" s="238"/>
      <c r="AS410" s="242"/>
      <c r="AT410" s="214">
        <f>SUM(AU410:AX410)</f>
        <v>0</v>
      </c>
      <c r="AU410" s="238"/>
      <c r="AV410" s="238"/>
      <c r="AW410" s="238"/>
      <c r="AX410" s="239"/>
      <c r="AY410" s="249">
        <f>SUM(AZ410:BC410)</f>
        <v>9667</v>
      </c>
      <c r="AZ410" s="238"/>
      <c r="BA410" s="238"/>
      <c r="BB410" s="238"/>
      <c r="BC410" s="281">
        <v>9667</v>
      </c>
      <c r="BD410" s="254"/>
      <c r="BE410" s="252"/>
      <c r="BF410" s="249">
        <f>SUM(BG410:BJ410)</f>
        <v>16572</v>
      </c>
      <c r="BG410" s="238"/>
      <c r="BH410" s="238"/>
      <c r="BI410" s="238"/>
      <c r="BJ410" s="343">
        <v>16572</v>
      </c>
      <c r="BK410" s="249">
        <f>SUM(BL410:BO410)</f>
        <v>16572</v>
      </c>
      <c r="BL410" s="238"/>
      <c r="BM410" s="238"/>
      <c r="BN410" s="238"/>
      <c r="BO410" s="281">
        <v>16572</v>
      </c>
      <c r="BP410" s="223">
        <f>SUM(BQ410:BT410)</f>
        <v>16572</v>
      </c>
      <c r="BQ410" s="238"/>
      <c r="BR410" s="238"/>
      <c r="BS410" s="238"/>
      <c r="BT410" s="281">
        <v>16572</v>
      </c>
      <c r="BU410" s="249">
        <f t="shared" si="314"/>
        <v>56621</v>
      </c>
      <c r="BV410" s="238"/>
      <c r="BW410" s="238"/>
      <c r="BX410" s="238"/>
      <c r="BY410" s="246">
        <v>56621</v>
      </c>
      <c r="CA410" s="222">
        <v>1138</v>
      </c>
      <c r="CB410" s="216"/>
      <c r="CC410" s="216"/>
      <c r="CD410" s="216"/>
      <c r="CE410" s="216"/>
      <c r="CF410" s="216">
        <f t="shared" si="319"/>
        <v>0</v>
      </c>
      <c r="CH410" s="376"/>
    </row>
    <row r="411" spans="1:88" s="211" customFormat="1" ht="16.5" customHeight="1" x14ac:dyDescent="0.15">
      <c r="A411" s="213"/>
      <c r="B411" s="237"/>
      <c r="C411" s="696" t="s">
        <v>2048</v>
      </c>
      <c r="D411" s="699" t="s">
        <v>1967</v>
      </c>
      <c r="E411" s="188"/>
      <c r="F411" s="559"/>
      <c r="G411" s="475"/>
      <c r="H411" s="162"/>
      <c r="I411" s="153"/>
      <c r="J411" s="154"/>
      <c r="K411" s="155"/>
      <c r="L411" s="155"/>
      <c r="M411" s="155"/>
      <c r="N411" s="155"/>
      <c r="O411" s="155"/>
      <c r="P411" s="155"/>
      <c r="Q411" s="156"/>
      <c r="R411" s="163"/>
      <c r="S411" s="163"/>
      <c r="T411" s="164">
        <v>996</v>
      </c>
      <c r="U411" s="214"/>
      <c r="V411" s="218"/>
      <c r="W411" s="218"/>
      <c r="X411" s="218"/>
      <c r="Y411" s="212"/>
      <c r="Z411" s="214">
        <v>996</v>
      </c>
      <c r="AA411" s="218"/>
      <c r="AB411" s="218"/>
      <c r="AC411" s="218"/>
      <c r="AD411" s="212">
        <v>996</v>
      </c>
      <c r="AE411" s="252"/>
      <c r="AF411" s="252"/>
      <c r="AH411" s="249"/>
      <c r="AI411" s="238"/>
      <c r="AJ411" s="238"/>
      <c r="AK411" s="238"/>
      <c r="AL411" s="239"/>
      <c r="AM411" s="254"/>
      <c r="AN411" s="262"/>
      <c r="AO411" s="249"/>
      <c r="AP411" s="238"/>
      <c r="AQ411" s="238"/>
      <c r="AR411" s="238"/>
      <c r="AS411" s="242"/>
      <c r="AT411" s="214"/>
      <c r="AU411" s="238"/>
      <c r="AV411" s="238"/>
      <c r="AW411" s="238"/>
      <c r="AX411" s="239"/>
      <c r="AY411" s="249"/>
      <c r="AZ411" s="238"/>
      <c r="BA411" s="238"/>
      <c r="BB411" s="238"/>
      <c r="BC411" s="281"/>
      <c r="BD411" s="254"/>
      <c r="BE411" s="252"/>
      <c r="BF411" s="249"/>
      <c r="BG411" s="238"/>
      <c r="BH411" s="238"/>
      <c r="BI411" s="238"/>
      <c r="BJ411" s="343"/>
      <c r="BK411" s="249"/>
      <c r="BL411" s="238"/>
      <c r="BM411" s="238"/>
      <c r="BN411" s="238"/>
      <c r="BO411" s="281"/>
      <c r="BP411" s="223"/>
      <c r="BQ411" s="238"/>
      <c r="BR411" s="238"/>
      <c r="BS411" s="238"/>
      <c r="BT411" s="281"/>
      <c r="BU411" s="249">
        <f t="shared" si="314"/>
        <v>0</v>
      </c>
      <c r="BV411" s="238"/>
      <c r="BW411" s="238"/>
      <c r="BX411" s="238"/>
      <c r="BY411" s="246"/>
      <c r="CA411" s="222"/>
      <c r="CB411" s="216"/>
      <c r="CC411" s="216"/>
      <c r="CD411" s="216"/>
      <c r="CE411" s="216"/>
      <c r="CF411" s="216">
        <f t="shared" si="319"/>
        <v>0</v>
      </c>
      <c r="CH411" s="376"/>
    </row>
    <row r="412" spans="1:88" s="211" customFormat="1" ht="16.5" customHeight="1" x14ac:dyDescent="0.15">
      <c r="A412" s="213">
        <f t="shared" si="322"/>
        <v>398</v>
      </c>
      <c r="B412" s="237"/>
      <c r="C412" s="797"/>
      <c r="D412" s="699" t="s">
        <v>1967</v>
      </c>
      <c r="E412" s="188"/>
      <c r="F412" s="559"/>
      <c r="G412" s="475"/>
      <c r="H412" s="1177" t="s">
        <v>1597</v>
      </c>
      <c r="I412" s="153"/>
      <c r="J412" s="154"/>
      <c r="K412" s="155"/>
      <c r="L412" s="155"/>
      <c r="M412" s="155"/>
      <c r="N412" s="155"/>
      <c r="O412" s="155"/>
      <c r="P412" s="155"/>
      <c r="Q412" s="156"/>
      <c r="R412" s="163"/>
      <c r="S412" s="163"/>
      <c r="T412" s="948">
        <f>+SUBTOTAL(9,T410:T411)</f>
        <v>117000</v>
      </c>
      <c r="U412" s="214">
        <f t="shared" ref="U412:AD412" si="326">+SUBTOTAL(9,U410:U411)</f>
        <v>0</v>
      </c>
      <c r="V412" s="218">
        <f t="shared" si="326"/>
        <v>0</v>
      </c>
      <c r="W412" s="218">
        <f t="shared" si="326"/>
        <v>0</v>
      </c>
      <c r="X412" s="218">
        <f t="shared" si="326"/>
        <v>0</v>
      </c>
      <c r="Y412" s="212">
        <f t="shared" si="326"/>
        <v>0</v>
      </c>
      <c r="Z412" s="1146">
        <f t="shared" si="326"/>
        <v>117000</v>
      </c>
      <c r="AA412" s="218">
        <f t="shared" si="326"/>
        <v>0</v>
      </c>
      <c r="AB412" s="218">
        <f t="shared" si="326"/>
        <v>0</v>
      </c>
      <c r="AC412" s="218">
        <f t="shared" si="326"/>
        <v>0</v>
      </c>
      <c r="AD412" s="1141">
        <f t="shared" si="326"/>
        <v>117000</v>
      </c>
      <c r="AE412" s="252"/>
      <c r="AF412" s="252"/>
      <c r="AH412" s="249"/>
      <c r="AI412" s="238"/>
      <c r="AJ412" s="238"/>
      <c r="AK412" s="238"/>
      <c r="AL412" s="239"/>
      <c r="AM412" s="254"/>
      <c r="AN412" s="262"/>
      <c r="AO412" s="249"/>
      <c r="AP412" s="238"/>
      <c r="AQ412" s="238"/>
      <c r="AR412" s="238"/>
      <c r="AS412" s="242"/>
      <c r="AT412" s="214"/>
      <c r="AU412" s="238"/>
      <c r="AV412" s="238"/>
      <c r="AW412" s="238"/>
      <c r="AX412" s="239"/>
      <c r="AY412" s="249"/>
      <c r="AZ412" s="238"/>
      <c r="BA412" s="238"/>
      <c r="BB412" s="238"/>
      <c r="BC412" s="281"/>
      <c r="BD412" s="254"/>
      <c r="BE412" s="252"/>
      <c r="BF412" s="249"/>
      <c r="BG412" s="238"/>
      <c r="BH412" s="238"/>
      <c r="BI412" s="238"/>
      <c r="BJ412" s="343"/>
      <c r="BK412" s="249"/>
      <c r="BL412" s="238"/>
      <c r="BM412" s="238"/>
      <c r="BN412" s="238"/>
      <c r="BO412" s="281"/>
      <c r="BP412" s="223"/>
      <c r="BQ412" s="238"/>
      <c r="BR412" s="238"/>
      <c r="BS412" s="238"/>
      <c r="BT412" s="281"/>
      <c r="BU412" s="249">
        <f t="shared" si="314"/>
        <v>0</v>
      </c>
      <c r="BV412" s="238"/>
      <c r="BW412" s="238"/>
      <c r="BX412" s="238"/>
      <c r="BY412" s="246"/>
      <c r="CA412" s="222"/>
      <c r="CB412" s="216"/>
      <c r="CC412" s="216"/>
      <c r="CD412" s="216"/>
      <c r="CE412" s="216"/>
      <c r="CF412" s="216">
        <f t="shared" si="319"/>
        <v>0</v>
      </c>
      <c r="CH412" s="376"/>
    </row>
    <row r="413" spans="1:88" s="211" customFormat="1" ht="16.5" customHeight="1" x14ac:dyDescent="0.15">
      <c r="A413" s="213">
        <f t="shared" si="322"/>
        <v>399</v>
      </c>
      <c r="B413" s="236" t="s">
        <v>26</v>
      </c>
      <c r="C413" s="265" t="s">
        <v>207</v>
      </c>
      <c r="D413" s="266" t="s">
        <v>208</v>
      </c>
      <c r="E413" s="267" t="s">
        <v>84</v>
      </c>
      <c r="F413" s="272" t="s">
        <v>110</v>
      </c>
      <c r="G413" s="224" t="s">
        <v>209</v>
      </c>
      <c r="H413" s="263">
        <v>3</v>
      </c>
      <c r="I413" s="230">
        <v>44256</v>
      </c>
      <c r="J413" s="231">
        <v>44651</v>
      </c>
      <c r="K413" s="232">
        <v>10</v>
      </c>
      <c r="L413" s="232">
        <v>2</v>
      </c>
      <c r="M413" s="232">
        <v>1</v>
      </c>
      <c r="N413" s="232">
        <v>3</v>
      </c>
      <c r="O413" s="232">
        <v>1</v>
      </c>
      <c r="P413" s="232">
        <v>1</v>
      </c>
      <c r="Q413" s="233">
        <v>1</v>
      </c>
      <c r="R413" s="255"/>
      <c r="S413" s="255"/>
      <c r="T413" s="258">
        <v>151321</v>
      </c>
      <c r="U413" s="214">
        <f t="shared" ref="U413:Y414" si="327">AH413+AO413</f>
        <v>0</v>
      </c>
      <c r="V413" s="218">
        <f t="shared" si="327"/>
        <v>0</v>
      </c>
      <c r="W413" s="218">
        <f t="shared" si="327"/>
        <v>0</v>
      </c>
      <c r="X413" s="218">
        <f t="shared" si="327"/>
        <v>0</v>
      </c>
      <c r="Y413" s="212">
        <f t="shared" si="327"/>
        <v>0</v>
      </c>
      <c r="Z413" s="214">
        <f t="shared" ref="Z413:AD414" si="328">AT413+AY413+BF413+BK413+BP413+BU413</f>
        <v>151321</v>
      </c>
      <c r="AA413" s="218">
        <f t="shared" si="328"/>
        <v>0</v>
      </c>
      <c r="AB413" s="218">
        <f t="shared" si="328"/>
        <v>0</v>
      </c>
      <c r="AC413" s="218">
        <f t="shared" si="328"/>
        <v>0</v>
      </c>
      <c r="AD413" s="212">
        <f t="shared" si="328"/>
        <v>151321</v>
      </c>
      <c r="AE413" s="252"/>
      <c r="AF413" s="252"/>
      <c r="AH413" s="249">
        <f>SUM(AI413:AL413)</f>
        <v>0</v>
      </c>
      <c r="AI413" s="238"/>
      <c r="AJ413" s="238"/>
      <c r="AK413" s="238"/>
      <c r="AL413" s="239"/>
      <c r="AM413" s="254"/>
      <c r="AN413" s="262"/>
      <c r="AO413" s="249">
        <f>SUM(AP413:AS413)</f>
        <v>0</v>
      </c>
      <c r="AP413" s="238"/>
      <c r="AQ413" s="238"/>
      <c r="AR413" s="238"/>
      <c r="AS413" s="242"/>
      <c r="AT413" s="214">
        <f>SUM(AU413:AX413)</f>
        <v>0</v>
      </c>
      <c r="AU413" s="238"/>
      <c r="AV413" s="238"/>
      <c r="AW413" s="238"/>
      <c r="AX413" s="239"/>
      <c r="AY413" s="249">
        <f>SUM(AZ413:BC413)</f>
        <v>151321</v>
      </c>
      <c r="AZ413" s="238"/>
      <c r="BA413" s="238"/>
      <c r="BB413" s="238"/>
      <c r="BC413" s="246">
        <v>151321</v>
      </c>
      <c r="BD413" s="254"/>
      <c r="BE413" s="252"/>
      <c r="BF413" s="249">
        <f>SUM(BG413:BJ413)</f>
        <v>0</v>
      </c>
      <c r="BG413" s="238"/>
      <c r="BH413" s="238"/>
      <c r="BI413" s="238"/>
      <c r="BJ413" s="239"/>
      <c r="BK413" s="249">
        <f>SUM(BL413:BO413)</f>
        <v>0</v>
      </c>
      <c r="BL413" s="238"/>
      <c r="BM413" s="238"/>
      <c r="BN413" s="238"/>
      <c r="BO413" s="246"/>
      <c r="BP413" s="223">
        <f>SUM(BQ413:BT413)</f>
        <v>0</v>
      </c>
      <c r="BQ413" s="238"/>
      <c r="BR413" s="238"/>
      <c r="BS413" s="238"/>
      <c r="BT413" s="246"/>
      <c r="BU413" s="249">
        <f t="shared" si="314"/>
        <v>0</v>
      </c>
      <c r="BV413" s="238"/>
      <c r="BW413" s="238"/>
      <c r="BX413" s="238"/>
      <c r="BY413" s="246"/>
      <c r="CA413" s="222">
        <v>372</v>
      </c>
      <c r="CB413" s="216"/>
      <c r="CC413" s="216"/>
      <c r="CD413" s="216"/>
      <c r="CE413" s="216"/>
      <c r="CF413" s="216">
        <f t="shared" si="319"/>
        <v>0</v>
      </c>
      <c r="CH413" s="263">
        <v>32</v>
      </c>
      <c r="CJ413" s="274">
        <v>35</v>
      </c>
    </row>
    <row r="414" spans="1:88" s="211" customFormat="1" ht="16.5" customHeight="1" x14ac:dyDescent="0.15">
      <c r="A414" s="213">
        <f t="shared" si="322"/>
        <v>400</v>
      </c>
      <c r="B414" s="237" t="s">
        <v>26</v>
      </c>
      <c r="C414" s="418" t="s">
        <v>993</v>
      </c>
      <c r="D414" s="304" t="s">
        <v>208</v>
      </c>
      <c r="E414" s="267" t="s">
        <v>886</v>
      </c>
      <c r="F414" s="292" t="s">
        <v>910</v>
      </c>
      <c r="G414" s="227" t="s">
        <v>994</v>
      </c>
      <c r="H414" s="263">
        <v>3</v>
      </c>
      <c r="I414" s="230">
        <v>44270</v>
      </c>
      <c r="J414" s="231">
        <v>44651</v>
      </c>
      <c r="K414" s="234">
        <v>10</v>
      </c>
      <c r="L414" s="234">
        <v>9</v>
      </c>
      <c r="M414" s="234">
        <v>7</v>
      </c>
      <c r="N414" s="234">
        <v>1</v>
      </c>
      <c r="O414" s="234">
        <v>1</v>
      </c>
      <c r="P414" s="234">
        <v>1</v>
      </c>
      <c r="Q414" s="235">
        <v>2</v>
      </c>
      <c r="R414" s="255"/>
      <c r="S414" s="255"/>
      <c r="T414" s="261">
        <v>81000</v>
      </c>
      <c r="U414" s="219">
        <f t="shared" si="327"/>
        <v>0</v>
      </c>
      <c r="V414" s="220">
        <f t="shared" si="327"/>
        <v>0</v>
      </c>
      <c r="W414" s="220">
        <f t="shared" si="327"/>
        <v>0</v>
      </c>
      <c r="X414" s="220">
        <f t="shared" si="327"/>
        <v>0</v>
      </c>
      <c r="Y414" s="221">
        <f t="shared" si="327"/>
        <v>0</v>
      </c>
      <c r="Z414" s="219">
        <f t="shared" si="328"/>
        <v>81000</v>
      </c>
      <c r="AA414" s="220">
        <f t="shared" si="328"/>
        <v>0</v>
      </c>
      <c r="AB414" s="220">
        <f t="shared" si="328"/>
        <v>0</v>
      </c>
      <c r="AC414" s="220">
        <f t="shared" si="328"/>
        <v>0</v>
      </c>
      <c r="AD414" s="221">
        <f t="shared" si="328"/>
        <v>81000</v>
      </c>
      <c r="AE414" s="252"/>
      <c r="AF414" s="252"/>
      <c r="AH414" s="251">
        <f>SUM(AI414:AL414)</f>
        <v>0</v>
      </c>
      <c r="AI414" s="240"/>
      <c r="AJ414" s="240"/>
      <c r="AK414" s="240"/>
      <c r="AL414" s="241"/>
      <c r="AM414" s="254"/>
      <c r="AN414" s="262"/>
      <c r="AO414" s="249">
        <f>SUM(AP414:AS414)</f>
        <v>0</v>
      </c>
      <c r="AP414" s="240"/>
      <c r="AQ414" s="240"/>
      <c r="AR414" s="240"/>
      <c r="AS414" s="243"/>
      <c r="AT414" s="214">
        <f>SUM(AU414:AX414)</f>
        <v>0</v>
      </c>
      <c r="AU414" s="240"/>
      <c r="AV414" s="240"/>
      <c r="AW414" s="240"/>
      <c r="AX414" s="241"/>
      <c r="AY414" s="249">
        <f>SUM(AZ414:BC414)</f>
        <v>81000</v>
      </c>
      <c r="AZ414" s="240"/>
      <c r="BA414" s="240"/>
      <c r="BB414" s="240"/>
      <c r="BC414" s="247">
        <v>81000</v>
      </c>
      <c r="BD414" s="254"/>
      <c r="BE414" s="252"/>
      <c r="BF414" s="249">
        <f>SUM(BG414:BJ414)</f>
        <v>0</v>
      </c>
      <c r="BG414" s="240"/>
      <c r="BH414" s="240"/>
      <c r="BI414" s="240"/>
      <c r="BJ414" s="241"/>
      <c r="BK414" s="249">
        <f>SUM(BL414:BO414)</f>
        <v>0</v>
      </c>
      <c r="BL414" s="240"/>
      <c r="BM414" s="240"/>
      <c r="BN414" s="240"/>
      <c r="BO414" s="247"/>
      <c r="BP414" s="223">
        <f>SUM(BQ414:BT414)</f>
        <v>0</v>
      </c>
      <c r="BQ414" s="240"/>
      <c r="BR414" s="240"/>
      <c r="BS414" s="240"/>
      <c r="BT414" s="247"/>
      <c r="BU414" s="249">
        <f t="shared" si="314"/>
        <v>0</v>
      </c>
      <c r="BV414" s="240"/>
      <c r="BW414" s="240"/>
      <c r="BX414" s="240"/>
      <c r="BY414" s="247"/>
      <c r="CA414" s="222">
        <v>373</v>
      </c>
      <c r="CB414" s="216"/>
      <c r="CC414" s="216"/>
      <c r="CD414" s="216"/>
      <c r="CE414" s="216"/>
      <c r="CF414" s="216">
        <f t="shared" si="319"/>
        <v>0</v>
      </c>
      <c r="CH414" s="263">
        <v>32</v>
      </c>
      <c r="CJ414" s="274">
        <v>162</v>
      </c>
    </row>
    <row r="415" spans="1:88" s="211" customFormat="1" ht="16.5" customHeight="1" x14ac:dyDescent="0.15">
      <c r="A415" s="213"/>
      <c r="B415" s="237"/>
      <c r="C415" s="696" t="s">
        <v>2048</v>
      </c>
      <c r="D415" s="680" t="s">
        <v>208</v>
      </c>
      <c r="E415" s="267"/>
      <c r="F415" s="324"/>
      <c r="G415" s="227"/>
      <c r="H415" s="263"/>
      <c r="I415" s="230"/>
      <c r="J415" s="231"/>
      <c r="K415" s="234"/>
      <c r="L415" s="234"/>
      <c r="M415" s="234"/>
      <c r="N415" s="234"/>
      <c r="O415" s="234"/>
      <c r="P415" s="234"/>
      <c r="Q415" s="235"/>
      <c r="R415" s="255"/>
      <c r="S415" s="255"/>
      <c r="T415" s="261">
        <v>679</v>
      </c>
      <c r="U415" s="219"/>
      <c r="V415" s="220"/>
      <c r="W415" s="220"/>
      <c r="X415" s="220"/>
      <c r="Y415" s="221"/>
      <c r="Z415" s="219">
        <v>679</v>
      </c>
      <c r="AA415" s="220"/>
      <c r="AB415" s="220"/>
      <c r="AC415" s="220"/>
      <c r="AD415" s="221">
        <v>679</v>
      </c>
      <c r="AE415" s="252"/>
      <c r="AF415" s="252"/>
      <c r="AH415" s="251"/>
      <c r="AI415" s="240"/>
      <c r="AJ415" s="240"/>
      <c r="AK415" s="240"/>
      <c r="AL415" s="241"/>
      <c r="AM415" s="254"/>
      <c r="AN415" s="262"/>
      <c r="AO415" s="249"/>
      <c r="AP415" s="240"/>
      <c r="AQ415" s="240"/>
      <c r="AR415" s="240"/>
      <c r="AS415" s="243"/>
      <c r="AT415" s="214"/>
      <c r="AU415" s="240"/>
      <c r="AV415" s="240"/>
      <c r="AW415" s="240"/>
      <c r="AX415" s="241"/>
      <c r="AY415" s="249"/>
      <c r="AZ415" s="240"/>
      <c r="BA415" s="240"/>
      <c r="BB415" s="240"/>
      <c r="BC415" s="247"/>
      <c r="BD415" s="254"/>
      <c r="BE415" s="252"/>
      <c r="BF415" s="249"/>
      <c r="BG415" s="240"/>
      <c r="BH415" s="240"/>
      <c r="BI415" s="240"/>
      <c r="BJ415" s="241"/>
      <c r="BK415" s="249"/>
      <c r="BL415" s="240"/>
      <c r="BM415" s="240"/>
      <c r="BN415" s="240"/>
      <c r="BO415" s="247"/>
      <c r="BP415" s="223"/>
      <c r="BQ415" s="240"/>
      <c r="BR415" s="240"/>
      <c r="BS415" s="240"/>
      <c r="BT415" s="247"/>
      <c r="BU415" s="249">
        <f t="shared" si="314"/>
        <v>0</v>
      </c>
      <c r="BV415" s="240"/>
      <c r="BW415" s="240"/>
      <c r="BX415" s="240"/>
      <c r="BY415" s="247"/>
      <c r="CA415" s="222"/>
      <c r="CB415" s="216"/>
      <c r="CC415" s="216"/>
      <c r="CD415" s="216"/>
      <c r="CE415" s="216"/>
      <c r="CF415" s="216">
        <f t="shared" si="319"/>
        <v>0</v>
      </c>
      <c r="CH415" s="425"/>
      <c r="CJ415" s="274"/>
    </row>
    <row r="416" spans="1:88" s="211" customFormat="1" ht="16.5" customHeight="1" x14ac:dyDescent="0.15">
      <c r="A416" s="213">
        <f>+ROW()-14</f>
        <v>402</v>
      </c>
      <c r="B416" s="237"/>
      <c r="C416" s="418"/>
      <c r="D416" s="680" t="s">
        <v>208</v>
      </c>
      <c r="E416" s="267"/>
      <c r="F416" s="324"/>
      <c r="G416" s="227"/>
      <c r="H416" s="1175">
        <v>3</v>
      </c>
      <c r="I416" s="230"/>
      <c r="J416" s="231"/>
      <c r="K416" s="234"/>
      <c r="L416" s="234"/>
      <c r="M416" s="234"/>
      <c r="N416" s="234"/>
      <c r="O416" s="234"/>
      <c r="P416" s="234"/>
      <c r="Q416" s="235"/>
      <c r="R416" s="255"/>
      <c r="S416" s="255"/>
      <c r="T416" s="936">
        <f>+SUBTOTAL(9,T413:T415)</f>
        <v>233000</v>
      </c>
      <c r="U416" s="219">
        <f t="shared" ref="U416:AD416" si="329">+SUBTOTAL(9,U413:U415)</f>
        <v>0</v>
      </c>
      <c r="V416" s="220">
        <f t="shared" si="329"/>
        <v>0</v>
      </c>
      <c r="W416" s="220">
        <f t="shared" si="329"/>
        <v>0</v>
      </c>
      <c r="X416" s="220">
        <f t="shared" si="329"/>
        <v>0</v>
      </c>
      <c r="Y416" s="221">
        <f t="shared" si="329"/>
        <v>0</v>
      </c>
      <c r="Z416" s="1138">
        <f t="shared" si="329"/>
        <v>233000</v>
      </c>
      <c r="AA416" s="220">
        <f t="shared" si="329"/>
        <v>0</v>
      </c>
      <c r="AB416" s="220">
        <f t="shared" si="329"/>
        <v>0</v>
      </c>
      <c r="AC416" s="220">
        <f t="shared" si="329"/>
        <v>0</v>
      </c>
      <c r="AD416" s="1104">
        <f t="shared" si="329"/>
        <v>233000</v>
      </c>
      <c r="AE416" s="252"/>
      <c r="AF416" s="252"/>
      <c r="AH416" s="251"/>
      <c r="AI416" s="240"/>
      <c r="AJ416" s="240"/>
      <c r="AK416" s="240"/>
      <c r="AL416" s="241"/>
      <c r="AM416" s="254"/>
      <c r="AN416" s="262"/>
      <c r="AO416" s="249"/>
      <c r="AP416" s="240"/>
      <c r="AQ416" s="240"/>
      <c r="AR416" s="240"/>
      <c r="AS416" s="243"/>
      <c r="AT416" s="214"/>
      <c r="AU416" s="240"/>
      <c r="AV416" s="240"/>
      <c r="AW416" s="240"/>
      <c r="AX416" s="241"/>
      <c r="AY416" s="249"/>
      <c r="AZ416" s="240"/>
      <c r="BA416" s="240"/>
      <c r="BB416" s="240"/>
      <c r="BC416" s="247"/>
      <c r="BD416" s="254"/>
      <c r="BE416" s="252"/>
      <c r="BF416" s="249"/>
      <c r="BG416" s="240"/>
      <c r="BH416" s="240"/>
      <c r="BI416" s="240"/>
      <c r="BJ416" s="241"/>
      <c r="BK416" s="249"/>
      <c r="BL416" s="240"/>
      <c r="BM416" s="240"/>
      <c r="BN416" s="240"/>
      <c r="BO416" s="247"/>
      <c r="BP416" s="223"/>
      <c r="BQ416" s="240"/>
      <c r="BR416" s="240"/>
      <c r="BS416" s="240"/>
      <c r="BT416" s="247"/>
      <c r="BU416" s="249">
        <f t="shared" si="314"/>
        <v>0</v>
      </c>
      <c r="BV416" s="240"/>
      <c r="BW416" s="240"/>
      <c r="BX416" s="240"/>
      <c r="BY416" s="247"/>
      <c r="CA416" s="222"/>
      <c r="CB416" s="216"/>
      <c r="CC416" s="216"/>
      <c r="CD416" s="216"/>
      <c r="CE416" s="216"/>
      <c r="CF416" s="216">
        <f t="shared" si="319"/>
        <v>0</v>
      </c>
      <c r="CH416" s="425"/>
      <c r="CJ416" s="274"/>
    </row>
    <row r="417" spans="1:88" s="211" customFormat="1" ht="16.5" customHeight="1" x14ac:dyDescent="0.15">
      <c r="A417" s="213">
        <f>+ROW()-14</f>
        <v>403</v>
      </c>
      <c r="B417" s="236" t="s">
        <v>26</v>
      </c>
      <c r="C417" s="268" t="s">
        <v>326</v>
      </c>
      <c r="D417" s="266" t="s">
        <v>327</v>
      </c>
      <c r="E417" s="267" t="s">
        <v>290</v>
      </c>
      <c r="F417" s="325" t="s">
        <v>1143</v>
      </c>
      <c r="G417" s="224" t="s">
        <v>328</v>
      </c>
      <c r="H417" s="263">
        <v>3</v>
      </c>
      <c r="I417" s="230">
        <v>44256</v>
      </c>
      <c r="J417" s="231">
        <v>44621</v>
      </c>
      <c r="K417" s="232">
        <v>10</v>
      </c>
      <c r="L417" s="232">
        <v>2</v>
      </c>
      <c r="M417" s="232">
        <v>1</v>
      </c>
      <c r="N417" s="232">
        <v>2</v>
      </c>
      <c r="O417" s="232">
        <v>1</v>
      </c>
      <c r="P417" s="232">
        <v>1</v>
      </c>
      <c r="Q417" s="233">
        <v>3</v>
      </c>
      <c r="R417" s="255"/>
      <c r="S417" s="255"/>
      <c r="T417" s="258">
        <v>1500</v>
      </c>
      <c r="U417" s="214">
        <f t="shared" ref="U417:Y421" si="330">AH417+AO417</f>
        <v>0</v>
      </c>
      <c r="V417" s="218">
        <f t="shared" si="330"/>
        <v>0</v>
      </c>
      <c r="W417" s="218">
        <f t="shared" si="330"/>
        <v>0</v>
      </c>
      <c r="X417" s="218">
        <f t="shared" si="330"/>
        <v>0</v>
      </c>
      <c r="Y417" s="212">
        <f t="shared" si="330"/>
        <v>0</v>
      </c>
      <c r="Z417" s="214">
        <f t="shared" ref="Z417:AD421" si="331">AT417+AY417+BF417+BK417+BP417+BU417</f>
        <v>1500</v>
      </c>
      <c r="AA417" s="218">
        <f t="shared" si="331"/>
        <v>0</v>
      </c>
      <c r="AB417" s="218">
        <f t="shared" si="331"/>
        <v>0</v>
      </c>
      <c r="AC417" s="218">
        <f t="shared" si="331"/>
        <v>0</v>
      </c>
      <c r="AD417" s="212">
        <f t="shared" si="331"/>
        <v>1500</v>
      </c>
      <c r="AE417" s="252"/>
      <c r="AF417" s="252"/>
      <c r="AH417" s="249">
        <f>SUM(AI417:AL417)</f>
        <v>0</v>
      </c>
      <c r="AI417" s="238"/>
      <c r="AJ417" s="238"/>
      <c r="AK417" s="238"/>
      <c r="AL417" s="239"/>
      <c r="AM417" s="254"/>
      <c r="AN417" s="262"/>
      <c r="AO417" s="249">
        <f>SUM(AP417:AS417)</f>
        <v>0</v>
      </c>
      <c r="AP417" s="238"/>
      <c r="AQ417" s="238"/>
      <c r="AR417" s="238"/>
      <c r="AS417" s="242"/>
      <c r="AT417" s="214">
        <f>SUM(AU417:AX417)</f>
        <v>0</v>
      </c>
      <c r="AU417" s="238"/>
      <c r="AV417" s="238"/>
      <c r="AW417" s="238"/>
      <c r="AX417" s="239"/>
      <c r="AY417" s="249">
        <f>SUM(AZ417:BC417)</f>
        <v>1500</v>
      </c>
      <c r="AZ417" s="238"/>
      <c r="BA417" s="238"/>
      <c r="BB417" s="238"/>
      <c r="BC417" s="246">
        <v>1500</v>
      </c>
      <c r="BD417" s="254"/>
      <c r="BE417" s="252"/>
      <c r="BF417" s="249">
        <f t="shared" ref="BF417:BF428" si="332">SUM(BG417:BJ417)</f>
        <v>0</v>
      </c>
      <c r="BG417" s="238"/>
      <c r="BH417" s="238"/>
      <c r="BI417" s="238"/>
      <c r="BJ417" s="239"/>
      <c r="BK417" s="249">
        <f>SUM(BL417:BO417)</f>
        <v>0</v>
      </c>
      <c r="BL417" s="238"/>
      <c r="BM417" s="238"/>
      <c r="BN417" s="238"/>
      <c r="BO417" s="246"/>
      <c r="BP417" s="223">
        <f>SUM(BQ417:BT417)</f>
        <v>0</v>
      </c>
      <c r="BQ417" s="238"/>
      <c r="BR417" s="238"/>
      <c r="BS417" s="238"/>
      <c r="BT417" s="246"/>
      <c r="BU417" s="249">
        <f>SUM(BV417:BY417)</f>
        <v>0</v>
      </c>
      <c r="BV417" s="238"/>
      <c r="BW417" s="238"/>
      <c r="BX417" s="238"/>
      <c r="BY417" s="246"/>
      <c r="CA417" s="222">
        <v>4.5</v>
      </c>
      <c r="CB417" s="216"/>
      <c r="CC417" s="216"/>
      <c r="CD417" s="216"/>
      <c r="CE417" s="216"/>
      <c r="CF417" s="216">
        <f t="shared" si="319"/>
        <v>0</v>
      </c>
      <c r="CH417" s="376"/>
    </row>
    <row r="418" spans="1:88" s="165" customFormat="1" ht="16.5" customHeight="1" x14ac:dyDescent="0.15">
      <c r="A418" s="213">
        <f t="shared" ref="A418:A464" si="333">+ROW()-14</f>
        <v>404</v>
      </c>
      <c r="B418" s="150" t="s">
        <v>26</v>
      </c>
      <c r="C418" s="268" t="s">
        <v>214</v>
      </c>
      <c r="D418" s="185" t="s">
        <v>294</v>
      </c>
      <c r="E418" s="180" t="s">
        <v>290</v>
      </c>
      <c r="F418" s="174" t="s">
        <v>291</v>
      </c>
      <c r="G418" s="206" t="s">
        <v>295</v>
      </c>
      <c r="H418" s="152">
        <v>3</v>
      </c>
      <c r="I418" s="153">
        <v>43922</v>
      </c>
      <c r="J418" s="154">
        <v>44316</v>
      </c>
      <c r="K418" s="155">
        <v>10</v>
      </c>
      <c r="L418" s="155">
        <v>2</v>
      </c>
      <c r="M418" s="155">
        <v>1</v>
      </c>
      <c r="N418" s="155">
        <v>4</v>
      </c>
      <c r="O418" s="155">
        <v>2</v>
      </c>
      <c r="P418" s="155">
        <v>2</v>
      </c>
      <c r="Q418" s="156">
        <v>2</v>
      </c>
      <c r="R418" s="157"/>
      <c r="S418" s="157">
        <v>60</v>
      </c>
      <c r="T418" s="158">
        <v>62</v>
      </c>
      <c r="U418" s="159">
        <f t="shared" si="330"/>
        <v>0</v>
      </c>
      <c r="V418" s="160">
        <f t="shared" si="330"/>
        <v>0</v>
      </c>
      <c r="W418" s="160">
        <f t="shared" si="330"/>
        <v>0</v>
      </c>
      <c r="X418" s="160">
        <f t="shared" si="330"/>
        <v>0</v>
      </c>
      <c r="Y418" s="161">
        <f t="shared" si="330"/>
        <v>0</v>
      </c>
      <c r="Z418" s="159">
        <f t="shared" si="331"/>
        <v>62</v>
      </c>
      <c r="AA418" s="160">
        <f t="shared" si="331"/>
        <v>0</v>
      </c>
      <c r="AB418" s="160">
        <f t="shared" si="331"/>
        <v>0</v>
      </c>
      <c r="AC418" s="160">
        <f t="shared" si="331"/>
        <v>0</v>
      </c>
      <c r="AD418" s="161">
        <f t="shared" si="331"/>
        <v>62</v>
      </c>
      <c r="AE418" s="178"/>
      <c r="AF418" s="178"/>
      <c r="AH418" s="166">
        <f>SUM(AI418:AL418)</f>
        <v>0</v>
      </c>
      <c r="AI418" s="167"/>
      <c r="AJ418" s="167"/>
      <c r="AK418" s="167"/>
      <c r="AL418" s="168"/>
      <c r="AM418" s="169"/>
      <c r="AN418" s="203"/>
      <c r="AO418" s="166">
        <f>SUM(AP418:AS418)</f>
        <v>0</v>
      </c>
      <c r="AP418" s="167"/>
      <c r="AQ418" s="167"/>
      <c r="AR418" s="167"/>
      <c r="AS418" s="170"/>
      <c r="AT418" s="159">
        <f>SUM(AU418:AX418)</f>
        <v>0</v>
      </c>
      <c r="AU418" s="167"/>
      <c r="AV418" s="167"/>
      <c r="AW418" s="167"/>
      <c r="AX418" s="168"/>
      <c r="AY418" s="166">
        <f>SUM(AZ418:BC418)</f>
        <v>62</v>
      </c>
      <c r="AZ418" s="167"/>
      <c r="BA418" s="167"/>
      <c r="BB418" s="167"/>
      <c r="BC418" s="171">
        <v>62</v>
      </c>
      <c r="BD418" s="169"/>
      <c r="BE418" s="178"/>
      <c r="BF418" s="166">
        <f t="shared" si="332"/>
        <v>0</v>
      </c>
      <c r="BG418" s="167"/>
      <c r="BH418" s="167"/>
      <c r="BI418" s="167"/>
      <c r="BJ418" s="168"/>
      <c r="BK418" s="166">
        <f>SUM(BL418:BO418)</f>
        <v>0</v>
      </c>
      <c r="BL418" s="167"/>
      <c r="BM418" s="167"/>
      <c r="BN418" s="167"/>
      <c r="BO418" s="171"/>
      <c r="BP418" s="172">
        <f>SUM(BQ418:BT418)</f>
        <v>0</v>
      </c>
      <c r="BQ418" s="167"/>
      <c r="BR418" s="167"/>
      <c r="BS418" s="167"/>
      <c r="BT418" s="171"/>
      <c r="BU418" s="166">
        <f>SUM(BV418:BY418)</f>
        <v>0</v>
      </c>
      <c r="BV418" s="167"/>
      <c r="BW418" s="167"/>
      <c r="BX418" s="167"/>
      <c r="BY418" s="171"/>
      <c r="CA418" s="191">
        <v>24</v>
      </c>
      <c r="CB418" s="184"/>
      <c r="CC418" s="184"/>
      <c r="CD418" s="184"/>
      <c r="CE418" s="184"/>
      <c r="CF418" s="216">
        <f t="shared" si="319"/>
        <v>0</v>
      </c>
      <c r="CH418" s="665"/>
    </row>
    <row r="419" spans="1:88" s="211" customFormat="1" ht="16.5" customHeight="1" x14ac:dyDescent="0.15">
      <c r="A419" s="213">
        <f t="shared" si="333"/>
        <v>405</v>
      </c>
      <c r="B419" s="236" t="s">
        <v>26</v>
      </c>
      <c r="C419" s="265" t="s">
        <v>210</v>
      </c>
      <c r="D419" s="266" t="s">
        <v>77</v>
      </c>
      <c r="E419" s="267" t="s">
        <v>84</v>
      </c>
      <c r="F419" s="272" t="s">
        <v>110</v>
      </c>
      <c r="G419" s="224" t="s">
        <v>211</v>
      </c>
      <c r="H419" s="263">
        <v>3</v>
      </c>
      <c r="I419" s="230">
        <v>44256</v>
      </c>
      <c r="J419" s="231">
        <v>44651</v>
      </c>
      <c r="K419" s="232">
        <v>10</v>
      </c>
      <c r="L419" s="232">
        <v>2</v>
      </c>
      <c r="M419" s="232">
        <v>1</v>
      </c>
      <c r="N419" s="232">
        <v>3</v>
      </c>
      <c r="O419" s="232">
        <v>1</v>
      </c>
      <c r="P419" s="232">
        <v>3</v>
      </c>
      <c r="Q419" s="233">
        <v>1</v>
      </c>
      <c r="R419" s="255"/>
      <c r="S419" s="255"/>
      <c r="T419" s="258">
        <v>772</v>
      </c>
      <c r="U419" s="214">
        <f t="shared" si="330"/>
        <v>0</v>
      </c>
      <c r="V419" s="218">
        <f t="shared" si="330"/>
        <v>0</v>
      </c>
      <c r="W419" s="218">
        <f t="shared" si="330"/>
        <v>0</v>
      </c>
      <c r="X419" s="218">
        <f t="shared" si="330"/>
        <v>0</v>
      </c>
      <c r="Y419" s="212">
        <f t="shared" si="330"/>
        <v>0</v>
      </c>
      <c r="Z419" s="214">
        <f t="shared" si="331"/>
        <v>772</v>
      </c>
      <c r="AA419" s="218">
        <f t="shared" si="331"/>
        <v>0</v>
      </c>
      <c r="AB419" s="218">
        <f t="shared" si="331"/>
        <v>0</v>
      </c>
      <c r="AC419" s="218">
        <f t="shared" si="331"/>
        <v>97</v>
      </c>
      <c r="AD419" s="212">
        <f t="shared" si="331"/>
        <v>675</v>
      </c>
      <c r="AE419" s="252"/>
      <c r="AF419" s="252"/>
      <c r="AH419" s="249">
        <f>SUM(AI419:AL419)</f>
        <v>0</v>
      </c>
      <c r="AI419" s="238"/>
      <c r="AJ419" s="238"/>
      <c r="AK419" s="238"/>
      <c r="AL419" s="239"/>
      <c r="AM419" s="254"/>
      <c r="AN419" s="262"/>
      <c r="AO419" s="249">
        <f>SUM(AP419:AS419)</f>
        <v>0</v>
      </c>
      <c r="AP419" s="238"/>
      <c r="AQ419" s="238"/>
      <c r="AR419" s="238"/>
      <c r="AS419" s="242"/>
      <c r="AT419" s="214">
        <f>SUM(AU419:AX419)</f>
        <v>0</v>
      </c>
      <c r="AU419" s="238"/>
      <c r="AV419" s="238"/>
      <c r="AW419" s="238"/>
      <c r="AX419" s="239"/>
      <c r="AY419" s="249">
        <f>SUM(AZ419:BC419)</f>
        <v>772</v>
      </c>
      <c r="AZ419" s="238"/>
      <c r="BA419" s="238"/>
      <c r="BB419" s="238">
        <v>97</v>
      </c>
      <c r="BC419" s="246">
        <v>675</v>
      </c>
      <c r="BD419" s="254"/>
      <c r="BE419" s="252"/>
      <c r="BF419" s="249">
        <f t="shared" si="332"/>
        <v>0</v>
      </c>
      <c r="BG419" s="238"/>
      <c r="BH419" s="238"/>
      <c r="BI419" s="238"/>
      <c r="BJ419" s="239"/>
      <c r="BK419" s="249">
        <f>SUM(BL419:BO419)</f>
        <v>0</v>
      </c>
      <c r="BL419" s="238"/>
      <c r="BM419" s="238"/>
      <c r="BN419" s="238"/>
      <c r="BO419" s="246"/>
      <c r="BP419" s="223">
        <f>SUM(BQ419:BT419)</f>
        <v>0</v>
      </c>
      <c r="BQ419" s="238"/>
      <c r="BR419" s="238"/>
      <c r="BS419" s="238"/>
      <c r="BT419" s="246"/>
      <c r="BU419" s="249">
        <f>SUM(BV419:BY419)</f>
        <v>0</v>
      </c>
      <c r="BV419" s="238"/>
      <c r="BW419" s="238"/>
      <c r="BX419" s="238"/>
      <c r="BY419" s="246"/>
      <c r="CA419" s="222">
        <v>375</v>
      </c>
      <c r="CB419" s="216"/>
      <c r="CC419" s="216"/>
      <c r="CD419" s="216"/>
      <c r="CE419" s="216"/>
      <c r="CF419" s="216">
        <f t="shared" si="319"/>
        <v>0</v>
      </c>
      <c r="CH419" s="263">
        <v>32</v>
      </c>
      <c r="CJ419" s="274">
        <v>35</v>
      </c>
    </row>
    <row r="420" spans="1:88" s="211" customFormat="1" ht="16.5" customHeight="1" x14ac:dyDescent="0.15">
      <c r="A420" s="213">
        <f t="shared" si="333"/>
        <v>406</v>
      </c>
      <c r="B420" s="236" t="s">
        <v>26</v>
      </c>
      <c r="C420" s="265" t="s">
        <v>212</v>
      </c>
      <c r="D420" s="266" t="s">
        <v>77</v>
      </c>
      <c r="E420" s="267" t="s">
        <v>84</v>
      </c>
      <c r="F420" s="272" t="s">
        <v>110</v>
      </c>
      <c r="G420" s="224" t="s">
        <v>213</v>
      </c>
      <c r="H420" s="263">
        <v>3</v>
      </c>
      <c r="I420" s="230">
        <v>44256</v>
      </c>
      <c r="J420" s="231">
        <v>44651</v>
      </c>
      <c r="K420" s="232">
        <v>10</v>
      </c>
      <c r="L420" s="232">
        <v>2</v>
      </c>
      <c r="M420" s="232">
        <v>1</v>
      </c>
      <c r="N420" s="232">
        <v>3</v>
      </c>
      <c r="O420" s="232">
        <v>1</v>
      </c>
      <c r="P420" s="232">
        <v>3</v>
      </c>
      <c r="Q420" s="233">
        <v>1</v>
      </c>
      <c r="R420" s="255"/>
      <c r="S420" s="255"/>
      <c r="T420" s="258">
        <v>1000</v>
      </c>
      <c r="U420" s="214">
        <f t="shared" si="330"/>
        <v>0</v>
      </c>
      <c r="V420" s="218">
        <f t="shared" si="330"/>
        <v>0</v>
      </c>
      <c r="W420" s="218">
        <f t="shared" si="330"/>
        <v>0</v>
      </c>
      <c r="X420" s="218">
        <f t="shared" si="330"/>
        <v>0</v>
      </c>
      <c r="Y420" s="212">
        <f t="shared" si="330"/>
        <v>0</v>
      </c>
      <c r="Z420" s="214">
        <f t="shared" si="331"/>
        <v>1000</v>
      </c>
      <c r="AA420" s="218">
        <f t="shared" si="331"/>
        <v>0</v>
      </c>
      <c r="AB420" s="218">
        <f t="shared" si="331"/>
        <v>0</v>
      </c>
      <c r="AC420" s="218">
        <f t="shared" si="331"/>
        <v>0</v>
      </c>
      <c r="AD420" s="212">
        <f t="shared" si="331"/>
        <v>1000</v>
      </c>
      <c r="AE420" s="252"/>
      <c r="AF420" s="252"/>
      <c r="AH420" s="249">
        <f>SUM(AI420:AL420)</f>
        <v>0</v>
      </c>
      <c r="AI420" s="238"/>
      <c r="AJ420" s="238"/>
      <c r="AK420" s="238"/>
      <c r="AL420" s="239"/>
      <c r="AM420" s="254"/>
      <c r="AN420" s="262"/>
      <c r="AO420" s="249">
        <f>SUM(AP420:AS420)</f>
        <v>0</v>
      </c>
      <c r="AP420" s="238"/>
      <c r="AQ420" s="238"/>
      <c r="AR420" s="238"/>
      <c r="AS420" s="242"/>
      <c r="AT420" s="214">
        <f>SUM(AU420:AX420)</f>
        <v>0</v>
      </c>
      <c r="AU420" s="238"/>
      <c r="AV420" s="238"/>
      <c r="AW420" s="238"/>
      <c r="AX420" s="239"/>
      <c r="AY420" s="249">
        <f>SUM(AZ420:BC420)</f>
        <v>1000</v>
      </c>
      <c r="AZ420" s="238"/>
      <c r="BA420" s="238"/>
      <c r="BB420" s="238"/>
      <c r="BC420" s="246">
        <v>1000</v>
      </c>
      <c r="BD420" s="254"/>
      <c r="BE420" s="252"/>
      <c r="BF420" s="249">
        <f t="shared" si="332"/>
        <v>0</v>
      </c>
      <c r="BG420" s="238"/>
      <c r="BH420" s="238"/>
      <c r="BI420" s="238"/>
      <c r="BJ420" s="239"/>
      <c r="BK420" s="249">
        <f>SUM(BL420:BO420)</f>
        <v>0</v>
      </c>
      <c r="BL420" s="238"/>
      <c r="BM420" s="238"/>
      <c r="BN420" s="238"/>
      <c r="BO420" s="246"/>
      <c r="BP420" s="223">
        <f>SUM(BQ420:BT420)</f>
        <v>0</v>
      </c>
      <c r="BQ420" s="238"/>
      <c r="BR420" s="238"/>
      <c r="BS420" s="238"/>
      <c r="BT420" s="246"/>
      <c r="BU420" s="249">
        <f>SUM(BV420:BY420)</f>
        <v>0</v>
      </c>
      <c r="BV420" s="238"/>
      <c r="BW420" s="238"/>
      <c r="BX420" s="238"/>
      <c r="BY420" s="246"/>
      <c r="CA420" s="222">
        <v>376</v>
      </c>
      <c r="CB420" s="216"/>
      <c r="CC420" s="216"/>
      <c r="CD420" s="216"/>
      <c r="CE420" s="216"/>
      <c r="CF420" s="216">
        <f t="shared" si="319"/>
        <v>0</v>
      </c>
      <c r="CH420" s="263">
        <v>32</v>
      </c>
      <c r="CJ420" s="274">
        <v>35</v>
      </c>
    </row>
    <row r="421" spans="1:88" s="211" customFormat="1" ht="16.5" customHeight="1" x14ac:dyDescent="0.15">
      <c r="A421" s="213">
        <f t="shared" si="333"/>
        <v>407</v>
      </c>
      <c r="B421" s="236" t="s">
        <v>27</v>
      </c>
      <c r="C421" s="265" t="s">
        <v>1139</v>
      </c>
      <c r="D421" s="283" t="s">
        <v>294</v>
      </c>
      <c r="E421" s="267" t="s">
        <v>84</v>
      </c>
      <c r="F421" s="272" t="s">
        <v>95</v>
      </c>
      <c r="G421" s="224" t="s">
        <v>1140</v>
      </c>
      <c r="H421" s="263">
        <v>3</v>
      </c>
      <c r="I421" s="230" t="s">
        <v>1129</v>
      </c>
      <c r="J421" s="231">
        <v>44377</v>
      </c>
      <c r="K421" s="232">
        <v>10</v>
      </c>
      <c r="L421" s="232">
        <v>2</v>
      </c>
      <c r="M421" s="232">
        <v>1</v>
      </c>
      <c r="N421" s="232">
        <v>7</v>
      </c>
      <c r="O421" s="232">
        <v>1</v>
      </c>
      <c r="P421" s="232">
        <v>1</v>
      </c>
      <c r="Q421" s="233">
        <v>1</v>
      </c>
      <c r="R421" s="255"/>
      <c r="S421" s="255"/>
      <c r="T421" s="282">
        <v>600000</v>
      </c>
      <c r="U421" s="214">
        <f t="shared" si="330"/>
        <v>0</v>
      </c>
      <c r="V421" s="218">
        <f t="shared" si="330"/>
        <v>0</v>
      </c>
      <c r="W421" s="218">
        <f t="shared" si="330"/>
        <v>0</v>
      </c>
      <c r="X421" s="218">
        <f t="shared" si="330"/>
        <v>0</v>
      </c>
      <c r="Y421" s="212">
        <f t="shared" si="330"/>
        <v>0</v>
      </c>
      <c r="Z421" s="214">
        <f t="shared" si="331"/>
        <v>600000</v>
      </c>
      <c r="AA421" s="218">
        <f t="shared" si="331"/>
        <v>0</v>
      </c>
      <c r="AB421" s="218">
        <f t="shared" si="331"/>
        <v>0</v>
      </c>
      <c r="AC421" s="218">
        <f t="shared" si="331"/>
        <v>0</v>
      </c>
      <c r="AD421" s="212">
        <f t="shared" si="331"/>
        <v>600000</v>
      </c>
      <c r="AE421" s="252"/>
      <c r="AF421" s="252"/>
      <c r="AH421" s="249">
        <f>SUM(AI421:AL421)</f>
        <v>0</v>
      </c>
      <c r="AI421" s="238"/>
      <c r="AJ421" s="238"/>
      <c r="AK421" s="238"/>
      <c r="AL421" s="239"/>
      <c r="AM421" s="254"/>
      <c r="AN421" s="262"/>
      <c r="AO421" s="249">
        <f>SUM(AP421:AS421)</f>
        <v>0</v>
      </c>
      <c r="AP421" s="238"/>
      <c r="AQ421" s="238"/>
      <c r="AR421" s="238"/>
      <c r="AS421" s="242"/>
      <c r="AT421" s="214">
        <f>SUM(AU421:AX421)</f>
        <v>0</v>
      </c>
      <c r="AU421" s="238"/>
      <c r="AV421" s="238"/>
      <c r="AW421" s="238"/>
      <c r="AX421" s="239"/>
      <c r="AY421" s="249">
        <f>SUM(AZ421:BC421)</f>
        <v>600000</v>
      </c>
      <c r="AZ421" s="238"/>
      <c r="BA421" s="238"/>
      <c r="BB421" s="238"/>
      <c r="BC421" s="239">
        <v>600000</v>
      </c>
      <c r="BD421" s="254"/>
      <c r="BE421" s="252"/>
      <c r="BF421" s="249">
        <f t="shared" si="332"/>
        <v>0</v>
      </c>
      <c r="BG421" s="238"/>
      <c r="BH421" s="238"/>
      <c r="BI421" s="238"/>
      <c r="BJ421" s="239"/>
      <c r="BK421" s="249">
        <f>SUM(BL421:BO421)</f>
        <v>0</v>
      </c>
      <c r="BL421" s="238"/>
      <c r="BM421" s="238"/>
      <c r="BN421" s="238"/>
      <c r="BO421" s="246"/>
      <c r="BP421" s="223">
        <f>SUM(BQ421:BT421)</f>
        <v>0</v>
      </c>
      <c r="BQ421" s="238"/>
      <c r="BR421" s="238"/>
      <c r="BS421" s="238"/>
      <c r="BT421" s="246"/>
      <c r="BU421" s="249">
        <f>SUM(BV421:BY421)</f>
        <v>0</v>
      </c>
      <c r="BV421" s="238"/>
      <c r="BW421" s="238"/>
      <c r="BX421" s="238"/>
      <c r="BY421" s="246"/>
      <c r="CA421" s="222">
        <v>1100</v>
      </c>
      <c r="CB421" s="216"/>
      <c r="CC421" s="216"/>
      <c r="CD421" s="216"/>
      <c r="CE421" s="216"/>
      <c r="CF421" s="216">
        <f t="shared" si="319"/>
        <v>0</v>
      </c>
      <c r="CH421" s="376"/>
    </row>
    <row r="422" spans="1:88" s="211" customFormat="1" ht="16.5" customHeight="1" x14ac:dyDescent="0.15">
      <c r="A422" s="213">
        <f t="shared" si="333"/>
        <v>408</v>
      </c>
      <c r="B422" s="236" t="s">
        <v>26</v>
      </c>
      <c r="C422" s="265" t="s">
        <v>625</v>
      </c>
      <c r="D422" s="266" t="s">
        <v>77</v>
      </c>
      <c r="E422" s="267" t="s">
        <v>576</v>
      </c>
      <c r="F422" s="272" t="s">
        <v>608</v>
      </c>
      <c r="G422" s="224" t="s">
        <v>626</v>
      </c>
      <c r="H422" s="263">
        <v>3</v>
      </c>
      <c r="I422" s="230">
        <v>44301</v>
      </c>
      <c r="J422" s="231">
        <v>44333</v>
      </c>
      <c r="K422" s="232">
        <v>10</v>
      </c>
      <c r="L422" s="232">
        <v>2</v>
      </c>
      <c r="M422" s="232">
        <v>3</v>
      </c>
      <c r="N422" s="232">
        <v>1</v>
      </c>
      <c r="O422" s="232">
        <v>2</v>
      </c>
      <c r="P422" s="232">
        <v>1</v>
      </c>
      <c r="Q422" s="233">
        <v>8</v>
      </c>
      <c r="R422" s="255"/>
      <c r="S422" s="255"/>
      <c r="T422" s="258">
        <v>3100</v>
      </c>
      <c r="U422" s="214">
        <v>0</v>
      </c>
      <c r="V422" s="218">
        <v>0</v>
      </c>
      <c r="W422" s="218">
        <v>0</v>
      </c>
      <c r="X422" s="218">
        <v>0</v>
      </c>
      <c r="Y422" s="212">
        <v>0</v>
      </c>
      <c r="Z422" s="312">
        <v>3100</v>
      </c>
      <c r="AA422" s="218">
        <v>0</v>
      </c>
      <c r="AB422" s="218">
        <v>0</v>
      </c>
      <c r="AC422" s="218">
        <v>0</v>
      </c>
      <c r="AD422" s="212">
        <v>3100</v>
      </c>
      <c r="AE422" s="252"/>
      <c r="AF422" s="252"/>
      <c r="AH422" s="249">
        <v>0</v>
      </c>
      <c r="AI422" s="238"/>
      <c r="AJ422" s="238"/>
      <c r="AK422" s="238"/>
      <c r="AL422" s="239"/>
      <c r="AM422" s="254"/>
      <c r="AN422" s="262"/>
      <c r="AO422" s="249">
        <v>0</v>
      </c>
      <c r="AP422" s="238"/>
      <c r="AQ422" s="238"/>
      <c r="AR422" s="238"/>
      <c r="AS422" s="242"/>
      <c r="AT422" s="214">
        <v>0</v>
      </c>
      <c r="AU422" s="238"/>
      <c r="AV422" s="238"/>
      <c r="AW422" s="238"/>
      <c r="AX422" s="239"/>
      <c r="AY422" s="249">
        <v>3100</v>
      </c>
      <c r="AZ422" s="238"/>
      <c r="BA422" s="238"/>
      <c r="BB422" s="238"/>
      <c r="BC422" s="246">
        <v>3100</v>
      </c>
      <c r="BD422" s="254"/>
      <c r="BE422" s="249">
        <v>0</v>
      </c>
      <c r="BF422" s="249">
        <f t="shared" si="332"/>
        <v>0</v>
      </c>
      <c r="BG422" s="238"/>
      <c r="BH422" s="238"/>
      <c r="BI422" s="238"/>
      <c r="BJ422" s="239"/>
      <c r="BK422" s="249">
        <v>0</v>
      </c>
      <c r="BL422" s="238"/>
      <c r="BM422" s="238"/>
      <c r="BN422" s="238"/>
      <c r="BO422" s="246"/>
      <c r="BP422" s="223">
        <v>0</v>
      </c>
      <c r="BQ422" s="238"/>
      <c r="BR422" s="238"/>
      <c r="BS422" s="238"/>
      <c r="BT422" s="246"/>
      <c r="BU422" s="249">
        <v>0</v>
      </c>
      <c r="BV422" s="238"/>
      <c r="BW422" s="238"/>
      <c r="BX422" s="238"/>
      <c r="BY422" s="246"/>
      <c r="CA422" s="222">
        <v>379</v>
      </c>
      <c r="CB422" s="216"/>
      <c r="CC422" s="216"/>
      <c r="CD422" s="216"/>
      <c r="CE422" s="216"/>
      <c r="CF422" s="216">
        <f t="shared" si="319"/>
        <v>0</v>
      </c>
      <c r="CH422" s="263">
        <v>32</v>
      </c>
      <c r="CJ422" s="274">
        <v>52</v>
      </c>
    </row>
    <row r="423" spans="1:88" s="211" customFormat="1" ht="16.5" customHeight="1" x14ac:dyDescent="0.15">
      <c r="A423" s="213">
        <f t="shared" si="333"/>
        <v>409</v>
      </c>
      <c r="B423" s="236" t="s">
        <v>26</v>
      </c>
      <c r="C423" s="265" t="s">
        <v>627</v>
      </c>
      <c r="D423" s="266" t="s">
        <v>77</v>
      </c>
      <c r="E423" s="267" t="s">
        <v>576</v>
      </c>
      <c r="F423" s="272" t="s">
        <v>608</v>
      </c>
      <c r="G423" s="224" t="s">
        <v>628</v>
      </c>
      <c r="H423" s="263">
        <v>3</v>
      </c>
      <c r="I423" s="230">
        <v>44256</v>
      </c>
      <c r="J423" s="231">
        <v>44651</v>
      </c>
      <c r="K423" s="232">
        <v>10</v>
      </c>
      <c r="L423" s="232">
        <v>2</v>
      </c>
      <c r="M423" s="232">
        <v>3</v>
      </c>
      <c r="N423" s="232">
        <v>1</v>
      </c>
      <c r="O423" s="232">
        <v>2</v>
      </c>
      <c r="P423" s="232">
        <v>2</v>
      </c>
      <c r="Q423" s="233">
        <v>1</v>
      </c>
      <c r="R423" s="255"/>
      <c r="S423" s="255"/>
      <c r="T423" s="258">
        <v>57000</v>
      </c>
      <c r="U423" s="214">
        <v>0</v>
      </c>
      <c r="V423" s="218">
        <v>0</v>
      </c>
      <c r="W423" s="218">
        <v>0</v>
      </c>
      <c r="X423" s="218">
        <v>0</v>
      </c>
      <c r="Y423" s="212">
        <v>0</v>
      </c>
      <c r="Z423" s="312">
        <v>57000</v>
      </c>
      <c r="AA423" s="218">
        <v>0</v>
      </c>
      <c r="AB423" s="218">
        <v>0</v>
      </c>
      <c r="AC423" s="218">
        <v>0</v>
      </c>
      <c r="AD423" s="212">
        <v>57000</v>
      </c>
      <c r="AE423" s="252"/>
      <c r="AF423" s="252"/>
      <c r="AH423" s="249">
        <v>0</v>
      </c>
      <c r="AI423" s="238"/>
      <c r="AJ423" s="238"/>
      <c r="AK423" s="238"/>
      <c r="AL423" s="239"/>
      <c r="AM423" s="254"/>
      <c r="AN423" s="262"/>
      <c r="AO423" s="249">
        <v>0</v>
      </c>
      <c r="AP423" s="238"/>
      <c r="AQ423" s="238"/>
      <c r="AR423" s="238"/>
      <c r="AS423" s="242"/>
      <c r="AT423" s="214">
        <v>0</v>
      </c>
      <c r="AU423" s="238"/>
      <c r="AV423" s="238"/>
      <c r="AW423" s="238"/>
      <c r="AX423" s="239"/>
      <c r="AY423" s="249">
        <v>57000</v>
      </c>
      <c r="AZ423" s="238"/>
      <c r="BA423" s="238"/>
      <c r="BB423" s="238"/>
      <c r="BC423" s="246">
        <v>57000</v>
      </c>
      <c r="BD423" s="254"/>
      <c r="BE423" s="249">
        <v>0</v>
      </c>
      <c r="BF423" s="249">
        <f t="shared" si="332"/>
        <v>0</v>
      </c>
      <c r="BG423" s="238"/>
      <c r="BH423" s="238"/>
      <c r="BI423" s="238"/>
      <c r="BJ423" s="239"/>
      <c r="BK423" s="249">
        <v>0</v>
      </c>
      <c r="BL423" s="238"/>
      <c r="BM423" s="238"/>
      <c r="BN423" s="238"/>
      <c r="BO423" s="246"/>
      <c r="BP423" s="223">
        <v>0</v>
      </c>
      <c r="BQ423" s="238"/>
      <c r="BR423" s="238"/>
      <c r="BS423" s="238"/>
      <c r="BT423" s="246"/>
      <c r="BU423" s="249">
        <v>0</v>
      </c>
      <c r="BV423" s="238"/>
      <c r="BW423" s="238"/>
      <c r="BX423" s="238"/>
      <c r="BY423" s="246"/>
      <c r="CA423" s="222">
        <v>380</v>
      </c>
      <c r="CB423" s="216"/>
      <c r="CC423" s="216"/>
      <c r="CD423" s="216"/>
      <c r="CE423" s="216"/>
      <c r="CF423" s="216">
        <f t="shared" si="319"/>
        <v>0</v>
      </c>
      <c r="CH423" s="263">
        <v>32</v>
      </c>
      <c r="CJ423" s="274">
        <v>52</v>
      </c>
    </row>
    <row r="424" spans="1:88" s="211" customFormat="1" ht="16.5" customHeight="1" x14ac:dyDescent="0.15">
      <c r="A424" s="213">
        <f t="shared" si="333"/>
        <v>410</v>
      </c>
      <c r="B424" s="236" t="s">
        <v>26</v>
      </c>
      <c r="C424" s="265" t="s">
        <v>550</v>
      </c>
      <c r="D424" s="266" t="s">
        <v>77</v>
      </c>
      <c r="E424" s="267" t="s">
        <v>379</v>
      </c>
      <c r="F424" s="272" t="s">
        <v>548</v>
      </c>
      <c r="G424" s="224" t="s">
        <v>551</v>
      </c>
      <c r="H424" s="263">
        <v>3</v>
      </c>
      <c r="I424" s="230">
        <v>44286</v>
      </c>
      <c r="J424" s="231">
        <v>44651</v>
      </c>
      <c r="K424" s="232">
        <v>10</v>
      </c>
      <c r="L424" s="232">
        <v>3</v>
      </c>
      <c r="M424" s="232">
        <v>3</v>
      </c>
      <c r="N424" s="232">
        <v>1</v>
      </c>
      <c r="O424" s="232">
        <v>1</v>
      </c>
      <c r="P424" s="232">
        <v>8</v>
      </c>
      <c r="Q424" s="233">
        <v>1</v>
      </c>
      <c r="R424" s="255">
        <v>9000</v>
      </c>
      <c r="S424" s="255"/>
      <c r="T424" s="258">
        <v>11000</v>
      </c>
      <c r="U424" s="214">
        <f t="shared" ref="U424:Y428" si="334">AH424+AO424</f>
        <v>0</v>
      </c>
      <c r="V424" s="218">
        <f t="shared" si="334"/>
        <v>0</v>
      </c>
      <c r="W424" s="218">
        <f t="shared" si="334"/>
        <v>0</v>
      </c>
      <c r="X424" s="218">
        <f t="shared" si="334"/>
        <v>0</v>
      </c>
      <c r="Y424" s="212">
        <f t="shared" si="334"/>
        <v>0</v>
      </c>
      <c r="Z424" s="214">
        <f t="shared" ref="Z424:AD428" si="335">AT424+AY424+BF424+BK424+BP424+BU424</f>
        <v>11000</v>
      </c>
      <c r="AA424" s="218">
        <f t="shared" si="335"/>
        <v>0</v>
      </c>
      <c r="AB424" s="218">
        <f t="shared" si="335"/>
        <v>0</v>
      </c>
      <c r="AC424" s="218">
        <f t="shared" si="335"/>
        <v>0</v>
      </c>
      <c r="AD424" s="212">
        <f t="shared" si="335"/>
        <v>11000</v>
      </c>
      <c r="AE424" s="252"/>
      <c r="AF424" s="252"/>
      <c r="AH424" s="249">
        <f>SUM(AI424:AL424)</f>
        <v>0</v>
      </c>
      <c r="AI424" s="238"/>
      <c r="AJ424" s="238"/>
      <c r="AK424" s="238"/>
      <c r="AL424" s="239"/>
      <c r="AM424" s="254"/>
      <c r="AN424" s="262"/>
      <c r="AO424" s="249">
        <f>SUM(AP424:AS424)</f>
        <v>0</v>
      </c>
      <c r="AP424" s="238"/>
      <c r="AQ424" s="238"/>
      <c r="AR424" s="238"/>
      <c r="AS424" s="242"/>
      <c r="AT424" s="214">
        <f>SUM(AU424:AX424)</f>
        <v>0</v>
      </c>
      <c r="AU424" s="238"/>
      <c r="AV424" s="238"/>
      <c r="AW424" s="238"/>
      <c r="AX424" s="239"/>
      <c r="AY424" s="249">
        <f>SUM(AZ424:BC424)</f>
        <v>11000</v>
      </c>
      <c r="AZ424" s="238"/>
      <c r="BA424" s="238"/>
      <c r="BB424" s="238"/>
      <c r="BC424" s="246">
        <v>11000</v>
      </c>
      <c r="BD424" s="254"/>
      <c r="BE424" s="252"/>
      <c r="BF424" s="249">
        <f t="shared" si="332"/>
        <v>0</v>
      </c>
      <c r="BG424" s="238"/>
      <c r="BH424" s="238"/>
      <c r="BI424" s="238"/>
      <c r="BJ424" s="239"/>
      <c r="BK424" s="249">
        <f>SUM(BL424:BO424)</f>
        <v>0</v>
      </c>
      <c r="BL424" s="238"/>
      <c r="BM424" s="238"/>
      <c r="BN424" s="238"/>
      <c r="BO424" s="246"/>
      <c r="BP424" s="223">
        <f>SUM(BQ424:BT424)</f>
        <v>0</v>
      </c>
      <c r="BQ424" s="238"/>
      <c r="BR424" s="238"/>
      <c r="BS424" s="238"/>
      <c r="BT424" s="246"/>
      <c r="BU424" s="249">
        <f>SUM(BV424:BY424)</f>
        <v>0</v>
      </c>
      <c r="BV424" s="238"/>
      <c r="BW424" s="238"/>
      <c r="BX424" s="238"/>
      <c r="BY424" s="246"/>
      <c r="CA424" s="222">
        <v>381</v>
      </c>
      <c r="CB424" s="216"/>
      <c r="CC424" s="216"/>
      <c r="CD424" s="216"/>
      <c r="CE424" s="216"/>
      <c r="CF424" s="216">
        <f t="shared" si="319"/>
        <v>0</v>
      </c>
      <c r="CH424" s="263">
        <v>32</v>
      </c>
      <c r="CJ424" s="274">
        <v>82</v>
      </c>
    </row>
    <row r="425" spans="1:88" s="165" customFormat="1" ht="16.5" customHeight="1" x14ac:dyDescent="0.15">
      <c r="A425" s="213">
        <f t="shared" si="333"/>
        <v>411</v>
      </c>
      <c r="B425" s="150" t="s">
        <v>26</v>
      </c>
      <c r="C425" s="558" t="s">
        <v>1367</v>
      </c>
      <c r="D425" s="185" t="s">
        <v>77</v>
      </c>
      <c r="E425" s="188" t="s">
        <v>379</v>
      </c>
      <c r="F425" s="559" t="s">
        <v>1358</v>
      </c>
      <c r="G425" s="151" t="s">
        <v>1368</v>
      </c>
      <c r="H425" s="162">
        <v>3</v>
      </c>
      <c r="I425" s="153">
        <v>44256</v>
      </c>
      <c r="J425" s="154">
        <v>44651</v>
      </c>
      <c r="K425" s="155">
        <v>10</v>
      </c>
      <c r="L425" s="155">
        <v>3</v>
      </c>
      <c r="M425" s="155">
        <v>5</v>
      </c>
      <c r="N425" s="155">
        <v>2</v>
      </c>
      <c r="O425" s="155">
        <v>2</v>
      </c>
      <c r="P425" s="155">
        <v>3</v>
      </c>
      <c r="Q425" s="156">
        <v>2</v>
      </c>
      <c r="R425" s="163"/>
      <c r="S425" s="163"/>
      <c r="T425" s="164">
        <v>16000</v>
      </c>
      <c r="U425" s="159">
        <f t="shared" si="334"/>
        <v>0</v>
      </c>
      <c r="V425" s="160">
        <f t="shared" si="334"/>
        <v>0</v>
      </c>
      <c r="W425" s="160">
        <f t="shared" si="334"/>
        <v>0</v>
      </c>
      <c r="X425" s="160">
        <f t="shared" si="334"/>
        <v>0</v>
      </c>
      <c r="Y425" s="161">
        <f t="shared" si="334"/>
        <v>0</v>
      </c>
      <c r="Z425" s="159">
        <f t="shared" si="335"/>
        <v>16000</v>
      </c>
      <c r="AA425" s="160">
        <f t="shared" si="335"/>
        <v>0</v>
      </c>
      <c r="AB425" s="160">
        <f t="shared" si="335"/>
        <v>0</v>
      </c>
      <c r="AC425" s="160">
        <f t="shared" si="335"/>
        <v>0</v>
      </c>
      <c r="AD425" s="161">
        <f t="shared" si="335"/>
        <v>16000</v>
      </c>
      <c r="AE425" s="252"/>
      <c r="AF425" s="252"/>
      <c r="AH425" s="166">
        <f>SUM(AI425:AL425)</f>
        <v>0</v>
      </c>
      <c r="AI425" s="167"/>
      <c r="AJ425" s="167"/>
      <c r="AK425" s="167"/>
      <c r="AL425" s="168"/>
      <c r="AM425" s="169"/>
      <c r="AN425" s="262"/>
      <c r="AO425" s="166">
        <f>SUM(AP425:AS425)</f>
        <v>0</v>
      </c>
      <c r="AP425" s="167"/>
      <c r="AQ425" s="167"/>
      <c r="AR425" s="167"/>
      <c r="AS425" s="170"/>
      <c r="AT425" s="159">
        <f>SUM(AU425:AX425)</f>
        <v>0</v>
      </c>
      <c r="AU425" s="167"/>
      <c r="AV425" s="167"/>
      <c r="AW425" s="167"/>
      <c r="AX425" s="168"/>
      <c r="AY425" s="166">
        <f>SUM(AZ425:BC425)</f>
        <v>16000</v>
      </c>
      <c r="AZ425" s="167"/>
      <c r="BA425" s="167"/>
      <c r="BB425" s="167"/>
      <c r="BC425" s="171">
        <v>16000</v>
      </c>
      <c r="BD425" s="169"/>
      <c r="BE425" s="252"/>
      <c r="BF425" s="166">
        <f t="shared" si="332"/>
        <v>0</v>
      </c>
      <c r="BG425" s="167"/>
      <c r="BH425" s="167"/>
      <c r="BI425" s="167"/>
      <c r="BJ425" s="168"/>
      <c r="BK425" s="166">
        <f>SUM(BL425:BO425)</f>
        <v>0</v>
      </c>
      <c r="BL425" s="167"/>
      <c r="BM425" s="167"/>
      <c r="BN425" s="167"/>
      <c r="BO425" s="171"/>
      <c r="BP425" s="172">
        <f>SUM(BQ425:BT425)</f>
        <v>0</v>
      </c>
      <c r="BQ425" s="167"/>
      <c r="BR425" s="167"/>
      <c r="BS425" s="167"/>
      <c r="BT425" s="171"/>
      <c r="BU425" s="166">
        <f>SUM(BV425:BY425)</f>
        <v>0</v>
      </c>
      <c r="BV425" s="167"/>
      <c r="BW425" s="167"/>
      <c r="BX425" s="167"/>
      <c r="BY425" s="171"/>
      <c r="CA425" s="191">
        <v>382</v>
      </c>
      <c r="CB425" s="184"/>
      <c r="CC425" s="184"/>
      <c r="CD425" s="184"/>
      <c r="CE425" s="184"/>
      <c r="CF425" s="216">
        <f t="shared" si="319"/>
        <v>0</v>
      </c>
      <c r="CH425" s="162">
        <v>32</v>
      </c>
      <c r="CJ425" s="165">
        <v>85</v>
      </c>
    </row>
    <row r="426" spans="1:88" s="211" customFormat="1" ht="14.25" customHeight="1" x14ac:dyDescent="0.15">
      <c r="A426" s="213">
        <f t="shared" si="333"/>
        <v>412</v>
      </c>
      <c r="B426" s="236" t="s">
        <v>26</v>
      </c>
      <c r="C426" s="265" t="s">
        <v>1930</v>
      </c>
      <c r="D426" s="266" t="s">
        <v>77</v>
      </c>
      <c r="E426" s="267" t="s">
        <v>379</v>
      </c>
      <c r="F426" s="272" t="s">
        <v>1356</v>
      </c>
      <c r="G426" s="224" t="s">
        <v>1931</v>
      </c>
      <c r="H426" s="263">
        <v>3</v>
      </c>
      <c r="I426" s="230">
        <v>44166</v>
      </c>
      <c r="J426" s="231">
        <v>44651</v>
      </c>
      <c r="K426" s="232">
        <v>10</v>
      </c>
      <c r="L426" s="232">
        <v>3</v>
      </c>
      <c r="M426" s="232">
        <v>5</v>
      </c>
      <c r="N426" s="232">
        <v>6</v>
      </c>
      <c r="O426" s="232">
        <v>2</v>
      </c>
      <c r="P426" s="232">
        <v>1</v>
      </c>
      <c r="Q426" s="233">
        <v>1</v>
      </c>
      <c r="R426" s="255"/>
      <c r="S426" s="255"/>
      <c r="T426" s="258">
        <v>4632</v>
      </c>
      <c r="U426" s="214">
        <f t="shared" si="334"/>
        <v>0</v>
      </c>
      <c r="V426" s="218">
        <f t="shared" si="334"/>
        <v>0</v>
      </c>
      <c r="W426" s="218">
        <f t="shared" si="334"/>
        <v>0</v>
      </c>
      <c r="X426" s="218">
        <f t="shared" si="334"/>
        <v>0</v>
      </c>
      <c r="Y426" s="212">
        <f t="shared" si="334"/>
        <v>0</v>
      </c>
      <c r="Z426" s="214">
        <f t="shared" si="335"/>
        <v>4632</v>
      </c>
      <c r="AA426" s="218">
        <f t="shared" si="335"/>
        <v>0</v>
      </c>
      <c r="AB426" s="218">
        <f t="shared" si="335"/>
        <v>0</v>
      </c>
      <c r="AC426" s="218">
        <f t="shared" si="335"/>
        <v>0</v>
      </c>
      <c r="AD426" s="212">
        <f t="shared" si="335"/>
        <v>4632</v>
      </c>
      <c r="AE426" s="252"/>
      <c r="AF426" s="252"/>
      <c r="AG426" s="376"/>
      <c r="AH426" s="249">
        <f>SUM(AI426:AL426)</f>
        <v>0</v>
      </c>
      <c r="AI426" s="238"/>
      <c r="AJ426" s="238"/>
      <c r="AK426" s="238"/>
      <c r="AL426" s="239"/>
      <c r="AM426" s="254"/>
      <c r="AN426" s="262"/>
      <c r="AO426" s="249">
        <f>SUM(AP426:AS426)</f>
        <v>0</v>
      </c>
      <c r="AP426" s="238"/>
      <c r="AQ426" s="238"/>
      <c r="AR426" s="238"/>
      <c r="AS426" s="242"/>
      <c r="AT426" s="214">
        <f>SUM(AU426:AX426)</f>
        <v>0</v>
      </c>
      <c r="AU426" s="238"/>
      <c r="AV426" s="238"/>
      <c r="AW426" s="238"/>
      <c r="AX426" s="239"/>
      <c r="AY426" s="249">
        <f>SUM(AZ426:BC426)</f>
        <v>4632</v>
      </c>
      <c r="AZ426" s="238"/>
      <c r="BA426" s="238"/>
      <c r="BB426" s="238"/>
      <c r="BC426" s="246">
        <v>4632</v>
      </c>
      <c r="BD426" s="254"/>
      <c r="BE426" s="252"/>
      <c r="BF426" s="249">
        <f t="shared" si="332"/>
        <v>0</v>
      </c>
      <c r="BG426" s="238"/>
      <c r="BH426" s="238"/>
      <c r="BI426" s="238"/>
      <c r="BJ426" s="239"/>
      <c r="BK426" s="249">
        <f>SUM(BL426:BO426)</f>
        <v>0</v>
      </c>
      <c r="BL426" s="238"/>
      <c r="BM426" s="238"/>
      <c r="BN426" s="238"/>
      <c r="BO426" s="246"/>
      <c r="BP426" s="223">
        <f>SUM(BQ426:BT426)</f>
        <v>0</v>
      </c>
      <c r="BQ426" s="238"/>
      <c r="BR426" s="238"/>
      <c r="BS426" s="238"/>
      <c r="BT426" s="246"/>
      <c r="BU426" s="249">
        <f>SUM(BV426:BY426)</f>
        <v>0</v>
      </c>
      <c r="BV426" s="238"/>
      <c r="BW426" s="238"/>
      <c r="BX426" s="238"/>
      <c r="BY426" s="246"/>
      <c r="CA426" s="222">
        <v>383</v>
      </c>
      <c r="CB426" s="216"/>
      <c r="CC426" s="216"/>
      <c r="CD426" s="216"/>
      <c r="CE426" s="216"/>
      <c r="CF426" s="216">
        <f t="shared" si="319"/>
        <v>0</v>
      </c>
      <c r="CH426" s="263">
        <v>32</v>
      </c>
      <c r="CJ426" s="274">
        <v>84</v>
      </c>
    </row>
    <row r="427" spans="1:88" s="211" customFormat="1" ht="16.5" customHeight="1" x14ac:dyDescent="0.15">
      <c r="A427" s="213">
        <f t="shared" si="333"/>
        <v>413</v>
      </c>
      <c r="B427" s="236" t="s">
        <v>27</v>
      </c>
      <c r="C427" s="268" t="s">
        <v>1431</v>
      </c>
      <c r="D427" s="283" t="s">
        <v>327</v>
      </c>
      <c r="E427" s="267" t="s">
        <v>1432</v>
      </c>
      <c r="F427" s="272" t="s">
        <v>1433</v>
      </c>
      <c r="G427" s="734" t="s">
        <v>2031</v>
      </c>
      <c r="H427" s="263">
        <v>3</v>
      </c>
      <c r="I427" s="230">
        <v>44256</v>
      </c>
      <c r="J427" s="231">
        <v>44316</v>
      </c>
      <c r="K427" s="232">
        <v>10</v>
      </c>
      <c r="L427" s="232">
        <v>3</v>
      </c>
      <c r="M427" s="232">
        <v>2</v>
      </c>
      <c r="N427" s="232">
        <v>4</v>
      </c>
      <c r="O427" s="232">
        <v>4</v>
      </c>
      <c r="P427" s="232">
        <v>1</v>
      </c>
      <c r="Q427" s="233">
        <v>1</v>
      </c>
      <c r="R427" s="255"/>
      <c r="S427" s="255"/>
      <c r="T427" s="258">
        <v>700</v>
      </c>
      <c r="U427" s="214">
        <f t="shared" si="334"/>
        <v>0</v>
      </c>
      <c r="V427" s="218">
        <f t="shared" si="334"/>
        <v>0</v>
      </c>
      <c r="W427" s="218">
        <f t="shared" si="334"/>
        <v>0</v>
      </c>
      <c r="X427" s="218">
        <f t="shared" si="334"/>
        <v>0</v>
      </c>
      <c r="Y427" s="212">
        <f t="shared" si="334"/>
        <v>0</v>
      </c>
      <c r="Z427" s="214">
        <f t="shared" si="335"/>
        <v>700</v>
      </c>
      <c r="AA427" s="218">
        <f t="shared" si="335"/>
        <v>0</v>
      </c>
      <c r="AB427" s="218">
        <f t="shared" si="335"/>
        <v>0</v>
      </c>
      <c r="AC427" s="218">
        <f t="shared" si="335"/>
        <v>0</v>
      </c>
      <c r="AD427" s="212">
        <f t="shared" si="335"/>
        <v>700</v>
      </c>
      <c r="AE427" s="252"/>
      <c r="AF427" s="252"/>
      <c r="AH427" s="249">
        <f>SUM(AI427:AL427)</f>
        <v>0</v>
      </c>
      <c r="AI427" s="238"/>
      <c r="AJ427" s="238"/>
      <c r="AK427" s="238"/>
      <c r="AL427" s="239"/>
      <c r="AM427" s="254"/>
      <c r="AN427" s="262"/>
      <c r="AO427" s="249">
        <f>SUM(AP427:AS427)</f>
        <v>0</v>
      </c>
      <c r="AP427" s="238"/>
      <c r="AQ427" s="238"/>
      <c r="AR427" s="238"/>
      <c r="AS427" s="242"/>
      <c r="AT427" s="214">
        <f>SUM(AU427:AX427)</f>
        <v>0</v>
      </c>
      <c r="AU427" s="238"/>
      <c r="AV427" s="238"/>
      <c r="AW427" s="238"/>
      <c r="AX427" s="239"/>
      <c r="AY427" s="249">
        <f>SUM(AZ427:BC427)</f>
        <v>700</v>
      </c>
      <c r="AZ427" s="238"/>
      <c r="BA427" s="238"/>
      <c r="BB427" s="238"/>
      <c r="BC427" s="246">
        <v>700</v>
      </c>
      <c r="BD427" s="254"/>
      <c r="BE427" s="252"/>
      <c r="BF427" s="249">
        <f t="shared" si="332"/>
        <v>0</v>
      </c>
      <c r="BG427" s="238"/>
      <c r="BH427" s="238"/>
      <c r="BI427" s="238"/>
      <c r="BJ427" s="239"/>
      <c r="BK427" s="249">
        <f>SUM(BL427:BO427)</f>
        <v>0</v>
      </c>
      <c r="BL427" s="238"/>
      <c r="BM427" s="238"/>
      <c r="BN427" s="238"/>
      <c r="BO427" s="246"/>
      <c r="BP427" s="223">
        <f>SUM(BQ427:BT427)</f>
        <v>0</v>
      </c>
      <c r="BQ427" s="238"/>
      <c r="BR427" s="238"/>
      <c r="BS427" s="238"/>
      <c r="BT427" s="246"/>
      <c r="BU427" s="249"/>
      <c r="BV427" s="238"/>
      <c r="BW427" s="238"/>
      <c r="BX427" s="238"/>
      <c r="BY427" s="246"/>
      <c r="CA427" s="222"/>
      <c r="CB427" s="216"/>
      <c r="CC427" s="216"/>
      <c r="CD427" s="216"/>
      <c r="CE427" s="216"/>
      <c r="CF427" s="216">
        <f t="shared" si="319"/>
        <v>0</v>
      </c>
      <c r="CH427" s="452"/>
      <c r="CJ427" s="274"/>
    </row>
    <row r="428" spans="1:88" s="211" customFormat="1" ht="16.5" customHeight="1" x14ac:dyDescent="0.15">
      <c r="A428" s="213">
        <f t="shared" si="333"/>
        <v>414</v>
      </c>
      <c r="B428" s="236" t="s">
        <v>26</v>
      </c>
      <c r="C428" s="265" t="s">
        <v>1572</v>
      </c>
      <c r="D428" s="266" t="s">
        <v>77</v>
      </c>
      <c r="E428" s="267" t="s">
        <v>1569</v>
      </c>
      <c r="F428" s="325" t="s">
        <v>1570</v>
      </c>
      <c r="G428" s="472" t="s">
        <v>1573</v>
      </c>
      <c r="H428" s="263">
        <v>3</v>
      </c>
      <c r="I428" s="230">
        <v>44286</v>
      </c>
      <c r="J428" s="231">
        <v>44651</v>
      </c>
      <c r="K428" s="232">
        <v>10</v>
      </c>
      <c r="L428" s="232">
        <v>2</v>
      </c>
      <c r="M428" s="232">
        <v>1</v>
      </c>
      <c r="N428" s="232">
        <v>10</v>
      </c>
      <c r="O428" s="232">
        <v>1</v>
      </c>
      <c r="P428" s="232">
        <v>1</v>
      </c>
      <c r="Q428" s="233">
        <v>1</v>
      </c>
      <c r="R428" s="255"/>
      <c r="S428" s="255"/>
      <c r="T428" s="258">
        <v>90606</v>
      </c>
      <c r="U428" s="214">
        <f t="shared" si="334"/>
        <v>0</v>
      </c>
      <c r="V428" s="218">
        <f t="shared" si="334"/>
        <v>0</v>
      </c>
      <c r="W428" s="218">
        <f t="shared" si="334"/>
        <v>0</v>
      </c>
      <c r="X428" s="218">
        <f t="shared" si="334"/>
        <v>0</v>
      </c>
      <c r="Y428" s="212">
        <f t="shared" si="334"/>
        <v>0</v>
      </c>
      <c r="Z428" s="214">
        <f t="shared" si="335"/>
        <v>90606</v>
      </c>
      <c r="AA428" s="218">
        <f t="shared" si="335"/>
        <v>0</v>
      </c>
      <c r="AB428" s="218">
        <f t="shared" si="335"/>
        <v>0</v>
      </c>
      <c r="AC428" s="218">
        <f t="shared" si="335"/>
        <v>0</v>
      </c>
      <c r="AD428" s="212">
        <f t="shared" si="335"/>
        <v>90606</v>
      </c>
      <c r="AE428" s="252"/>
      <c r="AF428" s="252"/>
      <c r="AH428" s="249">
        <f>SUM(AI428:AL428)</f>
        <v>0</v>
      </c>
      <c r="AI428" s="238"/>
      <c r="AJ428" s="238"/>
      <c r="AK428" s="238"/>
      <c r="AL428" s="239"/>
      <c r="AM428" s="254"/>
      <c r="AN428" s="262"/>
      <c r="AO428" s="249">
        <f>SUM(AP428:AS428)</f>
        <v>0</v>
      </c>
      <c r="AP428" s="238"/>
      <c r="AQ428" s="238"/>
      <c r="AR428" s="238"/>
      <c r="AS428" s="242"/>
      <c r="AT428" s="214">
        <f>SUM(AU428:AX428)</f>
        <v>0</v>
      </c>
      <c r="AU428" s="238"/>
      <c r="AV428" s="238"/>
      <c r="AW428" s="238"/>
      <c r="AX428" s="239"/>
      <c r="AY428" s="249">
        <f>SUM(AZ428:BC428)</f>
        <v>90606</v>
      </c>
      <c r="AZ428" s="238"/>
      <c r="BA428" s="238"/>
      <c r="BB428" s="238"/>
      <c r="BC428" s="246">
        <v>90606</v>
      </c>
      <c r="BD428" s="254"/>
      <c r="BE428" s="252"/>
      <c r="BF428" s="249">
        <f t="shared" si="332"/>
        <v>0</v>
      </c>
      <c r="BG428" s="238"/>
      <c r="BH428" s="238"/>
      <c r="BI428" s="238"/>
      <c r="BJ428" s="239"/>
      <c r="BK428" s="249">
        <f>SUM(BL428:BO428)</f>
        <v>0</v>
      </c>
      <c r="BL428" s="238"/>
      <c r="BM428" s="238"/>
      <c r="BN428" s="238"/>
      <c r="BO428" s="246"/>
      <c r="BP428" s="223">
        <f>SUM(BQ428:BT428)</f>
        <v>0</v>
      </c>
      <c r="BQ428" s="238"/>
      <c r="BR428" s="238"/>
      <c r="BS428" s="238"/>
      <c r="BT428" s="246"/>
      <c r="BU428" s="249">
        <f>SUM(BV428:BY428)</f>
        <v>0</v>
      </c>
      <c r="BV428" s="238"/>
      <c r="BW428" s="238"/>
      <c r="BX428" s="238"/>
      <c r="BY428" s="246"/>
      <c r="CA428" s="222">
        <v>2</v>
      </c>
      <c r="CB428" s="216"/>
      <c r="CC428" s="216"/>
      <c r="CD428" s="216"/>
      <c r="CE428" s="216"/>
      <c r="CF428" s="216">
        <f t="shared" si="319"/>
        <v>0</v>
      </c>
      <c r="CH428" s="376"/>
    </row>
    <row r="429" spans="1:88" s="211" customFormat="1" ht="16.5" customHeight="1" x14ac:dyDescent="0.15">
      <c r="A429" s="213"/>
      <c r="B429" s="236"/>
      <c r="C429" s="696" t="s">
        <v>2048</v>
      </c>
      <c r="D429" s="697" t="s">
        <v>77</v>
      </c>
      <c r="E429" s="267"/>
      <c r="F429" s="325"/>
      <c r="G429" s="472"/>
      <c r="H429" s="263"/>
      <c r="I429" s="230"/>
      <c r="J429" s="231"/>
      <c r="K429" s="232"/>
      <c r="L429" s="232"/>
      <c r="M429" s="232"/>
      <c r="N429" s="232"/>
      <c r="O429" s="232"/>
      <c r="P429" s="232"/>
      <c r="Q429" s="233"/>
      <c r="R429" s="255"/>
      <c r="S429" s="255"/>
      <c r="T429" s="258">
        <v>3628</v>
      </c>
      <c r="U429" s="214"/>
      <c r="V429" s="218"/>
      <c r="W429" s="218"/>
      <c r="X429" s="218"/>
      <c r="Y429" s="212"/>
      <c r="Z429" s="214">
        <v>3628</v>
      </c>
      <c r="AA429" s="218"/>
      <c r="AB429" s="218"/>
      <c r="AC429" s="218"/>
      <c r="AD429" s="212">
        <v>3628</v>
      </c>
      <c r="AE429" s="252"/>
      <c r="AF429" s="252"/>
      <c r="AH429" s="249"/>
      <c r="AI429" s="238"/>
      <c r="AJ429" s="238"/>
      <c r="AK429" s="238"/>
      <c r="AL429" s="239"/>
      <c r="AM429" s="254"/>
      <c r="AN429" s="262"/>
      <c r="AO429" s="249"/>
      <c r="AP429" s="238"/>
      <c r="AQ429" s="238"/>
      <c r="AR429" s="238"/>
      <c r="AS429" s="242"/>
      <c r="AT429" s="214"/>
      <c r="AU429" s="238"/>
      <c r="AV429" s="238"/>
      <c r="AW429" s="238"/>
      <c r="AX429" s="239"/>
      <c r="AY429" s="249"/>
      <c r="AZ429" s="238"/>
      <c r="BA429" s="238"/>
      <c r="BB429" s="238"/>
      <c r="BC429" s="246"/>
      <c r="BD429" s="254"/>
      <c r="BE429" s="252"/>
      <c r="BF429" s="249"/>
      <c r="BG429" s="238"/>
      <c r="BH429" s="238"/>
      <c r="BI429" s="238"/>
      <c r="BJ429" s="239"/>
      <c r="BK429" s="249"/>
      <c r="BL429" s="238"/>
      <c r="BM429" s="238"/>
      <c r="BN429" s="238"/>
      <c r="BO429" s="246"/>
      <c r="BP429" s="223"/>
      <c r="BQ429" s="238"/>
      <c r="BR429" s="238"/>
      <c r="BS429" s="238"/>
      <c r="BT429" s="246"/>
      <c r="BU429" s="249"/>
      <c r="BV429" s="238"/>
      <c r="BW429" s="238"/>
      <c r="BX429" s="238"/>
      <c r="BY429" s="246"/>
      <c r="CA429" s="222"/>
      <c r="CB429" s="216"/>
      <c r="CC429" s="216"/>
      <c r="CD429" s="216"/>
      <c r="CE429" s="216"/>
      <c r="CF429" s="216">
        <f t="shared" si="319"/>
        <v>0</v>
      </c>
      <c r="CH429" s="376"/>
    </row>
    <row r="430" spans="1:88" s="211" customFormat="1" ht="16.5" customHeight="1" x14ac:dyDescent="0.15">
      <c r="A430" s="213">
        <f t="shared" si="333"/>
        <v>416</v>
      </c>
      <c r="B430" s="236"/>
      <c r="C430" s="265"/>
      <c r="D430" s="697" t="s">
        <v>77</v>
      </c>
      <c r="E430" s="267"/>
      <c r="F430" s="325"/>
      <c r="G430" s="472"/>
      <c r="H430" s="1175">
        <v>3</v>
      </c>
      <c r="I430" s="230"/>
      <c r="J430" s="231"/>
      <c r="K430" s="232"/>
      <c r="L430" s="232"/>
      <c r="M430" s="232"/>
      <c r="N430" s="232"/>
      <c r="O430" s="232"/>
      <c r="P430" s="232"/>
      <c r="Q430" s="233"/>
      <c r="R430" s="255"/>
      <c r="S430" s="255"/>
      <c r="T430" s="939">
        <f>+SUBTOTAL(9,T417:T429)</f>
        <v>790000</v>
      </c>
      <c r="U430" s="214">
        <f t="shared" ref="U430:AD430" si="336">+SUBTOTAL(9,U417:U429)</f>
        <v>0</v>
      </c>
      <c r="V430" s="218">
        <f t="shared" si="336"/>
        <v>0</v>
      </c>
      <c r="W430" s="218">
        <f t="shared" si="336"/>
        <v>0</v>
      </c>
      <c r="X430" s="218">
        <f t="shared" si="336"/>
        <v>0</v>
      </c>
      <c r="Y430" s="212">
        <f t="shared" si="336"/>
        <v>0</v>
      </c>
      <c r="Z430" s="1146">
        <f t="shared" si="336"/>
        <v>790000</v>
      </c>
      <c r="AA430" s="218">
        <f t="shared" si="336"/>
        <v>0</v>
      </c>
      <c r="AB430" s="218">
        <f t="shared" si="336"/>
        <v>0</v>
      </c>
      <c r="AC430" s="1149">
        <f t="shared" si="336"/>
        <v>97</v>
      </c>
      <c r="AD430" s="1141">
        <f t="shared" si="336"/>
        <v>789903</v>
      </c>
      <c r="AE430" s="252"/>
      <c r="AF430" s="252"/>
      <c r="AH430" s="249"/>
      <c r="AI430" s="238"/>
      <c r="AJ430" s="238"/>
      <c r="AK430" s="238"/>
      <c r="AL430" s="239"/>
      <c r="AM430" s="254"/>
      <c r="AN430" s="262"/>
      <c r="AO430" s="249"/>
      <c r="AP430" s="238"/>
      <c r="AQ430" s="238"/>
      <c r="AR430" s="238"/>
      <c r="AS430" s="242"/>
      <c r="AT430" s="214"/>
      <c r="AU430" s="238"/>
      <c r="AV430" s="238"/>
      <c r="AW430" s="238"/>
      <c r="AX430" s="239"/>
      <c r="AY430" s="249"/>
      <c r="AZ430" s="238"/>
      <c r="BA430" s="238"/>
      <c r="BB430" s="238"/>
      <c r="BC430" s="246"/>
      <c r="BD430" s="254"/>
      <c r="BE430" s="252"/>
      <c r="BF430" s="249"/>
      <c r="BG430" s="238"/>
      <c r="BH430" s="238"/>
      <c r="BI430" s="238"/>
      <c r="BJ430" s="239"/>
      <c r="BK430" s="249"/>
      <c r="BL430" s="238"/>
      <c r="BM430" s="238"/>
      <c r="BN430" s="238"/>
      <c r="BO430" s="246"/>
      <c r="BP430" s="223"/>
      <c r="BQ430" s="238"/>
      <c r="BR430" s="238"/>
      <c r="BS430" s="238"/>
      <c r="BT430" s="246"/>
      <c r="BU430" s="249"/>
      <c r="BV430" s="238"/>
      <c r="BW430" s="238"/>
      <c r="BX430" s="238"/>
      <c r="BY430" s="246"/>
      <c r="CA430" s="222"/>
      <c r="CB430" s="216"/>
      <c r="CC430" s="216"/>
      <c r="CD430" s="216"/>
      <c r="CE430" s="216"/>
      <c r="CF430" s="216">
        <f t="shared" si="319"/>
        <v>0</v>
      </c>
      <c r="CH430" s="376"/>
    </row>
    <row r="431" spans="1:88" s="211" customFormat="1" ht="16.5" customHeight="1" x14ac:dyDescent="0.15">
      <c r="A431" s="213">
        <f t="shared" si="333"/>
        <v>417</v>
      </c>
      <c r="B431" s="236" t="s">
        <v>27</v>
      </c>
      <c r="C431" s="265" t="s">
        <v>308</v>
      </c>
      <c r="D431" s="266" t="s">
        <v>215</v>
      </c>
      <c r="E431" s="267" t="s">
        <v>84</v>
      </c>
      <c r="F431" s="272" t="s">
        <v>110</v>
      </c>
      <c r="G431" s="224" t="s">
        <v>1127</v>
      </c>
      <c r="H431" s="263" t="s">
        <v>2045</v>
      </c>
      <c r="I431" s="230">
        <v>44068</v>
      </c>
      <c r="J431" s="231">
        <v>45382</v>
      </c>
      <c r="K431" s="232">
        <v>10</v>
      </c>
      <c r="L431" s="232">
        <v>2</v>
      </c>
      <c r="M431" s="232">
        <v>1</v>
      </c>
      <c r="N431" s="232">
        <v>3</v>
      </c>
      <c r="O431" s="232">
        <v>1</v>
      </c>
      <c r="P431" s="232">
        <v>3</v>
      </c>
      <c r="Q431" s="233">
        <v>1</v>
      </c>
      <c r="R431" s="255"/>
      <c r="S431" s="255"/>
      <c r="T431" s="258">
        <v>64534</v>
      </c>
      <c r="U431" s="214">
        <f>AH431+AO431</f>
        <v>0</v>
      </c>
      <c r="V431" s="218">
        <f>AI431+AP431</f>
        <v>0</v>
      </c>
      <c r="W431" s="218">
        <f>AJ431+AQ431</f>
        <v>0</v>
      </c>
      <c r="X431" s="218">
        <f>AK431+AR431</f>
        <v>0</v>
      </c>
      <c r="Y431" s="212">
        <f>AL431+AS431</f>
        <v>0</v>
      </c>
      <c r="Z431" s="214">
        <v>64534</v>
      </c>
      <c r="AA431" s="218">
        <f>AU431+AZ431+BG431+BL431+BQ431+BV431</f>
        <v>0</v>
      </c>
      <c r="AB431" s="218">
        <f>AV431+BA431+BH431+BM431+BR431+BW431</f>
        <v>0</v>
      </c>
      <c r="AC431" s="218">
        <f>AW431+BB431+BI431+BN431+BS431+BX431</f>
        <v>10099</v>
      </c>
      <c r="AD431" s="212">
        <f>AX431+BC431+BJ431+BO431+BT431+BY431</f>
        <v>54435</v>
      </c>
      <c r="AE431" s="252"/>
      <c r="AF431" s="252"/>
      <c r="AH431" s="249">
        <f>SUM(AI431:AL431)</f>
        <v>0</v>
      </c>
      <c r="AI431" s="238"/>
      <c r="AJ431" s="238"/>
      <c r="AK431" s="238"/>
      <c r="AL431" s="239"/>
      <c r="AM431" s="254"/>
      <c r="AN431" s="262"/>
      <c r="AO431" s="249">
        <f>SUM(AP431:AS431)</f>
        <v>0</v>
      </c>
      <c r="AP431" s="238"/>
      <c r="AQ431" s="238"/>
      <c r="AR431" s="238"/>
      <c r="AS431" s="242"/>
      <c r="AT431" s="214">
        <f>SUM(AU431:AX431)</f>
        <v>0</v>
      </c>
      <c r="AU431" s="238"/>
      <c r="AV431" s="238"/>
      <c r="AW431" s="238"/>
      <c r="AX431" s="239"/>
      <c r="AY431" s="249">
        <f>SUM(AZ431:BC431)</f>
        <v>24200</v>
      </c>
      <c r="AZ431" s="238"/>
      <c r="BA431" s="238"/>
      <c r="BB431" s="238">
        <v>3787</v>
      </c>
      <c r="BC431" s="246">
        <v>20413</v>
      </c>
      <c r="BD431" s="254"/>
      <c r="BE431" s="252"/>
      <c r="BF431" s="249">
        <f>SUM(BG431:BJ431)</f>
        <v>24200</v>
      </c>
      <c r="BG431" s="238"/>
      <c r="BH431" s="238"/>
      <c r="BI431" s="238">
        <v>3787</v>
      </c>
      <c r="BJ431" s="239">
        <v>20413</v>
      </c>
      <c r="BK431" s="249">
        <f>SUM(BL431:BO431)</f>
        <v>16134</v>
      </c>
      <c r="BL431" s="238"/>
      <c r="BM431" s="238"/>
      <c r="BN431" s="238">
        <v>2525</v>
      </c>
      <c r="BO431" s="246">
        <v>13609</v>
      </c>
      <c r="BP431" s="223">
        <f>SUM(BQ431:BT431)</f>
        <v>0</v>
      </c>
      <c r="BQ431" s="238"/>
      <c r="BR431" s="238"/>
      <c r="BS431" s="238"/>
      <c r="BT431" s="246"/>
      <c r="BU431" s="249">
        <f>SUM(BV431:BY431)</f>
        <v>0</v>
      </c>
      <c r="BV431" s="238"/>
      <c r="BW431" s="238"/>
      <c r="BX431" s="238"/>
      <c r="BY431" s="246"/>
      <c r="CA431" s="222">
        <v>386</v>
      </c>
      <c r="CB431" s="216"/>
      <c r="CC431" s="216"/>
      <c r="CD431" s="216"/>
      <c r="CE431" s="216"/>
      <c r="CF431" s="216">
        <f t="shared" si="319"/>
        <v>0</v>
      </c>
      <c r="CH431" s="263" t="s">
        <v>194</v>
      </c>
      <c r="CJ431" s="274">
        <v>35</v>
      </c>
    </row>
    <row r="432" spans="1:88" s="211" customFormat="1" ht="16.5" customHeight="1" x14ac:dyDescent="0.15">
      <c r="A432" s="213"/>
      <c r="B432" s="237"/>
      <c r="C432" s="696" t="s">
        <v>2048</v>
      </c>
      <c r="D432" s="697" t="s">
        <v>215</v>
      </c>
      <c r="E432" s="267"/>
      <c r="F432" s="324"/>
      <c r="G432" s="227"/>
      <c r="H432" s="263"/>
      <c r="I432" s="230"/>
      <c r="J432" s="231"/>
      <c r="K432" s="234"/>
      <c r="L432" s="234"/>
      <c r="M432" s="234"/>
      <c r="N432" s="234"/>
      <c r="O432" s="234"/>
      <c r="P432" s="234"/>
      <c r="Q432" s="235"/>
      <c r="R432" s="255"/>
      <c r="S432" s="255"/>
      <c r="T432" s="261">
        <v>466</v>
      </c>
      <c r="U432" s="219"/>
      <c r="V432" s="220"/>
      <c r="W432" s="220"/>
      <c r="X432" s="220"/>
      <c r="Y432" s="221"/>
      <c r="Z432" s="219">
        <v>466</v>
      </c>
      <c r="AA432" s="220"/>
      <c r="AB432" s="220"/>
      <c r="AC432" s="220"/>
      <c r="AD432" s="221">
        <v>466</v>
      </c>
      <c r="AE432" s="252"/>
      <c r="AF432" s="252"/>
      <c r="AH432" s="251"/>
      <c r="AI432" s="240"/>
      <c r="AJ432" s="240"/>
      <c r="AK432" s="240"/>
      <c r="AL432" s="241"/>
      <c r="AM432" s="254"/>
      <c r="AN432" s="262"/>
      <c r="AO432" s="249"/>
      <c r="AP432" s="240"/>
      <c r="AQ432" s="240"/>
      <c r="AR432" s="240"/>
      <c r="AS432" s="243"/>
      <c r="AT432" s="214"/>
      <c r="AU432" s="240"/>
      <c r="AV432" s="240"/>
      <c r="AW432" s="240"/>
      <c r="AX432" s="241"/>
      <c r="AY432" s="249"/>
      <c r="AZ432" s="240"/>
      <c r="BA432" s="240"/>
      <c r="BB432" s="238"/>
      <c r="BC432" s="247"/>
      <c r="BD432" s="254"/>
      <c r="BE432" s="252"/>
      <c r="BF432" s="249"/>
      <c r="BG432" s="240"/>
      <c r="BH432" s="240"/>
      <c r="BI432" s="240"/>
      <c r="BJ432" s="241"/>
      <c r="BK432" s="249"/>
      <c r="BL432" s="240"/>
      <c r="BM432" s="240"/>
      <c r="BN432" s="240"/>
      <c r="BO432" s="247"/>
      <c r="BP432" s="223"/>
      <c r="BQ432" s="240"/>
      <c r="BR432" s="240"/>
      <c r="BS432" s="240"/>
      <c r="BT432" s="247"/>
      <c r="BU432" s="249"/>
      <c r="BV432" s="240"/>
      <c r="BW432" s="240"/>
      <c r="BX432" s="240"/>
      <c r="BY432" s="247"/>
      <c r="CA432" s="222"/>
      <c r="CB432" s="216"/>
      <c r="CC432" s="216"/>
      <c r="CD432" s="216"/>
      <c r="CE432" s="216"/>
      <c r="CF432" s="216">
        <f t="shared" si="319"/>
        <v>0</v>
      </c>
      <c r="CH432" s="425"/>
      <c r="CJ432" s="274"/>
    </row>
    <row r="433" spans="1:88" s="211" customFormat="1" ht="16.5" customHeight="1" x14ac:dyDescent="0.15">
      <c r="A433" s="213">
        <f t="shared" si="333"/>
        <v>419</v>
      </c>
      <c r="B433" s="237"/>
      <c r="C433" s="418"/>
      <c r="D433" s="697" t="s">
        <v>215</v>
      </c>
      <c r="E433" s="267"/>
      <c r="F433" s="324"/>
      <c r="G433" s="227"/>
      <c r="H433" s="1175" t="s">
        <v>2058</v>
      </c>
      <c r="I433" s="230"/>
      <c r="J433" s="231"/>
      <c r="K433" s="234"/>
      <c r="L433" s="234"/>
      <c r="M433" s="234"/>
      <c r="N433" s="234"/>
      <c r="O433" s="234"/>
      <c r="P433" s="234"/>
      <c r="Q433" s="235"/>
      <c r="R433" s="255"/>
      <c r="S433" s="255"/>
      <c r="T433" s="939">
        <f>+SUBTOTAL(9,T431:T432)</f>
        <v>65000</v>
      </c>
      <c r="U433" s="219">
        <f t="shared" ref="U433:AD433" si="337">+SUBTOTAL(9,U431:U432)</f>
        <v>0</v>
      </c>
      <c r="V433" s="220">
        <f t="shared" si="337"/>
        <v>0</v>
      </c>
      <c r="W433" s="220">
        <f t="shared" si="337"/>
        <v>0</v>
      </c>
      <c r="X433" s="220">
        <f t="shared" si="337"/>
        <v>0</v>
      </c>
      <c r="Y433" s="221">
        <f t="shared" si="337"/>
        <v>0</v>
      </c>
      <c r="Z433" s="1138">
        <f t="shared" si="337"/>
        <v>65000</v>
      </c>
      <c r="AA433" s="220">
        <f t="shared" si="337"/>
        <v>0</v>
      </c>
      <c r="AB433" s="220">
        <f t="shared" si="337"/>
        <v>0</v>
      </c>
      <c r="AC433" s="1148">
        <f t="shared" si="337"/>
        <v>10099</v>
      </c>
      <c r="AD433" s="1104">
        <f t="shared" si="337"/>
        <v>54901</v>
      </c>
      <c r="AE433" s="252"/>
      <c r="AF433" s="252"/>
      <c r="AH433" s="251"/>
      <c r="AI433" s="240"/>
      <c r="AJ433" s="240"/>
      <c r="AK433" s="240"/>
      <c r="AL433" s="241"/>
      <c r="AM433" s="254"/>
      <c r="AN433" s="262"/>
      <c r="AO433" s="249"/>
      <c r="AP433" s="240"/>
      <c r="AQ433" s="240"/>
      <c r="AR433" s="240"/>
      <c r="AS433" s="243"/>
      <c r="AT433" s="214"/>
      <c r="AU433" s="240"/>
      <c r="AV433" s="240"/>
      <c r="AW433" s="240"/>
      <c r="AX433" s="241"/>
      <c r="AY433" s="249"/>
      <c r="AZ433" s="240"/>
      <c r="BA433" s="240"/>
      <c r="BB433" s="238"/>
      <c r="BC433" s="247"/>
      <c r="BD433" s="254"/>
      <c r="BE433" s="252"/>
      <c r="BF433" s="249"/>
      <c r="BG433" s="240"/>
      <c r="BH433" s="240"/>
      <c r="BI433" s="240"/>
      <c r="BJ433" s="241"/>
      <c r="BK433" s="249"/>
      <c r="BL433" s="240"/>
      <c r="BM433" s="240"/>
      <c r="BN433" s="240"/>
      <c r="BO433" s="247"/>
      <c r="BP433" s="223"/>
      <c r="BQ433" s="240"/>
      <c r="BR433" s="240"/>
      <c r="BS433" s="240"/>
      <c r="BT433" s="247"/>
      <c r="BU433" s="249"/>
      <c r="BV433" s="240"/>
      <c r="BW433" s="240"/>
      <c r="BX433" s="240"/>
      <c r="BY433" s="247"/>
      <c r="CA433" s="222"/>
      <c r="CB433" s="216"/>
      <c r="CC433" s="216"/>
      <c r="CD433" s="216"/>
      <c r="CE433" s="216"/>
      <c r="CF433" s="216">
        <f t="shared" si="319"/>
        <v>0</v>
      </c>
      <c r="CH433" s="425"/>
      <c r="CJ433" s="274"/>
    </row>
    <row r="434" spans="1:88" s="211" customFormat="1" ht="16.5" customHeight="1" x14ac:dyDescent="0.15">
      <c r="A434" s="213">
        <f t="shared" si="333"/>
        <v>420</v>
      </c>
      <c r="B434" s="237" t="s">
        <v>27</v>
      </c>
      <c r="C434" s="303" t="s">
        <v>309</v>
      </c>
      <c r="D434" s="304" t="s">
        <v>310</v>
      </c>
      <c r="E434" s="267" t="s">
        <v>84</v>
      </c>
      <c r="F434" s="324" t="s">
        <v>110</v>
      </c>
      <c r="G434" s="227" t="s">
        <v>311</v>
      </c>
      <c r="H434" s="263">
        <v>3</v>
      </c>
      <c r="I434" s="230">
        <v>44256</v>
      </c>
      <c r="J434" s="231">
        <v>44651</v>
      </c>
      <c r="K434" s="234">
        <v>10</v>
      </c>
      <c r="L434" s="234">
        <v>2</v>
      </c>
      <c r="M434" s="234">
        <v>1</v>
      </c>
      <c r="N434" s="234">
        <v>3</v>
      </c>
      <c r="O434" s="234">
        <v>1</v>
      </c>
      <c r="P434" s="234">
        <v>3</v>
      </c>
      <c r="Q434" s="235">
        <v>2</v>
      </c>
      <c r="R434" s="255"/>
      <c r="S434" s="255"/>
      <c r="T434" s="261">
        <v>2453</v>
      </c>
      <c r="U434" s="219">
        <f>AH434+AO434</f>
        <v>0</v>
      </c>
      <c r="V434" s="220">
        <f>AI434+AP434</f>
        <v>0</v>
      </c>
      <c r="W434" s="220">
        <f>AJ434+AQ434</f>
        <v>0</v>
      </c>
      <c r="X434" s="220">
        <f>AK434+AR434</f>
        <v>0</v>
      </c>
      <c r="Y434" s="221">
        <f>AL434+AS434</f>
        <v>0</v>
      </c>
      <c r="Z434" s="219">
        <f>AT434+AY434+BF434+BK434+BP434+BU434</f>
        <v>2453</v>
      </c>
      <c r="AA434" s="220">
        <f>AU434+AZ434+BG434+BL434+BQ434+BV434</f>
        <v>0</v>
      </c>
      <c r="AB434" s="220">
        <f>AV434+BA434+BH434+BM434+BR434+BW434</f>
        <v>0</v>
      </c>
      <c r="AC434" s="220">
        <f>AW434+BB434+BI434+BN434+BS434+BX434</f>
        <v>1000</v>
      </c>
      <c r="AD434" s="221">
        <f>AX434+BC434+BJ434+BO434+BT434+BY434</f>
        <v>1453</v>
      </c>
      <c r="AE434" s="252"/>
      <c r="AF434" s="252"/>
      <c r="AH434" s="251">
        <f>SUM(AI434:AL434)</f>
        <v>0</v>
      </c>
      <c r="AI434" s="240"/>
      <c r="AJ434" s="240"/>
      <c r="AK434" s="240"/>
      <c r="AL434" s="241"/>
      <c r="AM434" s="254"/>
      <c r="AN434" s="262"/>
      <c r="AO434" s="249">
        <f>SUM(AP434:AS434)</f>
        <v>0</v>
      </c>
      <c r="AP434" s="240"/>
      <c r="AQ434" s="240"/>
      <c r="AR434" s="240"/>
      <c r="AS434" s="243"/>
      <c r="AT434" s="214">
        <f>SUM(AU434:AX434)</f>
        <v>0</v>
      </c>
      <c r="AU434" s="240"/>
      <c r="AV434" s="240"/>
      <c r="AW434" s="240"/>
      <c r="AX434" s="241"/>
      <c r="AY434" s="249">
        <f>SUM(AZ434:BC434)</f>
        <v>2453</v>
      </c>
      <c r="AZ434" s="240"/>
      <c r="BA434" s="240"/>
      <c r="BB434" s="238">
        <v>1000</v>
      </c>
      <c r="BC434" s="247">
        <v>1453</v>
      </c>
      <c r="BD434" s="254"/>
      <c r="BE434" s="252"/>
      <c r="BF434" s="249">
        <f>SUM(BG434:BJ434)</f>
        <v>0</v>
      </c>
      <c r="BG434" s="240"/>
      <c r="BH434" s="240"/>
      <c r="BI434" s="240"/>
      <c r="BJ434" s="241"/>
      <c r="BK434" s="249">
        <f>SUM(BL434:BO434)</f>
        <v>0</v>
      </c>
      <c r="BL434" s="240"/>
      <c r="BM434" s="240"/>
      <c r="BN434" s="240"/>
      <c r="BO434" s="247"/>
      <c r="BP434" s="223">
        <f>SUM(BQ434:BT434)</f>
        <v>0</v>
      </c>
      <c r="BQ434" s="240"/>
      <c r="BR434" s="240"/>
      <c r="BS434" s="240"/>
      <c r="BT434" s="247"/>
      <c r="BU434" s="249">
        <f>SUM(BV434:BY434)</f>
        <v>0</v>
      </c>
      <c r="BV434" s="240"/>
      <c r="BW434" s="240"/>
      <c r="BX434" s="240"/>
      <c r="BY434" s="247"/>
      <c r="CA434" s="222">
        <v>1099</v>
      </c>
      <c r="CB434" s="216"/>
      <c r="CC434" s="216"/>
      <c r="CD434" s="216"/>
      <c r="CE434" s="216"/>
      <c r="CF434" s="216">
        <f t="shared" si="319"/>
        <v>0</v>
      </c>
      <c r="CH434" s="376"/>
    </row>
    <row r="435" spans="1:88" s="211" customFormat="1" ht="16.5" customHeight="1" x14ac:dyDescent="0.15">
      <c r="A435" s="213"/>
      <c r="B435" s="237"/>
      <c r="C435" s="696" t="s">
        <v>2048</v>
      </c>
      <c r="D435" s="680" t="s">
        <v>310</v>
      </c>
      <c r="E435" s="267"/>
      <c r="F435" s="324"/>
      <c r="G435" s="227"/>
      <c r="H435" s="263"/>
      <c r="I435" s="230"/>
      <c r="J435" s="231"/>
      <c r="K435" s="234"/>
      <c r="L435" s="234"/>
      <c r="M435" s="234"/>
      <c r="N435" s="234"/>
      <c r="O435" s="234"/>
      <c r="P435" s="234"/>
      <c r="Q435" s="235"/>
      <c r="R435" s="255"/>
      <c r="S435" s="255"/>
      <c r="T435" s="261">
        <v>47</v>
      </c>
      <c r="U435" s="219"/>
      <c r="V435" s="220"/>
      <c r="W435" s="220"/>
      <c r="X435" s="220"/>
      <c r="Y435" s="221"/>
      <c r="Z435" s="219">
        <v>47</v>
      </c>
      <c r="AA435" s="220"/>
      <c r="AB435" s="220"/>
      <c r="AC435" s="220"/>
      <c r="AD435" s="221">
        <v>47</v>
      </c>
      <c r="AE435" s="252"/>
      <c r="AF435" s="252"/>
      <c r="AH435" s="251"/>
      <c r="AI435" s="240"/>
      <c r="AJ435" s="240"/>
      <c r="AK435" s="240"/>
      <c r="AL435" s="241"/>
      <c r="AM435" s="254"/>
      <c r="AN435" s="262"/>
      <c r="AO435" s="249"/>
      <c r="AP435" s="240"/>
      <c r="AQ435" s="240"/>
      <c r="AR435" s="240"/>
      <c r="AS435" s="243"/>
      <c r="AT435" s="214"/>
      <c r="AU435" s="240"/>
      <c r="AV435" s="240"/>
      <c r="AW435" s="240"/>
      <c r="AX435" s="241"/>
      <c r="AY435" s="249"/>
      <c r="AZ435" s="240"/>
      <c r="BA435" s="240"/>
      <c r="BB435" s="238"/>
      <c r="BC435" s="247"/>
      <c r="BD435" s="254"/>
      <c r="BE435" s="252"/>
      <c r="BF435" s="249"/>
      <c r="BG435" s="240"/>
      <c r="BH435" s="240"/>
      <c r="BI435" s="240"/>
      <c r="BJ435" s="241"/>
      <c r="BK435" s="249"/>
      <c r="BL435" s="240"/>
      <c r="BM435" s="240"/>
      <c r="BN435" s="240"/>
      <c r="BO435" s="247"/>
      <c r="BP435" s="223"/>
      <c r="BQ435" s="240"/>
      <c r="BR435" s="240"/>
      <c r="BS435" s="240"/>
      <c r="BT435" s="247"/>
      <c r="BU435" s="249"/>
      <c r="BV435" s="240"/>
      <c r="BW435" s="240"/>
      <c r="BX435" s="240"/>
      <c r="BY435" s="247"/>
      <c r="CA435" s="222"/>
      <c r="CB435" s="216"/>
      <c r="CC435" s="216"/>
      <c r="CD435" s="216"/>
      <c r="CE435" s="216"/>
      <c r="CF435" s="216">
        <f t="shared" si="319"/>
        <v>0</v>
      </c>
      <c r="CH435" s="376"/>
    </row>
    <row r="436" spans="1:88" s="211" customFormat="1" ht="16.5" customHeight="1" x14ac:dyDescent="0.15">
      <c r="A436" s="213">
        <f t="shared" si="333"/>
        <v>422</v>
      </c>
      <c r="B436" s="237" t="s">
        <v>27</v>
      </c>
      <c r="C436" s="303"/>
      <c r="D436" s="680" t="s">
        <v>2143</v>
      </c>
      <c r="E436" s="267"/>
      <c r="F436" s="324"/>
      <c r="G436" s="227"/>
      <c r="H436" s="1175">
        <v>3</v>
      </c>
      <c r="I436" s="230"/>
      <c r="J436" s="231"/>
      <c r="K436" s="234"/>
      <c r="L436" s="234"/>
      <c r="M436" s="234"/>
      <c r="N436" s="234"/>
      <c r="O436" s="234"/>
      <c r="P436" s="234"/>
      <c r="Q436" s="235"/>
      <c r="R436" s="255"/>
      <c r="S436" s="255"/>
      <c r="T436" s="936">
        <f>+SUBTOTAL(9,T434:T435)</f>
        <v>2500</v>
      </c>
      <c r="U436" s="1138">
        <f t="shared" ref="U436:AD436" si="338">+SUBTOTAL(9,U434:U435)</f>
        <v>0</v>
      </c>
      <c r="V436" s="220">
        <f t="shared" si="338"/>
        <v>0</v>
      </c>
      <c r="W436" s="220">
        <f t="shared" si="338"/>
        <v>0</v>
      </c>
      <c r="X436" s="220">
        <f t="shared" si="338"/>
        <v>0</v>
      </c>
      <c r="Y436" s="221">
        <f t="shared" si="338"/>
        <v>0</v>
      </c>
      <c r="Z436" s="1138">
        <f t="shared" si="338"/>
        <v>2500</v>
      </c>
      <c r="AA436" s="220">
        <f t="shared" si="338"/>
        <v>0</v>
      </c>
      <c r="AB436" s="220">
        <f t="shared" si="338"/>
        <v>0</v>
      </c>
      <c r="AC436" s="1148">
        <f t="shared" si="338"/>
        <v>1000</v>
      </c>
      <c r="AD436" s="1104">
        <f t="shared" si="338"/>
        <v>1500</v>
      </c>
      <c r="AE436" s="252"/>
      <c r="AF436" s="252"/>
      <c r="AH436" s="251"/>
      <c r="AI436" s="240"/>
      <c r="AJ436" s="240"/>
      <c r="AK436" s="240"/>
      <c r="AL436" s="241"/>
      <c r="AM436" s="254"/>
      <c r="AN436" s="262"/>
      <c r="AO436" s="249"/>
      <c r="AP436" s="240"/>
      <c r="AQ436" s="240"/>
      <c r="AR436" s="240"/>
      <c r="AS436" s="243"/>
      <c r="AT436" s="214"/>
      <c r="AU436" s="240"/>
      <c r="AV436" s="240"/>
      <c r="AW436" s="240"/>
      <c r="AX436" s="241"/>
      <c r="AY436" s="249"/>
      <c r="AZ436" s="240"/>
      <c r="BA436" s="240"/>
      <c r="BB436" s="238"/>
      <c r="BC436" s="247"/>
      <c r="BD436" s="254"/>
      <c r="BE436" s="252"/>
      <c r="BF436" s="249"/>
      <c r="BG436" s="240"/>
      <c r="BH436" s="240"/>
      <c r="BI436" s="240"/>
      <c r="BJ436" s="241"/>
      <c r="BK436" s="249"/>
      <c r="BL436" s="240"/>
      <c r="BM436" s="240"/>
      <c r="BN436" s="240"/>
      <c r="BO436" s="247"/>
      <c r="BP436" s="223"/>
      <c r="BQ436" s="240"/>
      <c r="BR436" s="240"/>
      <c r="BS436" s="240"/>
      <c r="BT436" s="247"/>
      <c r="BU436" s="249"/>
      <c r="BV436" s="240"/>
      <c r="BW436" s="240"/>
      <c r="BX436" s="240"/>
      <c r="BY436" s="247"/>
      <c r="CA436" s="222"/>
      <c r="CB436" s="216"/>
      <c r="CC436" s="216"/>
      <c r="CD436" s="216"/>
      <c r="CE436" s="216"/>
      <c r="CF436" s="216">
        <f t="shared" si="319"/>
        <v>0</v>
      </c>
      <c r="CH436" s="376"/>
    </row>
    <row r="437" spans="1:88" s="211" customFormat="1" ht="16.5" customHeight="1" x14ac:dyDescent="0.15">
      <c r="A437" s="213">
        <f t="shared" si="333"/>
        <v>423</v>
      </c>
      <c r="B437" s="207" t="s">
        <v>26</v>
      </c>
      <c r="C437" s="265" t="s">
        <v>216</v>
      </c>
      <c r="D437" s="266" t="s">
        <v>217</v>
      </c>
      <c r="E437" s="267" t="s">
        <v>84</v>
      </c>
      <c r="F437" s="272" t="s">
        <v>110</v>
      </c>
      <c r="G437" s="225" t="s">
        <v>1128</v>
      </c>
      <c r="H437" s="263">
        <v>3</v>
      </c>
      <c r="I437" s="230">
        <v>44256</v>
      </c>
      <c r="J437" s="231">
        <v>44316</v>
      </c>
      <c r="K437" s="232">
        <v>10</v>
      </c>
      <c r="L437" s="232">
        <v>2</v>
      </c>
      <c r="M437" s="232">
        <v>1</v>
      </c>
      <c r="N437" s="232">
        <v>3</v>
      </c>
      <c r="O437" s="232">
        <v>2</v>
      </c>
      <c r="P437" s="232">
        <v>1</v>
      </c>
      <c r="Q437" s="233">
        <v>1</v>
      </c>
      <c r="R437" s="255"/>
      <c r="S437" s="255"/>
      <c r="T437" s="258">
        <v>13310</v>
      </c>
      <c r="U437" s="214">
        <f>AH437+AO437</f>
        <v>0</v>
      </c>
      <c r="V437" s="218">
        <f>AI437+AP437</f>
        <v>0</v>
      </c>
      <c r="W437" s="218">
        <f>AJ437+AQ437</f>
        <v>0</v>
      </c>
      <c r="X437" s="218">
        <f>AK437+AR437</f>
        <v>0</v>
      </c>
      <c r="Y437" s="212">
        <f>AL437+AS437</f>
        <v>0</v>
      </c>
      <c r="Z437" s="214">
        <f>AT437+AY437+BF437+BK437+BP437+BU437</f>
        <v>13310</v>
      </c>
      <c r="AA437" s="218">
        <f>AU437+AZ437+BG437+BL437+BQ437+BV437</f>
        <v>0</v>
      </c>
      <c r="AB437" s="218">
        <f>AV437+BA437+BH437+BM437+BR437+BW437</f>
        <v>0</v>
      </c>
      <c r="AC437" s="218">
        <f>AW437+BB437+BI437+BN437+BS437+BX437</f>
        <v>0</v>
      </c>
      <c r="AD437" s="212">
        <f>AX437+BC437+BJ437+BO437+BT437+BY437</f>
        <v>13310</v>
      </c>
      <c r="AE437" s="252"/>
      <c r="AF437" s="252"/>
      <c r="AH437" s="249">
        <f>SUM(AI437:AL437)</f>
        <v>0</v>
      </c>
      <c r="AI437" s="238"/>
      <c r="AJ437" s="238"/>
      <c r="AK437" s="238"/>
      <c r="AL437" s="239"/>
      <c r="AM437" s="254"/>
      <c r="AN437" s="262"/>
      <c r="AO437" s="249">
        <f>SUM(AP437:AS437)</f>
        <v>0</v>
      </c>
      <c r="AP437" s="238"/>
      <c r="AQ437" s="238"/>
      <c r="AR437" s="238"/>
      <c r="AS437" s="242"/>
      <c r="AT437" s="214">
        <f>SUM(AU437:AX437)</f>
        <v>0</v>
      </c>
      <c r="AU437" s="238"/>
      <c r="AV437" s="238"/>
      <c r="AW437" s="238"/>
      <c r="AX437" s="239"/>
      <c r="AY437" s="249">
        <f>SUM(AZ437:BC437)</f>
        <v>13310</v>
      </c>
      <c r="AZ437" s="238"/>
      <c r="BA437" s="238"/>
      <c r="BB437" s="238"/>
      <c r="BC437" s="246">
        <v>13310</v>
      </c>
      <c r="BD437" s="254"/>
      <c r="BE437" s="252"/>
      <c r="BF437" s="249">
        <f>SUM(BG437:BJ437)</f>
        <v>0</v>
      </c>
      <c r="BG437" s="238"/>
      <c r="BH437" s="238"/>
      <c r="BI437" s="238"/>
      <c r="BJ437" s="239"/>
      <c r="BK437" s="249">
        <f>SUM(BL437:BO437)</f>
        <v>0</v>
      </c>
      <c r="BL437" s="238"/>
      <c r="BM437" s="238"/>
      <c r="BN437" s="238"/>
      <c r="BO437" s="246"/>
      <c r="BP437" s="223">
        <f>SUM(BQ437:BT437)</f>
        <v>0</v>
      </c>
      <c r="BQ437" s="238"/>
      <c r="BR437" s="238"/>
      <c r="BS437" s="238"/>
      <c r="BT437" s="246"/>
      <c r="BU437" s="249">
        <f>SUM(BV437:BY437)</f>
        <v>0</v>
      </c>
      <c r="BV437" s="238"/>
      <c r="BW437" s="238"/>
      <c r="BX437" s="238"/>
      <c r="BY437" s="246"/>
      <c r="CA437" s="222">
        <v>388</v>
      </c>
      <c r="CB437" s="216"/>
      <c r="CC437" s="216"/>
      <c r="CD437" s="216"/>
      <c r="CE437" s="216"/>
      <c r="CF437" s="216">
        <f t="shared" si="319"/>
        <v>0</v>
      </c>
      <c r="CH437" s="263">
        <v>32</v>
      </c>
      <c r="CJ437" s="274">
        <v>35</v>
      </c>
    </row>
    <row r="438" spans="1:88" s="211" customFormat="1" ht="16.5" customHeight="1" x14ac:dyDescent="0.15">
      <c r="A438" s="213"/>
      <c r="B438" s="207"/>
      <c r="C438" s="696" t="s">
        <v>2048</v>
      </c>
      <c r="D438" s="697" t="s">
        <v>217</v>
      </c>
      <c r="E438" s="267"/>
      <c r="F438" s="272"/>
      <c r="G438" s="225"/>
      <c r="H438" s="263"/>
      <c r="I438" s="230"/>
      <c r="J438" s="231"/>
      <c r="K438" s="232"/>
      <c r="L438" s="232"/>
      <c r="M438" s="232"/>
      <c r="N438" s="232"/>
      <c r="O438" s="232"/>
      <c r="P438" s="232"/>
      <c r="Q438" s="233"/>
      <c r="R438" s="255"/>
      <c r="S438" s="255"/>
      <c r="T438" s="258">
        <v>690</v>
      </c>
      <c r="U438" s="214"/>
      <c r="V438" s="218"/>
      <c r="W438" s="218"/>
      <c r="X438" s="218"/>
      <c r="Y438" s="212"/>
      <c r="Z438" s="214">
        <v>690</v>
      </c>
      <c r="AA438" s="218"/>
      <c r="AB438" s="218"/>
      <c r="AC438" s="218"/>
      <c r="AD438" s="212">
        <v>690</v>
      </c>
      <c r="AE438" s="252"/>
      <c r="AF438" s="252"/>
      <c r="AH438" s="249"/>
      <c r="AI438" s="238"/>
      <c r="AJ438" s="238"/>
      <c r="AK438" s="238"/>
      <c r="AL438" s="239"/>
      <c r="AM438" s="254"/>
      <c r="AN438" s="262"/>
      <c r="AO438" s="249"/>
      <c r="AP438" s="238"/>
      <c r="AQ438" s="238"/>
      <c r="AR438" s="238"/>
      <c r="AS438" s="242"/>
      <c r="AT438" s="214"/>
      <c r="AU438" s="238"/>
      <c r="AV438" s="238"/>
      <c r="AW438" s="238"/>
      <c r="AX438" s="239"/>
      <c r="AY438" s="249"/>
      <c r="AZ438" s="238"/>
      <c r="BA438" s="238"/>
      <c r="BB438" s="238"/>
      <c r="BC438" s="246"/>
      <c r="BD438" s="254"/>
      <c r="BE438" s="252"/>
      <c r="BF438" s="249"/>
      <c r="BG438" s="238"/>
      <c r="BH438" s="238"/>
      <c r="BI438" s="238"/>
      <c r="BJ438" s="239"/>
      <c r="BK438" s="249"/>
      <c r="BL438" s="238"/>
      <c r="BM438" s="238"/>
      <c r="BN438" s="238"/>
      <c r="BO438" s="246"/>
      <c r="BP438" s="223"/>
      <c r="BQ438" s="238"/>
      <c r="BR438" s="238"/>
      <c r="BS438" s="238"/>
      <c r="BT438" s="246"/>
      <c r="BU438" s="249"/>
      <c r="BV438" s="238"/>
      <c r="BW438" s="238"/>
      <c r="BX438" s="238"/>
      <c r="BY438" s="246"/>
      <c r="CA438" s="222"/>
      <c r="CB438" s="216"/>
      <c r="CC438" s="216"/>
      <c r="CD438" s="216"/>
      <c r="CE438" s="216"/>
      <c r="CF438" s="216">
        <f t="shared" si="319"/>
        <v>0</v>
      </c>
      <c r="CH438" s="263"/>
      <c r="CJ438" s="274"/>
    </row>
    <row r="439" spans="1:88" s="211" customFormat="1" ht="16.5" customHeight="1" x14ac:dyDescent="0.15">
      <c r="A439" s="213">
        <f t="shared" si="333"/>
        <v>425</v>
      </c>
      <c r="B439" s="207"/>
      <c r="C439" s="265"/>
      <c r="D439" s="697" t="s">
        <v>217</v>
      </c>
      <c r="E439" s="267"/>
      <c r="F439" s="272"/>
      <c r="G439" s="225"/>
      <c r="H439" s="1175">
        <v>3</v>
      </c>
      <c r="I439" s="230"/>
      <c r="J439" s="231"/>
      <c r="K439" s="232"/>
      <c r="L439" s="232"/>
      <c r="M439" s="232"/>
      <c r="N439" s="232"/>
      <c r="O439" s="232"/>
      <c r="P439" s="232"/>
      <c r="Q439" s="233"/>
      <c r="R439" s="255"/>
      <c r="S439" s="255"/>
      <c r="T439" s="939">
        <f>+SUBTOTAL(9,T437:T438)</f>
        <v>14000</v>
      </c>
      <c r="U439" s="1146">
        <f t="shared" ref="U439:AD439" si="339">+SUBTOTAL(9,U437:U438)</f>
        <v>0</v>
      </c>
      <c r="V439" s="218">
        <f t="shared" si="339"/>
        <v>0</v>
      </c>
      <c r="W439" s="218">
        <f t="shared" si="339"/>
        <v>0</v>
      </c>
      <c r="X439" s="218">
        <f t="shared" si="339"/>
        <v>0</v>
      </c>
      <c r="Y439" s="212">
        <f t="shared" si="339"/>
        <v>0</v>
      </c>
      <c r="Z439" s="1146">
        <f t="shared" si="339"/>
        <v>14000</v>
      </c>
      <c r="AA439" s="218">
        <f t="shared" si="339"/>
        <v>0</v>
      </c>
      <c r="AB439" s="218">
        <f t="shared" si="339"/>
        <v>0</v>
      </c>
      <c r="AC439" s="218">
        <f t="shared" si="339"/>
        <v>0</v>
      </c>
      <c r="AD439" s="1141">
        <f t="shared" si="339"/>
        <v>14000</v>
      </c>
      <c r="AE439" s="252"/>
      <c r="AF439" s="252"/>
      <c r="AH439" s="249"/>
      <c r="AI439" s="238"/>
      <c r="AJ439" s="238"/>
      <c r="AK439" s="238"/>
      <c r="AL439" s="239"/>
      <c r="AM439" s="254"/>
      <c r="AN439" s="262"/>
      <c r="AO439" s="249"/>
      <c r="AP439" s="238"/>
      <c r="AQ439" s="238"/>
      <c r="AR439" s="238"/>
      <c r="AS439" s="242"/>
      <c r="AT439" s="214"/>
      <c r="AU439" s="238"/>
      <c r="AV439" s="238"/>
      <c r="AW439" s="238"/>
      <c r="AX439" s="239"/>
      <c r="AY439" s="249"/>
      <c r="AZ439" s="238"/>
      <c r="BA439" s="238"/>
      <c r="BB439" s="238"/>
      <c r="BC439" s="246"/>
      <c r="BD439" s="254"/>
      <c r="BE439" s="252"/>
      <c r="BF439" s="249"/>
      <c r="BG439" s="238"/>
      <c r="BH439" s="238"/>
      <c r="BI439" s="238"/>
      <c r="BJ439" s="239"/>
      <c r="BK439" s="249"/>
      <c r="BL439" s="238"/>
      <c r="BM439" s="238"/>
      <c r="BN439" s="238"/>
      <c r="BO439" s="246"/>
      <c r="BP439" s="223"/>
      <c r="BQ439" s="238"/>
      <c r="BR439" s="238"/>
      <c r="BS439" s="238"/>
      <c r="BT439" s="246"/>
      <c r="BU439" s="249"/>
      <c r="BV439" s="238"/>
      <c r="BW439" s="238"/>
      <c r="BX439" s="238"/>
      <c r="BY439" s="246"/>
      <c r="CA439" s="222"/>
      <c r="CB439" s="216"/>
      <c r="CC439" s="216"/>
      <c r="CD439" s="216"/>
      <c r="CE439" s="216"/>
      <c r="CF439" s="216">
        <f t="shared" si="319"/>
        <v>0</v>
      </c>
      <c r="CH439" s="263"/>
      <c r="CJ439" s="274"/>
    </row>
    <row r="440" spans="1:88" s="165" customFormat="1" ht="16.5" customHeight="1" x14ac:dyDescent="0.15">
      <c r="A440" s="213">
        <f t="shared" ref="A440:A445" si="340">+ROW()-14</f>
        <v>426</v>
      </c>
      <c r="B440" s="150" t="s">
        <v>26</v>
      </c>
      <c r="C440" s="268" t="s">
        <v>225</v>
      </c>
      <c r="D440" s="185" t="s">
        <v>226</v>
      </c>
      <c r="E440" s="180" t="s">
        <v>84</v>
      </c>
      <c r="F440" s="174" t="s">
        <v>85</v>
      </c>
      <c r="G440" s="206" t="s">
        <v>282</v>
      </c>
      <c r="H440" s="162">
        <v>3</v>
      </c>
      <c r="I440" s="153">
        <v>44256</v>
      </c>
      <c r="J440" s="154">
        <v>44651</v>
      </c>
      <c r="K440" s="155">
        <v>10</v>
      </c>
      <c r="L440" s="155">
        <v>2</v>
      </c>
      <c r="M440" s="155">
        <v>1</v>
      </c>
      <c r="N440" s="155">
        <v>4</v>
      </c>
      <c r="O440" s="155">
        <v>2</v>
      </c>
      <c r="P440" s="155">
        <v>1</v>
      </c>
      <c r="Q440" s="156">
        <v>1</v>
      </c>
      <c r="R440" s="157"/>
      <c r="S440" s="157"/>
      <c r="T440" s="158">
        <v>10000</v>
      </c>
      <c r="U440" s="159">
        <f t="shared" ref="U440:Y445" si="341">AH440+AO440</f>
        <v>0</v>
      </c>
      <c r="V440" s="160">
        <f t="shared" si="341"/>
        <v>0</v>
      </c>
      <c r="W440" s="160">
        <f t="shared" si="341"/>
        <v>0</v>
      </c>
      <c r="X440" s="160">
        <f t="shared" si="341"/>
        <v>0</v>
      </c>
      <c r="Y440" s="161">
        <f t="shared" si="341"/>
        <v>0</v>
      </c>
      <c r="Z440" s="159">
        <f t="shared" ref="Z440:AD445" si="342">AT440+AY440+BF440+BK440+BP440+BU440</f>
        <v>10000</v>
      </c>
      <c r="AA440" s="160">
        <f t="shared" si="342"/>
        <v>0</v>
      </c>
      <c r="AB440" s="160">
        <f t="shared" si="342"/>
        <v>0</v>
      </c>
      <c r="AC440" s="160">
        <f t="shared" si="342"/>
        <v>0</v>
      </c>
      <c r="AD440" s="161">
        <f t="shared" si="342"/>
        <v>10000</v>
      </c>
      <c r="AE440" s="178"/>
      <c r="AF440" s="178"/>
      <c r="AH440" s="166">
        <f t="shared" ref="AH440:AH445" si="343">SUM(AI440:AL440)</f>
        <v>0</v>
      </c>
      <c r="AI440" s="167"/>
      <c r="AJ440" s="167"/>
      <c r="AK440" s="167"/>
      <c r="AL440" s="168"/>
      <c r="AM440" s="169"/>
      <c r="AN440" s="203"/>
      <c r="AO440" s="166">
        <f t="shared" ref="AO440:AO445" si="344">SUM(AP440:AS440)</f>
        <v>0</v>
      </c>
      <c r="AP440" s="167"/>
      <c r="AQ440" s="167"/>
      <c r="AR440" s="167"/>
      <c r="AS440" s="170"/>
      <c r="AT440" s="159">
        <f t="shared" ref="AT440:AT445" si="345">SUM(AU440:AX440)</f>
        <v>0</v>
      </c>
      <c r="AU440" s="167"/>
      <c r="AV440" s="167"/>
      <c r="AW440" s="167"/>
      <c r="AX440" s="168"/>
      <c r="AY440" s="166">
        <f>SUM(AZ440:BC440)</f>
        <v>10000</v>
      </c>
      <c r="AZ440" s="167"/>
      <c r="BA440" s="167"/>
      <c r="BB440" s="167"/>
      <c r="BC440" s="171">
        <v>10000</v>
      </c>
      <c r="BD440" s="169"/>
      <c r="BE440" s="178"/>
      <c r="BF440" s="166">
        <f t="shared" ref="BF440:BF445" si="346">SUM(BG440:BJ440)</f>
        <v>0</v>
      </c>
      <c r="BG440" s="167"/>
      <c r="BH440" s="167"/>
      <c r="BI440" s="167"/>
      <c r="BJ440" s="168"/>
      <c r="BK440" s="166">
        <f t="shared" ref="BK440:BK445" si="347">SUM(BL440:BO440)</f>
        <v>0</v>
      </c>
      <c r="BL440" s="167"/>
      <c r="BM440" s="167"/>
      <c r="BN440" s="167"/>
      <c r="BO440" s="171"/>
      <c r="BP440" s="172">
        <f t="shared" ref="BP440:BP445" si="348">SUM(BQ440:BT440)</f>
        <v>0</v>
      </c>
      <c r="BQ440" s="167"/>
      <c r="BR440" s="167"/>
      <c r="BS440" s="167"/>
      <c r="BT440" s="171"/>
      <c r="BU440" s="166">
        <f>SUM(BV440:BY440)</f>
        <v>0</v>
      </c>
      <c r="BV440" s="167"/>
      <c r="BW440" s="167"/>
      <c r="BX440" s="167"/>
      <c r="BY440" s="171"/>
      <c r="CA440" s="191">
        <v>17</v>
      </c>
      <c r="CB440" s="184"/>
      <c r="CC440" s="184"/>
      <c r="CD440" s="184"/>
      <c r="CE440" s="184"/>
      <c r="CF440" s="216">
        <f t="shared" si="319"/>
        <v>0</v>
      </c>
      <c r="CH440" s="665"/>
    </row>
    <row r="441" spans="1:88" s="165" customFormat="1" ht="16.5" customHeight="1" x14ac:dyDescent="0.15">
      <c r="A441" s="213">
        <f t="shared" si="340"/>
        <v>427</v>
      </c>
      <c r="B441" s="150" t="s">
        <v>26</v>
      </c>
      <c r="C441" s="268" t="s">
        <v>227</v>
      </c>
      <c r="D441" s="185" t="s">
        <v>226</v>
      </c>
      <c r="E441" s="180" t="s">
        <v>84</v>
      </c>
      <c r="F441" s="174" t="s">
        <v>85</v>
      </c>
      <c r="G441" s="206" t="s">
        <v>283</v>
      </c>
      <c r="H441" s="162">
        <v>3</v>
      </c>
      <c r="I441" s="153">
        <v>44256</v>
      </c>
      <c r="J441" s="154">
        <v>44651</v>
      </c>
      <c r="K441" s="155">
        <v>10</v>
      </c>
      <c r="L441" s="155">
        <v>2</v>
      </c>
      <c r="M441" s="155">
        <v>1</v>
      </c>
      <c r="N441" s="155">
        <v>4</v>
      </c>
      <c r="O441" s="155">
        <v>2</v>
      </c>
      <c r="P441" s="155">
        <v>1</v>
      </c>
      <c r="Q441" s="156">
        <v>1</v>
      </c>
      <c r="R441" s="157"/>
      <c r="S441" s="157"/>
      <c r="T441" s="280">
        <v>211000</v>
      </c>
      <c r="U441" s="159">
        <f t="shared" si="341"/>
        <v>0</v>
      </c>
      <c r="V441" s="160">
        <f t="shared" si="341"/>
        <v>0</v>
      </c>
      <c r="W441" s="160">
        <f t="shared" si="341"/>
        <v>0</v>
      </c>
      <c r="X441" s="160">
        <f t="shared" si="341"/>
        <v>0</v>
      </c>
      <c r="Y441" s="161">
        <f t="shared" si="341"/>
        <v>0</v>
      </c>
      <c r="Z441" s="159">
        <f t="shared" si="342"/>
        <v>211000</v>
      </c>
      <c r="AA441" s="160">
        <f t="shared" si="342"/>
        <v>0</v>
      </c>
      <c r="AB441" s="160">
        <f t="shared" si="342"/>
        <v>0</v>
      </c>
      <c r="AC441" s="160">
        <f t="shared" si="342"/>
        <v>0</v>
      </c>
      <c r="AD441" s="161">
        <f t="shared" si="342"/>
        <v>211000</v>
      </c>
      <c r="AE441" s="178"/>
      <c r="AF441" s="178"/>
      <c r="AH441" s="166">
        <f t="shared" si="343"/>
        <v>0</v>
      </c>
      <c r="AI441" s="167"/>
      <c r="AJ441" s="167"/>
      <c r="AK441" s="167"/>
      <c r="AL441" s="168"/>
      <c r="AM441" s="169"/>
      <c r="AN441" s="203"/>
      <c r="AO441" s="166">
        <f t="shared" si="344"/>
        <v>0</v>
      </c>
      <c r="AP441" s="167"/>
      <c r="AQ441" s="167"/>
      <c r="AR441" s="167"/>
      <c r="AS441" s="170"/>
      <c r="AT441" s="159">
        <f t="shared" si="345"/>
        <v>0</v>
      </c>
      <c r="AU441" s="167"/>
      <c r="AV441" s="167"/>
      <c r="AW441" s="167"/>
      <c r="AX441" s="168"/>
      <c r="AY441" s="166">
        <f>SUM(AZ441:BC441)</f>
        <v>211000</v>
      </c>
      <c r="AZ441" s="167"/>
      <c r="BA441" s="167"/>
      <c r="BB441" s="167"/>
      <c r="BC441" s="281">
        <v>211000</v>
      </c>
      <c r="BD441" s="169"/>
      <c r="BE441" s="178"/>
      <c r="BF441" s="166">
        <f t="shared" si="346"/>
        <v>0</v>
      </c>
      <c r="BG441" s="167"/>
      <c r="BH441" s="167"/>
      <c r="BI441" s="167"/>
      <c r="BJ441" s="168"/>
      <c r="BK441" s="166">
        <f t="shared" si="347"/>
        <v>0</v>
      </c>
      <c r="BL441" s="167"/>
      <c r="BM441" s="167"/>
      <c r="BN441" s="167"/>
      <c r="BO441" s="171"/>
      <c r="BP441" s="172">
        <f t="shared" si="348"/>
        <v>0</v>
      </c>
      <c r="BQ441" s="167"/>
      <c r="BR441" s="167"/>
      <c r="BS441" s="167"/>
      <c r="BT441" s="171"/>
      <c r="BU441" s="166">
        <f>SUM(BV441:BY441)</f>
        <v>0</v>
      </c>
      <c r="BV441" s="167"/>
      <c r="BW441" s="167"/>
      <c r="BX441" s="167"/>
      <c r="BY441" s="171"/>
      <c r="CA441" s="191">
        <v>18</v>
      </c>
      <c r="CB441" s="184"/>
      <c r="CC441" s="184"/>
      <c r="CD441" s="184"/>
      <c r="CE441" s="184"/>
      <c r="CF441" s="216">
        <f t="shared" si="319"/>
        <v>0</v>
      </c>
      <c r="CH441" s="665"/>
    </row>
    <row r="442" spans="1:88" s="165" customFormat="1" ht="16.5" customHeight="1" x14ac:dyDescent="0.15">
      <c r="A442" s="213">
        <f t="shared" si="340"/>
        <v>428</v>
      </c>
      <c r="B442" s="150" t="s">
        <v>26</v>
      </c>
      <c r="C442" s="268" t="s">
        <v>228</v>
      </c>
      <c r="D442" s="185" t="s">
        <v>226</v>
      </c>
      <c r="E442" s="180" t="s">
        <v>84</v>
      </c>
      <c r="F442" s="174" t="s">
        <v>85</v>
      </c>
      <c r="G442" s="206" t="s">
        <v>284</v>
      </c>
      <c r="H442" s="162">
        <v>3</v>
      </c>
      <c r="I442" s="153">
        <v>44256</v>
      </c>
      <c r="J442" s="154">
        <v>44651</v>
      </c>
      <c r="K442" s="155">
        <v>10</v>
      </c>
      <c r="L442" s="155">
        <v>2</v>
      </c>
      <c r="M442" s="155">
        <v>1</v>
      </c>
      <c r="N442" s="155">
        <v>4</v>
      </c>
      <c r="O442" s="155">
        <v>2</v>
      </c>
      <c r="P442" s="155">
        <v>1</v>
      </c>
      <c r="Q442" s="156">
        <v>1</v>
      </c>
      <c r="R442" s="157"/>
      <c r="S442" s="157"/>
      <c r="T442" s="158">
        <v>420</v>
      </c>
      <c r="U442" s="159">
        <f t="shared" si="341"/>
        <v>0</v>
      </c>
      <c r="V442" s="160">
        <f t="shared" si="341"/>
        <v>0</v>
      </c>
      <c r="W442" s="160">
        <f t="shared" si="341"/>
        <v>0</v>
      </c>
      <c r="X442" s="160">
        <f t="shared" si="341"/>
        <v>0</v>
      </c>
      <c r="Y442" s="161">
        <f t="shared" si="341"/>
        <v>0</v>
      </c>
      <c r="Z442" s="159">
        <f t="shared" si="342"/>
        <v>420</v>
      </c>
      <c r="AA442" s="160">
        <f t="shared" si="342"/>
        <v>0</v>
      </c>
      <c r="AB442" s="160">
        <f t="shared" si="342"/>
        <v>0</v>
      </c>
      <c r="AC442" s="160">
        <f t="shared" si="342"/>
        <v>0</v>
      </c>
      <c r="AD442" s="161">
        <f t="shared" si="342"/>
        <v>420</v>
      </c>
      <c r="AE442" s="178"/>
      <c r="AF442" s="178"/>
      <c r="AH442" s="166">
        <f t="shared" si="343"/>
        <v>0</v>
      </c>
      <c r="AI442" s="167"/>
      <c r="AJ442" s="167"/>
      <c r="AK442" s="167"/>
      <c r="AL442" s="168"/>
      <c r="AM442" s="169"/>
      <c r="AN442" s="203"/>
      <c r="AO442" s="166">
        <f t="shared" si="344"/>
        <v>0</v>
      </c>
      <c r="AP442" s="167"/>
      <c r="AQ442" s="167"/>
      <c r="AR442" s="167"/>
      <c r="AS442" s="170"/>
      <c r="AT442" s="159">
        <f t="shared" si="345"/>
        <v>0</v>
      </c>
      <c r="AU442" s="167"/>
      <c r="AV442" s="167"/>
      <c r="AW442" s="167"/>
      <c r="AX442" s="168"/>
      <c r="AY442" s="166">
        <f>SUM(AZ442:BC442)</f>
        <v>420</v>
      </c>
      <c r="AZ442" s="167"/>
      <c r="BA442" s="167"/>
      <c r="BB442" s="167"/>
      <c r="BC442" s="171">
        <v>420</v>
      </c>
      <c r="BD442" s="169"/>
      <c r="BE442" s="178"/>
      <c r="BF442" s="166">
        <f t="shared" si="346"/>
        <v>0</v>
      </c>
      <c r="BG442" s="167"/>
      <c r="BH442" s="167"/>
      <c r="BI442" s="167"/>
      <c r="BJ442" s="168"/>
      <c r="BK442" s="166">
        <f t="shared" si="347"/>
        <v>0</v>
      </c>
      <c r="BL442" s="167"/>
      <c r="BM442" s="167"/>
      <c r="BN442" s="167"/>
      <c r="BO442" s="171"/>
      <c r="BP442" s="172">
        <f t="shared" si="348"/>
        <v>0</v>
      </c>
      <c r="BQ442" s="167"/>
      <c r="BR442" s="167"/>
      <c r="BS442" s="167"/>
      <c r="BT442" s="171"/>
      <c r="BU442" s="166">
        <f>SUM(BV442:BY442)</f>
        <v>0</v>
      </c>
      <c r="BV442" s="167"/>
      <c r="BW442" s="167"/>
      <c r="BX442" s="167"/>
      <c r="BY442" s="171"/>
      <c r="CA442" s="191">
        <v>19</v>
      </c>
      <c r="CB442" s="184"/>
      <c r="CC442" s="184"/>
      <c r="CD442" s="184"/>
      <c r="CE442" s="184"/>
      <c r="CF442" s="216">
        <f t="shared" si="319"/>
        <v>0</v>
      </c>
      <c r="CH442" s="665"/>
    </row>
    <row r="443" spans="1:88" s="165" customFormat="1" ht="16.5" customHeight="1" x14ac:dyDescent="0.15">
      <c r="A443" s="213">
        <f t="shared" si="340"/>
        <v>429</v>
      </c>
      <c r="B443" s="150" t="s">
        <v>26</v>
      </c>
      <c r="C443" s="268" t="s">
        <v>229</v>
      </c>
      <c r="D443" s="185" t="s">
        <v>226</v>
      </c>
      <c r="E443" s="180" t="s">
        <v>84</v>
      </c>
      <c r="F443" s="174" t="s">
        <v>85</v>
      </c>
      <c r="G443" s="206" t="s">
        <v>285</v>
      </c>
      <c r="H443" s="162">
        <v>3</v>
      </c>
      <c r="I443" s="153">
        <v>44256</v>
      </c>
      <c r="J443" s="154">
        <v>44651</v>
      </c>
      <c r="K443" s="155">
        <v>10</v>
      </c>
      <c r="L443" s="155">
        <v>2</v>
      </c>
      <c r="M443" s="155">
        <v>1</v>
      </c>
      <c r="N443" s="155">
        <v>4</v>
      </c>
      <c r="O443" s="155">
        <v>2</v>
      </c>
      <c r="P443" s="155">
        <v>1</v>
      </c>
      <c r="Q443" s="156">
        <v>2</v>
      </c>
      <c r="R443" s="157"/>
      <c r="S443" s="157"/>
      <c r="T443" s="158">
        <v>550</v>
      </c>
      <c r="U443" s="159">
        <f t="shared" si="341"/>
        <v>0</v>
      </c>
      <c r="V443" s="160">
        <f t="shared" si="341"/>
        <v>0</v>
      </c>
      <c r="W443" s="160">
        <f t="shared" si="341"/>
        <v>0</v>
      </c>
      <c r="X443" s="160">
        <f t="shared" si="341"/>
        <v>0</v>
      </c>
      <c r="Y443" s="161">
        <f t="shared" si="341"/>
        <v>0</v>
      </c>
      <c r="Z443" s="159">
        <f t="shared" si="342"/>
        <v>550</v>
      </c>
      <c r="AA443" s="160">
        <f t="shared" si="342"/>
        <v>0</v>
      </c>
      <c r="AB443" s="160">
        <f t="shared" si="342"/>
        <v>0</v>
      </c>
      <c r="AC443" s="160">
        <f t="shared" si="342"/>
        <v>0</v>
      </c>
      <c r="AD443" s="161">
        <f t="shared" si="342"/>
        <v>550</v>
      </c>
      <c r="AE443" s="178"/>
      <c r="AF443" s="178"/>
      <c r="AH443" s="166">
        <f t="shared" si="343"/>
        <v>0</v>
      </c>
      <c r="AI443" s="167"/>
      <c r="AJ443" s="167"/>
      <c r="AK443" s="167"/>
      <c r="AL443" s="168"/>
      <c r="AM443" s="169"/>
      <c r="AN443" s="203"/>
      <c r="AO443" s="166">
        <f t="shared" si="344"/>
        <v>0</v>
      </c>
      <c r="AP443" s="167"/>
      <c r="AQ443" s="167"/>
      <c r="AR443" s="167"/>
      <c r="AS443" s="170"/>
      <c r="AT443" s="159">
        <f t="shared" si="345"/>
        <v>0</v>
      </c>
      <c r="AU443" s="167"/>
      <c r="AV443" s="167"/>
      <c r="AW443" s="167"/>
      <c r="AX443" s="168"/>
      <c r="AY443" s="166">
        <f>SUM(AZ443:BC443)</f>
        <v>550</v>
      </c>
      <c r="AZ443" s="167"/>
      <c r="BA443" s="167"/>
      <c r="BB443" s="167"/>
      <c r="BC443" s="171">
        <v>550</v>
      </c>
      <c r="BD443" s="169"/>
      <c r="BE443" s="178"/>
      <c r="BF443" s="166">
        <f t="shared" si="346"/>
        <v>0</v>
      </c>
      <c r="BG443" s="167"/>
      <c r="BH443" s="167"/>
      <c r="BI443" s="167"/>
      <c r="BJ443" s="168"/>
      <c r="BK443" s="166">
        <f t="shared" si="347"/>
        <v>0</v>
      </c>
      <c r="BL443" s="167"/>
      <c r="BM443" s="167"/>
      <c r="BN443" s="167"/>
      <c r="BO443" s="171"/>
      <c r="BP443" s="172">
        <f t="shared" si="348"/>
        <v>0</v>
      </c>
      <c r="BQ443" s="167"/>
      <c r="BR443" s="167"/>
      <c r="BS443" s="167"/>
      <c r="BT443" s="171"/>
      <c r="BU443" s="166">
        <f>SUM(BV443:BY443)</f>
        <v>0</v>
      </c>
      <c r="BV443" s="167"/>
      <c r="BW443" s="167"/>
      <c r="BX443" s="167"/>
      <c r="BY443" s="171"/>
      <c r="CA443" s="191">
        <v>20</v>
      </c>
      <c r="CB443" s="184"/>
      <c r="CC443" s="184"/>
      <c r="CD443" s="184"/>
      <c r="CE443" s="184"/>
      <c r="CF443" s="216">
        <f t="shared" si="319"/>
        <v>0</v>
      </c>
      <c r="CH443" s="665"/>
    </row>
    <row r="444" spans="1:88" s="165" customFormat="1" ht="16.5" customHeight="1" x14ac:dyDescent="0.15">
      <c r="A444" s="213">
        <f t="shared" si="340"/>
        <v>430</v>
      </c>
      <c r="B444" s="150" t="s">
        <v>26</v>
      </c>
      <c r="C444" s="268" t="s">
        <v>286</v>
      </c>
      <c r="D444" s="185" t="s">
        <v>226</v>
      </c>
      <c r="E444" s="180" t="s">
        <v>84</v>
      </c>
      <c r="F444" s="174" t="s">
        <v>85</v>
      </c>
      <c r="G444" s="206" t="s">
        <v>287</v>
      </c>
      <c r="H444" s="162">
        <v>3</v>
      </c>
      <c r="I444" s="153">
        <v>44256</v>
      </c>
      <c r="J444" s="154">
        <v>44651</v>
      </c>
      <c r="K444" s="155">
        <v>10</v>
      </c>
      <c r="L444" s="155">
        <v>2</v>
      </c>
      <c r="M444" s="155">
        <v>1</v>
      </c>
      <c r="N444" s="155">
        <v>4</v>
      </c>
      <c r="O444" s="155">
        <v>2</v>
      </c>
      <c r="P444" s="155">
        <v>1</v>
      </c>
      <c r="Q444" s="156">
        <v>2</v>
      </c>
      <c r="R444" s="157"/>
      <c r="S444" s="157"/>
      <c r="T444" s="158">
        <v>1000</v>
      </c>
      <c r="U444" s="159">
        <f t="shared" si="341"/>
        <v>0</v>
      </c>
      <c r="V444" s="160">
        <f t="shared" si="341"/>
        <v>0</v>
      </c>
      <c r="W444" s="160">
        <f t="shared" si="341"/>
        <v>0</v>
      </c>
      <c r="X444" s="160">
        <f t="shared" si="341"/>
        <v>0</v>
      </c>
      <c r="Y444" s="161">
        <f t="shared" si="341"/>
        <v>0</v>
      </c>
      <c r="Z444" s="159">
        <f t="shared" si="342"/>
        <v>1000</v>
      </c>
      <c r="AA444" s="160">
        <f t="shared" si="342"/>
        <v>0</v>
      </c>
      <c r="AB444" s="160">
        <f t="shared" si="342"/>
        <v>0</v>
      </c>
      <c r="AC444" s="160">
        <f t="shared" si="342"/>
        <v>0</v>
      </c>
      <c r="AD444" s="161">
        <f t="shared" si="342"/>
        <v>1000</v>
      </c>
      <c r="AE444" s="178"/>
      <c r="AF444" s="178"/>
      <c r="AH444" s="166">
        <f t="shared" si="343"/>
        <v>0</v>
      </c>
      <c r="AI444" s="167"/>
      <c r="AJ444" s="167"/>
      <c r="AK444" s="167"/>
      <c r="AL444" s="168"/>
      <c r="AM444" s="169"/>
      <c r="AN444" s="203"/>
      <c r="AO444" s="166">
        <f t="shared" si="344"/>
        <v>0</v>
      </c>
      <c r="AP444" s="167"/>
      <c r="AQ444" s="167"/>
      <c r="AR444" s="167"/>
      <c r="AS444" s="170"/>
      <c r="AT444" s="159">
        <f t="shared" si="345"/>
        <v>0</v>
      </c>
      <c r="AU444" s="167"/>
      <c r="AV444" s="167"/>
      <c r="AW444" s="167"/>
      <c r="AX444" s="168"/>
      <c r="AY444" s="166">
        <f>SUM(AZ444:BC444)</f>
        <v>1000</v>
      </c>
      <c r="AZ444" s="167"/>
      <c r="BA444" s="167"/>
      <c r="BB444" s="167"/>
      <c r="BC444" s="171">
        <v>1000</v>
      </c>
      <c r="BD444" s="169"/>
      <c r="BE444" s="178"/>
      <c r="BF444" s="166">
        <f t="shared" si="346"/>
        <v>0</v>
      </c>
      <c r="BG444" s="167"/>
      <c r="BH444" s="167"/>
      <c r="BI444" s="167"/>
      <c r="BJ444" s="168"/>
      <c r="BK444" s="166">
        <f t="shared" si="347"/>
        <v>0</v>
      </c>
      <c r="BL444" s="167"/>
      <c r="BM444" s="167"/>
      <c r="BN444" s="167"/>
      <c r="BO444" s="171"/>
      <c r="BP444" s="172">
        <f t="shared" si="348"/>
        <v>0</v>
      </c>
      <c r="BQ444" s="167"/>
      <c r="BR444" s="167"/>
      <c r="BS444" s="167"/>
      <c r="BT444" s="171"/>
      <c r="BU444" s="166"/>
      <c r="BV444" s="167"/>
      <c r="BW444" s="167"/>
      <c r="BX444" s="167"/>
      <c r="BY444" s="171"/>
      <c r="CA444" s="191"/>
      <c r="CB444" s="184"/>
      <c r="CC444" s="184"/>
      <c r="CD444" s="184"/>
      <c r="CE444" s="184"/>
      <c r="CF444" s="216">
        <f t="shared" si="319"/>
        <v>0</v>
      </c>
      <c r="CH444" s="665"/>
    </row>
    <row r="445" spans="1:88" s="202" customFormat="1" ht="16.5" customHeight="1" x14ac:dyDescent="0.15">
      <c r="A445" s="213">
        <f t="shared" si="340"/>
        <v>431</v>
      </c>
      <c r="B445" s="236" t="s">
        <v>27</v>
      </c>
      <c r="C445" s="268" t="s">
        <v>537</v>
      </c>
      <c r="D445" s="266" t="s">
        <v>1354</v>
      </c>
      <c r="E445" s="267" t="s">
        <v>1348</v>
      </c>
      <c r="F445" s="325" t="s">
        <v>538</v>
      </c>
      <c r="G445" s="224" t="s">
        <v>539</v>
      </c>
      <c r="H445" s="263">
        <v>3</v>
      </c>
      <c r="I445" s="230">
        <v>44258</v>
      </c>
      <c r="J445" s="231">
        <v>44651</v>
      </c>
      <c r="K445" s="232">
        <v>10</v>
      </c>
      <c r="L445" s="232">
        <v>3</v>
      </c>
      <c r="M445" s="232">
        <v>1</v>
      </c>
      <c r="N445" s="232">
        <v>2</v>
      </c>
      <c r="O445" s="232">
        <v>1</v>
      </c>
      <c r="P445" s="232">
        <v>1</v>
      </c>
      <c r="Q445" s="233">
        <v>6</v>
      </c>
      <c r="R445" s="255"/>
      <c r="S445" s="255"/>
      <c r="T445" s="258">
        <v>4000</v>
      </c>
      <c r="U445" s="214">
        <f t="shared" si="341"/>
        <v>0</v>
      </c>
      <c r="V445" s="218">
        <f t="shared" si="341"/>
        <v>0</v>
      </c>
      <c r="W445" s="218">
        <f t="shared" si="341"/>
        <v>0</v>
      </c>
      <c r="X445" s="218">
        <f t="shared" si="341"/>
        <v>0</v>
      </c>
      <c r="Y445" s="212">
        <f t="shared" si="341"/>
        <v>0</v>
      </c>
      <c r="Z445" s="214">
        <f t="shared" si="342"/>
        <v>4000</v>
      </c>
      <c r="AA445" s="218">
        <f t="shared" si="342"/>
        <v>0</v>
      </c>
      <c r="AB445" s="218">
        <f t="shared" si="342"/>
        <v>0</v>
      </c>
      <c r="AC445" s="218">
        <f t="shared" si="342"/>
        <v>0</v>
      </c>
      <c r="AD445" s="212">
        <f t="shared" si="342"/>
        <v>4000</v>
      </c>
      <c r="AE445" s="252"/>
      <c r="AF445" s="252"/>
      <c r="AH445" s="249">
        <f t="shared" si="343"/>
        <v>0</v>
      </c>
      <c r="AI445" s="238"/>
      <c r="AJ445" s="238"/>
      <c r="AK445" s="238"/>
      <c r="AL445" s="239"/>
      <c r="AM445" s="254"/>
      <c r="AN445" s="262"/>
      <c r="AO445" s="249">
        <f t="shared" si="344"/>
        <v>0</v>
      </c>
      <c r="AP445" s="238"/>
      <c r="AQ445" s="238"/>
      <c r="AR445" s="238"/>
      <c r="AS445" s="242"/>
      <c r="AT445" s="214">
        <f t="shared" si="345"/>
        <v>0</v>
      </c>
      <c r="AU445" s="238"/>
      <c r="AV445" s="238"/>
      <c r="AW445" s="238"/>
      <c r="AX445" s="239"/>
      <c r="AY445" s="336">
        <v>4000</v>
      </c>
      <c r="AZ445" s="238"/>
      <c r="BA445" s="238"/>
      <c r="BB445" s="238"/>
      <c r="BC445" s="281">
        <v>4000</v>
      </c>
      <c r="BD445" s="254"/>
      <c r="BE445" s="252"/>
      <c r="BF445" s="249">
        <f t="shared" si="346"/>
        <v>0</v>
      </c>
      <c r="BG445" s="238"/>
      <c r="BH445" s="238"/>
      <c r="BI445" s="238"/>
      <c r="BJ445" s="239"/>
      <c r="BK445" s="249">
        <f t="shared" si="347"/>
        <v>0</v>
      </c>
      <c r="BL445" s="238"/>
      <c r="BM445" s="238"/>
      <c r="BN445" s="238"/>
      <c r="BO445" s="246"/>
      <c r="BP445" s="223">
        <f t="shared" si="348"/>
        <v>0</v>
      </c>
      <c r="BQ445" s="238"/>
      <c r="BR445" s="238"/>
      <c r="BS445" s="238"/>
      <c r="BT445" s="246"/>
      <c r="BU445" s="249">
        <f>SUM(BV445:BY445)</f>
        <v>0</v>
      </c>
      <c r="BV445" s="238"/>
      <c r="BW445" s="238"/>
      <c r="BX445" s="238"/>
      <c r="BY445" s="246"/>
      <c r="CA445" s="222">
        <v>1022</v>
      </c>
      <c r="CB445" s="216"/>
      <c r="CC445" s="216"/>
      <c r="CD445" s="216"/>
      <c r="CE445" s="216"/>
      <c r="CF445" s="216">
        <f t="shared" si="319"/>
        <v>0</v>
      </c>
      <c r="CH445" s="661"/>
    </row>
    <row r="446" spans="1:88" s="202" customFormat="1" ht="16.5" customHeight="1" x14ac:dyDescent="0.15">
      <c r="A446" s="213"/>
      <c r="B446" s="236"/>
      <c r="C446" s="696" t="s">
        <v>2048</v>
      </c>
      <c r="D446" s="697" t="s">
        <v>1354</v>
      </c>
      <c r="E446" s="267"/>
      <c r="F446" s="325"/>
      <c r="G446" s="224"/>
      <c r="H446" s="263"/>
      <c r="I446" s="230"/>
      <c r="J446" s="231"/>
      <c r="K446" s="232"/>
      <c r="L446" s="232"/>
      <c r="M446" s="232"/>
      <c r="N446" s="232"/>
      <c r="O446" s="232"/>
      <c r="P446" s="232"/>
      <c r="Q446" s="233"/>
      <c r="R446" s="255"/>
      <c r="S446" s="255"/>
      <c r="T446" s="258">
        <v>30</v>
      </c>
      <c r="U446" s="214"/>
      <c r="V446" s="218"/>
      <c r="W446" s="218"/>
      <c r="X446" s="218"/>
      <c r="Y446" s="212"/>
      <c r="Z446" s="214">
        <v>30</v>
      </c>
      <c r="AA446" s="218"/>
      <c r="AB446" s="218"/>
      <c r="AC446" s="218"/>
      <c r="AD446" s="212">
        <v>30</v>
      </c>
      <c r="AE446" s="252"/>
      <c r="AF446" s="252"/>
      <c r="AH446" s="249"/>
      <c r="AI446" s="238"/>
      <c r="AJ446" s="238"/>
      <c r="AK446" s="238"/>
      <c r="AL446" s="239"/>
      <c r="AM446" s="254"/>
      <c r="AN446" s="262"/>
      <c r="AO446" s="249"/>
      <c r="AP446" s="238"/>
      <c r="AQ446" s="238"/>
      <c r="AR446" s="238"/>
      <c r="AS446" s="242"/>
      <c r="AT446" s="214"/>
      <c r="AU446" s="238"/>
      <c r="AV446" s="238"/>
      <c r="AW446" s="238"/>
      <c r="AX446" s="239"/>
      <c r="AY446" s="336"/>
      <c r="AZ446" s="238"/>
      <c r="BA446" s="238"/>
      <c r="BB446" s="238"/>
      <c r="BC446" s="281"/>
      <c r="BD446" s="254"/>
      <c r="BE446" s="252"/>
      <c r="BF446" s="249"/>
      <c r="BG446" s="238"/>
      <c r="BH446" s="238"/>
      <c r="BI446" s="238"/>
      <c r="BJ446" s="239"/>
      <c r="BK446" s="249"/>
      <c r="BL446" s="238"/>
      <c r="BM446" s="238"/>
      <c r="BN446" s="238"/>
      <c r="BO446" s="246"/>
      <c r="BP446" s="223"/>
      <c r="BQ446" s="238"/>
      <c r="BR446" s="238"/>
      <c r="BS446" s="238"/>
      <c r="BT446" s="246"/>
      <c r="BU446" s="249"/>
      <c r="BV446" s="238"/>
      <c r="BW446" s="238"/>
      <c r="BX446" s="238"/>
      <c r="BY446" s="246"/>
      <c r="CA446" s="222"/>
      <c r="CB446" s="216"/>
      <c r="CC446" s="216"/>
      <c r="CD446" s="216"/>
      <c r="CE446" s="216"/>
      <c r="CF446" s="216">
        <f t="shared" si="319"/>
        <v>0</v>
      </c>
      <c r="CH446" s="661"/>
    </row>
    <row r="447" spans="1:88" s="202" customFormat="1" ht="16.5" customHeight="1" x14ac:dyDescent="0.15">
      <c r="A447" s="213"/>
      <c r="B447" s="236"/>
      <c r="C447" s="268"/>
      <c r="D447" s="697" t="s">
        <v>1354</v>
      </c>
      <c r="E447" s="267"/>
      <c r="F447" s="325"/>
      <c r="G447" s="224"/>
      <c r="H447" s="1175">
        <v>3</v>
      </c>
      <c r="I447" s="230"/>
      <c r="J447" s="231"/>
      <c r="K447" s="232"/>
      <c r="L447" s="232"/>
      <c r="M447" s="232"/>
      <c r="N447" s="232"/>
      <c r="O447" s="232"/>
      <c r="P447" s="232"/>
      <c r="Q447" s="233"/>
      <c r="R447" s="255"/>
      <c r="S447" s="255"/>
      <c r="T447" s="939">
        <f t="shared" ref="T447:AD447" si="349">+SUBTOTAL(9,T440:T446)</f>
        <v>227000</v>
      </c>
      <c r="U447" s="1146">
        <f t="shared" si="349"/>
        <v>0</v>
      </c>
      <c r="V447" s="218">
        <f t="shared" si="349"/>
        <v>0</v>
      </c>
      <c r="W447" s="218">
        <f t="shared" si="349"/>
        <v>0</v>
      </c>
      <c r="X447" s="218">
        <f t="shared" si="349"/>
        <v>0</v>
      </c>
      <c r="Y447" s="212">
        <f t="shared" si="349"/>
        <v>0</v>
      </c>
      <c r="Z447" s="1146">
        <f t="shared" si="349"/>
        <v>227000</v>
      </c>
      <c r="AA447" s="218">
        <f t="shared" si="349"/>
        <v>0</v>
      </c>
      <c r="AB447" s="218">
        <f t="shared" si="349"/>
        <v>0</v>
      </c>
      <c r="AC447" s="218">
        <f t="shared" si="349"/>
        <v>0</v>
      </c>
      <c r="AD447" s="1141">
        <f t="shared" si="349"/>
        <v>227000</v>
      </c>
      <c r="AE447" s="252"/>
      <c r="AF447" s="252"/>
      <c r="AH447" s="249"/>
      <c r="AI447" s="238"/>
      <c r="AJ447" s="238"/>
      <c r="AK447" s="238"/>
      <c r="AL447" s="239"/>
      <c r="AM447" s="254"/>
      <c r="AN447" s="262"/>
      <c r="AO447" s="249"/>
      <c r="AP447" s="238"/>
      <c r="AQ447" s="238"/>
      <c r="AR447" s="238"/>
      <c r="AS447" s="242"/>
      <c r="AT447" s="214"/>
      <c r="AU447" s="238"/>
      <c r="AV447" s="238"/>
      <c r="AW447" s="238"/>
      <c r="AX447" s="239"/>
      <c r="AY447" s="336"/>
      <c r="AZ447" s="238"/>
      <c r="BA447" s="238"/>
      <c r="BB447" s="238"/>
      <c r="BC447" s="281"/>
      <c r="BD447" s="254"/>
      <c r="BE447" s="252"/>
      <c r="BF447" s="249"/>
      <c r="BG447" s="238"/>
      <c r="BH447" s="238"/>
      <c r="BI447" s="238"/>
      <c r="BJ447" s="239"/>
      <c r="BK447" s="249"/>
      <c r="BL447" s="238"/>
      <c r="BM447" s="238"/>
      <c r="BN447" s="238"/>
      <c r="BO447" s="246"/>
      <c r="BP447" s="223"/>
      <c r="BQ447" s="238"/>
      <c r="BR447" s="238"/>
      <c r="BS447" s="238"/>
      <c r="BT447" s="246"/>
      <c r="BU447" s="249"/>
      <c r="BV447" s="238"/>
      <c r="BW447" s="238"/>
      <c r="BX447" s="238"/>
      <c r="BY447" s="246"/>
      <c r="CA447" s="222"/>
      <c r="CB447" s="216"/>
      <c r="CC447" s="216"/>
      <c r="CD447" s="216"/>
      <c r="CE447" s="216"/>
      <c r="CF447" s="216">
        <f t="shared" si="319"/>
        <v>0</v>
      </c>
      <c r="CH447" s="661"/>
    </row>
    <row r="448" spans="1:88" s="165" customFormat="1" ht="63" customHeight="1" x14ac:dyDescent="0.15">
      <c r="A448" s="213">
        <f>+ROW()-14</f>
        <v>434</v>
      </c>
      <c r="B448" s="209" t="s">
        <v>28</v>
      </c>
      <c r="C448" s="542" t="s">
        <v>83</v>
      </c>
      <c r="D448" s="182" t="s">
        <v>82</v>
      </c>
      <c r="E448" s="197" t="s">
        <v>84</v>
      </c>
      <c r="F448" s="204" t="s">
        <v>85</v>
      </c>
      <c r="G448" s="193" t="s">
        <v>269</v>
      </c>
      <c r="H448" s="555" t="s">
        <v>1913</v>
      </c>
      <c r="I448" s="543">
        <v>43891</v>
      </c>
      <c r="J448" s="556">
        <v>45016</v>
      </c>
      <c r="K448" s="645">
        <v>10</v>
      </c>
      <c r="L448" s="645">
        <v>2</v>
      </c>
      <c r="M448" s="645">
        <v>1</v>
      </c>
      <c r="N448" s="645">
        <v>4</v>
      </c>
      <c r="O448" s="645">
        <v>2</v>
      </c>
      <c r="P448" s="645">
        <v>1</v>
      </c>
      <c r="Q448" s="646">
        <v>2</v>
      </c>
      <c r="R448" s="157"/>
      <c r="S448" s="157"/>
      <c r="T448" s="544">
        <v>180000</v>
      </c>
      <c r="U448" s="176">
        <f>AH448+AO448</f>
        <v>0</v>
      </c>
      <c r="V448" s="175">
        <f>AI448+AP448</f>
        <v>0</v>
      </c>
      <c r="W448" s="175">
        <f>AJ448+AQ448</f>
        <v>0</v>
      </c>
      <c r="X448" s="175">
        <f>AK448+AR448</f>
        <v>0</v>
      </c>
      <c r="Y448" s="187">
        <f>AL448+AS448</f>
        <v>0</v>
      </c>
      <c r="Z448" s="176">
        <f>AT448+AY448+BF448+BK448+BP448+BU448</f>
        <v>180000</v>
      </c>
      <c r="AA448" s="175">
        <f>AU448+AZ448+BG448+BL448+BQ448+BV448</f>
        <v>0</v>
      </c>
      <c r="AB448" s="175">
        <f>AV448+BA448+BH448+BM448+BR448+BW448</f>
        <v>0</v>
      </c>
      <c r="AC448" s="175">
        <f>AW448+BB448+BI448+BN448+BS448+BX448</f>
        <v>0</v>
      </c>
      <c r="AD448" s="187">
        <f>AX448+BC448+BJ448+BO448+BT448+BY448</f>
        <v>180000</v>
      </c>
      <c r="AE448" s="178"/>
      <c r="AF448" s="178"/>
      <c r="AH448" s="210">
        <f>SUM(AI448:AL448)</f>
        <v>0</v>
      </c>
      <c r="AI448" s="194"/>
      <c r="AJ448" s="194"/>
      <c r="AK448" s="194"/>
      <c r="AL448" s="198"/>
      <c r="AM448" s="169"/>
      <c r="AN448" s="203"/>
      <c r="AO448" s="210">
        <f>SUM(AP448:AS448)</f>
        <v>0</v>
      </c>
      <c r="AP448" s="194"/>
      <c r="AQ448" s="194"/>
      <c r="AR448" s="194"/>
      <c r="AS448" s="205"/>
      <c r="AT448" s="176">
        <f>SUM(AU448:AX448)</f>
        <v>60000</v>
      </c>
      <c r="AU448" s="194"/>
      <c r="AV448" s="194"/>
      <c r="AW448" s="194"/>
      <c r="AX448" s="198">
        <v>60000</v>
      </c>
      <c r="AY448" s="210">
        <f>SUM(AZ448:BC448)</f>
        <v>60000</v>
      </c>
      <c r="AZ448" s="194"/>
      <c r="BA448" s="194"/>
      <c r="BB448" s="194"/>
      <c r="BC448" s="190">
        <v>60000</v>
      </c>
      <c r="BD448" s="169"/>
      <c r="BE448" s="178"/>
      <c r="BF448" s="210">
        <f>SUM(BG448:BJ448)</f>
        <v>60000</v>
      </c>
      <c r="BG448" s="194"/>
      <c r="BH448" s="194"/>
      <c r="BI448" s="194"/>
      <c r="BJ448" s="198">
        <v>60000</v>
      </c>
      <c r="BK448" s="210">
        <f>SUM(BL448:BO448)</f>
        <v>0</v>
      </c>
      <c r="BL448" s="194"/>
      <c r="BM448" s="194"/>
      <c r="BN448" s="194"/>
      <c r="BO448" s="190"/>
      <c r="BP448" s="183">
        <f>SUM(BQ448:BT448)</f>
        <v>0</v>
      </c>
      <c r="BQ448" s="194"/>
      <c r="BR448" s="194"/>
      <c r="BS448" s="194"/>
      <c r="BT448" s="190"/>
      <c r="BU448" s="210">
        <f>SUM(BV448:BY448)</f>
        <v>0</v>
      </c>
      <c r="BV448" s="194"/>
      <c r="BW448" s="194"/>
      <c r="BX448" s="194"/>
      <c r="BY448" s="190"/>
      <c r="CA448" s="191">
        <v>1</v>
      </c>
      <c r="CB448" s="184"/>
      <c r="CC448" s="184"/>
      <c r="CD448" s="184"/>
      <c r="CE448" s="184"/>
      <c r="CF448" s="216">
        <f t="shared" si="319"/>
        <v>0</v>
      </c>
      <c r="CH448" s="665"/>
    </row>
    <row r="449" spans="1:88" s="165" customFormat="1" ht="63" customHeight="1" x14ac:dyDescent="0.15">
      <c r="A449" s="213">
        <f>+ROW()-14</f>
        <v>435</v>
      </c>
      <c r="B449" s="209"/>
      <c r="C449" s="265"/>
      <c r="D449" s="695" t="s">
        <v>1981</v>
      </c>
      <c r="E449" s="197"/>
      <c r="F449" s="204"/>
      <c r="G449" s="193" t="s">
        <v>1980</v>
      </c>
      <c r="H449" s="1180" t="s">
        <v>255</v>
      </c>
      <c r="I449" s="543"/>
      <c r="J449" s="556"/>
      <c r="K449" s="645"/>
      <c r="L449" s="645"/>
      <c r="M449" s="645"/>
      <c r="N449" s="645"/>
      <c r="O449" s="645"/>
      <c r="P449" s="645"/>
      <c r="Q449" s="646"/>
      <c r="R449" s="157"/>
      <c r="S449" s="157"/>
      <c r="T449" s="936">
        <f>+SUBTOTAL(9,T448)</f>
        <v>180000</v>
      </c>
      <c r="U449" s="1157">
        <f t="shared" ref="U449:AD449" si="350">+SUBTOTAL(9,U448)</f>
        <v>0</v>
      </c>
      <c r="V449" s="175">
        <f t="shared" si="350"/>
        <v>0</v>
      </c>
      <c r="W449" s="175">
        <f t="shared" si="350"/>
        <v>0</v>
      </c>
      <c r="X449" s="175">
        <f t="shared" si="350"/>
        <v>0</v>
      </c>
      <c r="Y449" s="187">
        <f t="shared" si="350"/>
        <v>0</v>
      </c>
      <c r="Z449" s="1158">
        <f t="shared" si="350"/>
        <v>180000</v>
      </c>
      <c r="AA449" s="175">
        <f t="shared" si="350"/>
        <v>0</v>
      </c>
      <c r="AB449" s="175">
        <f t="shared" si="350"/>
        <v>0</v>
      </c>
      <c r="AC449" s="175">
        <f t="shared" si="350"/>
        <v>0</v>
      </c>
      <c r="AD449" s="1159">
        <f t="shared" si="350"/>
        <v>180000</v>
      </c>
      <c r="AE449" s="178"/>
      <c r="AF449" s="178"/>
      <c r="AH449" s="210">
        <f>SUM(AI449:AL449)</f>
        <v>0</v>
      </c>
      <c r="AI449" s="194"/>
      <c r="AJ449" s="194"/>
      <c r="AK449" s="194"/>
      <c r="AL449" s="198"/>
      <c r="AM449" s="169"/>
      <c r="AN449" s="203"/>
      <c r="AO449" s="210">
        <f>SUM(AP449:AS449)</f>
        <v>0</v>
      </c>
      <c r="AP449" s="194"/>
      <c r="AQ449" s="194"/>
      <c r="AR449" s="194"/>
      <c r="AS449" s="205"/>
      <c r="AT449" s="176">
        <f>SUM(AU449:AX449)</f>
        <v>60000</v>
      </c>
      <c r="AU449" s="194"/>
      <c r="AV449" s="194"/>
      <c r="AW449" s="194"/>
      <c r="AX449" s="198">
        <v>60000</v>
      </c>
      <c r="AY449" s="210">
        <f>SUM(AZ449:BC449)</f>
        <v>60000</v>
      </c>
      <c r="AZ449" s="194"/>
      <c r="BA449" s="194"/>
      <c r="BB449" s="194"/>
      <c r="BC449" s="190">
        <v>60000</v>
      </c>
      <c r="BD449" s="169"/>
      <c r="BE449" s="178"/>
      <c r="BF449" s="210">
        <f>SUM(BG449:BJ449)</f>
        <v>60000</v>
      </c>
      <c r="BG449" s="194"/>
      <c r="BH449" s="194"/>
      <c r="BI449" s="194"/>
      <c r="BJ449" s="198">
        <v>60000</v>
      </c>
      <c r="BK449" s="210">
        <f>SUM(BL449:BO449)</f>
        <v>0</v>
      </c>
      <c r="BL449" s="194"/>
      <c r="BM449" s="194"/>
      <c r="BN449" s="194"/>
      <c r="BO449" s="190"/>
      <c r="BP449" s="183">
        <f>SUM(BQ449:BT449)</f>
        <v>0</v>
      </c>
      <c r="BQ449" s="194"/>
      <c r="BR449" s="194"/>
      <c r="BS449" s="194"/>
      <c r="BT449" s="190"/>
      <c r="BU449" s="210">
        <f>SUM(BV449:BY449)</f>
        <v>0</v>
      </c>
      <c r="BV449" s="194"/>
      <c r="BW449" s="194"/>
      <c r="BX449" s="194"/>
      <c r="BY449" s="190"/>
      <c r="CA449" s="191">
        <v>1</v>
      </c>
      <c r="CB449" s="184"/>
      <c r="CC449" s="184"/>
      <c r="CD449" s="184"/>
      <c r="CE449" s="184"/>
      <c r="CF449" s="216">
        <f t="shared" si="319"/>
        <v>0</v>
      </c>
      <c r="CH449" s="665"/>
    </row>
    <row r="450" spans="1:88" s="211" customFormat="1" ht="41.25" customHeight="1" x14ac:dyDescent="0.15">
      <c r="A450" s="213">
        <f>+ROW()-14</f>
        <v>436</v>
      </c>
      <c r="B450" s="195" t="s">
        <v>26</v>
      </c>
      <c r="C450" s="211" t="s">
        <v>2035</v>
      </c>
      <c r="D450" s="266" t="s">
        <v>82</v>
      </c>
      <c r="E450" s="267" t="s">
        <v>1153</v>
      </c>
      <c r="F450" s="272" t="s">
        <v>1154</v>
      </c>
      <c r="G450" s="225" t="s">
        <v>1155</v>
      </c>
      <c r="H450" s="537">
        <v>3</v>
      </c>
      <c r="I450" s="552">
        <v>44256</v>
      </c>
      <c r="J450" s="553">
        <v>44651</v>
      </c>
      <c r="K450" s="232">
        <v>10</v>
      </c>
      <c r="L450" s="232">
        <v>2</v>
      </c>
      <c r="M450" s="232">
        <v>2</v>
      </c>
      <c r="N450" s="232">
        <v>2</v>
      </c>
      <c r="O450" s="232">
        <v>1</v>
      </c>
      <c r="P450" s="232">
        <v>1</v>
      </c>
      <c r="Q450" s="233">
        <v>1</v>
      </c>
      <c r="R450" s="255"/>
      <c r="S450" s="255"/>
      <c r="T450" s="554">
        <f>600+400</f>
        <v>1000</v>
      </c>
      <c r="U450" s="214">
        <f>AH450+AO450</f>
        <v>0</v>
      </c>
      <c r="V450" s="218">
        <f>AI450+AP450</f>
        <v>0</v>
      </c>
      <c r="W450" s="218">
        <f>AJ450+AQ450</f>
        <v>0</v>
      </c>
      <c r="X450" s="218">
        <f>AK450+AR450</f>
        <v>0</v>
      </c>
      <c r="Y450" s="212">
        <f>AL450+AS450</f>
        <v>0</v>
      </c>
      <c r="Z450" s="312">
        <f>AT450+AY450+BF450+BK450+BP450+BU450</f>
        <v>1000</v>
      </c>
      <c r="AA450" s="218">
        <f>AU450+AZ450+BG450+BL450+BQ450+BV450</f>
        <v>0</v>
      </c>
      <c r="AB450" s="218">
        <f>AV450+BA450+BH450+BM450+BR450+BW450</f>
        <v>0</v>
      </c>
      <c r="AC450" s="218">
        <f>AW450+BB450+BI450+BN450+BS450+BX450</f>
        <v>0</v>
      </c>
      <c r="AD450" s="212">
        <f>AX450+BC450+BJ450+BO450+BT450+BY450</f>
        <v>1000</v>
      </c>
      <c r="AE450" s="252"/>
      <c r="AF450" s="252"/>
      <c r="AH450" s="249">
        <f>SUM(AI450:AL450)</f>
        <v>0</v>
      </c>
      <c r="AI450" s="238"/>
      <c r="AJ450" s="238"/>
      <c r="AK450" s="238"/>
      <c r="AL450" s="239"/>
      <c r="AM450" s="254"/>
      <c r="AN450" s="262"/>
      <c r="AO450" s="249">
        <f>SUM(AP450:AS450)</f>
        <v>0</v>
      </c>
      <c r="AP450" s="238"/>
      <c r="AQ450" s="238"/>
      <c r="AR450" s="238"/>
      <c r="AS450" s="242"/>
      <c r="AT450" s="214">
        <f>SUM(AU450:AX450)</f>
        <v>0</v>
      </c>
      <c r="AU450" s="238"/>
      <c r="AV450" s="238"/>
      <c r="AW450" s="238"/>
      <c r="AX450" s="239"/>
      <c r="AY450" s="249">
        <f>SUM(AZ450:BC450)</f>
        <v>1000</v>
      </c>
      <c r="AZ450" s="238"/>
      <c r="BA450" s="238"/>
      <c r="BB450" s="238"/>
      <c r="BC450" s="246">
        <f>600+400</f>
        <v>1000</v>
      </c>
      <c r="BD450" s="254"/>
      <c r="BE450" s="252"/>
      <c r="BF450" s="249">
        <f>SUM(BG450:BJ450)</f>
        <v>0</v>
      </c>
      <c r="BG450" s="238"/>
      <c r="BH450" s="238"/>
      <c r="BI450" s="238"/>
      <c r="BJ450" s="239"/>
      <c r="BK450" s="249">
        <f>SUM(BL450:BO450)</f>
        <v>0</v>
      </c>
      <c r="BL450" s="238"/>
      <c r="BM450" s="238"/>
      <c r="BN450" s="238"/>
      <c r="BO450" s="246"/>
      <c r="BP450" s="223">
        <f>SUM(BQ450:BT450)</f>
        <v>0</v>
      </c>
      <c r="BQ450" s="238"/>
      <c r="BR450" s="238"/>
      <c r="BS450" s="238"/>
      <c r="BT450" s="246"/>
      <c r="BU450" s="249">
        <f>SUM(BV450:BY450)</f>
        <v>0</v>
      </c>
      <c r="BV450" s="238"/>
      <c r="BW450" s="238"/>
      <c r="BX450" s="238"/>
      <c r="BY450" s="246"/>
      <c r="CA450" s="222">
        <v>7</v>
      </c>
      <c r="CB450" s="216"/>
      <c r="CC450" s="216"/>
      <c r="CD450" s="216"/>
      <c r="CE450" s="216"/>
      <c r="CF450" s="216">
        <f t="shared" si="319"/>
        <v>0</v>
      </c>
      <c r="CH450" s="263">
        <v>32</v>
      </c>
      <c r="CJ450" s="274">
        <v>61</v>
      </c>
    </row>
    <row r="451" spans="1:88" s="211" customFormat="1" ht="93.75" customHeight="1" x14ac:dyDescent="0.15">
      <c r="A451" s="213">
        <f>+ROW()-14</f>
        <v>437</v>
      </c>
      <c r="B451" s="195"/>
      <c r="C451" s="265"/>
      <c r="D451" s="697" t="s">
        <v>1983</v>
      </c>
      <c r="E451" s="267"/>
      <c r="F451" s="272"/>
      <c r="G451" s="225" t="s">
        <v>1980</v>
      </c>
      <c r="H451" s="1175">
        <v>3</v>
      </c>
      <c r="I451" s="552"/>
      <c r="J451" s="553"/>
      <c r="K451" s="232"/>
      <c r="L451" s="232"/>
      <c r="M451" s="232"/>
      <c r="N451" s="232"/>
      <c r="O451" s="232"/>
      <c r="P451" s="232"/>
      <c r="Q451" s="233"/>
      <c r="R451" s="255"/>
      <c r="S451" s="255"/>
      <c r="T451" s="936">
        <f>+SUBTOTAL(9,T450)</f>
        <v>1000</v>
      </c>
      <c r="U451" s="1146">
        <f t="shared" ref="U451:AD451" si="351">+SUBTOTAL(9,U450)</f>
        <v>0</v>
      </c>
      <c r="V451" s="218">
        <f t="shared" si="351"/>
        <v>0</v>
      </c>
      <c r="W451" s="218">
        <f t="shared" si="351"/>
        <v>0</v>
      </c>
      <c r="X451" s="218">
        <f t="shared" si="351"/>
        <v>0</v>
      </c>
      <c r="Y451" s="212">
        <f t="shared" si="351"/>
        <v>0</v>
      </c>
      <c r="Z451" s="1147">
        <f t="shared" si="351"/>
        <v>1000</v>
      </c>
      <c r="AA451" s="218">
        <f t="shared" si="351"/>
        <v>0</v>
      </c>
      <c r="AB451" s="218">
        <f t="shared" si="351"/>
        <v>0</v>
      </c>
      <c r="AC451" s="218">
        <f t="shared" si="351"/>
        <v>0</v>
      </c>
      <c r="AD451" s="1141">
        <f t="shared" si="351"/>
        <v>1000</v>
      </c>
      <c r="AE451" s="252"/>
      <c r="AF451" s="252"/>
      <c r="AH451" s="249">
        <f>SUM(AI451:AL451)</f>
        <v>0</v>
      </c>
      <c r="AI451" s="238"/>
      <c r="AJ451" s="238"/>
      <c r="AK451" s="238"/>
      <c r="AL451" s="239"/>
      <c r="AM451" s="254"/>
      <c r="AN451" s="262"/>
      <c r="AO451" s="249">
        <f>SUM(AP451:AS451)</f>
        <v>0</v>
      </c>
      <c r="AP451" s="238"/>
      <c r="AQ451" s="238"/>
      <c r="AR451" s="238"/>
      <c r="AS451" s="242"/>
      <c r="AT451" s="214">
        <f>SUM(AU451:AX451)</f>
        <v>60000</v>
      </c>
      <c r="AU451" s="238"/>
      <c r="AV451" s="238"/>
      <c r="AW451" s="238"/>
      <c r="AX451" s="239">
        <v>60000</v>
      </c>
      <c r="AY451" s="249">
        <f>SUM(AZ451:BC451)</f>
        <v>60000</v>
      </c>
      <c r="AZ451" s="238"/>
      <c r="BA451" s="238"/>
      <c r="BB451" s="238"/>
      <c r="BC451" s="246">
        <v>60000</v>
      </c>
      <c r="BD451" s="254"/>
      <c r="BE451" s="252"/>
      <c r="BF451" s="249">
        <f>SUM(BG451:BJ451)</f>
        <v>60000</v>
      </c>
      <c r="BG451" s="238"/>
      <c r="BH451" s="238"/>
      <c r="BI451" s="238"/>
      <c r="BJ451" s="239">
        <v>60000</v>
      </c>
      <c r="BK451" s="249">
        <f>SUM(BL451:BO451)</f>
        <v>0</v>
      </c>
      <c r="BL451" s="238"/>
      <c r="BM451" s="238"/>
      <c r="BN451" s="238"/>
      <c r="BO451" s="246"/>
      <c r="BP451" s="223">
        <f>SUM(BQ451:BT451)</f>
        <v>0</v>
      </c>
      <c r="BQ451" s="238"/>
      <c r="BR451" s="238"/>
      <c r="BS451" s="238"/>
      <c r="BT451" s="246"/>
      <c r="BU451" s="249">
        <f>SUM(BV451:BY451)</f>
        <v>0</v>
      </c>
      <c r="BV451" s="238"/>
      <c r="BW451" s="238"/>
      <c r="BX451" s="238"/>
      <c r="BY451" s="246"/>
      <c r="CA451" s="222">
        <v>1</v>
      </c>
      <c r="CB451" s="216"/>
      <c r="CC451" s="216"/>
      <c r="CD451" s="216"/>
      <c r="CE451" s="216"/>
      <c r="CF451" s="216">
        <f t="shared" si="319"/>
        <v>0</v>
      </c>
      <c r="CH451" s="263"/>
      <c r="CJ451" s="274"/>
    </row>
    <row r="452" spans="1:88" s="165" customFormat="1" ht="16.5" customHeight="1" x14ac:dyDescent="0.15">
      <c r="A452" s="213">
        <f>+ROW()-14</f>
        <v>438</v>
      </c>
      <c r="B452" s="150" t="s">
        <v>26</v>
      </c>
      <c r="C452" s="268" t="s">
        <v>230</v>
      </c>
      <c r="D452" s="185" t="s">
        <v>231</v>
      </c>
      <c r="E452" s="180" t="s">
        <v>84</v>
      </c>
      <c r="F452" s="174" t="s">
        <v>85</v>
      </c>
      <c r="G452" s="206" t="s">
        <v>288</v>
      </c>
      <c r="H452" s="162">
        <v>3</v>
      </c>
      <c r="I452" s="153">
        <v>44256</v>
      </c>
      <c r="J452" s="154">
        <v>44651</v>
      </c>
      <c r="K452" s="155">
        <v>10</v>
      </c>
      <c r="L452" s="155">
        <v>2</v>
      </c>
      <c r="M452" s="155">
        <v>1</v>
      </c>
      <c r="N452" s="155">
        <v>4</v>
      </c>
      <c r="O452" s="155">
        <v>2</v>
      </c>
      <c r="P452" s="155">
        <v>1</v>
      </c>
      <c r="Q452" s="156">
        <v>2</v>
      </c>
      <c r="R452" s="157"/>
      <c r="S452" s="157"/>
      <c r="T452" s="158">
        <v>1000</v>
      </c>
      <c r="U452" s="159">
        <f>AH452+AO452</f>
        <v>0</v>
      </c>
      <c r="V452" s="160">
        <f>AI452+AP452</f>
        <v>0</v>
      </c>
      <c r="W452" s="160">
        <f>AJ452+AQ452</f>
        <v>0</v>
      </c>
      <c r="X452" s="160">
        <f>AK452+AR452</f>
        <v>0</v>
      </c>
      <c r="Y452" s="161">
        <f>AL452+AS452</f>
        <v>0</v>
      </c>
      <c r="Z452" s="159">
        <f>AT452+AY452+BF452+BK452+BP452+BU452</f>
        <v>1000</v>
      </c>
      <c r="AA452" s="160">
        <f>AU452+AZ452+BG452+BL452+BQ452+BV452</f>
        <v>0</v>
      </c>
      <c r="AB452" s="160">
        <f>AV452+BA452+BH452+BM452+BR452+BW452</f>
        <v>0</v>
      </c>
      <c r="AC452" s="160">
        <f>AW452+BB452+BI452+BN452+BS452+BX452</f>
        <v>0</v>
      </c>
      <c r="AD452" s="161">
        <f>AX452+BC452+BJ452+BO452+BT452+BY452</f>
        <v>1000</v>
      </c>
      <c r="AE452" s="178"/>
      <c r="AF452" s="178"/>
      <c r="AH452" s="166">
        <f>SUM(AI452:AL452)</f>
        <v>0</v>
      </c>
      <c r="AI452" s="167"/>
      <c r="AJ452" s="167"/>
      <c r="AK452" s="167"/>
      <c r="AL452" s="168"/>
      <c r="AM452" s="169"/>
      <c r="AN452" s="203"/>
      <c r="AO452" s="166">
        <f>SUM(AP452:AS452)</f>
        <v>0</v>
      </c>
      <c r="AP452" s="167"/>
      <c r="AQ452" s="167"/>
      <c r="AR452" s="167"/>
      <c r="AS452" s="170"/>
      <c r="AT452" s="159">
        <f>SUM(AU452:AX452)</f>
        <v>0</v>
      </c>
      <c r="AU452" s="167"/>
      <c r="AV452" s="167"/>
      <c r="AW452" s="167"/>
      <c r="AX452" s="168"/>
      <c r="AY452" s="166">
        <f>SUM(AZ452:BC452)</f>
        <v>1000</v>
      </c>
      <c r="AZ452" s="167"/>
      <c r="BA452" s="167"/>
      <c r="BB452" s="167"/>
      <c r="BC452" s="171">
        <v>1000</v>
      </c>
      <c r="BD452" s="169"/>
      <c r="BE452" s="178"/>
      <c r="BF452" s="166">
        <f>SUM(BG452:BJ452)</f>
        <v>0</v>
      </c>
      <c r="BG452" s="167"/>
      <c r="BH452" s="167"/>
      <c r="BI452" s="167"/>
      <c r="BJ452" s="168"/>
      <c r="BK452" s="166">
        <f>SUM(BL452:BO452)</f>
        <v>0</v>
      </c>
      <c r="BL452" s="167"/>
      <c r="BM452" s="167"/>
      <c r="BN452" s="167"/>
      <c r="BO452" s="171"/>
      <c r="BP452" s="172">
        <f>SUM(BQ452:BT452)</f>
        <v>0</v>
      </c>
      <c r="BQ452" s="167"/>
      <c r="BR452" s="167"/>
      <c r="BS452" s="167"/>
      <c r="BT452" s="171"/>
      <c r="BU452" s="166">
        <f>SUM(BV452:BY452)</f>
        <v>0</v>
      </c>
      <c r="BV452" s="167"/>
      <c r="BW452" s="167"/>
      <c r="BX452" s="167"/>
      <c r="BY452" s="171"/>
      <c r="CA452" s="191">
        <v>21</v>
      </c>
      <c r="CB452" s="184"/>
      <c r="CC452" s="184"/>
      <c r="CD452" s="184"/>
      <c r="CE452" s="184"/>
      <c r="CF452" s="216">
        <f t="shared" si="319"/>
        <v>0</v>
      </c>
      <c r="CH452" s="665"/>
    </row>
    <row r="453" spans="1:88" s="165" customFormat="1" ht="16.5" customHeight="1" x14ac:dyDescent="0.15">
      <c r="A453" s="213"/>
      <c r="B453" s="150"/>
      <c r="C453" s="268"/>
      <c r="D453" s="699" t="s">
        <v>231</v>
      </c>
      <c r="E453" s="180"/>
      <c r="F453" s="174"/>
      <c r="G453" s="206"/>
      <c r="H453" s="1177">
        <v>3</v>
      </c>
      <c r="I453" s="153"/>
      <c r="J453" s="154"/>
      <c r="K453" s="155"/>
      <c r="L453" s="155"/>
      <c r="M453" s="155"/>
      <c r="N453" s="155"/>
      <c r="O453" s="155"/>
      <c r="P453" s="155"/>
      <c r="Q453" s="156"/>
      <c r="R453" s="157"/>
      <c r="S453" s="157"/>
      <c r="T453" s="949">
        <f>+SUBTOTAL(9,T452)</f>
        <v>1000</v>
      </c>
      <c r="U453" s="1152">
        <f t="shared" ref="U453:AD453" si="352">+SUBTOTAL(9,U452)</f>
        <v>0</v>
      </c>
      <c r="V453" s="160">
        <f t="shared" si="352"/>
        <v>0</v>
      </c>
      <c r="W453" s="160">
        <f t="shared" si="352"/>
        <v>0</v>
      </c>
      <c r="X453" s="160">
        <f t="shared" si="352"/>
        <v>0</v>
      </c>
      <c r="Y453" s="161">
        <f t="shared" si="352"/>
        <v>0</v>
      </c>
      <c r="Z453" s="1152">
        <f t="shared" si="352"/>
        <v>1000</v>
      </c>
      <c r="AA453" s="160">
        <f t="shared" si="352"/>
        <v>0</v>
      </c>
      <c r="AB453" s="160">
        <f t="shared" si="352"/>
        <v>0</v>
      </c>
      <c r="AC453" s="160">
        <f t="shared" si="352"/>
        <v>0</v>
      </c>
      <c r="AD453" s="1153">
        <f t="shared" si="352"/>
        <v>1000</v>
      </c>
      <c r="AE453" s="178"/>
      <c r="AF453" s="178"/>
      <c r="AH453" s="166"/>
      <c r="AI453" s="167"/>
      <c r="AJ453" s="167"/>
      <c r="AK453" s="167"/>
      <c r="AL453" s="168"/>
      <c r="AM453" s="169"/>
      <c r="AN453" s="203"/>
      <c r="AO453" s="166"/>
      <c r="AP453" s="167"/>
      <c r="AQ453" s="167"/>
      <c r="AR453" s="167"/>
      <c r="AS453" s="170"/>
      <c r="AT453" s="159"/>
      <c r="AU453" s="167"/>
      <c r="AV453" s="167"/>
      <c r="AW453" s="167"/>
      <c r="AX453" s="168"/>
      <c r="AY453" s="166"/>
      <c r="AZ453" s="167"/>
      <c r="BA453" s="167"/>
      <c r="BB453" s="167"/>
      <c r="BC453" s="171"/>
      <c r="BD453" s="169"/>
      <c r="BE453" s="178"/>
      <c r="BF453" s="166"/>
      <c r="BG453" s="167"/>
      <c r="BH453" s="167"/>
      <c r="BI453" s="167"/>
      <c r="BJ453" s="168"/>
      <c r="BK453" s="166"/>
      <c r="BL453" s="167"/>
      <c r="BM453" s="167"/>
      <c r="BN453" s="167"/>
      <c r="BO453" s="171"/>
      <c r="BP453" s="172"/>
      <c r="BQ453" s="167"/>
      <c r="BR453" s="167"/>
      <c r="BS453" s="167"/>
      <c r="BT453" s="171"/>
      <c r="BU453" s="166"/>
      <c r="BV453" s="167"/>
      <c r="BW453" s="167"/>
      <c r="BX453" s="167"/>
      <c r="BY453" s="171"/>
      <c r="CA453" s="191"/>
      <c r="CB453" s="184"/>
      <c r="CC453" s="184"/>
      <c r="CD453" s="184"/>
      <c r="CE453" s="184"/>
      <c r="CF453" s="216">
        <f t="shared" si="319"/>
        <v>0</v>
      </c>
      <c r="CH453" s="665"/>
    </row>
    <row r="454" spans="1:88" s="165" customFormat="1" ht="16.5" customHeight="1" x14ac:dyDescent="0.15">
      <c r="A454" s="213">
        <f>+ROW()-14</f>
        <v>440</v>
      </c>
      <c r="B454" s="208" t="s">
        <v>28</v>
      </c>
      <c r="C454" s="268" t="s">
        <v>296</v>
      </c>
      <c r="D454" s="185" t="s">
        <v>232</v>
      </c>
      <c r="E454" s="188" t="s">
        <v>290</v>
      </c>
      <c r="F454" s="199" t="s">
        <v>291</v>
      </c>
      <c r="G454" s="206" t="s">
        <v>233</v>
      </c>
      <c r="H454" s="162" t="s">
        <v>297</v>
      </c>
      <c r="I454" s="153">
        <v>43709</v>
      </c>
      <c r="J454" s="154">
        <v>45626</v>
      </c>
      <c r="K454" s="155">
        <v>10</v>
      </c>
      <c r="L454" s="155">
        <v>2</v>
      </c>
      <c r="M454" s="155">
        <v>1</v>
      </c>
      <c r="N454" s="155">
        <v>4</v>
      </c>
      <c r="O454" s="155">
        <v>2</v>
      </c>
      <c r="P454" s="155">
        <v>2</v>
      </c>
      <c r="Q454" s="156">
        <v>3</v>
      </c>
      <c r="R454" s="163"/>
      <c r="S454" s="163">
        <v>394000</v>
      </c>
      <c r="T454" s="802">
        <v>394000</v>
      </c>
      <c r="U454" s="159">
        <f>AH454+AO454</f>
        <v>0</v>
      </c>
      <c r="V454" s="160">
        <f>AI454+AP454</f>
        <v>0</v>
      </c>
      <c r="W454" s="160">
        <f>AJ454+AQ454</f>
        <v>0</v>
      </c>
      <c r="X454" s="160">
        <f>AK454+AR454</f>
        <v>0</v>
      </c>
      <c r="Y454" s="161">
        <f>AL454+AS454</f>
        <v>0</v>
      </c>
      <c r="Z454" s="159">
        <f>AT454+AY454+BF454+BK454+BP454+BU454</f>
        <v>372680</v>
      </c>
      <c r="AA454" s="160">
        <f>AU454+AZ454+BG454+BL454+BQ454+BV454</f>
        <v>0</v>
      </c>
      <c r="AB454" s="160">
        <f>AV454+BA454+BH454+BM454+BR454+BW454</f>
        <v>0</v>
      </c>
      <c r="AC454" s="160">
        <f>AW454+BB454+BI454+BN454+BS454+BX454</f>
        <v>0</v>
      </c>
      <c r="AD454" s="161">
        <f>AX454+BC454+BJ454+BO454+BT454+BY454</f>
        <v>372680</v>
      </c>
      <c r="AE454" s="178"/>
      <c r="AF454" s="178"/>
      <c r="AH454" s="166">
        <f>SUM(AI454:AL454)</f>
        <v>0</v>
      </c>
      <c r="AI454" s="167"/>
      <c r="AJ454" s="167"/>
      <c r="AK454" s="167"/>
      <c r="AL454" s="168"/>
      <c r="AM454" s="169"/>
      <c r="AN454" s="203"/>
      <c r="AO454" s="166">
        <f>SUM(AP454:AS454)</f>
        <v>0</v>
      </c>
      <c r="AP454" s="167"/>
      <c r="AQ454" s="167"/>
      <c r="AR454" s="167"/>
      <c r="AS454" s="170"/>
      <c r="AT454" s="159">
        <f>SUM(AU454:AX454)</f>
        <v>79860</v>
      </c>
      <c r="AU454" s="167"/>
      <c r="AV454" s="167"/>
      <c r="AW454" s="167"/>
      <c r="AX454" s="168">
        <v>79860</v>
      </c>
      <c r="AY454" s="166">
        <f>SUM(AZ454:BC454)</f>
        <v>79860</v>
      </c>
      <c r="AZ454" s="167"/>
      <c r="BA454" s="167"/>
      <c r="BB454" s="167"/>
      <c r="BC454" s="171">
        <v>79860</v>
      </c>
      <c r="BD454" s="169"/>
      <c r="BE454" s="178"/>
      <c r="BF454" s="166">
        <f>SUM(BG454:BJ454)</f>
        <v>79860</v>
      </c>
      <c r="BG454" s="167"/>
      <c r="BH454" s="167"/>
      <c r="BI454" s="167"/>
      <c r="BJ454" s="168">
        <v>79860</v>
      </c>
      <c r="BK454" s="166">
        <f>SUM(BL454:BO454)</f>
        <v>79860</v>
      </c>
      <c r="BL454" s="167"/>
      <c r="BM454" s="167"/>
      <c r="BN454" s="167"/>
      <c r="BO454" s="171">
        <v>79860</v>
      </c>
      <c r="BP454" s="172">
        <f>SUM(BQ454:BT454)</f>
        <v>53240</v>
      </c>
      <c r="BQ454" s="167"/>
      <c r="BR454" s="167"/>
      <c r="BS454" s="167"/>
      <c r="BT454" s="171">
        <v>53240</v>
      </c>
      <c r="BU454" s="166">
        <f>SUM(BV454:BY454)</f>
        <v>0</v>
      </c>
      <c r="BV454" s="167"/>
      <c r="BW454" s="167"/>
      <c r="BX454" s="167"/>
      <c r="BY454" s="171"/>
      <c r="CA454" s="191">
        <v>25</v>
      </c>
      <c r="CB454" s="184"/>
      <c r="CC454" s="184"/>
      <c r="CD454" s="184"/>
      <c r="CE454" s="184"/>
      <c r="CF454" s="216">
        <f t="shared" si="319"/>
        <v>21320</v>
      </c>
      <c r="CH454" s="665"/>
    </row>
    <row r="455" spans="1:88" s="165" customFormat="1" ht="16.5" customHeight="1" x14ac:dyDescent="0.15">
      <c r="A455" s="213"/>
      <c r="B455" s="208"/>
      <c r="C455" s="268"/>
      <c r="D455" s="699" t="s">
        <v>232</v>
      </c>
      <c r="E455" s="188"/>
      <c r="F455" s="199"/>
      <c r="G455" s="206"/>
      <c r="H455" s="1177" t="s">
        <v>297</v>
      </c>
      <c r="I455" s="153"/>
      <c r="J455" s="154"/>
      <c r="K455" s="155"/>
      <c r="L455" s="155"/>
      <c r="M455" s="155"/>
      <c r="N455" s="155"/>
      <c r="O455" s="155"/>
      <c r="P455" s="155"/>
      <c r="Q455" s="156"/>
      <c r="R455" s="163"/>
      <c r="S455" s="163"/>
      <c r="T455" s="948">
        <f>+SUBTOTAL(9,T454)</f>
        <v>394000</v>
      </c>
      <c r="U455" s="1152">
        <f t="shared" ref="U455:AD455" si="353">+SUBTOTAL(9,U454)</f>
        <v>0</v>
      </c>
      <c r="V455" s="160">
        <f t="shared" si="353"/>
        <v>0</v>
      </c>
      <c r="W455" s="160">
        <f t="shared" si="353"/>
        <v>0</v>
      </c>
      <c r="X455" s="160">
        <f t="shared" si="353"/>
        <v>0</v>
      </c>
      <c r="Y455" s="161">
        <f t="shared" si="353"/>
        <v>0</v>
      </c>
      <c r="Z455" s="1152">
        <f t="shared" si="353"/>
        <v>372680</v>
      </c>
      <c r="AA455" s="160">
        <f t="shared" si="353"/>
        <v>0</v>
      </c>
      <c r="AB455" s="160">
        <f t="shared" si="353"/>
        <v>0</v>
      </c>
      <c r="AC455" s="160">
        <f t="shared" si="353"/>
        <v>0</v>
      </c>
      <c r="AD455" s="1153">
        <f t="shared" si="353"/>
        <v>372680</v>
      </c>
      <c r="AE455" s="178"/>
      <c r="AF455" s="178"/>
      <c r="AH455" s="166"/>
      <c r="AI455" s="167"/>
      <c r="AJ455" s="167"/>
      <c r="AK455" s="167"/>
      <c r="AL455" s="168"/>
      <c r="AM455" s="169"/>
      <c r="AN455" s="203"/>
      <c r="AO455" s="166"/>
      <c r="AP455" s="167"/>
      <c r="AQ455" s="167"/>
      <c r="AR455" s="167"/>
      <c r="AS455" s="170"/>
      <c r="AT455" s="159"/>
      <c r="AU455" s="167"/>
      <c r="AV455" s="167"/>
      <c r="AW455" s="167"/>
      <c r="AX455" s="168"/>
      <c r="AY455" s="166"/>
      <c r="AZ455" s="167"/>
      <c r="BA455" s="167"/>
      <c r="BB455" s="167"/>
      <c r="BC455" s="171"/>
      <c r="BD455" s="169"/>
      <c r="BE455" s="178"/>
      <c r="BF455" s="166"/>
      <c r="BG455" s="167"/>
      <c r="BH455" s="167"/>
      <c r="BI455" s="167"/>
      <c r="BJ455" s="168"/>
      <c r="BK455" s="166"/>
      <c r="BL455" s="167"/>
      <c r="BM455" s="167"/>
      <c r="BN455" s="167"/>
      <c r="BO455" s="171"/>
      <c r="BP455" s="172"/>
      <c r="BQ455" s="167"/>
      <c r="BR455" s="167"/>
      <c r="BS455" s="167"/>
      <c r="BT455" s="171"/>
      <c r="BU455" s="166"/>
      <c r="BV455" s="167"/>
      <c r="BW455" s="167"/>
      <c r="BX455" s="167"/>
      <c r="BY455" s="171"/>
      <c r="CA455" s="191"/>
      <c r="CB455" s="184"/>
      <c r="CC455" s="184"/>
      <c r="CD455" s="184"/>
      <c r="CE455" s="184"/>
      <c r="CF455" s="216">
        <f t="shared" si="319"/>
        <v>21320</v>
      </c>
      <c r="CH455" s="665"/>
    </row>
    <row r="456" spans="1:88" s="202" customFormat="1" ht="16.5" customHeight="1" x14ac:dyDescent="0.15">
      <c r="A456" s="213">
        <f>+ROW()-14</f>
        <v>442</v>
      </c>
      <c r="B456" s="236" t="s">
        <v>26</v>
      </c>
      <c r="C456" s="265" t="s">
        <v>234</v>
      </c>
      <c r="D456" s="266" t="s">
        <v>1938</v>
      </c>
      <c r="E456" s="267" t="s">
        <v>290</v>
      </c>
      <c r="F456" s="325" t="s">
        <v>291</v>
      </c>
      <c r="G456" s="225" t="s">
        <v>298</v>
      </c>
      <c r="H456" s="263">
        <v>3</v>
      </c>
      <c r="I456" s="230">
        <v>44256</v>
      </c>
      <c r="J456" s="231">
        <v>44651</v>
      </c>
      <c r="K456" s="232">
        <v>10</v>
      </c>
      <c r="L456" s="232">
        <v>2</v>
      </c>
      <c r="M456" s="232">
        <v>1</v>
      </c>
      <c r="N456" s="232">
        <v>4</v>
      </c>
      <c r="O456" s="232">
        <v>2</v>
      </c>
      <c r="P456" s="232">
        <v>2</v>
      </c>
      <c r="Q456" s="233">
        <v>2</v>
      </c>
      <c r="R456" s="257"/>
      <c r="S456" s="257">
        <v>10500</v>
      </c>
      <c r="T456" s="435">
        <f>10318+682</f>
        <v>11000</v>
      </c>
      <c r="U456" s="214">
        <f>AH456+AO456</f>
        <v>0</v>
      </c>
      <c r="V456" s="218">
        <f>AI456+AP456</f>
        <v>0</v>
      </c>
      <c r="W456" s="218">
        <f>AJ456+AQ456</f>
        <v>0</v>
      </c>
      <c r="X456" s="218">
        <f>AK456+AR456</f>
        <v>0</v>
      </c>
      <c r="Y456" s="212">
        <f>AL456+AS456</f>
        <v>0</v>
      </c>
      <c r="Z456" s="214">
        <f>AT456+AY456+BF456+BK456+BP456+BU456</f>
        <v>11000</v>
      </c>
      <c r="AA456" s="218">
        <f>AU456+AZ456+BG456+BL456+BQ456+BV456</f>
        <v>0</v>
      </c>
      <c r="AB456" s="218">
        <f>AV456+BA456+BH456+BM456+BR456+BW456</f>
        <v>0</v>
      </c>
      <c r="AC456" s="218">
        <f>AW456+BB456+BI456+BN456+BS456+BX456</f>
        <v>0</v>
      </c>
      <c r="AD456" s="212">
        <f>AX456+BC456+BJ456+BO456+BT456+BY456</f>
        <v>11000</v>
      </c>
      <c r="AE456" s="252"/>
      <c r="AF456" s="252"/>
      <c r="AH456" s="249">
        <f>SUM(AI456:AL456)</f>
        <v>0</v>
      </c>
      <c r="AI456" s="238"/>
      <c r="AJ456" s="238"/>
      <c r="AK456" s="238"/>
      <c r="AL456" s="239"/>
      <c r="AM456" s="254"/>
      <c r="AN456" s="262"/>
      <c r="AO456" s="249">
        <f>SUM(AP456:AS456)</f>
        <v>0</v>
      </c>
      <c r="AP456" s="238"/>
      <c r="AQ456" s="238"/>
      <c r="AR456" s="238"/>
      <c r="AS456" s="242"/>
      <c r="AT456" s="214">
        <f>SUM(AU456:AX456)</f>
        <v>0</v>
      </c>
      <c r="AU456" s="238"/>
      <c r="AV456" s="238"/>
      <c r="AW456" s="238"/>
      <c r="AX456" s="239"/>
      <c r="AY456" s="249">
        <f>SUM(AZ456:BC456)</f>
        <v>11000</v>
      </c>
      <c r="AZ456" s="238"/>
      <c r="BA456" s="238"/>
      <c r="BB456" s="238"/>
      <c r="BC456" s="246">
        <v>11000</v>
      </c>
      <c r="BD456" s="254"/>
      <c r="BE456" s="252"/>
      <c r="BF456" s="249">
        <f>SUM(BG456:BJ456)</f>
        <v>0</v>
      </c>
      <c r="BG456" s="238"/>
      <c r="BH456" s="238"/>
      <c r="BI456" s="238"/>
      <c r="BJ456" s="239"/>
      <c r="BK456" s="249">
        <f>SUM(BL456:BO456)</f>
        <v>0</v>
      </c>
      <c r="BL456" s="238"/>
      <c r="BM456" s="238"/>
      <c r="BN456" s="238"/>
      <c r="BO456" s="246"/>
      <c r="BP456" s="223">
        <f>SUM(BQ456:BT456)</f>
        <v>0</v>
      </c>
      <c r="BQ456" s="238"/>
      <c r="BR456" s="238"/>
      <c r="BS456" s="238"/>
      <c r="BT456" s="246"/>
      <c r="BU456" s="249">
        <f>SUM(BV456:BY456)</f>
        <v>0</v>
      </c>
      <c r="BV456" s="238"/>
      <c r="BW456" s="238"/>
      <c r="BX456" s="238"/>
      <c r="BY456" s="246"/>
      <c r="CA456" s="222">
        <v>26</v>
      </c>
      <c r="CB456" s="216"/>
      <c r="CC456" s="216"/>
      <c r="CD456" s="216"/>
      <c r="CE456" s="216"/>
      <c r="CF456" s="216">
        <f t="shared" si="319"/>
        <v>0</v>
      </c>
      <c r="CH456" s="661"/>
    </row>
    <row r="457" spans="1:88" s="202" customFormat="1" ht="16.5" customHeight="1" x14ac:dyDescent="0.15">
      <c r="A457" s="213"/>
      <c r="B457" s="237"/>
      <c r="C457" s="265"/>
      <c r="D457" s="697" t="s">
        <v>1938</v>
      </c>
      <c r="E457" s="267"/>
      <c r="F457" s="325"/>
      <c r="G457" s="225"/>
      <c r="H457" s="1175">
        <v>3</v>
      </c>
      <c r="I457" s="230"/>
      <c r="J457" s="231"/>
      <c r="K457" s="232"/>
      <c r="L457" s="232"/>
      <c r="M457" s="232"/>
      <c r="N457" s="232"/>
      <c r="O457" s="232"/>
      <c r="P457" s="232"/>
      <c r="Q457" s="233"/>
      <c r="R457" s="257"/>
      <c r="S457" s="257"/>
      <c r="T457" s="939">
        <f>+SUBTOTAL(9,T456)</f>
        <v>11000</v>
      </c>
      <c r="U457" s="1138">
        <f t="shared" ref="U457:AD457" si="354">+SUBTOTAL(9,U456)</f>
        <v>0</v>
      </c>
      <c r="V457" s="220">
        <f t="shared" si="354"/>
        <v>0</v>
      </c>
      <c r="W457" s="220">
        <f t="shared" si="354"/>
        <v>0</v>
      </c>
      <c r="X457" s="220">
        <f t="shared" si="354"/>
        <v>0</v>
      </c>
      <c r="Y457" s="221">
        <f t="shared" si="354"/>
        <v>0</v>
      </c>
      <c r="Z457" s="1138">
        <f t="shared" si="354"/>
        <v>11000</v>
      </c>
      <c r="AA457" s="220">
        <f t="shared" si="354"/>
        <v>0</v>
      </c>
      <c r="AB457" s="220">
        <f t="shared" si="354"/>
        <v>0</v>
      </c>
      <c r="AC457" s="220">
        <f t="shared" si="354"/>
        <v>0</v>
      </c>
      <c r="AD457" s="1104">
        <f t="shared" si="354"/>
        <v>11000</v>
      </c>
      <c r="AE457" s="252"/>
      <c r="AF457" s="252"/>
      <c r="AH457" s="251"/>
      <c r="AI457" s="240"/>
      <c r="AJ457" s="240"/>
      <c r="AK457" s="240"/>
      <c r="AL457" s="241"/>
      <c r="AM457" s="254"/>
      <c r="AN457" s="262"/>
      <c r="AO457" s="249"/>
      <c r="AP457" s="240"/>
      <c r="AQ457" s="240"/>
      <c r="AR457" s="240"/>
      <c r="AS457" s="243"/>
      <c r="AT457" s="214"/>
      <c r="AU457" s="240"/>
      <c r="AV457" s="240"/>
      <c r="AW457" s="240"/>
      <c r="AX457" s="241"/>
      <c r="AY457" s="249"/>
      <c r="AZ457" s="240"/>
      <c r="BA457" s="240"/>
      <c r="BB457" s="240"/>
      <c r="BC457" s="247"/>
      <c r="BD457" s="254"/>
      <c r="BE457" s="252"/>
      <c r="BF457" s="249"/>
      <c r="BG457" s="240"/>
      <c r="BH457" s="240"/>
      <c r="BI457" s="240"/>
      <c r="BJ457" s="241"/>
      <c r="BK457" s="249"/>
      <c r="BL457" s="240"/>
      <c r="BM457" s="240"/>
      <c r="BN457" s="240"/>
      <c r="BO457" s="247"/>
      <c r="BP457" s="223"/>
      <c r="BQ457" s="240"/>
      <c r="BR457" s="240"/>
      <c r="BS457" s="240"/>
      <c r="BT457" s="247"/>
      <c r="BU457" s="249"/>
      <c r="BV457" s="240"/>
      <c r="BW457" s="240"/>
      <c r="BX457" s="240"/>
      <c r="BY457" s="247"/>
      <c r="CA457" s="222"/>
      <c r="CB457" s="216"/>
      <c r="CC457" s="216"/>
      <c r="CD457" s="216"/>
      <c r="CE457" s="216"/>
      <c r="CF457" s="216">
        <f t="shared" si="319"/>
        <v>0</v>
      </c>
      <c r="CH457" s="661"/>
    </row>
    <row r="458" spans="1:88" s="211" customFormat="1" ht="16.5" customHeight="1" x14ac:dyDescent="0.15">
      <c r="A458" s="213">
        <f>+ROW()-14</f>
        <v>444</v>
      </c>
      <c r="B458" s="237" t="s">
        <v>26</v>
      </c>
      <c r="C458" s="441" t="s">
        <v>329</v>
      </c>
      <c r="D458" s="185" t="s">
        <v>1124</v>
      </c>
      <c r="E458" s="188" t="s">
        <v>1122</v>
      </c>
      <c r="F458" s="199" t="s">
        <v>1123</v>
      </c>
      <c r="G458" s="224" t="s">
        <v>268</v>
      </c>
      <c r="H458" s="263">
        <v>3</v>
      </c>
      <c r="I458" s="230">
        <v>44256</v>
      </c>
      <c r="J458" s="231">
        <v>44651</v>
      </c>
      <c r="K458" s="232">
        <v>10</v>
      </c>
      <c r="L458" s="232">
        <v>2</v>
      </c>
      <c r="M458" s="232">
        <v>1</v>
      </c>
      <c r="N458" s="232">
        <v>5</v>
      </c>
      <c r="O458" s="232">
        <v>1</v>
      </c>
      <c r="P458" s="232">
        <v>1</v>
      </c>
      <c r="Q458" s="233">
        <v>3</v>
      </c>
      <c r="R458" s="255"/>
      <c r="S458" s="255"/>
      <c r="T458" s="258">
        <v>3000</v>
      </c>
      <c r="U458" s="219">
        <f>AH458+AO458</f>
        <v>0</v>
      </c>
      <c r="V458" s="220">
        <f>AI458+AP458</f>
        <v>0</v>
      </c>
      <c r="W458" s="220">
        <f>AJ458+AQ458</f>
        <v>0</v>
      </c>
      <c r="X458" s="220">
        <f>AK458+AR458</f>
        <v>0</v>
      </c>
      <c r="Y458" s="221">
        <f>AL458+AS458</f>
        <v>0</v>
      </c>
      <c r="Z458" s="219">
        <f>AT458+AY458+BF458+BK458+BP458+BU458</f>
        <v>3000</v>
      </c>
      <c r="AA458" s="220">
        <f>AU458+AZ458+BG458+BL458+BQ458+BV458</f>
        <v>0</v>
      </c>
      <c r="AB458" s="220">
        <f>AV458+BA458+BH458+BM458+BR458+BW458</f>
        <v>0</v>
      </c>
      <c r="AC458" s="220">
        <f>AW458+BB458+BI458+BN458+BS458+BX458</f>
        <v>0</v>
      </c>
      <c r="AD458" s="221">
        <f>AX458+BC458+BJ458+BO458+BT458+BY458</f>
        <v>3000</v>
      </c>
      <c r="AE458" s="252"/>
      <c r="AF458" s="252"/>
      <c r="AH458" s="251">
        <f>SUM(AI458:AL458)</f>
        <v>0</v>
      </c>
      <c r="AI458" s="240"/>
      <c r="AJ458" s="240"/>
      <c r="AK458" s="240"/>
      <c r="AL458" s="241"/>
      <c r="AM458" s="254"/>
      <c r="AN458" s="262"/>
      <c r="AO458" s="249">
        <f>SUM(AP458:AS458)</f>
        <v>0</v>
      </c>
      <c r="AP458" s="240"/>
      <c r="AQ458" s="240"/>
      <c r="AR458" s="240"/>
      <c r="AS458" s="243"/>
      <c r="AT458" s="214">
        <f>SUM(AU458:AX458)</f>
        <v>0</v>
      </c>
      <c r="AU458" s="240"/>
      <c r="AV458" s="240"/>
      <c r="AW458" s="240"/>
      <c r="AX458" s="241"/>
      <c r="AY458" s="249">
        <f>SUM(AZ458:BC458)</f>
        <v>3000</v>
      </c>
      <c r="AZ458" s="240"/>
      <c r="BA458" s="240"/>
      <c r="BB458" s="240"/>
      <c r="BC458" s="247">
        <v>3000</v>
      </c>
      <c r="BD458" s="254"/>
      <c r="BE458" s="252"/>
      <c r="BF458" s="249">
        <f>SUM(BG458:BJ458)</f>
        <v>0</v>
      </c>
      <c r="BG458" s="240"/>
      <c r="BH458" s="240"/>
      <c r="BI458" s="240"/>
      <c r="BJ458" s="241"/>
      <c r="BK458" s="249">
        <f>SUM(BL458:BO458)</f>
        <v>0</v>
      </c>
      <c r="BL458" s="240"/>
      <c r="BM458" s="240"/>
      <c r="BN458" s="240"/>
      <c r="BO458" s="247"/>
      <c r="BP458" s="223">
        <f>SUM(BQ458:BT458)</f>
        <v>0</v>
      </c>
      <c r="BQ458" s="240"/>
      <c r="BR458" s="240"/>
      <c r="BS458" s="240"/>
      <c r="BT458" s="247"/>
      <c r="BU458" s="249">
        <f>SUM(BV458:BY458)</f>
        <v>0</v>
      </c>
      <c r="BV458" s="240"/>
      <c r="BW458" s="240"/>
      <c r="BX458" s="240"/>
      <c r="BY458" s="247"/>
      <c r="CA458" s="222">
        <v>1101</v>
      </c>
      <c r="CB458" s="216"/>
      <c r="CC458" s="216"/>
      <c r="CD458" s="216"/>
      <c r="CE458" s="216"/>
      <c r="CF458" s="216">
        <f t="shared" si="319"/>
        <v>0</v>
      </c>
      <c r="CH458" s="376"/>
    </row>
    <row r="459" spans="1:88" s="211" customFormat="1" ht="16.5" customHeight="1" x14ac:dyDescent="0.15">
      <c r="A459" s="213"/>
      <c r="B459" s="237"/>
      <c r="C459" s="441"/>
      <c r="D459" s="699" t="s">
        <v>1124</v>
      </c>
      <c r="E459" s="188"/>
      <c r="F459" s="199"/>
      <c r="G459" s="224"/>
      <c r="H459" s="1175">
        <v>3</v>
      </c>
      <c r="I459" s="230"/>
      <c r="J459" s="231"/>
      <c r="K459" s="232"/>
      <c r="L459" s="232"/>
      <c r="M459" s="232"/>
      <c r="N459" s="232"/>
      <c r="O459" s="232"/>
      <c r="P459" s="232"/>
      <c r="Q459" s="233"/>
      <c r="R459" s="255"/>
      <c r="S459" s="255"/>
      <c r="T459" s="939">
        <f>+SUBTOTAL(9,T458)</f>
        <v>3000</v>
      </c>
      <c r="U459" s="1138">
        <f t="shared" ref="U459:AD459" si="355">+SUBTOTAL(9,U458)</f>
        <v>0</v>
      </c>
      <c r="V459" s="220">
        <f t="shared" si="355"/>
        <v>0</v>
      </c>
      <c r="W459" s="220">
        <f t="shared" si="355"/>
        <v>0</v>
      </c>
      <c r="X459" s="220">
        <f t="shared" si="355"/>
        <v>0</v>
      </c>
      <c r="Y459" s="221">
        <f t="shared" si="355"/>
        <v>0</v>
      </c>
      <c r="Z459" s="1138">
        <f t="shared" si="355"/>
        <v>3000</v>
      </c>
      <c r="AA459" s="220">
        <f t="shared" si="355"/>
        <v>0</v>
      </c>
      <c r="AB459" s="220">
        <f t="shared" si="355"/>
        <v>0</v>
      </c>
      <c r="AC459" s="220">
        <f t="shared" si="355"/>
        <v>0</v>
      </c>
      <c r="AD459" s="1104">
        <f t="shared" si="355"/>
        <v>3000</v>
      </c>
      <c r="AE459" s="252"/>
      <c r="AF459" s="252"/>
      <c r="AH459" s="251"/>
      <c r="AI459" s="240"/>
      <c r="AJ459" s="240"/>
      <c r="AK459" s="240"/>
      <c r="AL459" s="241"/>
      <c r="AM459" s="254"/>
      <c r="AN459" s="262"/>
      <c r="AO459" s="249"/>
      <c r="AP459" s="240"/>
      <c r="AQ459" s="240"/>
      <c r="AR459" s="240"/>
      <c r="AS459" s="243"/>
      <c r="AT459" s="214"/>
      <c r="AU459" s="240"/>
      <c r="AV459" s="240"/>
      <c r="AW459" s="240"/>
      <c r="AX459" s="241"/>
      <c r="AY459" s="249"/>
      <c r="AZ459" s="240"/>
      <c r="BA459" s="240"/>
      <c r="BB459" s="240"/>
      <c r="BC459" s="241"/>
      <c r="BD459" s="254"/>
      <c r="BE459" s="252"/>
      <c r="BF459" s="249"/>
      <c r="BG459" s="240"/>
      <c r="BH459" s="240"/>
      <c r="BI459" s="240"/>
      <c r="BJ459" s="241"/>
      <c r="BK459" s="249"/>
      <c r="BL459" s="240"/>
      <c r="BM459" s="240"/>
      <c r="BN459" s="240"/>
      <c r="BO459" s="247"/>
      <c r="BP459" s="223"/>
      <c r="BQ459" s="240"/>
      <c r="BR459" s="240"/>
      <c r="BS459" s="240"/>
      <c r="BT459" s="247"/>
      <c r="BU459" s="249"/>
      <c r="BV459" s="240"/>
      <c r="BW459" s="240"/>
      <c r="BX459" s="240"/>
      <c r="BY459" s="247"/>
      <c r="CA459" s="222"/>
      <c r="CB459" s="216"/>
      <c r="CC459" s="216"/>
      <c r="CD459" s="216"/>
      <c r="CE459" s="216"/>
      <c r="CF459" s="216">
        <f t="shared" ref="CF459:CF528" si="356">+T459-Z459-U459</f>
        <v>0</v>
      </c>
      <c r="CH459" s="376"/>
    </row>
    <row r="460" spans="1:88" s="211" customFormat="1" ht="16.5" customHeight="1" x14ac:dyDescent="0.15">
      <c r="A460" s="213">
        <f t="shared" si="333"/>
        <v>446</v>
      </c>
      <c r="B460" s="236" t="s">
        <v>74</v>
      </c>
      <c r="C460" s="265" t="s">
        <v>218</v>
      </c>
      <c r="D460" s="266" t="s">
        <v>219</v>
      </c>
      <c r="E460" s="267" t="s">
        <v>84</v>
      </c>
      <c r="F460" s="272" t="s">
        <v>124</v>
      </c>
      <c r="G460" s="224" t="s">
        <v>220</v>
      </c>
      <c r="H460" s="263" t="s">
        <v>252</v>
      </c>
      <c r="I460" s="230">
        <v>43160</v>
      </c>
      <c r="J460" s="231">
        <v>45016</v>
      </c>
      <c r="K460" s="232">
        <v>10</v>
      </c>
      <c r="L460" s="232">
        <v>2</v>
      </c>
      <c r="M460" s="232">
        <v>1</v>
      </c>
      <c r="N460" s="232">
        <v>5</v>
      </c>
      <c r="O460" s="232">
        <v>1</v>
      </c>
      <c r="P460" s="232">
        <v>4</v>
      </c>
      <c r="Q460" s="233">
        <v>1</v>
      </c>
      <c r="R460" s="255"/>
      <c r="S460" s="255"/>
      <c r="T460" s="624">
        <v>527830</v>
      </c>
      <c r="U460" s="214">
        <f>AH460+AO460</f>
        <v>208900</v>
      </c>
      <c r="V460" s="218">
        <f>AI460+AP460</f>
        <v>0</v>
      </c>
      <c r="W460" s="218">
        <f>AJ460+AQ460</f>
        <v>0</v>
      </c>
      <c r="X460" s="218">
        <f>AK460+AR460</f>
        <v>0</v>
      </c>
      <c r="Y460" s="212">
        <f>AL460+AS460</f>
        <v>208900</v>
      </c>
      <c r="Z460" s="214">
        <f>AT460+AY460+BF460+BK460+BP460+BU460</f>
        <v>318930</v>
      </c>
      <c r="AA460" s="218">
        <f>AU460+AZ460+BG460+BL460+BQ460+BV460</f>
        <v>0</v>
      </c>
      <c r="AB460" s="218">
        <f>AV460+BA460+BH460+BM460+BR460+BW460</f>
        <v>0</v>
      </c>
      <c r="AC460" s="218">
        <f>AW460+BB460+BI460+BN460+BS460+BX460</f>
        <v>0</v>
      </c>
      <c r="AD460" s="212">
        <f>AX460+BC460+BJ460+BO460+BT460+BY460</f>
        <v>318930</v>
      </c>
      <c r="AE460" s="252"/>
      <c r="AF460" s="252"/>
      <c r="AH460" s="249">
        <f>SUM(AI460:AL460)</f>
        <v>103830</v>
      </c>
      <c r="AI460" s="238"/>
      <c r="AJ460" s="238"/>
      <c r="AK460" s="238"/>
      <c r="AL460" s="239">
        <v>103830</v>
      </c>
      <c r="AM460" s="254"/>
      <c r="AN460" s="262"/>
      <c r="AO460" s="249">
        <f>SUM(AP460:AS460)</f>
        <v>105070</v>
      </c>
      <c r="AP460" s="238"/>
      <c r="AQ460" s="238"/>
      <c r="AR460" s="238"/>
      <c r="AS460" s="242">
        <v>105070</v>
      </c>
      <c r="AT460" s="214">
        <f>SUM(AU460:AX460)</f>
        <v>106310</v>
      </c>
      <c r="AU460" s="238"/>
      <c r="AV460" s="238"/>
      <c r="AW460" s="238"/>
      <c r="AX460" s="239">
        <v>106310</v>
      </c>
      <c r="AY460" s="249">
        <f>SUM(AZ460:BC460)</f>
        <v>106310</v>
      </c>
      <c r="AZ460" s="238"/>
      <c r="BA460" s="238"/>
      <c r="BB460" s="238"/>
      <c r="BC460" s="246">
        <v>106310</v>
      </c>
      <c r="BD460" s="254"/>
      <c r="BE460" s="252"/>
      <c r="BF460" s="249">
        <f>SUM(BG460:BJ460)</f>
        <v>106310</v>
      </c>
      <c r="BG460" s="238"/>
      <c r="BH460" s="238"/>
      <c r="BI460" s="238"/>
      <c r="BJ460" s="239">
        <v>106310</v>
      </c>
      <c r="BK460" s="249">
        <f>SUM(BL460:BO460)</f>
        <v>0</v>
      </c>
      <c r="BL460" s="238"/>
      <c r="BM460" s="238"/>
      <c r="BN460" s="238"/>
      <c r="BO460" s="246"/>
      <c r="BP460" s="223">
        <f>SUM(BQ460:BT460)</f>
        <v>0</v>
      </c>
      <c r="BQ460" s="238"/>
      <c r="BR460" s="238"/>
      <c r="BS460" s="238"/>
      <c r="BT460" s="246"/>
      <c r="BU460" s="249">
        <f>SUM(BV460:BY460)</f>
        <v>0</v>
      </c>
      <c r="BV460" s="238"/>
      <c r="BW460" s="238"/>
      <c r="BX460" s="238"/>
      <c r="BY460" s="246"/>
      <c r="CA460" s="222">
        <v>390</v>
      </c>
      <c r="CB460" s="216"/>
      <c r="CC460" s="216"/>
      <c r="CD460" s="216"/>
      <c r="CE460" s="216"/>
      <c r="CF460" s="216">
        <f t="shared" ref="CF460:CF465" si="357">+T460-Z460-U460</f>
        <v>0</v>
      </c>
      <c r="CH460" s="263" t="s">
        <v>75</v>
      </c>
      <c r="CJ460" s="274">
        <v>33</v>
      </c>
    </row>
    <row r="461" spans="1:88" s="211" customFormat="1" ht="16.5" customHeight="1" x14ac:dyDescent="0.15">
      <c r="A461" s="213">
        <f t="shared" si="333"/>
        <v>447</v>
      </c>
      <c r="B461" s="236"/>
      <c r="C461" s="265"/>
      <c r="D461" s="697" t="s">
        <v>219</v>
      </c>
      <c r="E461" s="267"/>
      <c r="F461" s="272"/>
      <c r="G461" s="224"/>
      <c r="H461" s="1175" t="s">
        <v>252</v>
      </c>
      <c r="I461" s="230"/>
      <c r="J461" s="231"/>
      <c r="K461" s="232"/>
      <c r="L461" s="232"/>
      <c r="M461" s="232"/>
      <c r="N461" s="232"/>
      <c r="O461" s="232"/>
      <c r="P461" s="232"/>
      <c r="Q461" s="233"/>
      <c r="R461" s="255"/>
      <c r="S461" s="255"/>
      <c r="T461" s="939">
        <f>+SUBTOTAL(9,T460:T460)</f>
        <v>527830</v>
      </c>
      <c r="U461" s="1146">
        <f t="shared" ref="U461:AD461" si="358">+SUBTOTAL(9,U460:U460)</f>
        <v>208900</v>
      </c>
      <c r="V461" s="218">
        <f t="shared" si="358"/>
        <v>0</v>
      </c>
      <c r="W461" s="218">
        <f t="shared" si="358"/>
        <v>0</v>
      </c>
      <c r="X461" s="218">
        <f t="shared" si="358"/>
        <v>0</v>
      </c>
      <c r="Y461" s="212">
        <f t="shared" si="358"/>
        <v>208900</v>
      </c>
      <c r="Z461" s="1146">
        <f t="shared" si="358"/>
        <v>318930</v>
      </c>
      <c r="AA461" s="218">
        <f t="shared" si="358"/>
        <v>0</v>
      </c>
      <c r="AB461" s="218">
        <f t="shared" si="358"/>
        <v>0</v>
      </c>
      <c r="AC461" s="218">
        <f t="shared" si="358"/>
        <v>0</v>
      </c>
      <c r="AD461" s="1141">
        <f t="shared" si="358"/>
        <v>318930</v>
      </c>
      <c r="AE461" s="252"/>
      <c r="AF461" s="252"/>
      <c r="AH461" s="249"/>
      <c r="AI461" s="238"/>
      <c r="AJ461" s="238"/>
      <c r="AK461" s="238"/>
      <c r="AL461" s="239"/>
      <c r="AM461" s="254"/>
      <c r="AN461" s="262"/>
      <c r="AO461" s="249"/>
      <c r="AP461" s="238"/>
      <c r="AQ461" s="238"/>
      <c r="AR461" s="238"/>
      <c r="AS461" s="242"/>
      <c r="AT461" s="214"/>
      <c r="AU461" s="238"/>
      <c r="AV461" s="238"/>
      <c r="AW461" s="238"/>
      <c r="AX461" s="239"/>
      <c r="AY461" s="249"/>
      <c r="AZ461" s="238"/>
      <c r="BA461" s="238"/>
      <c r="BB461" s="238"/>
      <c r="BC461" s="246"/>
      <c r="BD461" s="254"/>
      <c r="BE461" s="252"/>
      <c r="BF461" s="249"/>
      <c r="BG461" s="238"/>
      <c r="BH461" s="238"/>
      <c r="BI461" s="238"/>
      <c r="BJ461" s="239"/>
      <c r="BK461" s="249"/>
      <c r="BL461" s="238"/>
      <c r="BM461" s="238"/>
      <c r="BN461" s="238"/>
      <c r="BO461" s="246"/>
      <c r="BP461" s="223"/>
      <c r="BQ461" s="238"/>
      <c r="BR461" s="238"/>
      <c r="BS461" s="238"/>
      <c r="BT461" s="246"/>
      <c r="BU461" s="249"/>
      <c r="BV461" s="238"/>
      <c r="BW461" s="238"/>
      <c r="BX461" s="238"/>
      <c r="BY461" s="246"/>
      <c r="CA461" s="222"/>
      <c r="CB461" s="216"/>
      <c r="CC461" s="216"/>
      <c r="CD461" s="216"/>
      <c r="CE461" s="216"/>
      <c r="CF461" s="216">
        <f t="shared" si="357"/>
        <v>0</v>
      </c>
      <c r="CH461" s="263"/>
      <c r="CJ461" s="274"/>
    </row>
    <row r="462" spans="1:88" s="211" customFormat="1" ht="16.5" customHeight="1" x14ac:dyDescent="0.15">
      <c r="A462" s="213">
        <f t="shared" si="333"/>
        <v>448</v>
      </c>
      <c r="B462" s="236" t="s">
        <v>74</v>
      </c>
      <c r="C462" s="265" t="s">
        <v>218</v>
      </c>
      <c r="D462" s="266" t="s">
        <v>221</v>
      </c>
      <c r="E462" s="267" t="s">
        <v>84</v>
      </c>
      <c r="F462" s="272" t="s">
        <v>124</v>
      </c>
      <c r="G462" s="224" t="s">
        <v>1121</v>
      </c>
      <c r="H462" s="263" t="s">
        <v>252</v>
      </c>
      <c r="I462" s="230">
        <v>43160</v>
      </c>
      <c r="J462" s="231">
        <v>45016</v>
      </c>
      <c r="K462" s="232">
        <v>10</v>
      </c>
      <c r="L462" s="232">
        <v>2</v>
      </c>
      <c r="M462" s="232">
        <v>1</v>
      </c>
      <c r="N462" s="232">
        <v>5</v>
      </c>
      <c r="O462" s="232">
        <v>1</v>
      </c>
      <c r="P462" s="232">
        <v>4</v>
      </c>
      <c r="Q462" s="233">
        <v>1</v>
      </c>
      <c r="R462" s="255"/>
      <c r="S462" s="255"/>
      <c r="T462" s="624">
        <v>62256</v>
      </c>
      <c r="U462" s="214">
        <f>AH462+AO462</f>
        <v>24231</v>
      </c>
      <c r="V462" s="218">
        <f>AI462+AP462</f>
        <v>0</v>
      </c>
      <c r="W462" s="218">
        <f>AJ462+AQ462</f>
        <v>0</v>
      </c>
      <c r="X462" s="218">
        <f>AK462+AR462</f>
        <v>0</v>
      </c>
      <c r="Y462" s="212">
        <f>AL462+AS462</f>
        <v>24231</v>
      </c>
      <c r="Z462" s="214">
        <f>AT462+AY462+BF462+BK462+BP462+BU462</f>
        <v>38025</v>
      </c>
      <c r="AA462" s="218">
        <f>AU462+AZ462+BG462+BL462+BQ462+BV462</f>
        <v>0</v>
      </c>
      <c r="AB462" s="218">
        <f>AV462+BA462+BH462+BM462+BR462+BW462</f>
        <v>0</v>
      </c>
      <c r="AC462" s="218">
        <f>AW462+BB462+BI462+BN462+BS462+BX462</f>
        <v>0</v>
      </c>
      <c r="AD462" s="212">
        <f>AX462+BC462+BJ462+BO462+BT462+BY462</f>
        <v>38025</v>
      </c>
      <c r="AE462" s="252"/>
      <c r="AF462" s="252"/>
      <c r="AH462" s="249">
        <f>SUM(AI462:AL462)</f>
        <v>11929</v>
      </c>
      <c r="AI462" s="238"/>
      <c r="AJ462" s="238"/>
      <c r="AK462" s="238"/>
      <c r="AL462" s="239">
        <v>11929</v>
      </c>
      <c r="AM462" s="254"/>
      <c r="AN462" s="262"/>
      <c r="AO462" s="249">
        <f>SUM(AP462:AS462)</f>
        <v>12302</v>
      </c>
      <c r="AP462" s="238"/>
      <c r="AQ462" s="238"/>
      <c r="AR462" s="238"/>
      <c r="AS462" s="242">
        <v>12302</v>
      </c>
      <c r="AT462" s="214">
        <f>SUM(AU462:AX462)</f>
        <v>12675</v>
      </c>
      <c r="AU462" s="238"/>
      <c r="AV462" s="238"/>
      <c r="AW462" s="238"/>
      <c r="AX462" s="239">
        <v>12675</v>
      </c>
      <c r="AY462" s="249">
        <f>SUM(AZ462:BC462)</f>
        <v>12675</v>
      </c>
      <c r="AZ462" s="238"/>
      <c r="BA462" s="238"/>
      <c r="BB462" s="238"/>
      <c r="BC462" s="246">
        <v>12675</v>
      </c>
      <c r="BD462" s="254"/>
      <c r="BE462" s="252"/>
      <c r="BF462" s="249">
        <f>SUM(BG462:BJ462)</f>
        <v>12675</v>
      </c>
      <c r="BG462" s="238"/>
      <c r="BH462" s="238"/>
      <c r="BI462" s="238"/>
      <c r="BJ462" s="239">
        <v>12675</v>
      </c>
      <c r="BK462" s="249">
        <f>SUM(BL462:BO462)</f>
        <v>0</v>
      </c>
      <c r="BL462" s="238"/>
      <c r="BM462" s="238"/>
      <c r="BN462" s="238"/>
      <c r="BO462" s="246"/>
      <c r="BP462" s="223">
        <f>SUM(BQ462:BT462)</f>
        <v>0</v>
      </c>
      <c r="BQ462" s="238"/>
      <c r="BR462" s="238"/>
      <c r="BS462" s="238"/>
      <c r="BT462" s="246"/>
      <c r="BU462" s="249">
        <f>SUM(BV462:BY462)</f>
        <v>0</v>
      </c>
      <c r="BV462" s="238"/>
      <c r="BW462" s="238"/>
      <c r="BX462" s="238"/>
      <c r="BY462" s="246"/>
      <c r="CA462" s="222">
        <v>392</v>
      </c>
      <c r="CB462" s="216"/>
      <c r="CC462" s="216"/>
      <c r="CD462" s="216"/>
      <c r="CE462" s="216"/>
      <c r="CF462" s="216">
        <f t="shared" si="357"/>
        <v>0</v>
      </c>
      <c r="CH462" s="263" t="s">
        <v>75</v>
      </c>
      <c r="CJ462" s="274">
        <v>33</v>
      </c>
    </row>
    <row r="463" spans="1:88" s="211" customFormat="1" ht="16.5" customHeight="1" x14ac:dyDescent="0.15">
      <c r="A463" s="213">
        <f t="shared" si="333"/>
        <v>449</v>
      </c>
      <c r="B463" s="236"/>
      <c r="C463" s="265"/>
      <c r="D463" s="697" t="s">
        <v>221</v>
      </c>
      <c r="E463" s="267"/>
      <c r="F463" s="272"/>
      <c r="G463" s="224"/>
      <c r="H463" s="1175" t="s">
        <v>252</v>
      </c>
      <c r="I463" s="230"/>
      <c r="J463" s="231"/>
      <c r="K463" s="232"/>
      <c r="L463" s="232"/>
      <c r="M463" s="232"/>
      <c r="N463" s="232"/>
      <c r="O463" s="232"/>
      <c r="P463" s="232"/>
      <c r="Q463" s="233"/>
      <c r="R463" s="255"/>
      <c r="S463" s="255"/>
      <c r="T463" s="939">
        <f>+SUBTOTAL(9,T462:T462)</f>
        <v>62256</v>
      </c>
      <c r="U463" s="1146">
        <f t="shared" ref="U463:AD463" si="359">+SUBTOTAL(9,U462:U462)</f>
        <v>24231</v>
      </c>
      <c r="V463" s="218">
        <f t="shared" si="359"/>
        <v>0</v>
      </c>
      <c r="W463" s="218">
        <f t="shared" si="359"/>
        <v>0</v>
      </c>
      <c r="X463" s="218">
        <f t="shared" si="359"/>
        <v>0</v>
      </c>
      <c r="Y463" s="212">
        <f t="shared" si="359"/>
        <v>24231</v>
      </c>
      <c r="Z463" s="1146">
        <f t="shared" si="359"/>
        <v>38025</v>
      </c>
      <c r="AA463" s="218">
        <f t="shared" si="359"/>
        <v>0</v>
      </c>
      <c r="AB463" s="218">
        <f t="shared" si="359"/>
        <v>0</v>
      </c>
      <c r="AC463" s="218">
        <f t="shared" si="359"/>
        <v>0</v>
      </c>
      <c r="AD463" s="1141">
        <f t="shared" si="359"/>
        <v>38025</v>
      </c>
      <c r="AE463" s="252"/>
      <c r="AF463" s="252"/>
      <c r="AH463" s="249"/>
      <c r="AI463" s="238"/>
      <c r="AJ463" s="238"/>
      <c r="AK463" s="238"/>
      <c r="AL463" s="239"/>
      <c r="AM463" s="254"/>
      <c r="AN463" s="262"/>
      <c r="AO463" s="249"/>
      <c r="AP463" s="238"/>
      <c r="AQ463" s="238"/>
      <c r="AR463" s="238"/>
      <c r="AS463" s="242"/>
      <c r="AT463" s="214"/>
      <c r="AU463" s="238"/>
      <c r="AV463" s="238"/>
      <c r="AW463" s="238"/>
      <c r="AX463" s="239"/>
      <c r="AY463" s="249"/>
      <c r="AZ463" s="238"/>
      <c r="BA463" s="238"/>
      <c r="BB463" s="238"/>
      <c r="BC463" s="246"/>
      <c r="BD463" s="254"/>
      <c r="BE463" s="252"/>
      <c r="BF463" s="249"/>
      <c r="BG463" s="238"/>
      <c r="BH463" s="238"/>
      <c r="BI463" s="238"/>
      <c r="BJ463" s="239"/>
      <c r="BK463" s="249"/>
      <c r="BL463" s="238"/>
      <c r="BM463" s="238"/>
      <c r="BN463" s="238"/>
      <c r="BO463" s="246"/>
      <c r="BP463" s="223"/>
      <c r="BQ463" s="238"/>
      <c r="BR463" s="238"/>
      <c r="BS463" s="238"/>
      <c r="BT463" s="246"/>
      <c r="BU463" s="249"/>
      <c r="BV463" s="238"/>
      <c r="BW463" s="238"/>
      <c r="BX463" s="238"/>
      <c r="BY463" s="246"/>
      <c r="CA463" s="222"/>
      <c r="CB463" s="216"/>
      <c r="CC463" s="216"/>
      <c r="CD463" s="216"/>
      <c r="CE463" s="216"/>
      <c r="CF463" s="216">
        <f t="shared" si="357"/>
        <v>0</v>
      </c>
      <c r="CH463" s="263"/>
      <c r="CJ463" s="274"/>
    </row>
    <row r="464" spans="1:88" s="211" customFormat="1" ht="16.5" customHeight="1" x14ac:dyDescent="0.15">
      <c r="A464" s="213">
        <f t="shared" si="333"/>
        <v>450</v>
      </c>
      <c r="B464" s="236" t="s">
        <v>74</v>
      </c>
      <c r="C464" s="265" t="s">
        <v>222</v>
      </c>
      <c r="D464" s="266" t="s">
        <v>223</v>
      </c>
      <c r="E464" s="267" t="s">
        <v>84</v>
      </c>
      <c r="F464" s="272" t="s">
        <v>124</v>
      </c>
      <c r="G464" s="224" t="s">
        <v>224</v>
      </c>
      <c r="H464" s="263" t="s">
        <v>261</v>
      </c>
      <c r="I464" s="230">
        <v>43547</v>
      </c>
      <c r="J464" s="231">
        <v>45016</v>
      </c>
      <c r="K464" s="232">
        <v>10</v>
      </c>
      <c r="L464" s="232">
        <v>2</v>
      </c>
      <c r="M464" s="232">
        <v>1</v>
      </c>
      <c r="N464" s="232">
        <v>5</v>
      </c>
      <c r="O464" s="232">
        <v>1</v>
      </c>
      <c r="P464" s="232">
        <v>4</v>
      </c>
      <c r="Q464" s="233">
        <v>1</v>
      </c>
      <c r="R464" s="200"/>
      <c r="S464" s="200"/>
      <c r="T464" s="624">
        <v>1000</v>
      </c>
      <c r="U464" s="214">
        <f>AH464+AO464</f>
        <v>226</v>
      </c>
      <c r="V464" s="218">
        <f>AI464+AP464</f>
        <v>0</v>
      </c>
      <c r="W464" s="218">
        <f>AJ464+AQ464</f>
        <v>0</v>
      </c>
      <c r="X464" s="218">
        <f>AK464+AR464</f>
        <v>0</v>
      </c>
      <c r="Y464" s="212">
        <f>AL464+AS464</f>
        <v>226</v>
      </c>
      <c r="Z464" s="214">
        <f>AT464+AY464+BF464+BK464+BP464+BU464</f>
        <v>774</v>
      </c>
      <c r="AA464" s="218">
        <f>AU464+AZ464+BG464+BL464+BQ464+BV464</f>
        <v>0</v>
      </c>
      <c r="AB464" s="218">
        <f>AV464+BA464+BH464+BM464+BR464+BW464</f>
        <v>0</v>
      </c>
      <c r="AC464" s="218">
        <f>AW464+BB464+BI464+BN464+BS464+BX464</f>
        <v>0</v>
      </c>
      <c r="AD464" s="212">
        <f>AX464+BC464+BJ464+BO464+BT464+BY464</f>
        <v>774</v>
      </c>
      <c r="AE464" s="422"/>
      <c r="AF464" s="422"/>
      <c r="AG464" s="186"/>
      <c r="AH464" s="249">
        <f>SUM(AI464:AL464)</f>
        <v>0</v>
      </c>
      <c r="AI464" s="238"/>
      <c r="AJ464" s="238"/>
      <c r="AK464" s="238"/>
      <c r="AL464" s="239"/>
      <c r="AM464" s="423"/>
      <c r="AN464" s="424"/>
      <c r="AO464" s="249">
        <f>SUM(AP464:AS464)</f>
        <v>226</v>
      </c>
      <c r="AP464" s="238"/>
      <c r="AQ464" s="238"/>
      <c r="AR464" s="238"/>
      <c r="AS464" s="242">
        <v>226</v>
      </c>
      <c r="AT464" s="214">
        <f>SUM(AU464:AX464)</f>
        <v>258</v>
      </c>
      <c r="AU464" s="238"/>
      <c r="AV464" s="238"/>
      <c r="AW464" s="238"/>
      <c r="AX464" s="239">
        <v>258</v>
      </c>
      <c r="AY464" s="249">
        <f>SUM(AZ464:BC464)</f>
        <v>258</v>
      </c>
      <c r="AZ464" s="238"/>
      <c r="BA464" s="238"/>
      <c r="BB464" s="238"/>
      <c r="BC464" s="246">
        <v>258</v>
      </c>
      <c r="BD464" s="423"/>
      <c r="BE464" s="422"/>
      <c r="BF464" s="249">
        <f>SUM(BG464:BJ464)</f>
        <v>258</v>
      </c>
      <c r="BG464" s="238"/>
      <c r="BH464" s="238"/>
      <c r="BI464" s="238"/>
      <c r="BJ464" s="239">
        <v>258</v>
      </c>
      <c r="BK464" s="249">
        <f>SUM(BL464:BO464)</f>
        <v>0</v>
      </c>
      <c r="BL464" s="238"/>
      <c r="BM464" s="238"/>
      <c r="BN464" s="238"/>
      <c r="BO464" s="246"/>
      <c r="BP464" s="223">
        <f>SUM(BQ464:BT464)</f>
        <v>0</v>
      </c>
      <c r="BQ464" s="238"/>
      <c r="BR464" s="238"/>
      <c r="BS464" s="238"/>
      <c r="BT464" s="246"/>
      <c r="BU464" s="249">
        <f>SUM(BV464:BY464)</f>
        <v>0</v>
      </c>
      <c r="BV464" s="238"/>
      <c r="BW464" s="238"/>
      <c r="BX464" s="238"/>
      <c r="BY464" s="246"/>
      <c r="CA464" s="222">
        <v>394</v>
      </c>
      <c r="CB464" s="216"/>
      <c r="CC464" s="216"/>
      <c r="CD464" s="216"/>
      <c r="CE464" s="216"/>
      <c r="CF464" s="216">
        <f t="shared" si="357"/>
        <v>0</v>
      </c>
      <c r="CH464" s="263" t="s">
        <v>196</v>
      </c>
      <c r="CJ464" s="274">
        <v>33</v>
      </c>
    </row>
    <row r="465" spans="1:88" s="211" customFormat="1" ht="16.5" customHeight="1" x14ac:dyDescent="0.15">
      <c r="A465" s="213"/>
      <c r="B465" s="236"/>
      <c r="C465" s="265"/>
      <c r="D465" s="697" t="s">
        <v>223</v>
      </c>
      <c r="E465" s="267"/>
      <c r="F465" s="325"/>
      <c r="G465" s="224"/>
      <c r="H465" s="1175" t="s">
        <v>261</v>
      </c>
      <c r="I465" s="230"/>
      <c r="J465" s="231"/>
      <c r="K465" s="232"/>
      <c r="L465" s="232"/>
      <c r="M465" s="232"/>
      <c r="N465" s="232"/>
      <c r="O465" s="232"/>
      <c r="P465" s="232"/>
      <c r="Q465" s="233"/>
      <c r="R465" s="255"/>
      <c r="S465" s="255"/>
      <c r="T465" s="939">
        <f>+SUBTOTAL(9,T464:T464)</f>
        <v>1000</v>
      </c>
      <c r="U465" s="1146">
        <f t="shared" ref="U465:AD465" si="360">+SUBTOTAL(9,U464:U464)</f>
        <v>226</v>
      </c>
      <c r="V465" s="218">
        <f t="shared" si="360"/>
        <v>0</v>
      </c>
      <c r="W465" s="218">
        <f t="shared" si="360"/>
        <v>0</v>
      </c>
      <c r="X465" s="218">
        <f t="shared" si="360"/>
        <v>0</v>
      </c>
      <c r="Y465" s="212">
        <f t="shared" si="360"/>
        <v>226</v>
      </c>
      <c r="Z465" s="1146">
        <f t="shared" si="360"/>
        <v>774</v>
      </c>
      <c r="AA465" s="218">
        <f t="shared" si="360"/>
        <v>0</v>
      </c>
      <c r="AB465" s="218">
        <f t="shared" si="360"/>
        <v>0</v>
      </c>
      <c r="AC465" s="218">
        <f t="shared" si="360"/>
        <v>0</v>
      </c>
      <c r="AD465" s="1141">
        <f t="shared" si="360"/>
        <v>774</v>
      </c>
      <c r="AE465" s="252"/>
      <c r="AF465" s="252"/>
      <c r="AG465" s="376"/>
      <c r="AH465" s="249"/>
      <c r="AI465" s="238"/>
      <c r="AJ465" s="238"/>
      <c r="AK465" s="238"/>
      <c r="AL465" s="239"/>
      <c r="AM465" s="254"/>
      <c r="AN465" s="262"/>
      <c r="AO465" s="249"/>
      <c r="AP465" s="238"/>
      <c r="AQ465" s="238"/>
      <c r="AR465" s="238"/>
      <c r="AS465" s="242"/>
      <c r="AT465" s="214"/>
      <c r="AU465" s="238"/>
      <c r="AV465" s="238"/>
      <c r="AW465" s="238"/>
      <c r="AX465" s="239"/>
      <c r="AY465" s="249"/>
      <c r="AZ465" s="238"/>
      <c r="BA465" s="238"/>
      <c r="BB465" s="238"/>
      <c r="BC465" s="246"/>
      <c r="BD465" s="254"/>
      <c r="BE465" s="252"/>
      <c r="BF465" s="249"/>
      <c r="BG465" s="238"/>
      <c r="BH465" s="238"/>
      <c r="BI465" s="238"/>
      <c r="BJ465" s="239"/>
      <c r="BK465" s="249"/>
      <c r="BL465" s="238"/>
      <c r="BM465" s="238"/>
      <c r="BN465" s="238"/>
      <c r="BO465" s="246"/>
      <c r="BP465" s="223"/>
      <c r="BQ465" s="238"/>
      <c r="BR465" s="238"/>
      <c r="BS465" s="238"/>
      <c r="BT465" s="246"/>
      <c r="BU465" s="249"/>
      <c r="BV465" s="238"/>
      <c r="BW465" s="238"/>
      <c r="BX465" s="238"/>
      <c r="BY465" s="246"/>
      <c r="CA465" s="222"/>
      <c r="CB465" s="216"/>
      <c r="CC465" s="216"/>
      <c r="CD465" s="216"/>
      <c r="CE465" s="216"/>
      <c r="CF465" s="216">
        <f t="shared" si="357"/>
        <v>0</v>
      </c>
      <c r="CH465" s="425"/>
      <c r="CJ465" s="274"/>
    </row>
    <row r="466" spans="1:88" s="211" customFormat="1" ht="16.5" customHeight="1" x14ac:dyDescent="0.15">
      <c r="A466" s="213">
        <f>+ROW()-14</f>
        <v>452</v>
      </c>
      <c r="B466" s="236" t="s">
        <v>74</v>
      </c>
      <c r="C466" s="265" t="s">
        <v>235</v>
      </c>
      <c r="D466" s="266" t="s">
        <v>235</v>
      </c>
      <c r="E466" s="267" t="s">
        <v>84</v>
      </c>
      <c r="F466" s="272" t="s">
        <v>95</v>
      </c>
      <c r="G466" s="224"/>
      <c r="H466" s="263" t="s">
        <v>1134</v>
      </c>
      <c r="I466" s="181"/>
      <c r="J466" s="231"/>
      <c r="K466" s="232">
        <v>10</v>
      </c>
      <c r="L466" s="232">
        <v>2</v>
      </c>
      <c r="M466" s="232">
        <v>1</v>
      </c>
      <c r="N466" s="232">
        <v>7</v>
      </c>
      <c r="O466" s="232">
        <v>1</v>
      </c>
      <c r="P466" s="232">
        <v>1</v>
      </c>
      <c r="Q466" s="233">
        <v>1</v>
      </c>
      <c r="R466" s="255"/>
      <c r="S466" s="255"/>
      <c r="T466" s="624">
        <v>17065000</v>
      </c>
      <c r="U466" s="214">
        <f>AH466+AO466</f>
        <v>5509401</v>
      </c>
      <c r="V466" s="218">
        <f>AI466+AP466</f>
        <v>0</v>
      </c>
      <c r="W466" s="218">
        <f>AJ466+AQ466</f>
        <v>0</v>
      </c>
      <c r="X466" s="218">
        <f>AK466+AR466</f>
        <v>0</v>
      </c>
      <c r="Y466" s="212">
        <f>AL466+AS466</f>
        <v>5509401</v>
      </c>
      <c r="Z466" s="214">
        <f>AT466+AY466+BF466+BK466+BP466+BU466</f>
        <v>11380698</v>
      </c>
      <c r="AA466" s="218">
        <f>AU466+AZ466+BG466+BL466+BQ466+BV466</f>
        <v>0</v>
      </c>
      <c r="AB466" s="218">
        <f>AV466+BA466+BH466+BM466+BR466+BW466</f>
        <v>0</v>
      </c>
      <c r="AC466" s="218">
        <f>AW466+BB466+BI466+BN466+BS466+BX466</f>
        <v>0</v>
      </c>
      <c r="AD466" s="212">
        <f>AX466+BC466+BJ466+BO466+BT466+BY466</f>
        <v>11380698</v>
      </c>
      <c r="AE466" s="253"/>
      <c r="AF466" s="253"/>
      <c r="AH466" s="249">
        <f>SUM(AI466:AL466)</f>
        <v>4529494</v>
      </c>
      <c r="AI466" s="238"/>
      <c r="AJ466" s="238"/>
      <c r="AK466" s="238"/>
      <c r="AL466" s="239">
        <v>4529494</v>
      </c>
      <c r="AM466" s="254"/>
      <c r="AN466" s="262"/>
      <c r="AO466" s="249">
        <f>SUM(AP466:AS466)</f>
        <v>979907</v>
      </c>
      <c r="AP466" s="229"/>
      <c r="AQ466" s="238"/>
      <c r="AR466" s="244"/>
      <c r="AS466" s="192">
        <v>979907</v>
      </c>
      <c r="AT466" s="214">
        <f>SUM(AU466:AX466)</f>
        <v>953903</v>
      </c>
      <c r="AU466" s="238"/>
      <c r="AV466" s="238"/>
      <c r="AW466" s="238"/>
      <c r="AX466" s="179">
        <v>953903</v>
      </c>
      <c r="AY466" s="249">
        <f>SUM(AZ466:BC466)</f>
        <v>946192</v>
      </c>
      <c r="AZ466" s="229"/>
      <c r="BA466" s="238"/>
      <c r="BB466" s="244"/>
      <c r="BC466" s="239">
        <v>946192</v>
      </c>
      <c r="BD466" s="254"/>
      <c r="BE466" s="252"/>
      <c r="BF466" s="249">
        <f>SUM(BG466:BJ466)</f>
        <v>937883</v>
      </c>
      <c r="BG466" s="238"/>
      <c r="BH466" s="238"/>
      <c r="BI466" s="238"/>
      <c r="BJ466" s="179">
        <v>937883</v>
      </c>
      <c r="BK466" s="249">
        <f>SUM(BL466:BO466)</f>
        <v>928459</v>
      </c>
      <c r="BL466" s="229"/>
      <c r="BM466" s="238"/>
      <c r="BN466" s="244"/>
      <c r="BO466" s="246">
        <v>928459</v>
      </c>
      <c r="BP466" s="223">
        <f>SUM(BQ466:BT466)</f>
        <v>919308</v>
      </c>
      <c r="BQ466" s="238"/>
      <c r="BR466" s="238"/>
      <c r="BS466" s="238"/>
      <c r="BT466" s="246">
        <v>919308</v>
      </c>
      <c r="BU466" s="249">
        <f>SUM(BV466:BY466)</f>
        <v>6694953</v>
      </c>
      <c r="BV466" s="229"/>
      <c r="BW466" s="238"/>
      <c r="BX466" s="244"/>
      <c r="BY466" s="179">
        <v>6694953</v>
      </c>
      <c r="CA466" s="222">
        <v>408</v>
      </c>
      <c r="CB466" s="216"/>
      <c r="CC466" s="216"/>
      <c r="CD466" s="216"/>
      <c r="CE466" s="216"/>
      <c r="CF466" s="216">
        <f t="shared" si="356"/>
        <v>174901</v>
      </c>
      <c r="CH466" s="263" t="s">
        <v>236</v>
      </c>
      <c r="CJ466" s="274">
        <v>36</v>
      </c>
    </row>
    <row r="467" spans="1:88" s="211" customFormat="1" ht="16.5" customHeight="1" x14ac:dyDescent="0.15">
      <c r="A467" s="213"/>
      <c r="B467" s="236"/>
      <c r="C467" s="265"/>
      <c r="D467" s="697" t="s">
        <v>235</v>
      </c>
      <c r="E467" s="267"/>
      <c r="F467" s="272"/>
      <c r="G467" s="224"/>
      <c r="H467" s="1175" t="s">
        <v>1134</v>
      </c>
      <c r="I467" s="181"/>
      <c r="J467" s="231"/>
      <c r="K467" s="232"/>
      <c r="L467" s="232"/>
      <c r="M467" s="232"/>
      <c r="N467" s="232"/>
      <c r="O467" s="232"/>
      <c r="P467" s="232"/>
      <c r="Q467" s="233"/>
      <c r="R467" s="255"/>
      <c r="S467" s="255"/>
      <c r="T467" s="939">
        <f>+SUBTOTAL(9,T466)</f>
        <v>17065000</v>
      </c>
      <c r="U467" s="1146">
        <f t="shared" ref="U467:AD467" si="361">+SUBTOTAL(9,U466)</f>
        <v>5509401</v>
      </c>
      <c r="V467" s="218">
        <f t="shared" si="361"/>
        <v>0</v>
      </c>
      <c r="W467" s="218">
        <f t="shared" si="361"/>
        <v>0</v>
      </c>
      <c r="X467" s="218">
        <f t="shared" si="361"/>
        <v>0</v>
      </c>
      <c r="Y467" s="212">
        <f t="shared" si="361"/>
        <v>5509401</v>
      </c>
      <c r="Z467" s="1146">
        <f t="shared" si="361"/>
        <v>11380698</v>
      </c>
      <c r="AA467" s="218">
        <f t="shared" si="361"/>
        <v>0</v>
      </c>
      <c r="AB467" s="218">
        <f t="shared" si="361"/>
        <v>0</v>
      </c>
      <c r="AC467" s="218">
        <f t="shared" si="361"/>
        <v>0</v>
      </c>
      <c r="AD467" s="1141">
        <f t="shared" si="361"/>
        <v>11380698</v>
      </c>
      <c r="AE467" s="253"/>
      <c r="AF467" s="253"/>
      <c r="AH467" s="249"/>
      <c r="AI467" s="238"/>
      <c r="AJ467" s="238"/>
      <c r="AK467" s="238"/>
      <c r="AL467" s="239"/>
      <c r="AM467" s="254"/>
      <c r="AN467" s="262"/>
      <c r="AO467" s="249"/>
      <c r="AP467" s="229"/>
      <c r="AQ467" s="238"/>
      <c r="AR467" s="244"/>
      <c r="AS467" s="192"/>
      <c r="AT467" s="214"/>
      <c r="AU467" s="238"/>
      <c r="AV467" s="238"/>
      <c r="AW467" s="238"/>
      <c r="AX467" s="179"/>
      <c r="AY467" s="249"/>
      <c r="AZ467" s="229"/>
      <c r="BA467" s="238"/>
      <c r="BB467" s="244"/>
      <c r="BC467" s="239"/>
      <c r="BD467" s="254"/>
      <c r="BE467" s="252"/>
      <c r="BF467" s="249"/>
      <c r="BG467" s="238"/>
      <c r="BH467" s="238"/>
      <c r="BI467" s="238"/>
      <c r="BJ467" s="179"/>
      <c r="BK467" s="249"/>
      <c r="BL467" s="229"/>
      <c r="BM467" s="238"/>
      <c r="BN467" s="244"/>
      <c r="BO467" s="246"/>
      <c r="BP467" s="223"/>
      <c r="BQ467" s="238"/>
      <c r="BR467" s="238"/>
      <c r="BS467" s="238"/>
      <c r="BT467" s="246"/>
      <c r="BU467" s="249"/>
      <c r="BV467" s="229"/>
      <c r="BW467" s="238"/>
      <c r="BX467" s="244"/>
      <c r="BY467" s="179"/>
      <c r="CA467" s="222"/>
      <c r="CB467" s="216"/>
      <c r="CC467" s="216"/>
      <c r="CD467" s="216"/>
      <c r="CE467" s="216"/>
      <c r="CF467" s="216">
        <f t="shared" si="356"/>
        <v>174901</v>
      </c>
      <c r="CH467" s="263"/>
      <c r="CJ467" s="274"/>
    </row>
    <row r="468" spans="1:88" s="211" customFormat="1" ht="16.5" customHeight="1" x14ac:dyDescent="0.15">
      <c r="A468" s="213">
        <f>+ROW()-14</f>
        <v>454</v>
      </c>
      <c r="B468" s="236" t="s">
        <v>74</v>
      </c>
      <c r="C468" s="265" t="s">
        <v>235</v>
      </c>
      <c r="D468" s="266" t="s">
        <v>235</v>
      </c>
      <c r="E468" s="267" t="s">
        <v>84</v>
      </c>
      <c r="F468" s="272" t="s">
        <v>95</v>
      </c>
      <c r="G468" s="224"/>
      <c r="H468" s="263" t="s">
        <v>258</v>
      </c>
      <c r="I468" s="181"/>
      <c r="J468" s="231"/>
      <c r="K468" s="232">
        <v>10</v>
      </c>
      <c r="L468" s="232">
        <v>2</v>
      </c>
      <c r="M468" s="232">
        <v>1</v>
      </c>
      <c r="N468" s="232">
        <v>7</v>
      </c>
      <c r="O468" s="232">
        <v>1</v>
      </c>
      <c r="P468" s="232">
        <v>1</v>
      </c>
      <c r="Q468" s="233">
        <v>1</v>
      </c>
      <c r="R468" s="255"/>
      <c r="S468" s="255"/>
      <c r="T468" s="624">
        <v>3332822</v>
      </c>
      <c r="U468" s="214">
        <f>AH468+AO468</f>
        <v>782582</v>
      </c>
      <c r="V468" s="218">
        <f>AI468+AP468</f>
        <v>0</v>
      </c>
      <c r="W468" s="218">
        <f>AJ468+AQ468</f>
        <v>0</v>
      </c>
      <c r="X468" s="218">
        <f>AK468+AR468</f>
        <v>0</v>
      </c>
      <c r="Y468" s="212">
        <f>AL468+AS468</f>
        <v>782582</v>
      </c>
      <c r="Z468" s="214">
        <f>AT468+AY468+BF468+BK468+BP468+BU468</f>
        <v>2526685</v>
      </c>
      <c r="AA468" s="218">
        <f>AU468+AZ468+BG468+BL468+BQ468+BV468</f>
        <v>0</v>
      </c>
      <c r="AB468" s="218">
        <f>AV468+BA468+BH468+BM468+BR468+BW468</f>
        <v>0</v>
      </c>
      <c r="AC468" s="218">
        <f>AW468+BB468+BI468+BN468+BS468+BX468</f>
        <v>0</v>
      </c>
      <c r="AD468" s="212">
        <f>AX468+BC468+BJ468+BO468+BT468+BY468</f>
        <v>2526685</v>
      </c>
      <c r="AE468" s="253"/>
      <c r="AF468" s="253"/>
      <c r="AH468" s="249">
        <f>SUM(AI468:AL468)</f>
        <v>591887</v>
      </c>
      <c r="AI468" s="238"/>
      <c r="AJ468" s="238"/>
      <c r="AK468" s="238"/>
      <c r="AL468" s="239">
        <v>591887</v>
      </c>
      <c r="AM468" s="254"/>
      <c r="AN468" s="262"/>
      <c r="AO468" s="249">
        <f>SUM(AP468:AS468)</f>
        <v>190695</v>
      </c>
      <c r="AP468" s="229"/>
      <c r="AQ468" s="238"/>
      <c r="AR468" s="244"/>
      <c r="AS468" s="192">
        <v>190695</v>
      </c>
      <c r="AT468" s="214">
        <f>SUM(AU468:AX468)</f>
        <v>187338</v>
      </c>
      <c r="AU468" s="238"/>
      <c r="AV468" s="238"/>
      <c r="AW468" s="238"/>
      <c r="AX468" s="179">
        <v>187338</v>
      </c>
      <c r="AY468" s="249">
        <f>SUM(AZ468:BC468)</f>
        <v>187311</v>
      </c>
      <c r="AZ468" s="229"/>
      <c r="BA468" s="238"/>
      <c r="BB468" s="244"/>
      <c r="BC468" s="239">
        <v>187311</v>
      </c>
      <c r="BD468" s="254"/>
      <c r="BE468" s="252"/>
      <c r="BF468" s="249">
        <f>SUM(BG468:BJ468)</f>
        <v>186572</v>
      </c>
      <c r="BG468" s="238"/>
      <c r="BH468" s="238"/>
      <c r="BI468" s="238"/>
      <c r="BJ468" s="179">
        <v>186572</v>
      </c>
      <c r="BK468" s="249">
        <f>SUM(BL468:BO468)</f>
        <v>185487</v>
      </c>
      <c r="BL468" s="229"/>
      <c r="BM468" s="238"/>
      <c r="BN468" s="244"/>
      <c r="BO468" s="246">
        <v>185487</v>
      </c>
      <c r="BP468" s="223">
        <f>SUM(BQ468:BT468)</f>
        <v>184403</v>
      </c>
      <c r="BQ468" s="238"/>
      <c r="BR468" s="238"/>
      <c r="BS468" s="238"/>
      <c r="BT468" s="246">
        <v>184403</v>
      </c>
      <c r="BU468" s="249">
        <f>SUM(BV468:BY468)</f>
        <v>1595574</v>
      </c>
      <c r="BV468" s="229"/>
      <c r="BW468" s="238"/>
      <c r="BX468" s="244"/>
      <c r="BY468" s="179">
        <v>1595574</v>
      </c>
      <c r="CA468" s="222">
        <v>410</v>
      </c>
      <c r="CB468" s="216"/>
      <c r="CC468" s="216"/>
      <c r="CD468" s="216"/>
      <c r="CE468" s="216"/>
      <c r="CF468" s="216">
        <f t="shared" si="356"/>
        <v>23555</v>
      </c>
      <c r="CH468" s="263" t="s">
        <v>237</v>
      </c>
      <c r="CJ468" s="274">
        <v>36</v>
      </c>
    </row>
    <row r="469" spans="1:88" s="211" customFormat="1" ht="16.5" customHeight="1" x14ac:dyDescent="0.15">
      <c r="A469" s="213"/>
      <c r="B469" s="236"/>
      <c r="C469" s="265"/>
      <c r="D469" s="697" t="s">
        <v>235</v>
      </c>
      <c r="E469" s="267"/>
      <c r="F469" s="272"/>
      <c r="G469" s="224"/>
      <c r="H469" s="1175" t="s">
        <v>258</v>
      </c>
      <c r="I469" s="181"/>
      <c r="J469" s="231"/>
      <c r="K469" s="232"/>
      <c r="L469" s="232"/>
      <c r="M469" s="232"/>
      <c r="N469" s="232"/>
      <c r="O469" s="232"/>
      <c r="P469" s="232"/>
      <c r="Q469" s="233"/>
      <c r="R469" s="255"/>
      <c r="S469" s="255"/>
      <c r="T469" s="939">
        <f>+SUBTOTAL(9,T468)</f>
        <v>3332822</v>
      </c>
      <c r="U469" s="1146">
        <f t="shared" ref="U469:AD469" si="362">+SUBTOTAL(9,U468)</f>
        <v>782582</v>
      </c>
      <c r="V469" s="218">
        <f t="shared" si="362"/>
        <v>0</v>
      </c>
      <c r="W469" s="218">
        <f t="shared" si="362"/>
        <v>0</v>
      </c>
      <c r="X469" s="218">
        <f t="shared" si="362"/>
        <v>0</v>
      </c>
      <c r="Y469" s="212">
        <f t="shared" si="362"/>
        <v>782582</v>
      </c>
      <c r="Z469" s="1146">
        <f t="shared" si="362"/>
        <v>2526685</v>
      </c>
      <c r="AA469" s="218">
        <f t="shared" si="362"/>
        <v>0</v>
      </c>
      <c r="AB469" s="218">
        <f t="shared" si="362"/>
        <v>0</v>
      </c>
      <c r="AC469" s="218">
        <f t="shared" si="362"/>
        <v>0</v>
      </c>
      <c r="AD469" s="1141">
        <f t="shared" si="362"/>
        <v>2526685</v>
      </c>
      <c r="AE469" s="253"/>
      <c r="AF469" s="253"/>
      <c r="AH469" s="249"/>
      <c r="AI469" s="238"/>
      <c r="AJ469" s="238"/>
      <c r="AK469" s="238"/>
      <c r="AL469" s="239"/>
      <c r="AM469" s="254"/>
      <c r="AN469" s="262"/>
      <c r="AO469" s="249"/>
      <c r="AP469" s="229"/>
      <c r="AQ469" s="238"/>
      <c r="AR469" s="244"/>
      <c r="AS469" s="192"/>
      <c r="AT469" s="214"/>
      <c r="AU469" s="238"/>
      <c r="AV469" s="238"/>
      <c r="AW469" s="238"/>
      <c r="AX469" s="179"/>
      <c r="AY469" s="249"/>
      <c r="AZ469" s="229"/>
      <c r="BA469" s="238"/>
      <c r="BB469" s="244"/>
      <c r="BC469" s="239"/>
      <c r="BD469" s="254"/>
      <c r="BE469" s="252"/>
      <c r="BF469" s="249"/>
      <c r="BG469" s="238"/>
      <c r="BH469" s="238"/>
      <c r="BI469" s="238"/>
      <c r="BJ469" s="179"/>
      <c r="BK469" s="249"/>
      <c r="BL469" s="229"/>
      <c r="BM469" s="238"/>
      <c r="BN469" s="244"/>
      <c r="BO469" s="246"/>
      <c r="BP469" s="223"/>
      <c r="BQ469" s="238"/>
      <c r="BR469" s="238"/>
      <c r="BS469" s="238"/>
      <c r="BT469" s="246"/>
      <c r="BU469" s="249"/>
      <c r="BV469" s="229"/>
      <c r="BW469" s="238"/>
      <c r="BX469" s="244"/>
      <c r="BY469" s="179"/>
      <c r="CA469" s="222"/>
      <c r="CB469" s="216"/>
      <c r="CC469" s="216"/>
      <c r="CD469" s="216"/>
      <c r="CE469" s="216"/>
      <c r="CF469" s="216">
        <f t="shared" si="356"/>
        <v>23555</v>
      </c>
      <c r="CH469" s="263"/>
      <c r="CJ469" s="274"/>
    </row>
    <row r="470" spans="1:88" s="211" customFormat="1" ht="16.5" customHeight="1" x14ac:dyDescent="0.15">
      <c r="A470" s="213">
        <f>+ROW()-14</f>
        <v>456</v>
      </c>
      <c r="B470" s="236" t="s">
        <v>28</v>
      </c>
      <c r="C470" s="265" t="s">
        <v>235</v>
      </c>
      <c r="D470" s="266" t="s">
        <v>235</v>
      </c>
      <c r="E470" s="267" t="s">
        <v>84</v>
      </c>
      <c r="F470" s="272" t="s">
        <v>95</v>
      </c>
      <c r="G470" s="224"/>
      <c r="H470" s="263" t="s">
        <v>1135</v>
      </c>
      <c r="I470" s="181"/>
      <c r="J470" s="231"/>
      <c r="K470" s="232">
        <v>10</v>
      </c>
      <c r="L470" s="232">
        <v>2</v>
      </c>
      <c r="M470" s="232">
        <v>1</v>
      </c>
      <c r="N470" s="232">
        <v>7</v>
      </c>
      <c r="O470" s="232">
        <v>1</v>
      </c>
      <c r="P470" s="232">
        <v>1</v>
      </c>
      <c r="Q470" s="233">
        <v>1</v>
      </c>
      <c r="R470" s="255"/>
      <c r="S470" s="255"/>
      <c r="T470" s="258">
        <v>300000</v>
      </c>
      <c r="U470" s="214">
        <f>AH470+AO470</f>
        <v>0</v>
      </c>
      <c r="V470" s="218">
        <f>AI470+AP470</f>
        <v>0</v>
      </c>
      <c r="W470" s="218">
        <f>AJ470+AQ470</f>
        <v>0</v>
      </c>
      <c r="X470" s="218">
        <f>AK470+AR470</f>
        <v>0</v>
      </c>
      <c r="Y470" s="212">
        <f>AL470+AS470</f>
        <v>0</v>
      </c>
      <c r="Z470" s="214">
        <f>AT470+AY470+BF470+BK470+BP470+BU470</f>
        <v>257546</v>
      </c>
      <c r="AA470" s="218">
        <f>AU470+AZ470+BG470+BL470+BQ470+BV470</f>
        <v>0</v>
      </c>
      <c r="AB470" s="218">
        <f>AV470+BA470+BH470+BM470+BR470+BW470</f>
        <v>0</v>
      </c>
      <c r="AC470" s="218">
        <f>AW470+BB470+BI470+BN470+BS470+BX470</f>
        <v>0</v>
      </c>
      <c r="AD470" s="212">
        <f>AX470+BC470+BJ470+BO470+BT470+BY470</f>
        <v>257546</v>
      </c>
      <c r="AE470" s="253"/>
      <c r="AF470" s="253"/>
      <c r="AH470" s="249">
        <f>SUM(AI470:AL470)</f>
        <v>0</v>
      </c>
      <c r="AI470" s="238"/>
      <c r="AJ470" s="238"/>
      <c r="AK470" s="238"/>
      <c r="AL470" s="239">
        <v>0</v>
      </c>
      <c r="AM470" s="254"/>
      <c r="AN470" s="262"/>
      <c r="AO470" s="249">
        <f>SUM(AP470:AS470)</f>
        <v>0</v>
      </c>
      <c r="AP470" s="229"/>
      <c r="AQ470" s="238"/>
      <c r="AR470" s="244"/>
      <c r="AS470" s="192">
        <v>0</v>
      </c>
      <c r="AT470" s="214">
        <f>SUM(AU470:AX470)</f>
        <v>21135</v>
      </c>
      <c r="AU470" s="238"/>
      <c r="AV470" s="238"/>
      <c r="AW470" s="238"/>
      <c r="AX470" s="179">
        <v>21135</v>
      </c>
      <c r="AY470" s="249">
        <f>SUM(AZ470:BC470)</f>
        <v>20991</v>
      </c>
      <c r="AZ470" s="229"/>
      <c r="BA470" s="238"/>
      <c r="BB470" s="244"/>
      <c r="BC470" s="239">
        <v>20991</v>
      </c>
      <c r="BD470" s="254"/>
      <c r="BE470" s="252"/>
      <c r="BF470" s="249">
        <f>SUM(BG470:BJ470)</f>
        <v>20824</v>
      </c>
      <c r="BG470" s="238"/>
      <c r="BH470" s="238"/>
      <c r="BI470" s="238"/>
      <c r="BJ470" s="179">
        <v>20824</v>
      </c>
      <c r="BK470" s="249">
        <f>SUM(BL470:BO470)</f>
        <v>20629</v>
      </c>
      <c r="BL470" s="229"/>
      <c r="BM470" s="238"/>
      <c r="BN470" s="244"/>
      <c r="BO470" s="246">
        <v>20629</v>
      </c>
      <c r="BP470" s="223">
        <f>SUM(BQ470:BT470)</f>
        <v>20439</v>
      </c>
      <c r="BQ470" s="238"/>
      <c r="BR470" s="238"/>
      <c r="BS470" s="238"/>
      <c r="BT470" s="246">
        <v>20439</v>
      </c>
      <c r="BU470" s="249">
        <f>SUM(BV470:BY470)</f>
        <v>153528</v>
      </c>
      <c r="BV470" s="229"/>
      <c r="BW470" s="238"/>
      <c r="BX470" s="244"/>
      <c r="BY470" s="179">
        <v>153528</v>
      </c>
      <c r="CA470" s="222">
        <v>412</v>
      </c>
      <c r="CB470" s="216"/>
      <c r="CC470" s="216"/>
      <c r="CD470" s="216"/>
      <c r="CE470" s="216"/>
      <c r="CF470" s="216">
        <f t="shared" si="356"/>
        <v>42454</v>
      </c>
      <c r="CH470" s="263" t="s">
        <v>238</v>
      </c>
      <c r="CJ470" s="274">
        <v>36</v>
      </c>
    </row>
    <row r="471" spans="1:88" s="211" customFormat="1" ht="16.5" customHeight="1" x14ac:dyDescent="0.15">
      <c r="A471" s="213"/>
      <c r="B471" s="236"/>
      <c r="C471" s="265"/>
      <c r="D471" s="697" t="s">
        <v>235</v>
      </c>
      <c r="E471" s="267"/>
      <c r="F471" s="272"/>
      <c r="G471" s="224"/>
      <c r="H471" s="1175" t="s">
        <v>1135</v>
      </c>
      <c r="I471" s="181"/>
      <c r="J471" s="231"/>
      <c r="K471" s="232"/>
      <c r="L471" s="232"/>
      <c r="M471" s="232"/>
      <c r="N471" s="232"/>
      <c r="O471" s="232"/>
      <c r="P471" s="232"/>
      <c r="Q471" s="233"/>
      <c r="R471" s="255"/>
      <c r="S471" s="255"/>
      <c r="T471" s="939">
        <f>+SUBTOTAL(9,T470)</f>
        <v>300000</v>
      </c>
      <c r="U471" s="214">
        <f t="shared" ref="U471:AD471" si="363">+SUBTOTAL(9,U470)</f>
        <v>0</v>
      </c>
      <c r="V471" s="218">
        <f t="shared" si="363"/>
        <v>0</v>
      </c>
      <c r="W471" s="218">
        <f t="shared" si="363"/>
        <v>0</v>
      </c>
      <c r="X471" s="218">
        <f t="shared" si="363"/>
        <v>0</v>
      </c>
      <c r="Y471" s="212">
        <f t="shared" si="363"/>
        <v>0</v>
      </c>
      <c r="Z471" s="1146">
        <f t="shared" si="363"/>
        <v>257546</v>
      </c>
      <c r="AA471" s="218">
        <f t="shared" si="363"/>
        <v>0</v>
      </c>
      <c r="AB471" s="218">
        <f t="shared" si="363"/>
        <v>0</v>
      </c>
      <c r="AC471" s="218">
        <f t="shared" si="363"/>
        <v>0</v>
      </c>
      <c r="AD471" s="1141">
        <f t="shared" si="363"/>
        <v>257546</v>
      </c>
      <c r="AE471" s="253"/>
      <c r="AF471" s="253"/>
      <c r="AH471" s="249"/>
      <c r="AI471" s="238"/>
      <c r="AJ471" s="238"/>
      <c r="AK471" s="238"/>
      <c r="AL471" s="239"/>
      <c r="AM471" s="254"/>
      <c r="AN471" s="262"/>
      <c r="AO471" s="249"/>
      <c r="AP471" s="229"/>
      <c r="AQ471" s="238"/>
      <c r="AR471" s="244"/>
      <c r="AS471" s="192"/>
      <c r="AT471" s="214"/>
      <c r="AU471" s="238"/>
      <c r="AV471" s="238"/>
      <c r="AW471" s="238"/>
      <c r="AX471" s="655"/>
      <c r="AY471" s="249"/>
      <c r="AZ471" s="229"/>
      <c r="BA471" s="238"/>
      <c r="BB471" s="244"/>
      <c r="BC471" s="239"/>
      <c r="BD471" s="254"/>
      <c r="BE471" s="252"/>
      <c r="BF471" s="249"/>
      <c r="BG471" s="238"/>
      <c r="BH471" s="238"/>
      <c r="BI471" s="238"/>
      <c r="BJ471" s="655"/>
      <c r="BK471" s="249"/>
      <c r="BL471" s="229"/>
      <c r="BM471" s="238"/>
      <c r="BN471" s="244"/>
      <c r="BO471" s="246"/>
      <c r="BP471" s="223"/>
      <c r="BQ471" s="238"/>
      <c r="BR471" s="238"/>
      <c r="BS471" s="238"/>
      <c r="BT471" s="246"/>
      <c r="BU471" s="249"/>
      <c r="BV471" s="229"/>
      <c r="BW471" s="238"/>
      <c r="BX471" s="244"/>
      <c r="BY471" s="179"/>
      <c r="CA471" s="222"/>
      <c r="CB471" s="216"/>
      <c r="CC471" s="216"/>
      <c r="CD471" s="216"/>
      <c r="CE471" s="216"/>
      <c r="CF471" s="216">
        <f t="shared" si="356"/>
        <v>42454</v>
      </c>
      <c r="CH471" s="263"/>
      <c r="CJ471" s="274"/>
    </row>
    <row r="472" spans="1:88" s="211" customFormat="1" ht="64.5" customHeight="1" x14ac:dyDescent="0.15">
      <c r="A472" s="213">
        <f>+ROW()-14</f>
        <v>458</v>
      </c>
      <c r="B472" s="236" t="s">
        <v>74</v>
      </c>
      <c r="C472" s="590" t="s">
        <v>239</v>
      </c>
      <c r="D472" s="707" t="s">
        <v>240</v>
      </c>
      <c r="E472" s="267" t="s">
        <v>84</v>
      </c>
      <c r="F472" s="272" t="s">
        <v>95</v>
      </c>
      <c r="G472" s="224"/>
      <c r="H472" s="263" t="s">
        <v>1134</v>
      </c>
      <c r="I472" s="181"/>
      <c r="J472" s="231"/>
      <c r="K472" s="232">
        <v>10</v>
      </c>
      <c r="L472" s="232">
        <v>2</v>
      </c>
      <c r="M472" s="232">
        <v>1</v>
      </c>
      <c r="N472" s="232">
        <v>7</v>
      </c>
      <c r="O472" s="232">
        <v>1</v>
      </c>
      <c r="P472" s="232">
        <v>1</v>
      </c>
      <c r="Q472" s="233">
        <v>1</v>
      </c>
      <c r="R472" s="255"/>
      <c r="S472" s="255"/>
      <c r="T472" s="624">
        <v>12668000</v>
      </c>
      <c r="U472" s="214">
        <f>AH472+AO472</f>
        <v>0</v>
      </c>
      <c r="V472" s="218">
        <f>AI472+AP472</f>
        <v>0</v>
      </c>
      <c r="W472" s="218">
        <f>AJ472+AQ472</f>
        <v>0</v>
      </c>
      <c r="X472" s="218">
        <f>AK472+AR472</f>
        <v>0</v>
      </c>
      <c r="Y472" s="212">
        <f>AL472+AS472</f>
        <v>0</v>
      </c>
      <c r="Z472" s="214">
        <f>AT472+AY472+BF472+BK472+BP472+BU472</f>
        <v>12668000</v>
      </c>
      <c r="AA472" s="218">
        <f>AU472+AZ472+BG472+BL472+BQ472+BV472</f>
        <v>0</v>
      </c>
      <c r="AB472" s="218">
        <f>AV472+BA472+BH472+BM472+BR472+BW472</f>
        <v>0</v>
      </c>
      <c r="AC472" s="218">
        <f>AW472+BB472+BI472+BN472+BS472+BX472</f>
        <v>0</v>
      </c>
      <c r="AD472" s="212">
        <f>AX472+BC472+BJ472+BO472+BT472+BY472</f>
        <v>12668000</v>
      </c>
      <c r="AE472" s="253"/>
      <c r="AF472" s="253"/>
      <c r="AH472" s="249">
        <f>SUM(AI472:AL472)</f>
        <v>0</v>
      </c>
      <c r="AI472" s="238"/>
      <c r="AJ472" s="238"/>
      <c r="AK472" s="238"/>
      <c r="AL472" s="239"/>
      <c r="AM472" s="254"/>
      <c r="AN472" s="262"/>
      <c r="AO472" s="249">
        <f>SUM(AP472:AS472)</f>
        <v>0</v>
      </c>
      <c r="AP472" s="229"/>
      <c r="AQ472" s="238"/>
      <c r="AR472" s="244"/>
      <c r="AS472" s="245"/>
      <c r="AT472" s="214">
        <f>SUM(AU472:AX472)</f>
        <v>0</v>
      </c>
      <c r="AU472" s="238"/>
      <c r="AV472" s="238"/>
      <c r="AW472" s="238"/>
      <c r="AX472" s="239"/>
      <c r="AY472" s="249">
        <f>SUM(AZ472:BC472)</f>
        <v>12668000</v>
      </c>
      <c r="AZ472" s="229"/>
      <c r="BA472" s="238"/>
      <c r="BB472" s="244"/>
      <c r="BC472" s="179">
        <v>12668000</v>
      </c>
      <c r="BD472" s="254"/>
      <c r="BE472" s="252"/>
      <c r="BF472" s="249">
        <f>SUM(BG472:BJ472)</f>
        <v>0</v>
      </c>
      <c r="BG472" s="238"/>
      <c r="BH472" s="238"/>
      <c r="BI472" s="238"/>
      <c r="BJ472" s="239"/>
      <c r="BK472" s="249">
        <f>SUM(BL472:BO472)</f>
        <v>0</v>
      </c>
      <c r="BL472" s="229"/>
      <c r="BM472" s="238"/>
      <c r="BN472" s="244"/>
      <c r="BO472" s="248"/>
      <c r="BP472" s="223">
        <f>SUM(BQ472:BT472)</f>
        <v>0</v>
      </c>
      <c r="BQ472" s="238"/>
      <c r="BR472" s="238"/>
      <c r="BS472" s="238"/>
      <c r="BT472" s="246"/>
      <c r="BU472" s="249">
        <f>SUM(BV472:BY472)</f>
        <v>0</v>
      </c>
      <c r="BV472" s="229"/>
      <c r="BW472" s="238"/>
      <c r="BX472" s="244"/>
      <c r="BY472" s="248"/>
      <c r="CA472" s="222">
        <v>414</v>
      </c>
      <c r="CB472" s="216"/>
      <c r="CC472" s="216"/>
      <c r="CD472" s="216"/>
      <c r="CE472" s="216"/>
      <c r="CF472" s="216">
        <f t="shared" si="356"/>
        <v>0</v>
      </c>
      <c r="CH472" s="263" t="s">
        <v>236</v>
      </c>
      <c r="CJ472" s="274">
        <v>36</v>
      </c>
    </row>
    <row r="473" spans="1:88" s="211" customFormat="1" ht="64.5" customHeight="1" x14ac:dyDescent="0.15">
      <c r="A473" s="213"/>
      <c r="B473" s="236"/>
      <c r="C473" s="590"/>
      <c r="D473" s="708" t="s">
        <v>240</v>
      </c>
      <c r="E473" s="267"/>
      <c r="F473" s="272"/>
      <c r="G473" s="224"/>
      <c r="H473" s="1175" t="s">
        <v>1134</v>
      </c>
      <c r="I473" s="181"/>
      <c r="J473" s="231"/>
      <c r="K473" s="232"/>
      <c r="L473" s="232"/>
      <c r="M473" s="232"/>
      <c r="N473" s="232"/>
      <c r="O473" s="232"/>
      <c r="P473" s="232"/>
      <c r="Q473" s="233"/>
      <c r="R473" s="255"/>
      <c r="S473" s="255"/>
      <c r="T473" s="939">
        <f>+SUBTOTAL(9,T472)</f>
        <v>12668000</v>
      </c>
      <c r="U473" s="214">
        <f t="shared" ref="U473:AD473" si="364">+SUBTOTAL(9,U472)</f>
        <v>0</v>
      </c>
      <c r="V473" s="218">
        <f t="shared" si="364"/>
        <v>0</v>
      </c>
      <c r="W473" s="218">
        <f t="shared" si="364"/>
        <v>0</v>
      </c>
      <c r="X473" s="218">
        <f t="shared" si="364"/>
        <v>0</v>
      </c>
      <c r="Y473" s="212">
        <f t="shared" si="364"/>
        <v>0</v>
      </c>
      <c r="Z473" s="1146">
        <f t="shared" si="364"/>
        <v>12668000</v>
      </c>
      <c r="AA473" s="218">
        <f t="shared" si="364"/>
        <v>0</v>
      </c>
      <c r="AB473" s="218">
        <f t="shared" si="364"/>
        <v>0</v>
      </c>
      <c r="AC473" s="218">
        <f t="shared" si="364"/>
        <v>0</v>
      </c>
      <c r="AD473" s="1141">
        <f t="shared" si="364"/>
        <v>12668000</v>
      </c>
      <c r="AE473" s="253"/>
      <c r="AF473" s="253"/>
      <c r="AH473" s="249"/>
      <c r="AI473" s="238"/>
      <c r="AJ473" s="238"/>
      <c r="AK473" s="238"/>
      <c r="AL473" s="239"/>
      <c r="AM473" s="254"/>
      <c r="AN473" s="262"/>
      <c r="AO473" s="249"/>
      <c r="AP473" s="229"/>
      <c r="AQ473" s="238"/>
      <c r="AR473" s="244"/>
      <c r="AS473" s="245"/>
      <c r="AT473" s="214"/>
      <c r="AU473" s="238"/>
      <c r="AV473" s="238"/>
      <c r="AW473" s="238"/>
      <c r="AX473" s="239"/>
      <c r="AY473" s="249"/>
      <c r="AZ473" s="229"/>
      <c r="BA473" s="238"/>
      <c r="BB473" s="244"/>
      <c r="BC473" s="179"/>
      <c r="BD473" s="254"/>
      <c r="BE473" s="252"/>
      <c r="BF473" s="249"/>
      <c r="BG473" s="238"/>
      <c r="BH473" s="238"/>
      <c r="BI473" s="238"/>
      <c r="BJ473" s="239"/>
      <c r="BK473" s="249"/>
      <c r="BL473" s="229"/>
      <c r="BM473" s="238"/>
      <c r="BN473" s="244"/>
      <c r="BO473" s="248"/>
      <c r="BP473" s="223"/>
      <c r="BQ473" s="238"/>
      <c r="BR473" s="238"/>
      <c r="BS473" s="238"/>
      <c r="BT473" s="246"/>
      <c r="BU473" s="249"/>
      <c r="BV473" s="229"/>
      <c r="BW473" s="238"/>
      <c r="BX473" s="244"/>
      <c r="BY473" s="248"/>
      <c r="CA473" s="222"/>
      <c r="CB473" s="216"/>
      <c r="CC473" s="216"/>
      <c r="CD473" s="216"/>
      <c r="CE473" s="216"/>
      <c r="CF473" s="216">
        <f t="shared" si="356"/>
        <v>0</v>
      </c>
      <c r="CH473" s="263"/>
      <c r="CJ473" s="274"/>
    </row>
    <row r="474" spans="1:88" s="211" customFormat="1" ht="63" customHeight="1" x14ac:dyDescent="0.15">
      <c r="A474" s="213">
        <f>+ROW()-14</f>
        <v>460</v>
      </c>
      <c r="B474" s="236" t="s">
        <v>74</v>
      </c>
      <c r="C474" s="590" t="s">
        <v>239</v>
      </c>
      <c r="D474" s="705" t="s">
        <v>240</v>
      </c>
      <c r="E474" s="267" t="s">
        <v>84</v>
      </c>
      <c r="F474" s="272" t="s">
        <v>95</v>
      </c>
      <c r="G474" s="224"/>
      <c r="H474" s="263" t="s">
        <v>1136</v>
      </c>
      <c r="I474" s="181"/>
      <c r="J474" s="231"/>
      <c r="K474" s="232">
        <v>10</v>
      </c>
      <c r="L474" s="232">
        <v>2</v>
      </c>
      <c r="M474" s="232">
        <v>1</v>
      </c>
      <c r="N474" s="232">
        <v>7</v>
      </c>
      <c r="O474" s="232">
        <v>1</v>
      </c>
      <c r="P474" s="232">
        <v>1</v>
      </c>
      <c r="Q474" s="233">
        <v>1</v>
      </c>
      <c r="R474" s="255"/>
      <c r="S474" s="255"/>
      <c r="T474" s="624">
        <v>2477000</v>
      </c>
      <c r="U474" s="214">
        <f>AH474+AO474</f>
        <v>0</v>
      </c>
      <c r="V474" s="218">
        <f>AI474+AP474</f>
        <v>0</v>
      </c>
      <c r="W474" s="218">
        <f>AJ474+AQ474</f>
        <v>0</v>
      </c>
      <c r="X474" s="218">
        <f>AK474+AR474</f>
        <v>0</v>
      </c>
      <c r="Y474" s="212">
        <f>AL474+AS474</f>
        <v>0</v>
      </c>
      <c r="Z474" s="214">
        <f>AT474+AY474+BF474+BK474+BP474+BU474</f>
        <v>2477000</v>
      </c>
      <c r="AA474" s="218">
        <f>AU474+AZ474+BG474+BL474+BQ474+BV474</f>
        <v>0</v>
      </c>
      <c r="AB474" s="218">
        <f>AV474+BA474+BH474+BM474+BR474+BW474</f>
        <v>0</v>
      </c>
      <c r="AC474" s="218">
        <f>AW474+BB474+BI474+BN474+BS474+BX474</f>
        <v>0</v>
      </c>
      <c r="AD474" s="212">
        <f>AX474+BC474+BJ474+BO474+BT474+BY474</f>
        <v>2477000</v>
      </c>
      <c r="AE474" s="253"/>
      <c r="AF474" s="253"/>
      <c r="AH474" s="249">
        <f>SUM(AI474:AL474)</f>
        <v>0</v>
      </c>
      <c r="AI474" s="238"/>
      <c r="AJ474" s="238"/>
      <c r="AK474" s="238"/>
      <c r="AL474" s="239"/>
      <c r="AM474" s="254"/>
      <c r="AN474" s="262"/>
      <c r="AO474" s="249">
        <f>SUM(AP474:AS474)</f>
        <v>0</v>
      </c>
      <c r="AP474" s="229"/>
      <c r="AQ474" s="238"/>
      <c r="AR474" s="244"/>
      <c r="AS474" s="245"/>
      <c r="AT474" s="214">
        <f>SUM(AU474:AX474)</f>
        <v>0</v>
      </c>
      <c r="AU474" s="238"/>
      <c r="AV474" s="238"/>
      <c r="AW474" s="238"/>
      <c r="AX474" s="239"/>
      <c r="AY474" s="249">
        <f>SUM(AZ474:BC474)</f>
        <v>2477000</v>
      </c>
      <c r="AZ474" s="229"/>
      <c r="BA474" s="238"/>
      <c r="BB474" s="244"/>
      <c r="BC474" s="179">
        <v>2477000</v>
      </c>
      <c r="BD474" s="254"/>
      <c r="BE474" s="252"/>
      <c r="BF474" s="249">
        <f>SUM(BG474:BJ474)</f>
        <v>0</v>
      </c>
      <c r="BG474" s="238"/>
      <c r="BH474" s="238"/>
      <c r="BI474" s="238"/>
      <c r="BJ474" s="239"/>
      <c r="BK474" s="249">
        <f>SUM(BL474:BO474)</f>
        <v>0</v>
      </c>
      <c r="BL474" s="229"/>
      <c r="BM474" s="238"/>
      <c r="BN474" s="244"/>
      <c r="BO474" s="248"/>
      <c r="BP474" s="223">
        <f>SUM(BQ474:BT474)</f>
        <v>0</v>
      </c>
      <c r="BQ474" s="238"/>
      <c r="BR474" s="238"/>
      <c r="BS474" s="238"/>
      <c r="BT474" s="246"/>
      <c r="BU474" s="249">
        <f>SUM(BV474:BY474)</f>
        <v>0</v>
      </c>
      <c r="BV474" s="229"/>
      <c r="BW474" s="238"/>
      <c r="BX474" s="244"/>
      <c r="BY474" s="248"/>
      <c r="CA474" s="222">
        <v>416</v>
      </c>
      <c r="CB474" s="216"/>
      <c r="CC474" s="216"/>
      <c r="CD474" s="216"/>
      <c r="CE474" s="216"/>
      <c r="CF474" s="216">
        <f t="shared" si="356"/>
        <v>0</v>
      </c>
      <c r="CH474" s="263" t="s">
        <v>241</v>
      </c>
      <c r="CJ474" s="274">
        <v>36</v>
      </c>
    </row>
    <row r="475" spans="1:88" s="211" customFormat="1" ht="63" customHeight="1" x14ac:dyDescent="0.15">
      <c r="A475" s="213"/>
      <c r="B475" s="236"/>
      <c r="C475" s="590"/>
      <c r="D475" s="706" t="s">
        <v>240</v>
      </c>
      <c r="E475" s="267"/>
      <c r="F475" s="272"/>
      <c r="G475" s="224"/>
      <c r="H475" s="1175" t="s">
        <v>1136</v>
      </c>
      <c r="I475" s="181"/>
      <c r="J475" s="231"/>
      <c r="K475" s="232"/>
      <c r="L475" s="232"/>
      <c r="M475" s="232"/>
      <c r="N475" s="232"/>
      <c r="O475" s="232"/>
      <c r="P475" s="232"/>
      <c r="Q475" s="233"/>
      <c r="R475" s="255"/>
      <c r="S475" s="255"/>
      <c r="T475" s="939">
        <f>+SUBTOTAL(9,T474)</f>
        <v>2477000</v>
      </c>
      <c r="U475" s="214">
        <f t="shared" ref="U475:AD475" si="365">+SUBTOTAL(9,U474)</f>
        <v>0</v>
      </c>
      <c r="V475" s="218">
        <f t="shared" si="365"/>
        <v>0</v>
      </c>
      <c r="W475" s="218">
        <f t="shared" si="365"/>
        <v>0</v>
      </c>
      <c r="X475" s="218">
        <f t="shared" si="365"/>
        <v>0</v>
      </c>
      <c r="Y475" s="212">
        <f t="shared" si="365"/>
        <v>0</v>
      </c>
      <c r="Z475" s="1146">
        <f t="shared" si="365"/>
        <v>2477000</v>
      </c>
      <c r="AA475" s="218">
        <f t="shared" si="365"/>
        <v>0</v>
      </c>
      <c r="AB475" s="218">
        <f t="shared" si="365"/>
        <v>0</v>
      </c>
      <c r="AC475" s="218">
        <f t="shared" si="365"/>
        <v>0</v>
      </c>
      <c r="AD475" s="1141">
        <f t="shared" si="365"/>
        <v>2477000</v>
      </c>
      <c r="AE475" s="253"/>
      <c r="AF475" s="253"/>
      <c r="AH475" s="249"/>
      <c r="AI475" s="238"/>
      <c r="AJ475" s="238"/>
      <c r="AK475" s="238"/>
      <c r="AL475" s="239"/>
      <c r="AM475" s="254"/>
      <c r="AN475" s="262"/>
      <c r="AO475" s="249"/>
      <c r="AP475" s="229"/>
      <c r="AQ475" s="238"/>
      <c r="AR475" s="244"/>
      <c r="AS475" s="245"/>
      <c r="AT475" s="214"/>
      <c r="AU475" s="238"/>
      <c r="AV475" s="238"/>
      <c r="AW475" s="238"/>
      <c r="AX475" s="239"/>
      <c r="AY475" s="249"/>
      <c r="AZ475" s="229"/>
      <c r="BA475" s="238"/>
      <c r="BB475" s="244"/>
      <c r="BC475" s="655"/>
      <c r="BD475" s="254"/>
      <c r="BE475" s="252"/>
      <c r="BF475" s="249"/>
      <c r="BG475" s="238"/>
      <c r="BH475" s="238"/>
      <c r="BI475" s="238"/>
      <c r="BJ475" s="239"/>
      <c r="BK475" s="249"/>
      <c r="BL475" s="229"/>
      <c r="BM475" s="238"/>
      <c r="BN475" s="244"/>
      <c r="BO475" s="248"/>
      <c r="BP475" s="223"/>
      <c r="BQ475" s="238"/>
      <c r="BR475" s="238"/>
      <c r="BS475" s="238"/>
      <c r="BT475" s="246"/>
      <c r="BU475" s="249"/>
      <c r="BV475" s="229"/>
      <c r="BW475" s="238"/>
      <c r="BX475" s="244"/>
      <c r="BY475" s="248"/>
      <c r="CA475" s="222"/>
      <c r="CB475" s="216"/>
      <c r="CC475" s="216"/>
      <c r="CD475" s="216"/>
      <c r="CE475" s="216"/>
      <c r="CF475" s="216">
        <f t="shared" si="356"/>
        <v>0</v>
      </c>
      <c r="CH475" s="263"/>
      <c r="CJ475" s="274"/>
    </row>
    <row r="476" spans="1:88" s="211" customFormat="1" ht="16.5" customHeight="1" x14ac:dyDescent="0.15">
      <c r="A476" s="213">
        <f>+ROW()-14</f>
        <v>462</v>
      </c>
      <c r="B476" s="236" t="s">
        <v>28</v>
      </c>
      <c r="C476" s="265" t="s">
        <v>242</v>
      </c>
      <c r="D476" s="271" t="s">
        <v>243</v>
      </c>
      <c r="E476" s="267" t="s">
        <v>84</v>
      </c>
      <c r="F476" s="272" t="s">
        <v>95</v>
      </c>
      <c r="G476" s="228" t="s">
        <v>244</v>
      </c>
      <c r="H476" s="263" t="s">
        <v>254</v>
      </c>
      <c r="I476" s="181" t="s">
        <v>1132</v>
      </c>
      <c r="J476" s="231">
        <v>44651</v>
      </c>
      <c r="K476" s="232">
        <v>10</v>
      </c>
      <c r="L476" s="232">
        <v>2</v>
      </c>
      <c r="M476" s="232">
        <v>1</v>
      </c>
      <c r="N476" s="232">
        <v>7</v>
      </c>
      <c r="O476" s="232">
        <v>1</v>
      </c>
      <c r="P476" s="232">
        <v>2</v>
      </c>
      <c r="Q476" s="233">
        <v>4</v>
      </c>
      <c r="R476" s="255"/>
      <c r="S476" s="255"/>
      <c r="T476" s="624">
        <v>400000</v>
      </c>
      <c r="U476" s="214">
        <f>AH476+AO476</f>
        <v>0</v>
      </c>
      <c r="V476" s="218">
        <f>AI476+AP476</f>
        <v>0</v>
      </c>
      <c r="W476" s="218">
        <f>AJ476+AQ476</f>
        <v>0</v>
      </c>
      <c r="X476" s="218">
        <f>AK476+AR476</f>
        <v>0</v>
      </c>
      <c r="Y476" s="212">
        <f>AL476+AS476</f>
        <v>0</v>
      </c>
      <c r="Z476" s="214">
        <f>AT476+AY476+BF476+BK476+BP476+BU476</f>
        <v>400000</v>
      </c>
      <c r="AA476" s="218">
        <f>AU476+AZ476+BG476+BL476+BQ476+BV476</f>
        <v>0</v>
      </c>
      <c r="AB476" s="218">
        <f>AV476+BA476+BH476+BM476+BR476+BW476</f>
        <v>0</v>
      </c>
      <c r="AC476" s="218">
        <f>AW476+BB476+BI476+BN476+BS476+BX476</f>
        <v>0</v>
      </c>
      <c r="AD476" s="212">
        <f>AX476+BC476+BJ476+BO476+BT476+BY476</f>
        <v>400000</v>
      </c>
      <c r="AE476" s="253"/>
      <c r="AF476" s="253"/>
      <c r="AH476" s="249">
        <f>SUM(AI476:AL476)</f>
        <v>0</v>
      </c>
      <c r="AI476" s="238"/>
      <c r="AJ476" s="238"/>
      <c r="AK476" s="238"/>
      <c r="AL476" s="239"/>
      <c r="AM476" s="254"/>
      <c r="AN476" s="262"/>
      <c r="AO476" s="249">
        <f>SUM(AP476:AS476)</f>
        <v>0</v>
      </c>
      <c r="AP476" s="238"/>
      <c r="AQ476" s="238"/>
      <c r="AR476" s="244"/>
      <c r="AS476" s="245"/>
      <c r="AT476" s="214">
        <f>SUM(AU476:AX476)</f>
        <v>255914</v>
      </c>
      <c r="AU476" s="238"/>
      <c r="AV476" s="238"/>
      <c r="AW476" s="238"/>
      <c r="AX476" s="179">
        <v>255914</v>
      </c>
      <c r="AY476" s="249">
        <f>SUM(AZ476:BC476)</f>
        <v>144086</v>
      </c>
      <c r="AZ476" s="238"/>
      <c r="BA476" s="238"/>
      <c r="BB476" s="244"/>
      <c r="BC476" s="239">
        <v>144086</v>
      </c>
      <c r="BD476" s="254"/>
      <c r="BE476" s="252"/>
      <c r="BF476" s="249">
        <f>SUM(BG476:BJ476)</f>
        <v>0</v>
      </c>
      <c r="BG476" s="238"/>
      <c r="BH476" s="238"/>
      <c r="BI476" s="238"/>
      <c r="BJ476" s="239"/>
      <c r="BK476" s="249">
        <f>SUM(BL476:BO476)</f>
        <v>0</v>
      </c>
      <c r="BL476" s="238"/>
      <c r="BM476" s="238"/>
      <c r="BN476" s="244"/>
      <c r="BO476" s="248"/>
      <c r="BP476" s="223">
        <f>SUM(BQ476:BT476)</f>
        <v>0</v>
      </c>
      <c r="BQ476" s="238"/>
      <c r="BR476" s="238"/>
      <c r="BS476" s="238"/>
      <c r="BT476" s="246"/>
      <c r="BU476" s="249">
        <f>SUM(BV476:BY476)</f>
        <v>0</v>
      </c>
      <c r="BV476" s="238"/>
      <c r="BW476" s="238"/>
      <c r="BX476" s="244"/>
      <c r="BY476" s="248"/>
      <c r="CA476" s="222">
        <v>418</v>
      </c>
      <c r="CB476" s="216"/>
      <c r="CC476" s="216"/>
      <c r="CD476" s="216"/>
      <c r="CE476" s="216"/>
      <c r="CF476" s="216">
        <f t="shared" si="356"/>
        <v>0</v>
      </c>
      <c r="CH476" s="263" t="s">
        <v>170</v>
      </c>
      <c r="CJ476" s="274">
        <v>36</v>
      </c>
    </row>
    <row r="477" spans="1:88" s="211" customFormat="1" ht="16.5" customHeight="1" x14ac:dyDescent="0.15">
      <c r="A477" s="213"/>
      <c r="B477" s="236"/>
      <c r="C477" s="265"/>
      <c r="D477" s="709" t="s">
        <v>243</v>
      </c>
      <c r="E477" s="267"/>
      <c r="F477" s="272"/>
      <c r="G477" s="228"/>
      <c r="H477" s="1175" t="s">
        <v>254</v>
      </c>
      <c r="I477" s="181"/>
      <c r="J477" s="231"/>
      <c r="K477" s="232"/>
      <c r="L477" s="232"/>
      <c r="M477" s="232"/>
      <c r="N477" s="232"/>
      <c r="O477" s="232"/>
      <c r="P477" s="232"/>
      <c r="Q477" s="233"/>
      <c r="R477" s="255"/>
      <c r="S477" s="255"/>
      <c r="T477" s="939">
        <f>+SUBTOTAL(9,T476)</f>
        <v>400000</v>
      </c>
      <c r="U477" s="214">
        <f t="shared" ref="U477:AD477" si="366">+SUBTOTAL(9,U476)</f>
        <v>0</v>
      </c>
      <c r="V477" s="218">
        <f t="shared" si="366"/>
        <v>0</v>
      </c>
      <c r="W477" s="218">
        <f t="shared" si="366"/>
        <v>0</v>
      </c>
      <c r="X477" s="218">
        <f t="shared" si="366"/>
        <v>0</v>
      </c>
      <c r="Y477" s="212">
        <f t="shared" si="366"/>
        <v>0</v>
      </c>
      <c r="Z477" s="1146">
        <f t="shared" si="366"/>
        <v>400000</v>
      </c>
      <c r="AA477" s="218">
        <f t="shared" si="366"/>
        <v>0</v>
      </c>
      <c r="AB477" s="218">
        <f t="shared" si="366"/>
        <v>0</v>
      </c>
      <c r="AC477" s="218">
        <f t="shared" si="366"/>
        <v>0</v>
      </c>
      <c r="AD477" s="1141">
        <f t="shared" si="366"/>
        <v>400000</v>
      </c>
      <c r="AE477" s="253"/>
      <c r="AF477" s="253"/>
      <c r="AH477" s="249"/>
      <c r="AI477" s="238"/>
      <c r="AJ477" s="238"/>
      <c r="AK477" s="238"/>
      <c r="AL477" s="239"/>
      <c r="AM477" s="254"/>
      <c r="AN477" s="262"/>
      <c r="AO477" s="249"/>
      <c r="AP477" s="238"/>
      <c r="AQ477" s="238"/>
      <c r="AR477" s="244"/>
      <c r="AS477" s="245"/>
      <c r="AT477" s="214"/>
      <c r="AU477" s="238"/>
      <c r="AV477" s="238"/>
      <c r="AW477" s="238"/>
      <c r="AX477" s="655"/>
      <c r="AY477" s="249"/>
      <c r="AZ477" s="238"/>
      <c r="BA477" s="238"/>
      <c r="BB477" s="244"/>
      <c r="BC477" s="239"/>
      <c r="BD477" s="254"/>
      <c r="BE477" s="252"/>
      <c r="BF477" s="249"/>
      <c r="BG477" s="238"/>
      <c r="BH477" s="238"/>
      <c r="BI477" s="238"/>
      <c r="BJ477" s="239"/>
      <c r="BK477" s="249"/>
      <c r="BL477" s="238"/>
      <c r="BM477" s="238"/>
      <c r="BN477" s="244"/>
      <c r="BO477" s="248"/>
      <c r="BP477" s="223"/>
      <c r="BQ477" s="238"/>
      <c r="BR477" s="238"/>
      <c r="BS477" s="238"/>
      <c r="BT477" s="246"/>
      <c r="BU477" s="249"/>
      <c r="BV477" s="238"/>
      <c r="BW477" s="238"/>
      <c r="BX477" s="244"/>
      <c r="BY477" s="248"/>
      <c r="CA477" s="222"/>
      <c r="CB477" s="216"/>
      <c r="CC477" s="216"/>
      <c r="CD477" s="216"/>
      <c r="CE477" s="216"/>
      <c r="CF477" s="216">
        <f t="shared" si="356"/>
        <v>0</v>
      </c>
      <c r="CH477" s="263"/>
      <c r="CJ477" s="274"/>
    </row>
    <row r="478" spans="1:88" s="211" customFormat="1" ht="16.5" customHeight="1" x14ac:dyDescent="0.15">
      <c r="A478" s="213">
        <f>+ROW()-14</f>
        <v>464</v>
      </c>
      <c r="B478" s="236" t="s">
        <v>26</v>
      </c>
      <c r="C478" s="265" t="s">
        <v>583</v>
      </c>
      <c r="D478" s="271" t="s">
        <v>584</v>
      </c>
      <c r="E478" s="267" t="s">
        <v>576</v>
      </c>
      <c r="F478" s="272" t="s">
        <v>577</v>
      </c>
      <c r="G478" s="228" t="s">
        <v>585</v>
      </c>
      <c r="H478" s="263">
        <v>3</v>
      </c>
      <c r="I478" s="230">
        <v>44287</v>
      </c>
      <c r="J478" s="231">
        <v>44651</v>
      </c>
      <c r="K478" s="232">
        <v>10</v>
      </c>
      <c r="L478" s="232">
        <v>2</v>
      </c>
      <c r="M478" s="232">
        <v>1</v>
      </c>
      <c r="N478" s="232">
        <v>8</v>
      </c>
      <c r="O478" s="232">
        <v>1</v>
      </c>
      <c r="P478" s="232">
        <v>1</v>
      </c>
      <c r="Q478" s="233">
        <v>1</v>
      </c>
      <c r="R478" s="255"/>
      <c r="S478" s="255"/>
      <c r="T478" s="258">
        <v>2200</v>
      </c>
      <c r="U478" s="214">
        <f>AH478+AO478</f>
        <v>0</v>
      </c>
      <c r="V478" s="218">
        <f>AI478+AP478</f>
        <v>0</v>
      </c>
      <c r="W478" s="218">
        <f>AJ478+AQ478</f>
        <v>0</v>
      </c>
      <c r="X478" s="218">
        <f>AK478+AR478</f>
        <v>0</v>
      </c>
      <c r="Y478" s="212">
        <f>AL478+AS478</f>
        <v>0</v>
      </c>
      <c r="Z478" s="214">
        <f>AT478+AY478+BF478+BK478+BP478+BU478</f>
        <v>2200</v>
      </c>
      <c r="AA478" s="218">
        <f>AU478+AZ478+BG478+BL478+BQ478+BV478</f>
        <v>0</v>
      </c>
      <c r="AB478" s="218">
        <f>AV478+BA478+BH478+BM478+BR478+BW478</f>
        <v>0</v>
      </c>
      <c r="AC478" s="218">
        <f>AW478+BB478+BI478+BN478+BS478+BX478</f>
        <v>0</v>
      </c>
      <c r="AD478" s="212">
        <f>AX478+BC478+BJ478+BO478+BT478+BY478</f>
        <v>2200</v>
      </c>
      <c r="AE478" s="253"/>
      <c r="AF478" s="253"/>
      <c r="AH478" s="249">
        <f>SUM(AI478:AL478)</f>
        <v>0</v>
      </c>
      <c r="AI478" s="238"/>
      <c r="AJ478" s="238"/>
      <c r="AK478" s="238"/>
      <c r="AL478" s="239"/>
      <c r="AM478" s="254"/>
      <c r="AN478" s="262"/>
      <c r="AO478" s="249">
        <f>SUM(AP478:AS478)</f>
        <v>0</v>
      </c>
      <c r="AP478" s="238"/>
      <c r="AQ478" s="238"/>
      <c r="AR478" s="244"/>
      <c r="AS478" s="245"/>
      <c r="AT478" s="214">
        <f>SUM(AU478:AX478)</f>
        <v>0</v>
      </c>
      <c r="AU478" s="238"/>
      <c r="AV478" s="238"/>
      <c r="AW478" s="238"/>
      <c r="AX478" s="239"/>
      <c r="AY478" s="249">
        <f>SUM(AZ478:BC478)</f>
        <v>2200</v>
      </c>
      <c r="AZ478" s="238"/>
      <c r="BA478" s="238"/>
      <c r="BB478" s="244"/>
      <c r="BC478" s="248">
        <v>2200</v>
      </c>
      <c r="BD478" s="254"/>
      <c r="BE478" s="252"/>
      <c r="BF478" s="249">
        <f>SUM(BG478:BJ478)</f>
        <v>0</v>
      </c>
      <c r="BG478" s="238"/>
      <c r="BH478" s="238"/>
      <c r="BI478" s="238"/>
      <c r="BJ478" s="239"/>
      <c r="BK478" s="249">
        <f>SUM(BL478:BO478)</f>
        <v>0</v>
      </c>
      <c r="BL478" s="238"/>
      <c r="BM478" s="238"/>
      <c r="BN478" s="244"/>
      <c r="BO478" s="248"/>
      <c r="BP478" s="223">
        <f>SUM(BQ478:BT478)</f>
        <v>0</v>
      </c>
      <c r="BQ478" s="238"/>
      <c r="BR478" s="238"/>
      <c r="BS478" s="238"/>
      <c r="BT478" s="246"/>
      <c r="BU478" s="249">
        <f>SUM(BV478:BY478)</f>
        <v>0</v>
      </c>
      <c r="BV478" s="238"/>
      <c r="BW478" s="238"/>
      <c r="BX478" s="244"/>
      <c r="BY478" s="248"/>
      <c r="CA478" s="222">
        <v>420</v>
      </c>
      <c r="CB478" s="216"/>
      <c r="CC478" s="216"/>
      <c r="CD478" s="216"/>
      <c r="CE478" s="216"/>
      <c r="CF478" s="216">
        <f t="shared" si="356"/>
        <v>0</v>
      </c>
      <c r="CH478" s="263">
        <v>32</v>
      </c>
      <c r="CJ478" s="274">
        <v>51</v>
      </c>
    </row>
    <row r="479" spans="1:88" s="211" customFormat="1" ht="16.5" customHeight="1" x14ac:dyDescent="0.15">
      <c r="A479" s="213"/>
      <c r="B479" s="236"/>
      <c r="C479" s="265"/>
      <c r="D479" s="709" t="s">
        <v>584</v>
      </c>
      <c r="E479" s="267"/>
      <c r="F479" s="272"/>
      <c r="G479" s="228"/>
      <c r="H479" s="1175">
        <v>3</v>
      </c>
      <c r="I479" s="230"/>
      <c r="J479" s="231"/>
      <c r="K479" s="232"/>
      <c r="L479" s="232"/>
      <c r="M479" s="232"/>
      <c r="N479" s="232"/>
      <c r="O479" s="232"/>
      <c r="P479" s="232"/>
      <c r="Q479" s="233"/>
      <c r="R479" s="255"/>
      <c r="S479" s="255"/>
      <c r="T479" s="939">
        <f>+SUBTOTAL(9,T478)</f>
        <v>2200</v>
      </c>
      <c r="U479" s="214">
        <f t="shared" ref="U479:AD479" si="367">+SUBTOTAL(9,U478)</f>
        <v>0</v>
      </c>
      <c r="V479" s="218">
        <f t="shared" si="367"/>
        <v>0</v>
      </c>
      <c r="W479" s="218">
        <f t="shared" si="367"/>
        <v>0</v>
      </c>
      <c r="X479" s="218">
        <f t="shared" si="367"/>
        <v>0</v>
      </c>
      <c r="Y479" s="212">
        <f t="shared" si="367"/>
        <v>0</v>
      </c>
      <c r="Z479" s="1147">
        <f t="shared" si="367"/>
        <v>2200</v>
      </c>
      <c r="AA479" s="218">
        <f t="shared" si="367"/>
        <v>0</v>
      </c>
      <c r="AB479" s="218">
        <f t="shared" si="367"/>
        <v>0</v>
      </c>
      <c r="AC479" s="218">
        <f t="shared" si="367"/>
        <v>0</v>
      </c>
      <c r="AD479" s="1141">
        <f t="shared" si="367"/>
        <v>2200</v>
      </c>
      <c r="AE479" s="253"/>
      <c r="AF479" s="253"/>
      <c r="AH479" s="249"/>
      <c r="AI479" s="238"/>
      <c r="AJ479" s="238"/>
      <c r="AK479" s="238"/>
      <c r="AL479" s="239"/>
      <c r="AM479" s="254"/>
      <c r="AN479" s="262"/>
      <c r="AO479" s="249"/>
      <c r="AP479" s="238"/>
      <c r="AQ479" s="238"/>
      <c r="AR479" s="244"/>
      <c r="AS479" s="245"/>
      <c r="AT479" s="214"/>
      <c r="AU479" s="238"/>
      <c r="AV479" s="238"/>
      <c r="AW479" s="238"/>
      <c r="AX479" s="239"/>
      <c r="AY479" s="249"/>
      <c r="AZ479" s="238"/>
      <c r="BA479" s="238"/>
      <c r="BB479" s="244"/>
      <c r="BC479" s="248"/>
      <c r="BD479" s="254"/>
      <c r="BE479" s="252"/>
      <c r="BF479" s="249"/>
      <c r="BG479" s="238"/>
      <c r="BH479" s="238"/>
      <c r="BI479" s="238"/>
      <c r="BJ479" s="239"/>
      <c r="BK479" s="249"/>
      <c r="BL479" s="238"/>
      <c r="BM479" s="238"/>
      <c r="BN479" s="244"/>
      <c r="BO479" s="248"/>
      <c r="BP479" s="223"/>
      <c r="BQ479" s="238"/>
      <c r="BR479" s="238"/>
      <c r="BS479" s="238"/>
      <c r="BT479" s="246"/>
      <c r="BU479" s="249"/>
      <c r="BV479" s="238"/>
      <c r="BW479" s="238"/>
      <c r="BX479" s="244"/>
      <c r="BY479" s="248"/>
      <c r="CA479" s="222"/>
      <c r="CB479" s="216"/>
      <c r="CC479" s="216"/>
      <c r="CD479" s="216"/>
      <c r="CE479" s="216"/>
      <c r="CF479" s="216">
        <f t="shared" si="356"/>
        <v>0</v>
      </c>
      <c r="CH479" s="425"/>
      <c r="CJ479" s="274"/>
    </row>
    <row r="480" spans="1:88" s="211" customFormat="1" ht="16.5" customHeight="1" x14ac:dyDescent="0.15">
      <c r="A480" s="213">
        <f>+ROW()-14</f>
        <v>466</v>
      </c>
      <c r="B480" s="236" t="s">
        <v>26</v>
      </c>
      <c r="C480" s="268" t="s">
        <v>1577</v>
      </c>
      <c r="D480" s="266" t="s">
        <v>1578</v>
      </c>
      <c r="E480" s="269" t="s">
        <v>1569</v>
      </c>
      <c r="F480" s="201" t="s">
        <v>1570</v>
      </c>
      <c r="G480" s="472" t="s">
        <v>1580</v>
      </c>
      <c r="H480" s="264" t="s">
        <v>1581</v>
      </c>
      <c r="I480" s="230">
        <v>44074</v>
      </c>
      <c r="J480" s="231">
        <v>45016</v>
      </c>
      <c r="K480" s="232">
        <v>10</v>
      </c>
      <c r="L480" s="232">
        <v>2</v>
      </c>
      <c r="M480" s="232">
        <v>1</v>
      </c>
      <c r="N480" s="232">
        <v>10</v>
      </c>
      <c r="O480" s="232">
        <v>1</v>
      </c>
      <c r="P480" s="232">
        <v>3</v>
      </c>
      <c r="Q480" s="233">
        <v>1</v>
      </c>
      <c r="R480" s="256"/>
      <c r="S480" s="256"/>
      <c r="T480" s="473">
        <v>30000</v>
      </c>
      <c r="U480" s="214">
        <f t="shared" ref="U480:Y483" si="368">AH480+AO480</f>
        <v>0</v>
      </c>
      <c r="V480" s="218">
        <f t="shared" si="368"/>
        <v>0</v>
      </c>
      <c r="W480" s="218">
        <f t="shared" si="368"/>
        <v>0</v>
      </c>
      <c r="X480" s="218">
        <f t="shared" si="368"/>
        <v>0</v>
      </c>
      <c r="Y480" s="212">
        <f t="shared" si="368"/>
        <v>0</v>
      </c>
      <c r="Z480" s="214">
        <f t="shared" ref="Z480:AD483" si="369">AT480+AY480+BF480+BK480+BP480+BU480</f>
        <v>30000</v>
      </c>
      <c r="AA480" s="218">
        <f t="shared" si="369"/>
        <v>0</v>
      </c>
      <c r="AB480" s="218">
        <f t="shared" si="369"/>
        <v>0</v>
      </c>
      <c r="AC480" s="218">
        <f t="shared" si="369"/>
        <v>0</v>
      </c>
      <c r="AD480" s="212">
        <f t="shared" si="369"/>
        <v>30000</v>
      </c>
      <c r="AE480" s="252"/>
      <c r="AF480" s="252"/>
      <c r="AH480" s="249">
        <f>SUM(AI480:AL480)</f>
        <v>0</v>
      </c>
      <c r="AI480" s="238"/>
      <c r="AJ480" s="238"/>
      <c r="AK480" s="238"/>
      <c r="AL480" s="239"/>
      <c r="AM480" s="254"/>
      <c r="AN480" s="262"/>
      <c r="AO480" s="249">
        <f>SUM(AP480:AS480)</f>
        <v>0</v>
      </c>
      <c r="AP480" s="238"/>
      <c r="AQ480" s="238"/>
      <c r="AR480" s="238"/>
      <c r="AS480" s="242"/>
      <c r="AT480" s="214">
        <f>SUM(AU480:AX480)</f>
        <v>0</v>
      </c>
      <c r="AU480" s="238"/>
      <c r="AV480" s="238"/>
      <c r="AW480" s="238"/>
      <c r="AX480" s="239"/>
      <c r="AY480" s="249">
        <f>SUM(AZ480:BC480)</f>
        <v>16000</v>
      </c>
      <c r="AZ480" s="238"/>
      <c r="BA480" s="238"/>
      <c r="BB480" s="238"/>
      <c r="BC480" s="409">
        <v>16000</v>
      </c>
      <c r="BD480" s="254"/>
      <c r="BE480" s="252"/>
      <c r="BF480" s="249">
        <f>SUM(BG480:BJ480)</f>
        <v>14000</v>
      </c>
      <c r="BG480" s="238"/>
      <c r="BH480" s="238"/>
      <c r="BI480" s="238"/>
      <c r="BJ480" s="468">
        <v>14000</v>
      </c>
      <c r="BK480" s="249">
        <f>SUM(BL480:BO480)</f>
        <v>0</v>
      </c>
      <c r="BL480" s="238"/>
      <c r="BM480" s="238"/>
      <c r="BN480" s="238"/>
      <c r="BO480" s="246"/>
      <c r="BP480" s="223">
        <f>SUM(BQ480:BT480)</f>
        <v>0</v>
      </c>
      <c r="BQ480" s="238"/>
      <c r="BR480" s="238"/>
      <c r="BS480" s="238"/>
      <c r="BT480" s="246"/>
      <c r="BU480" s="249">
        <f>SUM(BV480:BY480)</f>
        <v>0</v>
      </c>
      <c r="BV480" s="238"/>
      <c r="BW480" s="238"/>
      <c r="BX480" s="238"/>
      <c r="BY480" s="246"/>
      <c r="CA480" s="222">
        <v>4</v>
      </c>
      <c r="CB480" s="216"/>
      <c r="CC480" s="216"/>
      <c r="CD480" s="216"/>
      <c r="CE480" s="216"/>
      <c r="CF480" s="216">
        <f>+T480-Z480-U480</f>
        <v>0</v>
      </c>
      <c r="CH480" s="376"/>
    </row>
    <row r="481" spans="1:88" s="211" customFormat="1" ht="16.5" customHeight="1" x14ac:dyDescent="0.15">
      <c r="A481" s="213">
        <f>+ROW()-14</f>
        <v>467</v>
      </c>
      <c r="B481" s="236" t="s">
        <v>26</v>
      </c>
      <c r="C481" s="268" t="s">
        <v>1954</v>
      </c>
      <c r="D481" s="266" t="s">
        <v>1955</v>
      </c>
      <c r="E481" s="269" t="s">
        <v>576</v>
      </c>
      <c r="F481" s="201" t="s">
        <v>577</v>
      </c>
      <c r="G481" s="472" t="s">
        <v>1580</v>
      </c>
      <c r="H481" s="264" t="s">
        <v>1430</v>
      </c>
      <c r="I481" s="230">
        <v>44074</v>
      </c>
      <c r="J481" s="231">
        <v>45016</v>
      </c>
      <c r="K481" s="232">
        <v>10</v>
      </c>
      <c r="L481" s="232">
        <v>2</v>
      </c>
      <c r="M481" s="232">
        <v>1</v>
      </c>
      <c r="N481" s="232">
        <v>8</v>
      </c>
      <c r="O481" s="232">
        <v>1</v>
      </c>
      <c r="P481" s="232">
        <v>1</v>
      </c>
      <c r="Q481" s="233">
        <v>3</v>
      </c>
      <c r="R481" s="256"/>
      <c r="S481" s="256"/>
      <c r="T481" s="473">
        <v>33000</v>
      </c>
      <c r="U481" s="214">
        <f t="shared" si="368"/>
        <v>0</v>
      </c>
      <c r="V481" s="218">
        <f t="shared" si="368"/>
        <v>0</v>
      </c>
      <c r="W481" s="218">
        <f t="shared" si="368"/>
        <v>0</v>
      </c>
      <c r="X481" s="218">
        <f t="shared" si="368"/>
        <v>0</v>
      </c>
      <c r="Y481" s="212">
        <f t="shared" si="368"/>
        <v>0</v>
      </c>
      <c r="Z481" s="214">
        <f t="shared" si="369"/>
        <v>33000</v>
      </c>
      <c r="AA481" s="218">
        <f t="shared" si="369"/>
        <v>0</v>
      </c>
      <c r="AB481" s="218">
        <f t="shared" si="369"/>
        <v>0</v>
      </c>
      <c r="AC481" s="218">
        <f t="shared" si="369"/>
        <v>0</v>
      </c>
      <c r="AD481" s="212">
        <f t="shared" si="369"/>
        <v>33000</v>
      </c>
      <c r="AE481" s="252"/>
      <c r="AF481" s="252"/>
      <c r="AH481" s="249">
        <f>SUM(AI481:AL481)</f>
        <v>0</v>
      </c>
      <c r="AI481" s="238"/>
      <c r="AJ481" s="238"/>
      <c r="AK481" s="238"/>
      <c r="AL481" s="239"/>
      <c r="AM481" s="254"/>
      <c r="AN481" s="262"/>
      <c r="AO481" s="249">
        <f>SUM(AP481:AS481)</f>
        <v>0</v>
      </c>
      <c r="AP481" s="238"/>
      <c r="AQ481" s="238"/>
      <c r="AR481" s="238"/>
      <c r="AS481" s="242"/>
      <c r="AT481" s="214">
        <f>SUM(AU481:AX481)</f>
        <v>0</v>
      </c>
      <c r="AU481" s="238"/>
      <c r="AV481" s="238"/>
      <c r="AW481" s="238"/>
      <c r="AX481" s="239"/>
      <c r="AY481" s="249">
        <f>SUM(AZ481:BC481)</f>
        <v>18000</v>
      </c>
      <c r="AZ481" s="238"/>
      <c r="BA481" s="238"/>
      <c r="BB481" s="238"/>
      <c r="BC481" s="409">
        <v>18000</v>
      </c>
      <c r="BD481" s="254"/>
      <c r="BE481" s="252"/>
      <c r="BF481" s="249">
        <f>SUM(BG481:BJ481)</f>
        <v>15000</v>
      </c>
      <c r="BG481" s="238"/>
      <c r="BH481" s="238"/>
      <c r="BI481" s="238"/>
      <c r="BJ481" s="468">
        <v>15000</v>
      </c>
      <c r="BK481" s="249">
        <f>SUM(BL481:BO481)</f>
        <v>0</v>
      </c>
      <c r="BL481" s="238"/>
      <c r="BM481" s="238"/>
      <c r="BN481" s="238"/>
      <c r="BO481" s="246"/>
      <c r="BP481" s="223">
        <f>SUM(BQ481:BT481)</f>
        <v>0</v>
      </c>
      <c r="BQ481" s="238"/>
      <c r="BR481" s="238"/>
      <c r="BS481" s="238"/>
      <c r="BT481" s="246"/>
      <c r="BU481" s="249">
        <f>SUM(BV481:BY481)</f>
        <v>0</v>
      </c>
      <c r="BV481" s="238"/>
      <c r="BW481" s="238"/>
      <c r="BX481" s="238"/>
      <c r="BY481" s="246"/>
      <c r="CA481" s="222">
        <v>4</v>
      </c>
      <c r="CB481" s="216"/>
      <c r="CC481" s="216"/>
      <c r="CD481" s="216"/>
      <c r="CE481" s="216"/>
      <c r="CF481" s="216">
        <f>+T481-Z481-U481</f>
        <v>0</v>
      </c>
      <c r="CH481" s="376"/>
    </row>
    <row r="482" spans="1:88" s="211" customFormat="1" ht="16.5" customHeight="1" x14ac:dyDescent="0.15">
      <c r="A482" s="213">
        <f>+ROW()-14</f>
        <v>468</v>
      </c>
      <c r="B482" s="236" t="s">
        <v>26</v>
      </c>
      <c r="C482" s="268" t="s">
        <v>1954</v>
      </c>
      <c r="D482" s="266" t="s">
        <v>1955</v>
      </c>
      <c r="E482" s="269" t="s">
        <v>576</v>
      </c>
      <c r="F482" s="201" t="s">
        <v>641</v>
      </c>
      <c r="G482" s="472" t="s">
        <v>1580</v>
      </c>
      <c r="H482" s="264" t="s">
        <v>1430</v>
      </c>
      <c r="I482" s="230">
        <v>44074</v>
      </c>
      <c r="J482" s="231">
        <v>45016</v>
      </c>
      <c r="K482" s="232">
        <v>10</v>
      </c>
      <c r="L482" s="232">
        <v>2</v>
      </c>
      <c r="M482" s="232">
        <v>1</v>
      </c>
      <c r="N482" s="232">
        <v>9</v>
      </c>
      <c r="O482" s="232">
        <v>1</v>
      </c>
      <c r="P482" s="232">
        <v>1</v>
      </c>
      <c r="Q482" s="233">
        <v>6</v>
      </c>
      <c r="R482" s="256"/>
      <c r="S482" s="256"/>
      <c r="T482" s="473">
        <v>11000</v>
      </c>
      <c r="U482" s="214">
        <f t="shared" si="368"/>
        <v>0</v>
      </c>
      <c r="V482" s="218">
        <f t="shared" si="368"/>
        <v>0</v>
      </c>
      <c r="W482" s="218">
        <f t="shared" si="368"/>
        <v>0</v>
      </c>
      <c r="X482" s="218">
        <f t="shared" si="368"/>
        <v>0</v>
      </c>
      <c r="Y482" s="212">
        <f t="shared" si="368"/>
        <v>0</v>
      </c>
      <c r="Z482" s="214">
        <f t="shared" si="369"/>
        <v>11000</v>
      </c>
      <c r="AA482" s="218">
        <f t="shared" si="369"/>
        <v>0</v>
      </c>
      <c r="AB482" s="218">
        <f t="shared" si="369"/>
        <v>0</v>
      </c>
      <c r="AC482" s="218">
        <f t="shared" si="369"/>
        <v>0</v>
      </c>
      <c r="AD482" s="212">
        <f t="shared" si="369"/>
        <v>11000</v>
      </c>
      <c r="AE482" s="252"/>
      <c r="AF482" s="252"/>
      <c r="AH482" s="249">
        <f>SUM(AI482:AL482)</f>
        <v>0</v>
      </c>
      <c r="AI482" s="238"/>
      <c r="AJ482" s="238"/>
      <c r="AK482" s="238"/>
      <c r="AL482" s="239"/>
      <c r="AM482" s="254"/>
      <c r="AN482" s="262"/>
      <c r="AO482" s="249">
        <f>SUM(AP482:AS482)</f>
        <v>0</v>
      </c>
      <c r="AP482" s="238"/>
      <c r="AQ482" s="238"/>
      <c r="AR482" s="238"/>
      <c r="AS482" s="242"/>
      <c r="AT482" s="214">
        <f>SUM(AU482:AX482)</f>
        <v>0</v>
      </c>
      <c r="AU482" s="238"/>
      <c r="AV482" s="238"/>
      <c r="AW482" s="238"/>
      <c r="AX482" s="239"/>
      <c r="AY482" s="249">
        <f>SUM(AZ482:BC482)</f>
        <v>6000</v>
      </c>
      <c r="AZ482" s="238"/>
      <c r="BA482" s="238"/>
      <c r="BB482" s="238"/>
      <c r="BC482" s="409">
        <v>6000</v>
      </c>
      <c r="BD482" s="254"/>
      <c r="BE482" s="252"/>
      <c r="BF482" s="249">
        <f>SUM(BG482:BJ482)</f>
        <v>5000</v>
      </c>
      <c r="BG482" s="238"/>
      <c r="BH482" s="238"/>
      <c r="BI482" s="238"/>
      <c r="BJ482" s="468">
        <v>5000</v>
      </c>
      <c r="BK482" s="249">
        <f>SUM(BL482:BO482)</f>
        <v>0</v>
      </c>
      <c r="BL482" s="238"/>
      <c r="BM482" s="238"/>
      <c r="BN482" s="238"/>
      <c r="BO482" s="246"/>
      <c r="BP482" s="223">
        <f>SUM(BQ482:BT482)</f>
        <v>0</v>
      </c>
      <c r="BQ482" s="238"/>
      <c r="BR482" s="238"/>
      <c r="BS482" s="238"/>
      <c r="BT482" s="246"/>
      <c r="BU482" s="249">
        <f>SUM(BV482:BY482)</f>
        <v>0</v>
      </c>
      <c r="BV482" s="238"/>
      <c r="BW482" s="238"/>
      <c r="BX482" s="238"/>
      <c r="BY482" s="246"/>
      <c r="CA482" s="222">
        <v>4</v>
      </c>
      <c r="CB482" s="216"/>
      <c r="CC482" s="216"/>
      <c r="CD482" s="216"/>
      <c r="CE482" s="216"/>
      <c r="CF482" s="216">
        <f>+T482-Z482-U482</f>
        <v>0</v>
      </c>
      <c r="CH482" s="376"/>
    </row>
    <row r="483" spans="1:88" s="211" customFormat="1" ht="16.5" customHeight="1" x14ac:dyDescent="0.15">
      <c r="A483" s="213">
        <f>+ROW()-14</f>
        <v>469</v>
      </c>
      <c r="B483" s="236" t="s">
        <v>26</v>
      </c>
      <c r="C483" s="268" t="s">
        <v>1577</v>
      </c>
      <c r="D483" s="266" t="s">
        <v>1578</v>
      </c>
      <c r="E483" s="269" t="s">
        <v>1569</v>
      </c>
      <c r="F483" s="201" t="s">
        <v>1570</v>
      </c>
      <c r="G483" s="472" t="s">
        <v>1582</v>
      </c>
      <c r="H483" s="264" t="s">
        <v>1581</v>
      </c>
      <c r="I483" s="230">
        <v>44074</v>
      </c>
      <c r="J483" s="231">
        <v>45016</v>
      </c>
      <c r="K483" s="232">
        <v>10</v>
      </c>
      <c r="L483" s="232">
        <v>2</v>
      </c>
      <c r="M483" s="232">
        <v>1</v>
      </c>
      <c r="N483" s="232">
        <v>10</v>
      </c>
      <c r="O483" s="232">
        <v>1</v>
      </c>
      <c r="P483" s="232">
        <v>3</v>
      </c>
      <c r="Q483" s="233">
        <v>1</v>
      </c>
      <c r="R483" s="256"/>
      <c r="S483" s="256"/>
      <c r="T483" s="473">
        <v>10000</v>
      </c>
      <c r="U483" s="214">
        <f t="shared" si="368"/>
        <v>0</v>
      </c>
      <c r="V483" s="218">
        <f t="shared" si="368"/>
        <v>0</v>
      </c>
      <c r="W483" s="218">
        <f t="shared" si="368"/>
        <v>0</v>
      </c>
      <c r="X483" s="218">
        <f t="shared" si="368"/>
        <v>0</v>
      </c>
      <c r="Y483" s="212">
        <f t="shared" si="368"/>
        <v>0</v>
      </c>
      <c r="Z483" s="214">
        <f t="shared" si="369"/>
        <v>10000</v>
      </c>
      <c r="AA483" s="218">
        <f t="shared" si="369"/>
        <v>0</v>
      </c>
      <c r="AB483" s="218">
        <f t="shared" si="369"/>
        <v>0</v>
      </c>
      <c r="AC483" s="218">
        <f t="shared" si="369"/>
        <v>0</v>
      </c>
      <c r="AD483" s="212">
        <f t="shared" si="369"/>
        <v>10000</v>
      </c>
      <c r="AE483" s="252"/>
      <c r="AF483" s="252"/>
      <c r="AH483" s="249">
        <f>SUM(AI483:AL483)</f>
        <v>0</v>
      </c>
      <c r="AI483" s="238"/>
      <c r="AJ483" s="238"/>
      <c r="AK483" s="238"/>
      <c r="AL483" s="239"/>
      <c r="AM483" s="254"/>
      <c r="AN483" s="262"/>
      <c r="AO483" s="249">
        <f>SUM(AP483:AS483)</f>
        <v>0</v>
      </c>
      <c r="AP483" s="238"/>
      <c r="AQ483" s="238"/>
      <c r="AR483" s="238"/>
      <c r="AS483" s="242"/>
      <c r="AT483" s="214">
        <f>SUM(AU483:AX483)</f>
        <v>0</v>
      </c>
      <c r="AU483" s="238"/>
      <c r="AV483" s="238"/>
      <c r="AW483" s="238"/>
      <c r="AX483" s="239"/>
      <c r="AY483" s="249">
        <f>SUM(AZ483:BC483)</f>
        <v>6000</v>
      </c>
      <c r="AZ483" s="238"/>
      <c r="BA483" s="238"/>
      <c r="BB483" s="238"/>
      <c r="BC483" s="409">
        <v>6000</v>
      </c>
      <c r="BD483" s="254"/>
      <c r="BE483" s="252"/>
      <c r="BF483" s="249">
        <f>SUM(BG483:BJ483)</f>
        <v>4000</v>
      </c>
      <c r="BG483" s="238"/>
      <c r="BH483" s="238"/>
      <c r="BI483" s="238"/>
      <c r="BJ483" s="468">
        <v>4000</v>
      </c>
      <c r="BK483" s="249">
        <f>SUM(BL483:BO483)</f>
        <v>0</v>
      </c>
      <c r="BL483" s="238"/>
      <c r="BM483" s="238"/>
      <c r="BN483" s="238"/>
      <c r="BO483" s="246"/>
      <c r="BP483" s="223">
        <f>SUM(BQ483:BT483)</f>
        <v>0</v>
      </c>
      <c r="BQ483" s="238"/>
      <c r="BR483" s="238"/>
      <c r="BS483" s="238"/>
      <c r="BT483" s="246"/>
      <c r="BU483" s="249">
        <f>SUM(BV483:BY483)</f>
        <v>0</v>
      </c>
      <c r="BV483" s="238"/>
      <c r="BW483" s="238"/>
      <c r="BX483" s="238"/>
      <c r="BY483" s="246"/>
      <c r="CA483" s="222">
        <v>4</v>
      </c>
      <c r="CB483" s="216"/>
      <c r="CC483" s="216"/>
      <c r="CD483" s="216"/>
      <c r="CE483" s="216"/>
      <c r="CF483" s="216">
        <f>+T483-Z483-U483</f>
        <v>0</v>
      </c>
      <c r="CH483" s="376"/>
    </row>
    <row r="484" spans="1:88" s="211" customFormat="1" ht="16.5" customHeight="1" x14ac:dyDescent="0.15">
      <c r="A484" s="213"/>
      <c r="B484" s="236"/>
      <c r="C484" s="268"/>
      <c r="D484" s="697" t="s">
        <v>1578</v>
      </c>
      <c r="E484" s="269"/>
      <c r="F484" s="201"/>
      <c r="G484" s="472"/>
      <c r="H484" s="1174" t="s">
        <v>357</v>
      </c>
      <c r="I484" s="230"/>
      <c r="J484" s="231"/>
      <c r="K484" s="232"/>
      <c r="L484" s="232"/>
      <c r="M484" s="232"/>
      <c r="N484" s="232"/>
      <c r="O484" s="232"/>
      <c r="P484" s="232"/>
      <c r="Q484" s="233"/>
      <c r="R484" s="256"/>
      <c r="S484" s="256"/>
      <c r="T484" s="940">
        <f>+SUBTOTAL(9,T480:T483)</f>
        <v>84000</v>
      </c>
      <c r="U484" s="214">
        <f t="shared" ref="U484:AD484" si="370">+SUBTOTAL(9,U480:U483)</f>
        <v>0</v>
      </c>
      <c r="V484" s="218">
        <f t="shared" si="370"/>
        <v>0</v>
      </c>
      <c r="W484" s="218">
        <f t="shared" si="370"/>
        <v>0</v>
      </c>
      <c r="X484" s="218">
        <f t="shared" si="370"/>
        <v>0</v>
      </c>
      <c r="Y484" s="212">
        <f t="shared" si="370"/>
        <v>0</v>
      </c>
      <c r="Z484" s="1146">
        <f t="shared" si="370"/>
        <v>84000</v>
      </c>
      <c r="AA484" s="218">
        <f t="shared" si="370"/>
        <v>0</v>
      </c>
      <c r="AB484" s="218">
        <f t="shared" si="370"/>
        <v>0</v>
      </c>
      <c r="AC484" s="218">
        <f t="shared" si="370"/>
        <v>0</v>
      </c>
      <c r="AD484" s="1141">
        <f t="shared" si="370"/>
        <v>84000</v>
      </c>
      <c r="AE484" s="252"/>
      <c r="AF484" s="252"/>
      <c r="AH484" s="249"/>
      <c r="AI484" s="238"/>
      <c r="AJ484" s="238"/>
      <c r="AK484" s="238"/>
      <c r="AL484" s="239"/>
      <c r="AM484" s="254"/>
      <c r="AN484" s="262"/>
      <c r="AO484" s="249"/>
      <c r="AP484" s="238"/>
      <c r="AQ484" s="238"/>
      <c r="AR484" s="238"/>
      <c r="AS484" s="242"/>
      <c r="AT484" s="214"/>
      <c r="AU484" s="238"/>
      <c r="AV484" s="238"/>
      <c r="AW484" s="238"/>
      <c r="AX484" s="239"/>
      <c r="AY484" s="249"/>
      <c r="AZ484" s="238"/>
      <c r="BA484" s="238"/>
      <c r="BB484" s="238"/>
      <c r="BC484" s="409"/>
      <c r="BD484" s="254"/>
      <c r="BE484" s="252"/>
      <c r="BF484" s="249"/>
      <c r="BG484" s="238"/>
      <c r="BH484" s="238"/>
      <c r="BI484" s="238"/>
      <c r="BJ484" s="468"/>
      <c r="BK484" s="249"/>
      <c r="BL484" s="238"/>
      <c r="BM484" s="238"/>
      <c r="BN484" s="238"/>
      <c r="BO484" s="246"/>
      <c r="BP484" s="223"/>
      <c r="BQ484" s="238"/>
      <c r="BR484" s="238"/>
      <c r="BS484" s="238"/>
      <c r="BT484" s="246"/>
      <c r="BU484" s="249"/>
      <c r="BV484" s="238"/>
      <c r="BW484" s="238"/>
      <c r="BX484" s="238"/>
      <c r="BY484" s="246"/>
      <c r="CA484" s="222"/>
      <c r="CB484" s="216"/>
      <c r="CC484" s="216"/>
      <c r="CD484" s="216"/>
      <c r="CE484" s="216"/>
      <c r="CF484" s="216">
        <f>+T484-Z484-U484</f>
        <v>0</v>
      </c>
      <c r="CH484" s="376"/>
    </row>
    <row r="485" spans="1:88" s="211" customFormat="1" ht="16.5" customHeight="1" x14ac:dyDescent="0.15">
      <c r="A485" s="213">
        <f>+ROW()-14</f>
        <v>471</v>
      </c>
      <c r="B485" s="236" t="s">
        <v>26</v>
      </c>
      <c r="C485" s="268" t="s">
        <v>1577</v>
      </c>
      <c r="D485" s="266" t="s">
        <v>1578</v>
      </c>
      <c r="E485" s="269" t="s">
        <v>1569</v>
      </c>
      <c r="F485" s="201" t="s">
        <v>1570</v>
      </c>
      <c r="G485" s="472" t="s">
        <v>1953</v>
      </c>
      <c r="H485" s="264" t="s">
        <v>1579</v>
      </c>
      <c r="I485" s="230">
        <v>44074</v>
      </c>
      <c r="J485" s="231">
        <v>46112</v>
      </c>
      <c r="K485" s="232">
        <v>10</v>
      </c>
      <c r="L485" s="232">
        <v>2</v>
      </c>
      <c r="M485" s="232">
        <v>1</v>
      </c>
      <c r="N485" s="232">
        <v>10</v>
      </c>
      <c r="O485" s="232">
        <v>1</v>
      </c>
      <c r="P485" s="232">
        <v>3</v>
      </c>
      <c r="Q485" s="233">
        <v>1</v>
      </c>
      <c r="R485" s="256"/>
      <c r="S485" s="256"/>
      <c r="T485" s="473">
        <v>674000</v>
      </c>
      <c r="U485" s="214">
        <f t="shared" ref="U485:Y487" si="371">AH485+AO485</f>
        <v>0</v>
      </c>
      <c r="V485" s="218">
        <f t="shared" si="371"/>
        <v>0</v>
      </c>
      <c r="W485" s="218">
        <f t="shared" si="371"/>
        <v>0</v>
      </c>
      <c r="X485" s="218">
        <f t="shared" si="371"/>
        <v>0</v>
      </c>
      <c r="Y485" s="212">
        <f t="shared" si="371"/>
        <v>0</v>
      </c>
      <c r="Z485" s="214">
        <f t="shared" ref="Z485:AD487" si="372">AT485+AY485+BF485+BK485+BP485+BU485</f>
        <v>674000</v>
      </c>
      <c r="AA485" s="218">
        <f t="shared" si="372"/>
        <v>0</v>
      </c>
      <c r="AB485" s="218">
        <f t="shared" si="372"/>
        <v>0</v>
      </c>
      <c r="AC485" s="218">
        <f t="shared" si="372"/>
        <v>0</v>
      </c>
      <c r="AD485" s="212">
        <f t="shared" si="372"/>
        <v>674000</v>
      </c>
      <c r="AE485" s="252"/>
      <c r="AF485" s="252"/>
      <c r="AH485" s="249">
        <f>SUM(AI485:AL485)</f>
        <v>0</v>
      </c>
      <c r="AI485" s="238"/>
      <c r="AJ485" s="238"/>
      <c r="AK485" s="238"/>
      <c r="AL485" s="239"/>
      <c r="AM485" s="254"/>
      <c r="AN485" s="262"/>
      <c r="AO485" s="249">
        <f>SUM(AP485:AS485)</f>
        <v>0</v>
      </c>
      <c r="AP485" s="238"/>
      <c r="AQ485" s="238"/>
      <c r="AR485" s="238"/>
      <c r="AS485" s="242"/>
      <c r="AT485" s="214">
        <f>SUM(AU485:AX485)</f>
        <v>0</v>
      </c>
      <c r="AU485" s="238"/>
      <c r="AV485" s="238"/>
      <c r="AW485" s="238"/>
      <c r="AX485" s="239"/>
      <c r="AY485" s="249">
        <f>SUM(AZ485:BC485)</f>
        <v>372000</v>
      </c>
      <c r="AZ485" s="238"/>
      <c r="BA485" s="238"/>
      <c r="BB485" s="238"/>
      <c r="BC485" s="409">
        <v>372000</v>
      </c>
      <c r="BD485" s="254"/>
      <c r="BE485" s="252"/>
      <c r="BF485" s="249">
        <f>SUM(BG485:BJ485)</f>
        <v>137000</v>
      </c>
      <c r="BG485" s="238"/>
      <c r="BH485" s="238"/>
      <c r="BI485" s="238"/>
      <c r="BJ485" s="468">
        <v>137000</v>
      </c>
      <c r="BK485" s="249">
        <f>SUM(BL485:BO485)</f>
        <v>63000</v>
      </c>
      <c r="BL485" s="238"/>
      <c r="BM485" s="238"/>
      <c r="BN485" s="238"/>
      <c r="BO485" s="409">
        <v>63000</v>
      </c>
      <c r="BP485" s="223">
        <f>SUM(BQ485:BT485)</f>
        <v>55000</v>
      </c>
      <c r="BQ485" s="238"/>
      <c r="BR485" s="238"/>
      <c r="BS485" s="238"/>
      <c r="BT485" s="409">
        <v>55000</v>
      </c>
      <c r="BU485" s="249">
        <f>SUM(BV485:BY485)</f>
        <v>47000</v>
      </c>
      <c r="BV485" s="238"/>
      <c r="BW485" s="238"/>
      <c r="BX485" s="238"/>
      <c r="BY485" s="409">
        <v>47000</v>
      </c>
      <c r="CA485" s="222">
        <v>4</v>
      </c>
      <c r="CB485" s="216"/>
      <c r="CC485" s="216"/>
      <c r="CD485" s="216"/>
      <c r="CE485" s="216"/>
      <c r="CF485" s="216">
        <f t="shared" si="356"/>
        <v>0</v>
      </c>
      <c r="CH485" s="376"/>
    </row>
    <row r="486" spans="1:88" s="211" customFormat="1" ht="16.5" customHeight="1" x14ac:dyDescent="0.15">
      <c r="A486" s="213">
        <f>+ROW()-14</f>
        <v>472</v>
      </c>
      <c r="B486" s="236" t="s">
        <v>26</v>
      </c>
      <c r="C486" s="268" t="s">
        <v>1577</v>
      </c>
      <c r="D486" s="266" t="s">
        <v>1578</v>
      </c>
      <c r="E486" s="269" t="s">
        <v>652</v>
      </c>
      <c r="F486" s="201" t="s">
        <v>1951</v>
      </c>
      <c r="G486" s="472" t="s">
        <v>1953</v>
      </c>
      <c r="H486" s="264" t="s">
        <v>1579</v>
      </c>
      <c r="I486" s="230">
        <v>44074</v>
      </c>
      <c r="J486" s="231">
        <v>46112</v>
      </c>
      <c r="K486" s="232">
        <v>10</v>
      </c>
      <c r="L486" s="232">
        <v>2</v>
      </c>
      <c r="M486" s="232">
        <v>1</v>
      </c>
      <c r="N486" s="232">
        <v>8</v>
      </c>
      <c r="O486" s="232">
        <v>1</v>
      </c>
      <c r="P486" s="232">
        <v>1</v>
      </c>
      <c r="Q486" s="233">
        <v>3</v>
      </c>
      <c r="R486" s="256"/>
      <c r="S486" s="256"/>
      <c r="T486" s="473">
        <v>541000</v>
      </c>
      <c r="U486" s="214">
        <f t="shared" si="371"/>
        <v>0</v>
      </c>
      <c r="V486" s="218">
        <f t="shared" si="371"/>
        <v>0</v>
      </c>
      <c r="W486" s="218">
        <f t="shared" si="371"/>
        <v>0</v>
      </c>
      <c r="X486" s="218">
        <f t="shared" si="371"/>
        <v>0</v>
      </c>
      <c r="Y486" s="212">
        <f t="shared" si="371"/>
        <v>0</v>
      </c>
      <c r="Z486" s="214">
        <f t="shared" si="372"/>
        <v>541000</v>
      </c>
      <c r="AA486" s="218">
        <f t="shared" si="372"/>
        <v>0</v>
      </c>
      <c r="AB486" s="218">
        <f t="shared" si="372"/>
        <v>0</v>
      </c>
      <c r="AC486" s="218">
        <f t="shared" si="372"/>
        <v>0</v>
      </c>
      <c r="AD486" s="212">
        <f t="shared" si="372"/>
        <v>541000</v>
      </c>
      <c r="AE486" s="252"/>
      <c r="AF486" s="252"/>
      <c r="AH486" s="249">
        <f>SUM(AI486:AL486)</f>
        <v>0</v>
      </c>
      <c r="AI486" s="238"/>
      <c r="AJ486" s="238"/>
      <c r="AK486" s="238"/>
      <c r="AL486" s="239"/>
      <c r="AM486" s="254"/>
      <c r="AN486" s="262"/>
      <c r="AO486" s="249">
        <f>SUM(AP486:AS486)</f>
        <v>0</v>
      </c>
      <c r="AP486" s="238"/>
      <c r="AQ486" s="238"/>
      <c r="AR486" s="238"/>
      <c r="AS486" s="242"/>
      <c r="AT486" s="214">
        <f>SUM(AU486:AX486)</f>
        <v>0</v>
      </c>
      <c r="AU486" s="238"/>
      <c r="AV486" s="238"/>
      <c r="AW486" s="238"/>
      <c r="AX486" s="239"/>
      <c r="AY486" s="249">
        <f>SUM(AZ486:BC486)</f>
        <v>403000</v>
      </c>
      <c r="AZ486" s="238"/>
      <c r="BA486" s="238"/>
      <c r="BB486" s="238"/>
      <c r="BC486" s="409">
        <v>403000</v>
      </c>
      <c r="BD486" s="254"/>
      <c r="BE486" s="252"/>
      <c r="BF486" s="249">
        <f>SUM(BG486:BJ486)</f>
        <v>138000</v>
      </c>
      <c r="BG486" s="238"/>
      <c r="BH486" s="238"/>
      <c r="BI486" s="238"/>
      <c r="BJ486" s="468">
        <v>138000</v>
      </c>
      <c r="BK486" s="249">
        <f>SUM(BL486:BO486)</f>
        <v>0</v>
      </c>
      <c r="BL486" s="238"/>
      <c r="BM486" s="238"/>
      <c r="BN486" s="238"/>
      <c r="BO486" s="409"/>
      <c r="BP486" s="223">
        <f>SUM(BQ486:BT486)</f>
        <v>0</v>
      </c>
      <c r="BQ486" s="238"/>
      <c r="BR486" s="238"/>
      <c r="BS486" s="238"/>
      <c r="BT486" s="409"/>
      <c r="BU486" s="249">
        <f>SUM(BV486:BY486)</f>
        <v>0</v>
      </c>
      <c r="BV486" s="238"/>
      <c r="BW486" s="238"/>
      <c r="BX486" s="238"/>
      <c r="BY486" s="409"/>
      <c r="CA486" s="222">
        <v>4</v>
      </c>
      <c r="CB486" s="216"/>
      <c r="CC486" s="216"/>
      <c r="CD486" s="216"/>
      <c r="CE486" s="216"/>
      <c r="CF486" s="216">
        <f t="shared" si="356"/>
        <v>0</v>
      </c>
      <c r="CH486" s="376"/>
    </row>
    <row r="487" spans="1:88" s="211" customFormat="1" ht="16.5" customHeight="1" x14ac:dyDescent="0.15">
      <c r="A487" s="213">
        <f>+ROW()-14</f>
        <v>473</v>
      </c>
      <c r="B487" s="236" t="s">
        <v>26</v>
      </c>
      <c r="C487" s="268" t="s">
        <v>1577</v>
      </c>
      <c r="D487" s="266" t="s">
        <v>1578</v>
      </c>
      <c r="E487" s="269" t="s">
        <v>652</v>
      </c>
      <c r="F487" s="201" t="s">
        <v>1952</v>
      </c>
      <c r="G487" s="472" t="s">
        <v>1953</v>
      </c>
      <c r="H487" s="264" t="s">
        <v>1579</v>
      </c>
      <c r="I487" s="230">
        <v>44074</v>
      </c>
      <c r="J487" s="231">
        <v>46112</v>
      </c>
      <c r="K487" s="232">
        <v>10</v>
      </c>
      <c r="L487" s="232">
        <v>2</v>
      </c>
      <c r="M487" s="232">
        <v>1</v>
      </c>
      <c r="N487" s="232">
        <v>9</v>
      </c>
      <c r="O487" s="232">
        <v>1</v>
      </c>
      <c r="P487" s="232">
        <v>1</v>
      </c>
      <c r="Q487" s="233">
        <v>6</v>
      </c>
      <c r="R487" s="256"/>
      <c r="S487" s="256"/>
      <c r="T487" s="473">
        <v>181000</v>
      </c>
      <c r="U487" s="214">
        <f t="shared" si="371"/>
        <v>0</v>
      </c>
      <c r="V487" s="218">
        <f t="shared" si="371"/>
        <v>0</v>
      </c>
      <c r="W487" s="218">
        <f t="shared" si="371"/>
        <v>0</v>
      </c>
      <c r="X487" s="218">
        <f t="shared" si="371"/>
        <v>0</v>
      </c>
      <c r="Y487" s="212">
        <f t="shared" si="371"/>
        <v>0</v>
      </c>
      <c r="Z487" s="214">
        <f t="shared" si="372"/>
        <v>181000</v>
      </c>
      <c r="AA487" s="218">
        <f t="shared" si="372"/>
        <v>0</v>
      </c>
      <c r="AB487" s="218">
        <f t="shared" si="372"/>
        <v>0</v>
      </c>
      <c r="AC487" s="218">
        <f t="shared" si="372"/>
        <v>0</v>
      </c>
      <c r="AD487" s="212">
        <f t="shared" si="372"/>
        <v>181000</v>
      </c>
      <c r="AE487" s="252"/>
      <c r="AF487" s="252"/>
      <c r="AH487" s="249">
        <f>SUM(AI487:AL487)</f>
        <v>0</v>
      </c>
      <c r="AI487" s="238"/>
      <c r="AJ487" s="238"/>
      <c r="AK487" s="238"/>
      <c r="AL487" s="239"/>
      <c r="AM487" s="254"/>
      <c r="AN487" s="262"/>
      <c r="AO487" s="249">
        <f>SUM(AP487:AS487)</f>
        <v>0</v>
      </c>
      <c r="AP487" s="238"/>
      <c r="AQ487" s="238"/>
      <c r="AR487" s="238"/>
      <c r="AS487" s="242"/>
      <c r="AT487" s="214">
        <f>SUM(AU487:AX487)</f>
        <v>0</v>
      </c>
      <c r="AU487" s="238"/>
      <c r="AV487" s="238"/>
      <c r="AW487" s="238"/>
      <c r="AX487" s="239"/>
      <c r="AY487" s="249">
        <f>SUM(AZ487:BC487)</f>
        <v>135000</v>
      </c>
      <c r="AZ487" s="238"/>
      <c r="BA487" s="238"/>
      <c r="BB487" s="238"/>
      <c r="BC487" s="409">
        <v>135000</v>
      </c>
      <c r="BD487" s="254"/>
      <c r="BE487" s="252"/>
      <c r="BF487" s="249">
        <f>SUM(BG487:BJ487)</f>
        <v>46000</v>
      </c>
      <c r="BG487" s="238"/>
      <c r="BH487" s="238"/>
      <c r="BI487" s="238"/>
      <c r="BJ487" s="468">
        <v>46000</v>
      </c>
      <c r="BK487" s="249">
        <f>SUM(BL487:BO487)</f>
        <v>0</v>
      </c>
      <c r="BL487" s="238"/>
      <c r="BM487" s="238"/>
      <c r="BN487" s="238"/>
      <c r="BO487" s="409"/>
      <c r="BP487" s="223">
        <f>SUM(BQ487:BT487)</f>
        <v>0</v>
      </c>
      <c r="BQ487" s="238"/>
      <c r="BR487" s="238"/>
      <c r="BS487" s="238"/>
      <c r="BT487" s="409"/>
      <c r="BU487" s="249">
        <f>SUM(BV487:BY487)</f>
        <v>0</v>
      </c>
      <c r="BV487" s="238"/>
      <c r="BW487" s="238"/>
      <c r="BX487" s="238"/>
      <c r="BY487" s="409"/>
      <c r="CA487" s="222">
        <v>4</v>
      </c>
      <c r="CB487" s="216"/>
      <c r="CC487" s="216"/>
      <c r="CD487" s="216"/>
      <c r="CE487" s="216"/>
      <c r="CF487" s="216">
        <f t="shared" si="356"/>
        <v>0</v>
      </c>
      <c r="CH487" s="376"/>
    </row>
    <row r="488" spans="1:88" s="211" customFormat="1" ht="16.5" customHeight="1" x14ac:dyDescent="0.15">
      <c r="A488" s="213"/>
      <c r="B488" s="236"/>
      <c r="C488" s="268"/>
      <c r="D488" s="697" t="s">
        <v>1578</v>
      </c>
      <c r="E488" s="269"/>
      <c r="F488" s="201"/>
      <c r="G488" s="472"/>
      <c r="H488" s="1174" t="s">
        <v>1579</v>
      </c>
      <c r="I488" s="230"/>
      <c r="J488" s="231"/>
      <c r="K488" s="232"/>
      <c r="L488" s="232"/>
      <c r="M488" s="232"/>
      <c r="N488" s="232"/>
      <c r="O488" s="232"/>
      <c r="P488" s="232"/>
      <c r="Q488" s="233"/>
      <c r="R488" s="256"/>
      <c r="S488" s="256"/>
      <c r="T488" s="940">
        <f>+SUBTOTAL(9,T485:T487)</f>
        <v>1396000</v>
      </c>
      <c r="U488" s="214">
        <f t="shared" ref="U488:AD488" si="373">+SUBTOTAL(9,U485:U487)</f>
        <v>0</v>
      </c>
      <c r="V488" s="218">
        <f t="shared" si="373"/>
        <v>0</v>
      </c>
      <c r="W488" s="218">
        <f t="shared" si="373"/>
        <v>0</v>
      </c>
      <c r="X488" s="218">
        <f t="shared" si="373"/>
        <v>0</v>
      </c>
      <c r="Y488" s="212">
        <f t="shared" si="373"/>
        <v>0</v>
      </c>
      <c r="Z488" s="1146">
        <f t="shared" si="373"/>
        <v>1396000</v>
      </c>
      <c r="AA488" s="218">
        <f t="shared" si="373"/>
        <v>0</v>
      </c>
      <c r="AB488" s="218">
        <f t="shared" si="373"/>
        <v>0</v>
      </c>
      <c r="AC488" s="218">
        <f t="shared" si="373"/>
        <v>0</v>
      </c>
      <c r="AD488" s="1141">
        <f t="shared" si="373"/>
        <v>1396000</v>
      </c>
      <c r="AE488" s="252"/>
      <c r="AF488" s="252"/>
      <c r="AH488" s="249"/>
      <c r="AI488" s="238"/>
      <c r="AJ488" s="238"/>
      <c r="AK488" s="238"/>
      <c r="AL488" s="239"/>
      <c r="AM488" s="254"/>
      <c r="AN488" s="262"/>
      <c r="AO488" s="249"/>
      <c r="AP488" s="238"/>
      <c r="AQ488" s="238"/>
      <c r="AR488" s="238"/>
      <c r="AS488" s="242"/>
      <c r="AT488" s="214"/>
      <c r="AU488" s="238"/>
      <c r="AV488" s="238"/>
      <c r="AW488" s="238"/>
      <c r="AX488" s="239"/>
      <c r="AY488" s="249"/>
      <c r="AZ488" s="238"/>
      <c r="BA488" s="238"/>
      <c r="BB488" s="238"/>
      <c r="BC488" s="409"/>
      <c r="BD488" s="254"/>
      <c r="BE488" s="252"/>
      <c r="BF488" s="249"/>
      <c r="BG488" s="238"/>
      <c r="BH488" s="238"/>
      <c r="BI488" s="238"/>
      <c r="BJ488" s="468"/>
      <c r="BK488" s="249"/>
      <c r="BL488" s="238"/>
      <c r="BM488" s="238"/>
      <c r="BN488" s="238"/>
      <c r="BO488" s="409"/>
      <c r="BP488" s="223"/>
      <c r="BQ488" s="238"/>
      <c r="BR488" s="238"/>
      <c r="BS488" s="238"/>
      <c r="BT488" s="409"/>
      <c r="BU488" s="249"/>
      <c r="BV488" s="238"/>
      <c r="BW488" s="238"/>
      <c r="BX488" s="238"/>
      <c r="BY488" s="409"/>
      <c r="CA488" s="222"/>
      <c r="CB488" s="216"/>
      <c r="CC488" s="216"/>
      <c r="CD488" s="216"/>
      <c r="CE488" s="216"/>
      <c r="CF488" s="216">
        <f t="shared" si="356"/>
        <v>0</v>
      </c>
      <c r="CH488" s="376"/>
    </row>
    <row r="489" spans="1:88" s="211" customFormat="1" ht="16.5" customHeight="1" x14ac:dyDescent="0.15">
      <c r="A489" s="213">
        <f>+ROW()-14</f>
        <v>475</v>
      </c>
      <c r="B489" s="236" t="s">
        <v>26</v>
      </c>
      <c r="C489" s="268" t="s">
        <v>640</v>
      </c>
      <c r="D489" s="266" t="s">
        <v>1145</v>
      </c>
      <c r="E489" s="267" t="s">
        <v>576</v>
      </c>
      <c r="F489" s="272" t="s">
        <v>641</v>
      </c>
      <c r="G489" s="224" t="s">
        <v>642</v>
      </c>
      <c r="H489" s="263">
        <v>3</v>
      </c>
      <c r="I489" s="230">
        <v>43976</v>
      </c>
      <c r="J489" s="231">
        <v>44347</v>
      </c>
      <c r="K489" s="232">
        <v>10</v>
      </c>
      <c r="L489" s="232">
        <v>2</v>
      </c>
      <c r="M489" s="232">
        <v>1</v>
      </c>
      <c r="N489" s="232">
        <v>9</v>
      </c>
      <c r="O489" s="232">
        <v>1</v>
      </c>
      <c r="P489" s="232">
        <v>1</v>
      </c>
      <c r="Q489" s="233">
        <v>1</v>
      </c>
      <c r="R489" s="255"/>
      <c r="S489" s="255"/>
      <c r="T489" s="258">
        <v>758</v>
      </c>
      <c r="U489" s="214">
        <f>AH489+AO489</f>
        <v>0</v>
      </c>
      <c r="V489" s="218">
        <f>AI489+AP489</f>
        <v>0</v>
      </c>
      <c r="W489" s="218">
        <f>AJ489+AQ489</f>
        <v>0</v>
      </c>
      <c r="X489" s="218">
        <f>AK489+AR489</f>
        <v>0</v>
      </c>
      <c r="Y489" s="212">
        <f>AL489+AS489</f>
        <v>0</v>
      </c>
      <c r="Z489" s="312">
        <f>AT489+AY489+BF489+BK489+BP489+BU489</f>
        <v>758</v>
      </c>
      <c r="AA489" s="218">
        <f>AU489+AZ489+BG489+BL489+BQ489+BV489</f>
        <v>0</v>
      </c>
      <c r="AB489" s="218">
        <f>AV489+BA489+BH489+BM489+BR489+BW489</f>
        <v>0</v>
      </c>
      <c r="AC489" s="218">
        <f>AW489+BB489+BI489+BN489+BS489+BX489</f>
        <v>0</v>
      </c>
      <c r="AD489" s="212">
        <f>AX489+BC489+BJ489+BO489+BT489+BY489</f>
        <v>758</v>
      </c>
      <c r="AE489" s="252"/>
      <c r="AF489" s="252"/>
      <c r="AH489" s="249">
        <f>SUM(AI489:AL489)</f>
        <v>0</v>
      </c>
      <c r="AI489" s="238"/>
      <c r="AJ489" s="238"/>
      <c r="AK489" s="238"/>
      <c r="AL489" s="239"/>
      <c r="AM489" s="254"/>
      <c r="AN489" s="262"/>
      <c r="AO489" s="249">
        <f>SUM(AP489:AS489)</f>
        <v>0</v>
      </c>
      <c r="AP489" s="238"/>
      <c r="AQ489" s="238"/>
      <c r="AR489" s="238"/>
      <c r="AS489" s="242"/>
      <c r="AT489" s="214">
        <f>SUM(AU489:AX489)</f>
        <v>0</v>
      </c>
      <c r="AU489" s="238"/>
      <c r="AV489" s="238"/>
      <c r="AW489" s="238"/>
      <c r="AX489" s="239"/>
      <c r="AY489" s="249">
        <f>SUM(AZ489:BC489)</f>
        <v>758</v>
      </c>
      <c r="AZ489" s="238"/>
      <c r="BA489" s="238"/>
      <c r="BB489" s="238"/>
      <c r="BC489" s="246">
        <v>758</v>
      </c>
      <c r="BD489" s="254"/>
      <c r="BE489" s="249"/>
      <c r="BF489" s="249">
        <f>SUM(BG489:BJ489)</f>
        <v>0</v>
      </c>
      <c r="BG489" s="238"/>
      <c r="BH489" s="238"/>
      <c r="BI489" s="238"/>
      <c r="BJ489" s="239"/>
      <c r="BK489" s="249">
        <f>SUM(BL489:BO489)</f>
        <v>0</v>
      </c>
      <c r="BL489" s="238"/>
      <c r="BM489" s="238"/>
      <c r="BN489" s="238"/>
      <c r="BO489" s="246"/>
      <c r="BP489" s="223">
        <f>SUM(BQ489:BT489)</f>
        <v>0</v>
      </c>
      <c r="BQ489" s="238"/>
      <c r="BR489" s="238"/>
      <c r="BS489" s="238"/>
      <c r="BT489" s="246"/>
      <c r="BU489" s="249">
        <f>SUM(BV489:BY489)</f>
        <v>0</v>
      </c>
      <c r="BV489" s="238"/>
      <c r="BW489" s="238"/>
      <c r="BX489" s="238"/>
      <c r="BY489" s="246"/>
      <c r="CA489" s="222">
        <v>1</v>
      </c>
      <c r="CB489" s="216"/>
      <c r="CC489" s="216"/>
      <c r="CD489" s="216"/>
      <c r="CE489" s="216"/>
      <c r="CF489" s="216">
        <f>+T489-Z489-U489</f>
        <v>0</v>
      </c>
      <c r="CH489" s="376"/>
    </row>
    <row r="490" spans="1:88" s="211" customFormat="1" ht="16.5" customHeight="1" x14ac:dyDescent="0.15">
      <c r="A490" s="213">
        <f>+ROW()-14</f>
        <v>476</v>
      </c>
      <c r="B490" s="236" t="s">
        <v>26</v>
      </c>
      <c r="C490" s="558" t="s">
        <v>629</v>
      </c>
      <c r="D490" s="266" t="s">
        <v>1145</v>
      </c>
      <c r="E490" s="267" t="s">
        <v>576</v>
      </c>
      <c r="F490" s="272" t="s">
        <v>608</v>
      </c>
      <c r="G490" s="228" t="s">
        <v>630</v>
      </c>
      <c r="H490" s="263">
        <v>3</v>
      </c>
      <c r="I490" s="230">
        <v>43983</v>
      </c>
      <c r="J490" s="231">
        <v>44347</v>
      </c>
      <c r="K490" s="232">
        <v>10</v>
      </c>
      <c r="L490" s="232">
        <v>2</v>
      </c>
      <c r="M490" s="232">
        <v>3</v>
      </c>
      <c r="N490" s="232">
        <v>1</v>
      </c>
      <c r="O490" s="232">
        <v>2</v>
      </c>
      <c r="P490" s="232">
        <v>3</v>
      </c>
      <c r="Q490" s="233">
        <v>1</v>
      </c>
      <c r="R490" s="255"/>
      <c r="S490" s="255"/>
      <c r="T490" s="258">
        <v>23000</v>
      </c>
      <c r="U490" s="214">
        <v>0</v>
      </c>
      <c r="V490" s="218">
        <v>0</v>
      </c>
      <c r="W490" s="218">
        <v>0</v>
      </c>
      <c r="X490" s="218">
        <v>0</v>
      </c>
      <c r="Y490" s="212">
        <v>0</v>
      </c>
      <c r="Z490" s="312">
        <v>23000</v>
      </c>
      <c r="AA490" s="218">
        <v>0</v>
      </c>
      <c r="AB490" s="218">
        <v>0</v>
      </c>
      <c r="AC490" s="218">
        <v>0</v>
      </c>
      <c r="AD490" s="212">
        <v>23000</v>
      </c>
      <c r="AE490" s="253"/>
      <c r="AF490" s="253"/>
      <c r="AH490" s="249">
        <v>0</v>
      </c>
      <c r="AI490" s="238"/>
      <c r="AJ490" s="238"/>
      <c r="AK490" s="238"/>
      <c r="AL490" s="239"/>
      <c r="AM490" s="254"/>
      <c r="AN490" s="262"/>
      <c r="AO490" s="249">
        <v>0</v>
      </c>
      <c r="AP490" s="238"/>
      <c r="AQ490" s="238"/>
      <c r="AR490" s="244"/>
      <c r="AS490" s="245"/>
      <c r="AT490" s="214">
        <v>0</v>
      </c>
      <c r="AU490" s="238"/>
      <c r="AV490" s="238"/>
      <c r="AW490" s="238"/>
      <c r="AX490" s="239"/>
      <c r="AY490" s="249">
        <v>23000</v>
      </c>
      <c r="AZ490" s="238"/>
      <c r="BA490" s="238"/>
      <c r="BB490" s="244"/>
      <c r="BC490" s="179">
        <v>23000</v>
      </c>
      <c r="BD490" s="254"/>
      <c r="BE490" s="249">
        <v>0</v>
      </c>
      <c r="BF490" s="249">
        <f>SUM(BG490:BJ490)</f>
        <v>0</v>
      </c>
      <c r="BG490" s="238"/>
      <c r="BH490" s="238"/>
      <c r="BI490" s="238"/>
      <c r="BJ490" s="239"/>
      <c r="BK490" s="249">
        <v>0</v>
      </c>
      <c r="BL490" s="238"/>
      <c r="BM490" s="238"/>
      <c r="BN490" s="244"/>
      <c r="BO490" s="248"/>
      <c r="BP490" s="223">
        <v>0</v>
      </c>
      <c r="BQ490" s="238"/>
      <c r="BR490" s="238"/>
      <c r="BS490" s="238"/>
      <c r="BT490" s="246"/>
      <c r="BU490" s="249">
        <v>0</v>
      </c>
      <c r="BV490" s="238"/>
      <c r="BW490" s="238"/>
      <c r="BX490" s="244"/>
      <c r="BY490" s="248"/>
      <c r="CA490" s="222">
        <v>423</v>
      </c>
      <c r="CB490" s="216"/>
      <c r="CC490" s="216"/>
      <c r="CD490" s="216"/>
      <c r="CE490" s="216"/>
      <c r="CF490" s="216">
        <f>+T490-Z490-U490</f>
        <v>0</v>
      </c>
      <c r="CH490" s="263">
        <v>32</v>
      </c>
      <c r="CJ490" s="274">
        <v>52</v>
      </c>
    </row>
    <row r="491" spans="1:88" s="211" customFormat="1" ht="16.5" customHeight="1" x14ac:dyDescent="0.15">
      <c r="A491" s="213"/>
      <c r="B491" s="236"/>
      <c r="C491" s="696" t="s">
        <v>2048</v>
      </c>
      <c r="D491" s="697" t="s">
        <v>1145</v>
      </c>
      <c r="E491" s="267"/>
      <c r="F491" s="325"/>
      <c r="G491" s="228"/>
      <c r="H491" s="263"/>
      <c r="I491" s="230"/>
      <c r="J491" s="231"/>
      <c r="K491" s="232"/>
      <c r="L491" s="232"/>
      <c r="M491" s="232"/>
      <c r="N491" s="232"/>
      <c r="O491" s="232"/>
      <c r="P491" s="232"/>
      <c r="Q491" s="233"/>
      <c r="R491" s="255"/>
      <c r="S491" s="255"/>
      <c r="T491" s="258">
        <v>242</v>
      </c>
      <c r="U491" s="214"/>
      <c r="V491" s="218"/>
      <c r="W491" s="218"/>
      <c r="X491" s="218"/>
      <c r="Y491" s="212"/>
      <c r="Z491" s="223">
        <v>242</v>
      </c>
      <c r="AA491" s="218"/>
      <c r="AB491" s="218"/>
      <c r="AC491" s="218"/>
      <c r="AD491" s="212">
        <v>242</v>
      </c>
      <c r="AE491" s="253"/>
      <c r="AF491" s="253"/>
      <c r="AH491" s="249"/>
      <c r="AI491" s="238"/>
      <c r="AJ491" s="238"/>
      <c r="AK491" s="238"/>
      <c r="AL491" s="239"/>
      <c r="AM491" s="254"/>
      <c r="AN491" s="262"/>
      <c r="AO491" s="249"/>
      <c r="AP491" s="238"/>
      <c r="AQ491" s="238"/>
      <c r="AR491" s="244"/>
      <c r="AS491" s="245"/>
      <c r="AT491" s="214"/>
      <c r="AU491" s="238"/>
      <c r="AV491" s="238"/>
      <c r="AW491" s="238"/>
      <c r="AX491" s="239"/>
      <c r="AY491" s="249"/>
      <c r="AZ491" s="238"/>
      <c r="BA491" s="238"/>
      <c r="BB491" s="244"/>
      <c r="BC491" s="179"/>
      <c r="BD491" s="254"/>
      <c r="BE491" s="649"/>
      <c r="BF491" s="249"/>
      <c r="BG491" s="238"/>
      <c r="BH491" s="238"/>
      <c r="BI491" s="238"/>
      <c r="BJ491" s="239"/>
      <c r="BK491" s="249"/>
      <c r="BL491" s="238"/>
      <c r="BM491" s="238"/>
      <c r="BN491" s="244"/>
      <c r="BO491" s="248"/>
      <c r="BP491" s="223"/>
      <c r="BQ491" s="238"/>
      <c r="BR491" s="238"/>
      <c r="BS491" s="238"/>
      <c r="BT491" s="246"/>
      <c r="BU491" s="249"/>
      <c r="BV491" s="238"/>
      <c r="BW491" s="238"/>
      <c r="BX491" s="244"/>
      <c r="BY491" s="248"/>
      <c r="CA491" s="222"/>
      <c r="CB491" s="216"/>
      <c r="CC491" s="216"/>
      <c r="CD491" s="216"/>
      <c r="CE491" s="216"/>
      <c r="CF491" s="216">
        <f>+T491-Z491-U491</f>
        <v>0</v>
      </c>
      <c r="CH491" s="425"/>
      <c r="CJ491" s="274"/>
    </row>
    <row r="492" spans="1:88" s="211" customFormat="1" ht="16.5" customHeight="1" x14ac:dyDescent="0.15">
      <c r="A492" s="213"/>
      <c r="B492" s="236"/>
      <c r="C492" s="558"/>
      <c r="D492" s="697" t="s">
        <v>1145</v>
      </c>
      <c r="E492" s="267"/>
      <c r="F492" s="325"/>
      <c r="G492" s="228"/>
      <c r="H492" s="1175">
        <v>3</v>
      </c>
      <c r="I492" s="230"/>
      <c r="J492" s="231"/>
      <c r="K492" s="232"/>
      <c r="L492" s="232"/>
      <c r="M492" s="232"/>
      <c r="N492" s="232"/>
      <c r="O492" s="232"/>
      <c r="P492" s="232"/>
      <c r="Q492" s="233"/>
      <c r="R492" s="255"/>
      <c r="S492" s="255"/>
      <c r="T492" s="939">
        <f>+SUBTOTAL(9,T489:T491)</f>
        <v>24000</v>
      </c>
      <c r="U492" s="214">
        <f t="shared" ref="U492:AD492" si="374">+SUBTOTAL(9,U489:U491)</f>
        <v>0</v>
      </c>
      <c r="V492" s="218">
        <f t="shared" si="374"/>
        <v>0</v>
      </c>
      <c r="W492" s="218">
        <f t="shared" si="374"/>
        <v>0</v>
      </c>
      <c r="X492" s="218">
        <f t="shared" si="374"/>
        <v>0</v>
      </c>
      <c r="Y492" s="212">
        <f t="shared" si="374"/>
        <v>0</v>
      </c>
      <c r="Z492" s="1147">
        <f t="shared" si="374"/>
        <v>24000</v>
      </c>
      <c r="AA492" s="218">
        <f t="shared" si="374"/>
        <v>0</v>
      </c>
      <c r="AB492" s="218">
        <f t="shared" si="374"/>
        <v>0</v>
      </c>
      <c r="AC492" s="218">
        <f t="shared" si="374"/>
        <v>0</v>
      </c>
      <c r="AD492" s="1141">
        <f t="shared" si="374"/>
        <v>24000</v>
      </c>
      <c r="AE492" s="253"/>
      <c r="AF492" s="253"/>
      <c r="AH492" s="249"/>
      <c r="AI492" s="238"/>
      <c r="AJ492" s="238"/>
      <c r="AK492" s="238"/>
      <c r="AL492" s="239"/>
      <c r="AM492" s="254"/>
      <c r="AN492" s="262"/>
      <c r="AO492" s="249"/>
      <c r="AP492" s="238"/>
      <c r="AQ492" s="238"/>
      <c r="AR492" s="244"/>
      <c r="AS492" s="245"/>
      <c r="AT492" s="214"/>
      <c r="AU492" s="238"/>
      <c r="AV492" s="238"/>
      <c r="AW492" s="238"/>
      <c r="AX492" s="239"/>
      <c r="AY492" s="249"/>
      <c r="AZ492" s="238"/>
      <c r="BA492" s="238"/>
      <c r="BB492" s="244"/>
      <c r="BC492" s="179"/>
      <c r="BD492" s="254"/>
      <c r="BE492" s="649"/>
      <c r="BF492" s="249"/>
      <c r="BG492" s="238"/>
      <c r="BH492" s="238"/>
      <c r="BI492" s="238"/>
      <c r="BJ492" s="239"/>
      <c r="BK492" s="249"/>
      <c r="BL492" s="238"/>
      <c r="BM492" s="238"/>
      <c r="BN492" s="244"/>
      <c r="BO492" s="248"/>
      <c r="BP492" s="223"/>
      <c r="BQ492" s="238"/>
      <c r="BR492" s="238"/>
      <c r="BS492" s="238"/>
      <c r="BT492" s="246"/>
      <c r="BU492" s="249"/>
      <c r="BV492" s="238"/>
      <c r="BW492" s="238"/>
      <c r="BX492" s="244"/>
      <c r="BY492" s="248"/>
      <c r="CA492" s="222"/>
      <c r="CB492" s="216"/>
      <c r="CC492" s="216"/>
      <c r="CD492" s="216"/>
      <c r="CE492" s="216"/>
      <c r="CF492" s="216">
        <f>+T492-Z492-U492</f>
        <v>0</v>
      </c>
      <c r="CH492" s="425"/>
      <c r="CJ492" s="274"/>
    </row>
    <row r="493" spans="1:88" s="211" customFormat="1" ht="16.5" customHeight="1" x14ac:dyDescent="0.15">
      <c r="A493" s="213">
        <f>+ROW()-14</f>
        <v>479</v>
      </c>
      <c r="B493" s="236" t="s">
        <v>1574</v>
      </c>
      <c r="C493" s="265" t="s">
        <v>1575</v>
      </c>
      <c r="D493" s="266" t="s">
        <v>1576</v>
      </c>
      <c r="E493" s="267" t="s">
        <v>1569</v>
      </c>
      <c r="F493" s="325" t="s">
        <v>1570</v>
      </c>
      <c r="G493" s="530" t="s">
        <v>1896</v>
      </c>
      <c r="H493" s="263" t="s">
        <v>369</v>
      </c>
      <c r="I493" s="230">
        <v>43739</v>
      </c>
      <c r="J493" s="231">
        <v>44651</v>
      </c>
      <c r="K493" s="232">
        <v>10</v>
      </c>
      <c r="L493" s="232">
        <v>2</v>
      </c>
      <c r="M493" s="232">
        <v>1</v>
      </c>
      <c r="N493" s="232">
        <v>10</v>
      </c>
      <c r="O493" s="232">
        <v>1</v>
      </c>
      <c r="P493" s="232">
        <v>1</v>
      </c>
      <c r="Q493" s="233">
        <v>1</v>
      </c>
      <c r="R493" s="255"/>
      <c r="S493" s="255"/>
      <c r="T493" s="407">
        <v>3400</v>
      </c>
      <c r="U493" s="214">
        <f>AH493+AO493</f>
        <v>0</v>
      </c>
      <c r="V493" s="218">
        <f>AI493+AP493</f>
        <v>0</v>
      </c>
      <c r="W493" s="218">
        <f>AJ493+AQ493</f>
        <v>0</v>
      </c>
      <c r="X493" s="218">
        <f>AK493+AR493</f>
        <v>0</v>
      </c>
      <c r="Y493" s="212">
        <f>AL493+AS493</f>
        <v>0</v>
      </c>
      <c r="Z493" s="214">
        <f>AT493+AY493+BF493+BK493+BP493+BU493</f>
        <v>3354</v>
      </c>
      <c r="AA493" s="218">
        <f>AU493+AZ493+BG493+BL493+BQ493+BV493</f>
        <v>0</v>
      </c>
      <c r="AB493" s="218">
        <f>AV493+BA493+BH493+BM493+BR493+BW493</f>
        <v>0</v>
      </c>
      <c r="AC493" s="218">
        <f>AW493+BB493+BI493+BN493+BS493+BX493</f>
        <v>0</v>
      </c>
      <c r="AD493" s="212">
        <f>AX493+BC493+BJ493+BO493+BT493+BY493</f>
        <v>3354</v>
      </c>
      <c r="AE493" s="252"/>
      <c r="AF493" s="252"/>
      <c r="AH493" s="249">
        <f>SUM(AI493:AL493)</f>
        <v>0</v>
      </c>
      <c r="AI493" s="238"/>
      <c r="AJ493" s="238"/>
      <c r="AK493" s="238"/>
      <c r="AL493" s="239"/>
      <c r="AM493" s="254"/>
      <c r="AN493" s="262"/>
      <c r="AO493" s="249">
        <f>SUM(AP493:AS493)</f>
        <v>0</v>
      </c>
      <c r="AP493" s="238"/>
      <c r="AQ493" s="238"/>
      <c r="AR493" s="238"/>
      <c r="AS493" s="242"/>
      <c r="AT493" s="214">
        <f>SUM(AU493:AX493)</f>
        <v>1677</v>
      </c>
      <c r="AU493" s="238"/>
      <c r="AV493" s="238"/>
      <c r="AW493" s="238"/>
      <c r="AX493" s="468">
        <v>1677</v>
      </c>
      <c r="AY493" s="249">
        <f>SUM(AZ493:BC493)</f>
        <v>1677</v>
      </c>
      <c r="AZ493" s="238"/>
      <c r="BA493" s="238"/>
      <c r="BB493" s="238"/>
      <c r="BC493" s="409">
        <v>1677</v>
      </c>
      <c r="BD493" s="254"/>
      <c r="BE493" s="252"/>
      <c r="BF493" s="249">
        <f>SUM(BG493:BJ493)</f>
        <v>0</v>
      </c>
      <c r="BG493" s="238"/>
      <c r="BH493" s="238"/>
      <c r="BI493" s="238"/>
      <c r="BJ493" s="239"/>
      <c r="BK493" s="249">
        <f>SUM(BL493:BO493)</f>
        <v>0</v>
      </c>
      <c r="BL493" s="238"/>
      <c r="BM493" s="238"/>
      <c r="BN493" s="238"/>
      <c r="BO493" s="246"/>
      <c r="BP493" s="223">
        <f>SUM(BQ493:BT493)</f>
        <v>0</v>
      </c>
      <c r="BQ493" s="238"/>
      <c r="BR493" s="238"/>
      <c r="BS493" s="238"/>
      <c r="BT493" s="246"/>
      <c r="BU493" s="249">
        <f>SUM(BV493:BY493)</f>
        <v>0</v>
      </c>
      <c r="BV493" s="238"/>
      <c r="BW493" s="238"/>
      <c r="BX493" s="238"/>
      <c r="BY493" s="246"/>
      <c r="CA493" s="222">
        <v>3</v>
      </c>
      <c r="CB493" s="216"/>
      <c r="CC493" s="216"/>
      <c r="CD493" s="216"/>
      <c r="CE493" s="216"/>
      <c r="CF493" s="216">
        <f t="shared" si="356"/>
        <v>46</v>
      </c>
      <c r="CH493" s="376"/>
    </row>
    <row r="494" spans="1:88" s="211" customFormat="1" ht="16.5" customHeight="1" x14ac:dyDescent="0.15">
      <c r="A494" s="213"/>
      <c r="B494" s="236"/>
      <c r="C494" s="265"/>
      <c r="D494" s="697" t="s">
        <v>1576</v>
      </c>
      <c r="E494" s="267"/>
      <c r="F494" s="325"/>
      <c r="G494" s="530"/>
      <c r="H494" s="1175" t="s">
        <v>369</v>
      </c>
      <c r="I494" s="230"/>
      <c r="J494" s="231"/>
      <c r="K494" s="232"/>
      <c r="L494" s="232"/>
      <c r="M494" s="232"/>
      <c r="N494" s="232"/>
      <c r="O494" s="232"/>
      <c r="P494" s="232"/>
      <c r="Q494" s="233"/>
      <c r="R494" s="255"/>
      <c r="S494" s="255"/>
      <c r="T494" s="939">
        <f>+SUBTOTAL(9,T493)</f>
        <v>3400</v>
      </c>
      <c r="U494" s="214">
        <f t="shared" ref="U494:AD494" si="375">+SUBTOTAL(9,U493)</f>
        <v>0</v>
      </c>
      <c r="V494" s="218">
        <f t="shared" si="375"/>
        <v>0</v>
      </c>
      <c r="W494" s="218">
        <f t="shared" si="375"/>
        <v>0</v>
      </c>
      <c r="X494" s="218">
        <f t="shared" si="375"/>
        <v>0</v>
      </c>
      <c r="Y494" s="212">
        <f t="shared" si="375"/>
        <v>0</v>
      </c>
      <c r="Z494" s="1147">
        <f t="shared" si="375"/>
        <v>3354</v>
      </c>
      <c r="AA494" s="218">
        <f t="shared" si="375"/>
        <v>0</v>
      </c>
      <c r="AB494" s="218">
        <f t="shared" si="375"/>
        <v>0</v>
      </c>
      <c r="AC494" s="218">
        <f t="shared" si="375"/>
        <v>0</v>
      </c>
      <c r="AD494" s="1141">
        <f t="shared" si="375"/>
        <v>3354</v>
      </c>
      <c r="AE494" s="252"/>
      <c r="AF494" s="252"/>
      <c r="AH494" s="249"/>
      <c r="AI494" s="238"/>
      <c r="AJ494" s="238"/>
      <c r="AK494" s="238"/>
      <c r="AL494" s="239"/>
      <c r="AM494" s="254"/>
      <c r="AN494" s="262"/>
      <c r="AO494" s="249"/>
      <c r="AP494" s="238"/>
      <c r="AQ494" s="238"/>
      <c r="AR494" s="238"/>
      <c r="AS494" s="242"/>
      <c r="AT494" s="214"/>
      <c r="AU494" s="238"/>
      <c r="AV494" s="238"/>
      <c r="AW494" s="238"/>
      <c r="AX494" s="468"/>
      <c r="AY494" s="249"/>
      <c r="AZ494" s="238"/>
      <c r="BA494" s="238"/>
      <c r="BB494" s="238"/>
      <c r="BC494" s="409"/>
      <c r="BD494" s="254"/>
      <c r="BE494" s="252"/>
      <c r="BF494" s="249"/>
      <c r="BG494" s="238"/>
      <c r="BH494" s="238"/>
      <c r="BI494" s="238"/>
      <c r="BJ494" s="239"/>
      <c r="BK494" s="249"/>
      <c r="BL494" s="238"/>
      <c r="BM494" s="238"/>
      <c r="BN494" s="238"/>
      <c r="BO494" s="246"/>
      <c r="BP494" s="223"/>
      <c r="BQ494" s="238"/>
      <c r="BR494" s="238"/>
      <c r="BS494" s="238"/>
      <c r="BT494" s="246"/>
      <c r="BU494" s="249"/>
      <c r="BV494" s="238"/>
      <c r="BW494" s="238"/>
      <c r="BX494" s="238"/>
      <c r="BY494" s="246"/>
      <c r="CA494" s="222"/>
      <c r="CB494" s="216"/>
      <c r="CC494" s="216"/>
      <c r="CD494" s="216"/>
      <c r="CE494" s="216"/>
      <c r="CF494" s="216">
        <f t="shared" si="356"/>
        <v>46</v>
      </c>
      <c r="CH494" s="376"/>
    </row>
    <row r="495" spans="1:88" s="211" customFormat="1" ht="16.5" customHeight="1" x14ac:dyDescent="0.15">
      <c r="A495" s="213">
        <f t="shared" ref="A495:A508" si="376">+ROW()-14</f>
        <v>481</v>
      </c>
      <c r="B495" s="207" t="s">
        <v>26</v>
      </c>
      <c r="C495" s="265" t="s">
        <v>1171</v>
      </c>
      <c r="D495" s="266" t="s">
        <v>468</v>
      </c>
      <c r="E495" s="267" t="s">
        <v>1153</v>
      </c>
      <c r="F495" s="272" t="s">
        <v>1154</v>
      </c>
      <c r="G495" s="225" t="s">
        <v>1172</v>
      </c>
      <c r="H495" s="263">
        <v>3</v>
      </c>
      <c r="I495" s="181">
        <v>44256</v>
      </c>
      <c r="J495" s="383">
        <v>44651</v>
      </c>
      <c r="K495" s="232">
        <v>10</v>
      </c>
      <c r="L495" s="232">
        <v>2</v>
      </c>
      <c r="M495" s="232">
        <v>2</v>
      </c>
      <c r="N495" s="232">
        <v>2</v>
      </c>
      <c r="O495" s="232">
        <v>1</v>
      </c>
      <c r="P495" s="232">
        <v>1</v>
      </c>
      <c r="Q495" s="233">
        <v>1</v>
      </c>
      <c r="R495" s="255"/>
      <c r="S495" s="255"/>
      <c r="T495" s="284">
        <v>18000</v>
      </c>
      <c r="U495" s="214">
        <f t="shared" ref="U495:U508" si="377">AH495+AO495</f>
        <v>0</v>
      </c>
      <c r="V495" s="218">
        <f t="shared" ref="V495:V508" si="378">AI495+AP495</f>
        <v>0</v>
      </c>
      <c r="W495" s="218">
        <f t="shared" ref="W495:W508" si="379">AJ495+AQ495</f>
        <v>0</v>
      </c>
      <c r="X495" s="218">
        <f t="shared" ref="X495:X508" si="380">AK495+AR495</f>
        <v>0</v>
      </c>
      <c r="Y495" s="212">
        <f t="shared" ref="Y495:Y508" si="381">AL495+AS495</f>
        <v>0</v>
      </c>
      <c r="Z495" s="312">
        <f t="shared" ref="Z495:Z508" si="382">AT495+AY495+BF495+BK495+BP495+BU495</f>
        <v>18000</v>
      </c>
      <c r="AA495" s="218">
        <f t="shared" ref="AA495:AA508" si="383">AU495+AZ495+BG495+BL495+BQ495+BV495</f>
        <v>0</v>
      </c>
      <c r="AB495" s="218">
        <f t="shared" ref="AB495:AB508" si="384">AV495+BA495+BH495+BM495+BR495+BW495</f>
        <v>0</v>
      </c>
      <c r="AC495" s="218">
        <f t="shared" ref="AC495:AC508" si="385">AW495+BB495+BI495+BN495+BS495+BX495</f>
        <v>0</v>
      </c>
      <c r="AD495" s="212">
        <f t="shared" ref="AD495:AD508" si="386">AX495+BC495+BJ495+BO495+BT495+BY495</f>
        <v>18000</v>
      </c>
      <c r="AE495" s="252"/>
      <c r="AF495" s="252"/>
      <c r="AH495" s="249">
        <f t="shared" ref="AH495:AH508" si="387">SUM(AI495:AL495)</f>
        <v>0</v>
      </c>
      <c r="AI495" s="238"/>
      <c r="AJ495" s="238"/>
      <c r="AK495" s="238"/>
      <c r="AL495" s="239"/>
      <c r="AM495" s="254"/>
      <c r="AN495" s="262"/>
      <c r="AO495" s="249">
        <f t="shared" ref="AO495:AO508" si="388">SUM(AP495:AS495)</f>
        <v>0</v>
      </c>
      <c r="AP495" s="238"/>
      <c r="AQ495" s="238"/>
      <c r="AR495" s="238"/>
      <c r="AS495" s="242"/>
      <c r="AT495" s="214">
        <f t="shared" ref="AT495:AT508" si="389">SUM(AU495:AX495)</f>
        <v>0</v>
      </c>
      <c r="AU495" s="238"/>
      <c r="AV495" s="238"/>
      <c r="AW495" s="238"/>
      <c r="AX495" s="239"/>
      <c r="AY495" s="249">
        <f t="shared" ref="AY495:AY508" si="390">SUM(AZ495:BC495)</f>
        <v>18000</v>
      </c>
      <c r="AZ495" s="238"/>
      <c r="BA495" s="238"/>
      <c r="BB495" s="238"/>
      <c r="BC495" s="246">
        <v>18000</v>
      </c>
      <c r="BD495" s="254"/>
      <c r="BE495" s="252"/>
      <c r="BF495" s="249">
        <f t="shared" ref="BF495:BF508" si="391">SUM(BG495:BJ495)</f>
        <v>0</v>
      </c>
      <c r="BG495" s="238"/>
      <c r="BH495" s="238"/>
      <c r="BI495" s="238"/>
      <c r="BJ495" s="239"/>
      <c r="BK495" s="249">
        <f t="shared" ref="BK495:BK508" si="392">SUM(BL495:BO495)</f>
        <v>0</v>
      </c>
      <c r="BL495" s="238"/>
      <c r="BM495" s="238"/>
      <c r="BN495" s="238"/>
      <c r="BO495" s="246"/>
      <c r="BP495" s="223">
        <f t="shared" ref="BP495:BP508" si="393">SUM(BQ495:BT495)</f>
        <v>0</v>
      </c>
      <c r="BQ495" s="238"/>
      <c r="BR495" s="238"/>
      <c r="BS495" s="238"/>
      <c r="BT495" s="246"/>
      <c r="BU495" s="249">
        <f t="shared" ref="BU495:BU508" si="394">SUM(BV495:BY495)</f>
        <v>0</v>
      </c>
      <c r="BV495" s="238"/>
      <c r="BW495" s="238"/>
      <c r="BX495" s="238"/>
      <c r="BY495" s="246"/>
      <c r="CA495" s="222">
        <v>430</v>
      </c>
      <c r="CB495" s="216"/>
      <c r="CC495" s="216"/>
      <c r="CD495" s="216"/>
      <c r="CE495" s="216"/>
      <c r="CF495" s="216">
        <f t="shared" si="356"/>
        <v>0</v>
      </c>
      <c r="CH495" s="263">
        <v>32</v>
      </c>
      <c r="CJ495" s="274">
        <v>61</v>
      </c>
    </row>
    <row r="496" spans="1:88" s="211" customFormat="1" ht="16.5" customHeight="1" x14ac:dyDescent="0.15">
      <c r="A496" s="213">
        <f t="shared" si="376"/>
        <v>482</v>
      </c>
      <c r="B496" s="236" t="s">
        <v>26</v>
      </c>
      <c r="C496" s="265" t="s">
        <v>1226</v>
      </c>
      <c r="D496" s="266" t="s">
        <v>1939</v>
      </c>
      <c r="E496" s="269" t="s">
        <v>1214</v>
      </c>
      <c r="F496" s="201" t="s">
        <v>1215</v>
      </c>
      <c r="G496" s="224" t="s">
        <v>1227</v>
      </c>
      <c r="H496" s="263">
        <v>3</v>
      </c>
      <c r="I496" s="230">
        <v>44287</v>
      </c>
      <c r="J496" s="231">
        <v>44651</v>
      </c>
      <c r="K496" s="232">
        <v>10</v>
      </c>
      <c r="L496" s="232">
        <v>2</v>
      </c>
      <c r="M496" s="232">
        <v>2</v>
      </c>
      <c r="N496" s="232">
        <v>2</v>
      </c>
      <c r="O496" s="232">
        <v>2</v>
      </c>
      <c r="P496" s="232">
        <v>2</v>
      </c>
      <c r="Q496" s="233">
        <v>2</v>
      </c>
      <c r="R496" s="255"/>
      <c r="S496" s="255"/>
      <c r="T496" s="258">
        <v>1898</v>
      </c>
      <c r="U496" s="214">
        <f t="shared" si="377"/>
        <v>0</v>
      </c>
      <c r="V496" s="218">
        <f t="shared" si="378"/>
        <v>0</v>
      </c>
      <c r="W496" s="218">
        <f t="shared" si="379"/>
        <v>0</v>
      </c>
      <c r="X496" s="218">
        <f t="shared" si="380"/>
        <v>0</v>
      </c>
      <c r="Y496" s="212">
        <f t="shared" si="381"/>
        <v>0</v>
      </c>
      <c r="Z496" s="214">
        <f t="shared" si="382"/>
        <v>1898</v>
      </c>
      <c r="AA496" s="218">
        <f t="shared" si="383"/>
        <v>0</v>
      </c>
      <c r="AB496" s="218">
        <f t="shared" si="384"/>
        <v>0</v>
      </c>
      <c r="AC496" s="218">
        <f t="shared" si="385"/>
        <v>0</v>
      </c>
      <c r="AD496" s="212">
        <f t="shared" si="386"/>
        <v>1898</v>
      </c>
      <c r="AE496" s="252"/>
      <c r="AF496" s="252"/>
      <c r="AH496" s="249">
        <f t="shared" si="387"/>
        <v>0</v>
      </c>
      <c r="AI496" s="238"/>
      <c r="AJ496" s="238"/>
      <c r="AK496" s="238"/>
      <c r="AL496" s="239"/>
      <c r="AM496" s="254"/>
      <c r="AN496" s="262"/>
      <c r="AO496" s="249">
        <f t="shared" si="388"/>
        <v>0</v>
      </c>
      <c r="AP496" s="238"/>
      <c r="AQ496" s="238"/>
      <c r="AR496" s="238"/>
      <c r="AS496" s="242"/>
      <c r="AT496" s="214">
        <f t="shared" si="389"/>
        <v>0</v>
      </c>
      <c r="AU496" s="238"/>
      <c r="AV496" s="238"/>
      <c r="AW496" s="238"/>
      <c r="AX496" s="239"/>
      <c r="AY496" s="249">
        <f t="shared" si="390"/>
        <v>1898</v>
      </c>
      <c r="AZ496" s="238"/>
      <c r="BA496" s="238"/>
      <c r="BB496" s="238"/>
      <c r="BC496" s="246">
        <v>1898</v>
      </c>
      <c r="BD496" s="254"/>
      <c r="BE496" s="252"/>
      <c r="BF496" s="249">
        <f t="shared" si="391"/>
        <v>0</v>
      </c>
      <c r="BG496" s="238"/>
      <c r="BH496" s="238"/>
      <c r="BI496" s="238"/>
      <c r="BJ496" s="239"/>
      <c r="BK496" s="249">
        <f t="shared" si="392"/>
        <v>0</v>
      </c>
      <c r="BL496" s="238"/>
      <c r="BM496" s="238"/>
      <c r="BN496" s="238"/>
      <c r="BO496" s="246"/>
      <c r="BP496" s="223">
        <f t="shared" si="393"/>
        <v>0</v>
      </c>
      <c r="BQ496" s="238"/>
      <c r="BR496" s="238"/>
      <c r="BS496" s="238"/>
      <c r="BT496" s="246"/>
      <c r="BU496" s="249">
        <f t="shared" si="394"/>
        <v>0</v>
      </c>
      <c r="BV496" s="238"/>
      <c r="BW496" s="238"/>
      <c r="BX496" s="238"/>
      <c r="BY496" s="246"/>
      <c r="CA496" s="222">
        <v>4.5</v>
      </c>
      <c r="CB496" s="216"/>
      <c r="CC496" s="216"/>
      <c r="CD496" s="216"/>
      <c r="CE496" s="216"/>
      <c r="CF496" s="216">
        <f t="shared" si="356"/>
        <v>0</v>
      </c>
      <c r="CH496" s="376"/>
    </row>
    <row r="497" spans="1:88" s="202" customFormat="1" ht="16.5" customHeight="1" x14ac:dyDescent="0.15">
      <c r="A497" s="213">
        <f t="shared" si="376"/>
        <v>483</v>
      </c>
      <c r="B497" s="236" t="s">
        <v>26</v>
      </c>
      <c r="C497" s="265" t="s">
        <v>467</v>
      </c>
      <c r="D497" s="266" t="s">
        <v>468</v>
      </c>
      <c r="E497" s="267" t="s">
        <v>379</v>
      </c>
      <c r="F497" s="272" t="s">
        <v>424</v>
      </c>
      <c r="G497" s="225" t="s">
        <v>469</v>
      </c>
      <c r="H497" s="263">
        <v>3</v>
      </c>
      <c r="I497" s="230">
        <v>44271</v>
      </c>
      <c r="J497" s="231">
        <v>44651</v>
      </c>
      <c r="K497" s="232">
        <v>10</v>
      </c>
      <c r="L497" s="232">
        <v>3</v>
      </c>
      <c r="M497" s="232">
        <v>1</v>
      </c>
      <c r="N497" s="232">
        <v>2</v>
      </c>
      <c r="O497" s="232">
        <v>22</v>
      </c>
      <c r="P497" s="232">
        <v>3</v>
      </c>
      <c r="Q497" s="233">
        <v>1</v>
      </c>
      <c r="R497" s="255">
        <v>1855</v>
      </c>
      <c r="S497" s="255"/>
      <c r="T497" s="258">
        <v>2100</v>
      </c>
      <c r="U497" s="214">
        <f t="shared" si="377"/>
        <v>0</v>
      </c>
      <c r="V497" s="218">
        <f t="shared" si="378"/>
        <v>0</v>
      </c>
      <c r="W497" s="218">
        <f t="shared" si="379"/>
        <v>0</v>
      </c>
      <c r="X497" s="218">
        <f t="shared" si="380"/>
        <v>0</v>
      </c>
      <c r="Y497" s="212">
        <f t="shared" si="381"/>
        <v>0</v>
      </c>
      <c r="Z497" s="214">
        <f t="shared" si="382"/>
        <v>2100</v>
      </c>
      <c r="AA497" s="218">
        <f t="shared" si="383"/>
        <v>0</v>
      </c>
      <c r="AB497" s="218">
        <f t="shared" si="384"/>
        <v>0</v>
      </c>
      <c r="AC497" s="218">
        <f t="shared" si="385"/>
        <v>0</v>
      </c>
      <c r="AD497" s="212">
        <f t="shared" si="386"/>
        <v>2100</v>
      </c>
      <c r="AE497" s="252"/>
      <c r="AF497" s="252"/>
      <c r="AH497" s="249">
        <f t="shared" si="387"/>
        <v>0</v>
      </c>
      <c r="AI497" s="238"/>
      <c r="AJ497" s="238"/>
      <c r="AK497" s="238"/>
      <c r="AL497" s="239"/>
      <c r="AM497" s="254"/>
      <c r="AN497" s="262"/>
      <c r="AO497" s="249">
        <f t="shared" si="388"/>
        <v>0</v>
      </c>
      <c r="AP497" s="238"/>
      <c r="AQ497" s="238"/>
      <c r="AR497" s="238"/>
      <c r="AS497" s="242"/>
      <c r="AT497" s="214">
        <f t="shared" si="389"/>
        <v>0</v>
      </c>
      <c r="AU497" s="238"/>
      <c r="AV497" s="238"/>
      <c r="AW497" s="238"/>
      <c r="AX497" s="246"/>
      <c r="AY497" s="249">
        <f t="shared" si="390"/>
        <v>2100</v>
      </c>
      <c r="AZ497" s="238"/>
      <c r="BA497" s="238"/>
      <c r="BB497" s="238"/>
      <c r="BC497" s="246">
        <v>2100</v>
      </c>
      <c r="BD497" s="254"/>
      <c r="BE497" s="252"/>
      <c r="BF497" s="249">
        <f t="shared" si="391"/>
        <v>0</v>
      </c>
      <c r="BG497" s="238"/>
      <c r="BH497" s="238"/>
      <c r="BI497" s="238"/>
      <c r="BJ497" s="239"/>
      <c r="BK497" s="249">
        <f t="shared" si="392"/>
        <v>0</v>
      </c>
      <c r="BL497" s="238"/>
      <c r="BM497" s="238"/>
      <c r="BN497" s="238"/>
      <c r="BO497" s="246"/>
      <c r="BP497" s="223">
        <f t="shared" si="393"/>
        <v>0</v>
      </c>
      <c r="BQ497" s="238"/>
      <c r="BR497" s="238"/>
      <c r="BS497" s="238"/>
      <c r="BT497" s="246"/>
      <c r="BU497" s="249">
        <f t="shared" si="394"/>
        <v>0</v>
      </c>
      <c r="BV497" s="238"/>
      <c r="BW497" s="238"/>
      <c r="BX497" s="238"/>
      <c r="BY497" s="246"/>
      <c r="CA497" s="222">
        <v>431</v>
      </c>
      <c r="CB497" s="216"/>
      <c r="CC497" s="216"/>
      <c r="CD497" s="216"/>
      <c r="CE497" s="216"/>
      <c r="CF497" s="216">
        <f t="shared" si="356"/>
        <v>0</v>
      </c>
      <c r="CH497" s="263">
        <v>32</v>
      </c>
      <c r="CJ497" s="202">
        <v>83</v>
      </c>
    </row>
    <row r="498" spans="1:88" s="202" customFormat="1" ht="16.5" customHeight="1" x14ac:dyDescent="0.15">
      <c r="A498" s="213">
        <f t="shared" si="376"/>
        <v>484</v>
      </c>
      <c r="B498" s="236" t="s">
        <v>26</v>
      </c>
      <c r="C498" s="265" t="s">
        <v>470</v>
      </c>
      <c r="D498" s="266" t="s">
        <v>468</v>
      </c>
      <c r="E498" s="267" t="s">
        <v>379</v>
      </c>
      <c r="F498" s="272" t="s">
        <v>424</v>
      </c>
      <c r="G498" s="225" t="s">
        <v>471</v>
      </c>
      <c r="H498" s="263">
        <v>3</v>
      </c>
      <c r="I498" s="230">
        <v>44271</v>
      </c>
      <c r="J498" s="231">
        <v>44651</v>
      </c>
      <c r="K498" s="232">
        <v>10</v>
      </c>
      <c r="L498" s="232">
        <v>3</v>
      </c>
      <c r="M498" s="232">
        <v>1</v>
      </c>
      <c r="N498" s="232">
        <v>2</v>
      </c>
      <c r="O498" s="232">
        <v>22</v>
      </c>
      <c r="P498" s="232">
        <v>3</v>
      </c>
      <c r="Q498" s="233">
        <v>1</v>
      </c>
      <c r="R498" s="255">
        <v>491</v>
      </c>
      <c r="S498" s="255"/>
      <c r="T498" s="258">
        <v>500</v>
      </c>
      <c r="U498" s="214">
        <f t="shared" si="377"/>
        <v>0</v>
      </c>
      <c r="V498" s="218">
        <f t="shared" si="378"/>
        <v>0</v>
      </c>
      <c r="W498" s="218">
        <f t="shared" si="379"/>
        <v>0</v>
      </c>
      <c r="X498" s="218">
        <f t="shared" si="380"/>
        <v>0</v>
      </c>
      <c r="Y498" s="212">
        <f t="shared" si="381"/>
        <v>0</v>
      </c>
      <c r="Z498" s="214">
        <f t="shared" si="382"/>
        <v>500</v>
      </c>
      <c r="AA498" s="218">
        <f t="shared" si="383"/>
        <v>0</v>
      </c>
      <c r="AB498" s="218">
        <f t="shared" si="384"/>
        <v>0</v>
      </c>
      <c r="AC498" s="218">
        <f t="shared" si="385"/>
        <v>0</v>
      </c>
      <c r="AD498" s="212">
        <f t="shared" si="386"/>
        <v>500</v>
      </c>
      <c r="AE498" s="252"/>
      <c r="AF498" s="252"/>
      <c r="AH498" s="249">
        <f t="shared" si="387"/>
        <v>0</v>
      </c>
      <c r="AI498" s="238"/>
      <c r="AJ498" s="238"/>
      <c r="AK498" s="238"/>
      <c r="AL498" s="239"/>
      <c r="AM498" s="254"/>
      <c r="AN498" s="262"/>
      <c r="AO498" s="249">
        <f t="shared" si="388"/>
        <v>0</v>
      </c>
      <c r="AP498" s="238"/>
      <c r="AQ498" s="238"/>
      <c r="AR498" s="238"/>
      <c r="AS498" s="242"/>
      <c r="AT498" s="214">
        <f t="shared" si="389"/>
        <v>0</v>
      </c>
      <c r="AU498" s="238"/>
      <c r="AV498" s="238"/>
      <c r="AW498" s="238"/>
      <c r="AX498" s="246"/>
      <c r="AY498" s="249">
        <f t="shared" si="390"/>
        <v>500</v>
      </c>
      <c r="AZ498" s="238"/>
      <c r="BA498" s="238"/>
      <c r="BB498" s="238"/>
      <c r="BC498" s="246">
        <v>500</v>
      </c>
      <c r="BD498" s="254"/>
      <c r="BE498" s="252"/>
      <c r="BF498" s="249">
        <f t="shared" si="391"/>
        <v>0</v>
      </c>
      <c r="BG498" s="238"/>
      <c r="BH498" s="238"/>
      <c r="BI498" s="238"/>
      <c r="BJ498" s="239"/>
      <c r="BK498" s="249">
        <f t="shared" si="392"/>
        <v>0</v>
      </c>
      <c r="BL498" s="238"/>
      <c r="BM498" s="238"/>
      <c r="BN498" s="238"/>
      <c r="BO498" s="246"/>
      <c r="BP498" s="223">
        <f t="shared" si="393"/>
        <v>0</v>
      </c>
      <c r="BQ498" s="238"/>
      <c r="BR498" s="238"/>
      <c r="BS498" s="238"/>
      <c r="BT498" s="246"/>
      <c r="BU498" s="249">
        <f t="shared" si="394"/>
        <v>0</v>
      </c>
      <c r="BV498" s="238"/>
      <c r="BW498" s="238"/>
      <c r="BX498" s="238"/>
      <c r="BY498" s="246"/>
      <c r="CA498" s="222">
        <v>432</v>
      </c>
      <c r="CB498" s="216"/>
      <c r="CC498" s="216"/>
      <c r="CD498" s="216"/>
      <c r="CE498" s="216"/>
      <c r="CF498" s="216">
        <f t="shared" si="356"/>
        <v>0</v>
      </c>
      <c r="CH498" s="263">
        <v>32</v>
      </c>
      <c r="CJ498" s="202">
        <v>83</v>
      </c>
    </row>
    <row r="499" spans="1:88" s="202" customFormat="1" ht="16.5" customHeight="1" x14ac:dyDescent="0.15">
      <c r="A499" s="213">
        <f t="shared" si="376"/>
        <v>485</v>
      </c>
      <c r="B499" s="236" t="s">
        <v>26</v>
      </c>
      <c r="C499" s="265" t="s">
        <v>472</v>
      </c>
      <c r="D499" s="266" t="s">
        <v>468</v>
      </c>
      <c r="E499" s="267" t="s">
        <v>379</v>
      </c>
      <c r="F499" s="272" t="s">
        <v>424</v>
      </c>
      <c r="G499" s="225" t="s">
        <v>473</v>
      </c>
      <c r="H499" s="263">
        <v>3</v>
      </c>
      <c r="I499" s="230">
        <v>44271</v>
      </c>
      <c r="J499" s="231">
        <v>44651</v>
      </c>
      <c r="K499" s="232">
        <v>10</v>
      </c>
      <c r="L499" s="232">
        <v>3</v>
      </c>
      <c r="M499" s="232">
        <v>1</v>
      </c>
      <c r="N499" s="232">
        <v>2</v>
      </c>
      <c r="O499" s="232">
        <v>22</v>
      </c>
      <c r="P499" s="232">
        <v>3</v>
      </c>
      <c r="Q499" s="233">
        <v>1</v>
      </c>
      <c r="R499" s="255">
        <v>15</v>
      </c>
      <c r="S499" s="255"/>
      <c r="T499" s="284">
        <v>20</v>
      </c>
      <c r="U499" s="214">
        <f t="shared" si="377"/>
        <v>0</v>
      </c>
      <c r="V499" s="218">
        <f t="shared" si="378"/>
        <v>0</v>
      </c>
      <c r="W499" s="218">
        <f t="shared" si="379"/>
        <v>0</v>
      </c>
      <c r="X499" s="218">
        <f t="shared" si="380"/>
        <v>0</v>
      </c>
      <c r="Y499" s="212">
        <f t="shared" si="381"/>
        <v>0</v>
      </c>
      <c r="Z499" s="214">
        <f t="shared" si="382"/>
        <v>20</v>
      </c>
      <c r="AA499" s="218">
        <f t="shared" si="383"/>
        <v>0</v>
      </c>
      <c r="AB499" s="218">
        <f t="shared" si="384"/>
        <v>0</v>
      </c>
      <c r="AC499" s="218">
        <f t="shared" si="385"/>
        <v>0</v>
      </c>
      <c r="AD499" s="212">
        <f t="shared" si="386"/>
        <v>20</v>
      </c>
      <c r="AE499" s="252"/>
      <c r="AF499" s="252"/>
      <c r="AH499" s="249">
        <f t="shared" si="387"/>
        <v>0</v>
      </c>
      <c r="AI499" s="238"/>
      <c r="AJ499" s="238"/>
      <c r="AK499" s="238"/>
      <c r="AL499" s="239"/>
      <c r="AM499" s="254"/>
      <c r="AN499" s="262"/>
      <c r="AO499" s="249">
        <f t="shared" si="388"/>
        <v>0</v>
      </c>
      <c r="AP499" s="238"/>
      <c r="AQ499" s="238"/>
      <c r="AR499" s="238"/>
      <c r="AS499" s="242"/>
      <c r="AT499" s="214">
        <f t="shared" si="389"/>
        <v>0</v>
      </c>
      <c r="AU499" s="238"/>
      <c r="AV499" s="238"/>
      <c r="AW499" s="238"/>
      <c r="AX499" s="246"/>
      <c r="AY499" s="249">
        <f t="shared" si="390"/>
        <v>20</v>
      </c>
      <c r="AZ499" s="238"/>
      <c r="BA499" s="238"/>
      <c r="BB499" s="238"/>
      <c r="BC499" s="246">
        <v>20</v>
      </c>
      <c r="BD499" s="254"/>
      <c r="BE499" s="252"/>
      <c r="BF499" s="249">
        <f t="shared" si="391"/>
        <v>0</v>
      </c>
      <c r="BG499" s="238"/>
      <c r="BH499" s="238"/>
      <c r="BI499" s="238"/>
      <c r="BJ499" s="239"/>
      <c r="BK499" s="249">
        <f t="shared" si="392"/>
        <v>0</v>
      </c>
      <c r="BL499" s="238"/>
      <c r="BM499" s="238"/>
      <c r="BN499" s="238"/>
      <c r="BO499" s="246"/>
      <c r="BP499" s="223">
        <f t="shared" si="393"/>
        <v>0</v>
      </c>
      <c r="BQ499" s="238"/>
      <c r="BR499" s="238"/>
      <c r="BS499" s="238"/>
      <c r="BT499" s="246"/>
      <c r="BU499" s="249">
        <f t="shared" si="394"/>
        <v>0</v>
      </c>
      <c r="BV499" s="238"/>
      <c r="BW499" s="238"/>
      <c r="BX499" s="238"/>
      <c r="BY499" s="246"/>
      <c r="CA499" s="222">
        <v>433</v>
      </c>
      <c r="CB499" s="216"/>
      <c r="CC499" s="216"/>
      <c r="CD499" s="216"/>
      <c r="CE499" s="216"/>
      <c r="CF499" s="216">
        <f t="shared" si="356"/>
        <v>0</v>
      </c>
      <c r="CH499" s="263">
        <v>32</v>
      </c>
      <c r="CJ499" s="202">
        <v>83</v>
      </c>
    </row>
    <row r="500" spans="1:88" s="202" customFormat="1" ht="16.5" customHeight="1" x14ac:dyDescent="0.15">
      <c r="A500" s="213">
        <f t="shared" si="376"/>
        <v>486</v>
      </c>
      <c r="B500" s="236" t="s">
        <v>26</v>
      </c>
      <c r="C500" s="265" t="s">
        <v>474</v>
      </c>
      <c r="D500" s="266" t="s">
        <v>468</v>
      </c>
      <c r="E500" s="267" t="s">
        <v>379</v>
      </c>
      <c r="F500" s="272" t="s">
        <v>424</v>
      </c>
      <c r="G500" s="225" t="s">
        <v>475</v>
      </c>
      <c r="H500" s="263">
        <v>3</v>
      </c>
      <c r="I500" s="230">
        <v>44271</v>
      </c>
      <c r="J500" s="231">
        <v>44651</v>
      </c>
      <c r="K500" s="232">
        <v>10</v>
      </c>
      <c r="L500" s="232">
        <v>3</v>
      </c>
      <c r="M500" s="232">
        <v>1</v>
      </c>
      <c r="N500" s="232">
        <v>2</v>
      </c>
      <c r="O500" s="232">
        <v>22</v>
      </c>
      <c r="P500" s="232">
        <v>3</v>
      </c>
      <c r="Q500" s="233">
        <v>1</v>
      </c>
      <c r="R500" s="255">
        <v>36</v>
      </c>
      <c r="S500" s="255"/>
      <c r="T500" s="258">
        <v>60</v>
      </c>
      <c r="U500" s="214">
        <f t="shared" si="377"/>
        <v>0</v>
      </c>
      <c r="V500" s="218">
        <f t="shared" si="378"/>
        <v>0</v>
      </c>
      <c r="W500" s="218">
        <f t="shared" si="379"/>
        <v>0</v>
      </c>
      <c r="X500" s="218">
        <f t="shared" si="380"/>
        <v>0</v>
      </c>
      <c r="Y500" s="212">
        <f t="shared" si="381"/>
        <v>0</v>
      </c>
      <c r="Z500" s="214">
        <f t="shared" si="382"/>
        <v>60</v>
      </c>
      <c r="AA500" s="218">
        <f t="shared" si="383"/>
        <v>0</v>
      </c>
      <c r="AB500" s="218">
        <f t="shared" si="384"/>
        <v>0</v>
      </c>
      <c r="AC500" s="218">
        <f t="shared" si="385"/>
        <v>0</v>
      </c>
      <c r="AD500" s="212">
        <f t="shared" si="386"/>
        <v>60</v>
      </c>
      <c r="AE500" s="252"/>
      <c r="AF500" s="252"/>
      <c r="AH500" s="249">
        <f t="shared" si="387"/>
        <v>0</v>
      </c>
      <c r="AI500" s="238"/>
      <c r="AJ500" s="238"/>
      <c r="AK500" s="238"/>
      <c r="AL500" s="239"/>
      <c r="AM500" s="254"/>
      <c r="AN500" s="262"/>
      <c r="AO500" s="249">
        <f t="shared" si="388"/>
        <v>0</v>
      </c>
      <c r="AP500" s="238"/>
      <c r="AQ500" s="238"/>
      <c r="AR500" s="238"/>
      <c r="AS500" s="242"/>
      <c r="AT500" s="214">
        <f t="shared" si="389"/>
        <v>0</v>
      </c>
      <c r="AU500" s="238"/>
      <c r="AV500" s="238"/>
      <c r="AW500" s="238"/>
      <c r="AX500" s="246"/>
      <c r="AY500" s="249">
        <f t="shared" si="390"/>
        <v>60</v>
      </c>
      <c r="AZ500" s="238"/>
      <c r="BA500" s="238"/>
      <c r="BB500" s="238"/>
      <c r="BC500" s="246">
        <v>60</v>
      </c>
      <c r="BD500" s="254"/>
      <c r="BE500" s="252"/>
      <c r="BF500" s="249">
        <f t="shared" si="391"/>
        <v>0</v>
      </c>
      <c r="BG500" s="238"/>
      <c r="BH500" s="238"/>
      <c r="BI500" s="238"/>
      <c r="BJ500" s="239"/>
      <c r="BK500" s="249">
        <f t="shared" si="392"/>
        <v>0</v>
      </c>
      <c r="BL500" s="238"/>
      <c r="BM500" s="238"/>
      <c r="BN500" s="238"/>
      <c r="BO500" s="246"/>
      <c r="BP500" s="223">
        <f t="shared" si="393"/>
        <v>0</v>
      </c>
      <c r="BQ500" s="238"/>
      <c r="BR500" s="238"/>
      <c r="BS500" s="238"/>
      <c r="BT500" s="246"/>
      <c r="BU500" s="249">
        <f t="shared" si="394"/>
        <v>0</v>
      </c>
      <c r="BV500" s="238"/>
      <c r="BW500" s="238"/>
      <c r="BX500" s="238"/>
      <c r="BY500" s="246"/>
      <c r="CA500" s="222">
        <v>434</v>
      </c>
      <c r="CB500" s="216"/>
      <c r="CC500" s="216"/>
      <c r="CD500" s="216"/>
      <c r="CE500" s="216"/>
      <c r="CF500" s="216">
        <f t="shared" si="356"/>
        <v>0</v>
      </c>
      <c r="CH500" s="263">
        <v>32</v>
      </c>
      <c r="CJ500" s="202">
        <v>83</v>
      </c>
    </row>
    <row r="501" spans="1:88" s="202" customFormat="1" ht="16.5" customHeight="1" x14ac:dyDescent="0.15">
      <c r="A501" s="213">
        <f t="shared" si="376"/>
        <v>487</v>
      </c>
      <c r="B501" s="236" t="s">
        <v>27</v>
      </c>
      <c r="C501" s="268" t="s">
        <v>515</v>
      </c>
      <c r="D501" s="266" t="s">
        <v>468</v>
      </c>
      <c r="E501" s="267" t="s">
        <v>379</v>
      </c>
      <c r="F501" s="272" t="s">
        <v>424</v>
      </c>
      <c r="G501" s="224" t="s">
        <v>516</v>
      </c>
      <c r="H501" s="263">
        <v>3</v>
      </c>
      <c r="I501" s="532">
        <v>44268</v>
      </c>
      <c r="J501" s="531">
        <v>44651</v>
      </c>
      <c r="K501" s="232">
        <v>10</v>
      </c>
      <c r="L501" s="232">
        <v>3</v>
      </c>
      <c r="M501" s="232">
        <v>1</v>
      </c>
      <c r="N501" s="232">
        <v>2</v>
      </c>
      <c r="O501" s="232">
        <v>19</v>
      </c>
      <c r="P501" s="232">
        <v>3</v>
      </c>
      <c r="Q501" s="233">
        <v>1</v>
      </c>
      <c r="R501" s="255"/>
      <c r="S501" s="255"/>
      <c r="T501" s="258">
        <v>7</v>
      </c>
      <c r="U501" s="214">
        <f t="shared" si="377"/>
        <v>0</v>
      </c>
      <c r="V501" s="218">
        <f t="shared" si="378"/>
        <v>0</v>
      </c>
      <c r="W501" s="218">
        <f t="shared" si="379"/>
        <v>0</v>
      </c>
      <c r="X501" s="218">
        <f t="shared" si="380"/>
        <v>0</v>
      </c>
      <c r="Y501" s="212">
        <f t="shared" si="381"/>
        <v>0</v>
      </c>
      <c r="Z501" s="214">
        <f t="shared" si="382"/>
        <v>7</v>
      </c>
      <c r="AA501" s="218">
        <f t="shared" si="383"/>
        <v>0</v>
      </c>
      <c r="AB501" s="218">
        <f t="shared" si="384"/>
        <v>0</v>
      </c>
      <c r="AC501" s="218">
        <f t="shared" si="385"/>
        <v>0</v>
      </c>
      <c r="AD501" s="212">
        <f t="shared" si="386"/>
        <v>7</v>
      </c>
      <c r="AE501" s="252"/>
      <c r="AF501" s="252"/>
      <c r="AH501" s="249">
        <f t="shared" si="387"/>
        <v>0</v>
      </c>
      <c r="AI501" s="238"/>
      <c r="AJ501" s="238"/>
      <c r="AK501" s="238"/>
      <c r="AL501" s="239"/>
      <c r="AM501" s="254"/>
      <c r="AN501" s="262"/>
      <c r="AO501" s="249">
        <f t="shared" si="388"/>
        <v>0</v>
      </c>
      <c r="AP501" s="238"/>
      <c r="AQ501" s="238"/>
      <c r="AR501" s="238"/>
      <c r="AS501" s="242"/>
      <c r="AT501" s="214">
        <f t="shared" si="389"/>
        <v>0</v>
      </c>
      <c r="AU501" s="238"/>
      <c r="AV501" s="238"/>
      <c r="AW501" s="238"/>
      <c r="AX501" s="239"/>
      <c r="AY501" s="249">
        <f t="shared" si="390"/>
        <v>7</v>
      </c>
      <c r="AZ501" s="238"/>
      <c r="BA501" s="238"/>
      <c r="BB501" s="238"/>
      <c r="BC501" s="246">
        <v>7</v>
      </c>
      <c r="BD501" s="254"/>
      <c r="BE501" s="252"/>
      <c r="BF501" s="249">
        <f t="shared" si="391"/>
        <v>0</v>
      </c>
      <c r="BG501" s="238"/>
      <c r="BH501" s="238"/>
      <c r="BI501" s="238"/>
      <c r="BJ501" s="239"/>
      <c r="BK501" s="249">
        <f t="shared" si="392"/>
        <v>0</v>
      </c>
      <c r="BL501" s="238"/>
      <c r="BM501" s="238"/>
      <c r="BN501" s="238"/>
      <c r="BO501" s="246"/>
      <c r="BP501" s="223">
        <f t="shared" si="393"/>
        <v>0</v>
      </c>
      <c r="BQ501" s="238"/>
      <c r="BR501" s="238"/>
      <c r="BS501" s="238"/>
      <c r="BT501" s="246"/>
      <c r="BU501" s="249">
        <f t="shared" si="394"/>
        <v>0</v>
      </c>
      <c r="BV501" s="238"/>
      <c r="BW501" s="238"/>
      <c r="BX501" s="238"/>
      <c r="BY501" s="246"/>
      <c r="CA501" s="222">
        <v>1004</v>
      </c>
      <c r="CB501" s="216"/>
      <c r="CC501" s="216"/>
      <c r="CD501" s="216"/>
      <c r="CE501" s="216"/>
      <c r="CF501" s="216">
        <f t="shared" si="356"/>
        <v>0</v>
      </c>
      <c r="CH501" s="661"/>
    </row>
    <row r="502" spans="1:88" s="202" customFormat="1" ht="16.5" customHeight="1" x14ac:dyDescent="0.15">
      <c r="A502" s="213">
        <f t="shared" si="376"/>
        <v>488</v>
      </c>
      <c r="B502" s="236" t="s">
        <v>27</v>
      </c>
      <c r="C502" s="268" t="s">
        <v>527</v>
      </c>
      <c r="D502" s="266" t="s">
        <v>1351</v>
      </c>
      <c r="E502" s="267" t="s">
        <v>379</v>
      </c>
      <c r="F502" s="325" t="s">
        <v>424</v>
      </c>
      <c r="G502" s="224" t="s">
        <v>528</v>
      </c>
      <c r="H502" s="263">
        <v>3</v>
      </c>
      <c r="I502" s="230">
        <v>44264</v>
      </c>
      <c r="J502" s="231">
        <v>44651</v>
      </c>
      <c r="K502" s="234">
        <v>10</v>
      </c>
      <c r="L502" s="234">
        <v>3</v>
      </c>
      <c r="M502" s="234">
        <v>1</v>
      </c>
      <c r="N502" s="234">
        <v>2</v>
      </c>
      <c r="O502" s="234">
        <v>1</v>
      </c>
      <c r="P502" s="234">
        <v>1</v>
      </c>
      <c r="Q502" s="235">
        <v>6</v>
      </c>
      <c r="R502" s="255"/>
      <c r="S502" s="255"/>
      <c r="T502" s="258">
        <v>282</v>
      </c>
      <c r="U502" s="214">
        <f t="shared" si="377"/>
        <v>0</v>
      </c>
      <c r="V502" s="218">
        <f t="shared" si="378"/>
        <v>0</v>
      </c>
      <c r="W502" s="218">
        <f t="shared" si="379"/>
        <v>0</v>
      </c>
      <c r="X502" s="218">
        <f t="shared" si="380"/>
        <v>0</v>
      </c>
      <c r="Y502" s="212">
        <f t="shared" si="381"/>
        <v>0</v>
      </c>
      <c r="Z502" s="214">
        <f t="shared" si="382"/>
        <v>282</v>
      </c>
      <c r="AA502" s="218">
        <f t="shared" si="383"/>
        <v>0</v>
      </c>
      <c r="AB502" s="218">
        <f t="shared" si="384"/>
        <v>0</v>
      </c>
      <c r="AC502" s="218">
        <f t="shared" si="385"/>
        <v>0</v>
      </c>
      <c r="AD502" s="212">
        <f t="shared" si="386"/>
        <v>282</v>
      </c>
      <c r="AE502" s="252"/>
      <c r="AF502" s="252"/>
      <c r="AH502" s="249">
        <f t="shared" si="387"/>
        <v>0</v>
      </c>
      <c r="AI502" s="238"/>
      <c r="AJ502" s="238"/>
      <c r="AK502" s="238"/>
      <c r="AL502" s="239"/>
      <c r="AM502" s="254"/>
      <c r="AN502" s="262"/>
      <c r="AO502" s="249">
        <f t="shared" si="388"/>
        <v>0</v>
      </c>
      <c r="AP502" s="238"/>
      <c r="AQ502" s="238"/>
      <c r="AR502" s="238"/>
      <c r="AS502" s="242"/>
      <c r="AT502" s="214">
        <f t="shared" si="389"/>
        <v>0</v>
      </c>
      <c r="AU502" s="238"/>
      <c r="AV502" s="238"/>
      <c r="AW502" s="238"/>
      <c r="AX502" s="239"/>
      <c r="AY502" s="249">
        <f t="shared" si="390"/>
        <v>282</v>
      </c>
      <c r="AZ502" s="238"/>
      <c r="BA502" s="238"/>
      <c r="BB502" s="238"/>
      <c r="BC502" s="246">
        <v>282</v>
      </c>
      <c r="BD502" s="254"/>
      <c r="BE502" s="252"/>
      <c r="BF502" s="249">
        <f t="shared" si="391"/>
        <v>0</v>
      </c>
      <c r="BG502" s="238"/>
      <c r="BH502" s="238"/>
      <c r="BI502" s="238"/>
      <c r="BJ502" s="239"/>
      <c r="BK502" s="249">
        <f t="shared" si="392"/>
        <v>0</v>
      </c>
      <c r="BL502" s="238"/>
      <c r="BM502" s="238"/>
      <c r="BN502" s="238"/>
      <c r="BO502" s="246"/>
      <c r="BP502" s="223">
        <f t="shared" si="393"/>
        <v>0</v>
      </c>
      <c r="BQ502" s="238"/>
      <c r="BR502" s="238"/>
      <c r="BS502" s="238"/>
      <c r="BT502" s="246"/>
      <c r="BU502" s="249">
        <f t="shared" si="394"/>
        <v>0</v>
      </c>
      <c r="BV502" s="240"/>
      <c r="BW502" s="240"/>
      <c r="BX502" s="240"/>
      <c r="BY502" s="247"/>
      <c r="CA502" s="222">
        <v>1017</v>
      </c>
      <c r="CB502" s="216"/>
      <c r="CC502" s="216"/>
      <c r="CD502" s="216"/>
      <c r="CE502" s="216"/>
      <c r="CF502" s="216">
        <f t="shared" si="356"/>
        <v>0</v>
      </c>
      <c r="CH502" s="661"/>
    </row>
    <row r="503" spans="1:88" s="211" customFormat="1" ht="16.5" customHeight="1" x14ac:dyDescent="0.15">
      <c r="A503" s="213">
        <f t="shared" si="376"/>
        <v>489</v>
      </c>
      <c r="B503" s="236" t="s">
        <v>26</v>
      </c>
      <c r="C503" s="590" t="s">
        <v>468</v>
      </c>
      <c r="D503" s="266" t="s">
        <v>1351</v>
      </c>
      <c r="E503" s="267" t="s">
        <v>1583</v>
      </c>
      <c r="F503" s="272" t="s">
        <v>1584</v>
      </c>
      <c r="G503" s="225" t="s">
        <v>1598</v>
      </c>
      <c r="H503" s="162">
        <v>3</v>
      </c>
      <c r="I503" s="153">
        <v>44256</v>
      </c>
      <c r="J503" s="154">
        <v>44651</v>
      </c>
      <c r="K503" s="232">
        <v>10</v>
      </c>
      <c r="L503" s="232">
        <v>4</v>
      </c>
      <c r="M503" s="232">
        <v>2</v>
      </c>
      <c r="N503" s="232">
        <v>1</v>
      </c>
      <c r="O503" s="232">
        <v>1</v>
      </c>
      <c r="P503" s="232">
        <v>2</v>
      </c>
      <c r="Q503" s="233">
        <v>1</v>
      </c>
      <c r="R503" s="255"/>
      <c r="S503" s="255"/>
      <c r="T503" s="282">
        <v>1900</v>
      </c>
      <c r="U503" s="214">
        <f t="shared" si="377"/>
        <v>0</v>
      </c>
      <c r="V503" s="218">
        <f t="shared" si="378"/>
        <v>0</v>
      </c>
      <c r="W503" s="218">
        <f t="shared" si="379"/>
        <v>0</v>
      </c>
      <c r="X503" s="218">
        <f t="shared" si="380"/>
        <v>0</v>
      </c>
      <c r="Y503" s="212">
        <f t="shared" si="381"/>
        <v>0</v>
      </c>
      <c r="Z503" s="214">
        <f t="shared" si="382"/>
        <v>1900</v>
      </c>
      <c r="AA503" s="476">
        <f t="shared" si="383"/>
        <v>0</v>
      </c>
      <c r="AB503" s="476">
        <f t="shared" si="384"/>
        <v>0</v>
      </c>
      <c r="AC503" s="477">
        <f t="shared" si="385"/>
        <v>0</v>
      </c>
      <c r="AD503" s="478">
        <f t="shared" si="386"/>
        <v>1900</v>
      </c>
      <c r="AE503" s="479"/>
      <c r="AF503" s="479"/>
      <c r="AH503" s="249">
        <f t="shared" si="387"/>
        <v>0</v>
      </c>
      <c r="AI503" s="238"/>
      <c r="AJ503" s="238"/>
      <c r="AK503" s="238"/>
      <c r="AL503" s="239"/>
      <c r="AM503" s="254"/>
      <c r="AN503" s="262"/>
      <c r="AO503" s="249">
        <f t="shared" si="388"/>
        <v>0</v>
      </c>
      <c r="AP503" s="480"/>
      <c r="AQ503" s="480"/>
      <c r="AR503" s="481"/>
      <c r="AS503" s="482"/>
      <c r="AT503" s="214">
        <f t="shared" si="389"/>
        <v>0</v>
      </c>
      <c r="AU503" s="238"/>
      <c r="AV503" s="238"/>
      <c r="AW503" s="238"/>
      <c r="AX503" s="239"/>
      <c r="AY503" s="249">
        <f t="shared" si="390"/>
        <v>1900</v>
      </c>
      <c r="AZ503" s="480"/>
      <c r="BA503" s="480"/>
      <c r="BB503" s="481"/>
      <c r="BC503" s="483">
        <v>1900</v>
      </c>
      <c r="BD503" s="254"/>
      <c r="BE503" s="252"/>
      <c r="BF503" s="249">
        <f t="shared" si="391"/>
        <v>0</v>
      </c>
      <c r="BG503" s="238"/>
      <c r="BH503" s="238"/>
      <c r="BI503" s="238"/>
      <c r="BJ503" s="239"/>
      <c r="BK503" s="249">
        <f t="shared" si="392"/>
        <v>0</v>
      </c>
      <c r="BL503" s="480"/>
      <c r="BM503" s="480"/>
      <c r="BN503" s="481"/>
      <c r="BO503" s="484"/>
      <c r="BP503" s="223">
        <f t="shared" si="393"/>
        <v>0</v>
      </c>
      <c r="BQ503" s="238"/>
      <c r="BR503" s="238"/>
      <c r="BS503" s="238"/>
      <c r="BT503" s="246"/>
      <c r="BU503" s="249">
        <f t="shared" si="394"/>
        <v>0</v>
      </c>
      <c r="BV503" s="480"/>
      <c r="BW503" s="480"/>
      <c r="BX503" s="481"/>
      <c r="BY503" s="484"/>
      <c r="CA503" s="222">
        <v>435</v>
      </c>
      <c r="CB503" s="216"/>
      <c r="CC503" s="216"/>
      <c r="CD503" s="216"/>
      <c r="CE503" s="216"/>
      <c r="CF503" s="216">
        <f t="shared" si="356"/>
        <v>0</v>
      </c>
      <c r="CH503" s="263">
        <v>32</v>
      </c>
      <c r="CJ503" s="274">
        <v>111</v>
      </c>
    </row>
    <row r="504" spans="1:88" s="211" customFormat="1" ht="16.5" customHeight="1" x14ac:dyDescent="0.15">
      <c r="A504" s="213">
        <f t="shared" si="376"/>
        <v>490</v>
      </c>
      <c r="B504" s="237" t="s">
        <v>26</v>
      </c>
      <c r="C504" s="418" t="s">
        <v>468</v>
      </c>
      <c r="D504" s="304" t="s">
        <v>468</v>
      </c>
      <c r="E504" s="267" t="s">
        <v>1758</v>
      </c>
      <c r="F504" s="292" t="s">
        <v>1771</v>
      </c>
      <c r="G504" s="285" t="s">
        <v>1772</v>
      </c>
      <c r="H504" s="162">
        <v>3</v>
      </c>
      <c r="I504" s="433" t="s">
        <v>1767</v>
      </c>
      <c r="J504" s="154">
        <v>44651</v>
      </c>
      <c r="K504" s="234">
        <v>10</v>
      </c>
      <c r="L504" s="234">
        <v>7</v>
      </c>
      <c r="M504" s="234">
        <v>2</v>
      </c>
      <c r="N504" s="234">
        <v>1</v>
      </c>
      <c r="O504" s="234">
        <v>2</v>
      </c>
      <c r="P504" s="234">
        <v>1</v>
      </c>
      <c r="Q504" s="235">
        <v>1</v>
      </c>
      <c r="R504" s="255"/>
      <c r="S504" s="255"/>
      <c r="T504" s="502">
        <v>1600</v>
      </c>
      <c r="U504" s="219">
        <f t="shared" si="377"/>
        <v>0</v>
      </c>
      <c r="V504" s="220">
        <f t="shared" si="378"/>
        <v>0</v>
      </c>
      <c r="W504" s="220">
        <f t="shared" si="379"/>
        <v>0</v>
      </c>
      <c r="X504" s="220">
        <f t="shared" si="380"/>
        <v>0</v>
      </c>
      <c r="Y504" s="221">
        <f t="shared" si="381"/>
        <v>0</v>
      </c>
      <c r="Z504" s="300">
        <f t="shared" si="382"/>
        <v>1600</v>
      </c>
      <c r="AA504" s="220">
        <f t="shared" si="383"/>
        <v>0</v>
      </c>
      <c r="AB504" s="220">
        <f t="shared" si="384"/>
        <v>0</v>
      </c>
      <c r="AC504" s="220">
        <f t="shared" si="385"/>
        <v>0</v>
      </c>
      <c r="AD504" s="330">
        <f t="shared" si="386"/>
        <v>1600</v>
      </c>
      <c r="AE504" s="252"/>
      <c r="AF504" s="252"/>
      <c r="AH504" s="251">
        <f t="shared" si="387"/>
        <v>0</v>
      </c>
      <c r="AI504" s="240"/>
      <c r="AJ504" s="240"/>
      <c r="AK504" s="240"/>
      <c r="AL504" s="241"/>
      <c r="AM504" s="254"/>
      <c r="AN504" s="262"/>
      <c r="AO504" s="249">
        <f t="shared" si="388"/>
        <v>0</v>
      </c>
      <c r="AP504" s="240"/>
      <c r="AQ504" s="240"/>
      <c r="AR504" s="240"/>
      <c r="AS504" s="243"/>
      <c r="AT504" s="214">
        <f t="shared" si="389"/>
        <v>0</v>
      </c>
      <c r="AU504" s="240"/>
      <c r="AV504" s="240"/>
      <c r="AW504" s="240"/>
      <c r="AX504" s="241"/>
      <c r="AY504" s="336">
        <f t="shared" si="390"/>
        <v>1600</v>
      </c>
      <c r="AZ504" s="240"/>
      <c r="BA504" s="240"/>
      <c r="BB504" s="240"/>
      <c r="BC504" s="297">
        <v>1600</v>
      </c>
      <c r="BD504" s="254"/>
      <c r="BE504" s="252"/>
      <c r="BF504" s="249">
        <f t="shared" si="391"/>
        <v>0</v>
      </c>
      <c r="BG504" s="240"/>
      <c r="BH504" s="240"/>
      <c r="BI504" s="240"/>
      <c r="BJ504" s="241"/>
      <c r="BK504" s="249">
        <f t="shared" si="392"/>
        <v>0</v>
      </c>
      <c r="BL504" s="240"/>
      <c r="BM504" s="240"/>
      <c r="BN504" s="240"/>
      <c r="BO504" s="247"/>
      <c r="BP504" s="223">
        <f t="shared" si="393"/>
        <v>0</v>
      </c>
      <c r="BQ504" s="240"/>
      <c r="BR504" s="240"/>
      <c r="BS504" s="240"/>
      <c r="BT504" s="247"/>
      <c r="BU504" s="249">
        <f t="shared" si="394"/>
        <v>0</v>
      </c>
      <c r="BV504" s="240"/>
      <c r="BW504" s="240"/>
      <c r="BX504" s="240"/>
      <c r="BY504" s="247"/>
      <c r="CA504" s="222">
        <v>436</v>
      </c>
      <c r="CB504" s="216"/>
      <c r="CC504" s="216"/>
      <c r="CD504" s="216"/>
      <c r="CE504" s="216"/>
      <c r="CF504" s="216">
        <f t="shared" si="356"/>
        <v>0</v>
      </c>
      <c r="CH504" s="263">
        <v>32</v>
      </c>
      <c r="CJ504" s="274">
        <v>121</v>
      </c>
    </row>
    <row r="505" spans="1:88" s="211" customFormat="1" ht="16.5" customHeight="1" x14ac:dyDescent="0.15">
      <c r="A505" s="213">
        <f t="shared" si="376"/>
        <v>491</v>
      </c>
      <c r="B505" s="237" t="s">
        <v>26</v>
      </c>
      <c r="C505" s="418" t="s">
        <v>995</v>
      </c>
      <c r="D505" s="304" t="s">
        <v>468</v>
      </c>
      <c r="E505" s="267" t="s">
        <v>886</v>
      </c>
      <c r="F505" s="292" t="s">
        <v>887</v>
      </c>
      <c r="G505" s="285" t="s">
        <v>996</v>
      </c>
      <c r="H505" s="152">
        <v>3</v>
      </c>
      <c r="I505" s="153">
        <v>44256</v>
      </c>
      <c r="J505" s="154">
        <v>44651</v>
      </c>
      <c r="K505" s="234">
        <v>10</v>
      </c>
      <c r="L505" s="234">
        <v>9</v>
      </c>
      <c r="M505" s="234">
        <v>2</v>
      </c>
      <c r="N505" s="234">
        <v>1</v>
      </c>
      <c r="O505" s="234">
        <v>1</v>
      </c>
      <c r="P505" s="234">
        <v>1</v>
      </c>
      <c r="Q505" s="235">
        <v>1</v>
      </c>
      <c r="R505" s="255"/>
      <c r="S505" s="255"/>
      <c r="T505" s="261">
        <v>283097</v>
      </c>
      <c r="U505" s="219">
        <f t="shared" si="377"/>
        <v>0</v>
      </c>
      <c r="V505" s="220">
        <f t="shared" si="378"/>
        <v>0</v>
      </c>
      <c r="W505" s="220">
        <f t="shared" si="379"/>
        <v>0</v>
      </c>
      <c r="X505" s="220">
        <f t="shared" si="380"/>
        <v>0</v>
      </c>
      <c r="Y505" s="221">
        <f t="shared" si="381"/>
        <v>0</v>
      </c>
      <c r="Z505" s="219">
        <f t="shared" si="382"/>
        <v>283097</v>
      </c>
      <c r="AA505" s="220">
        <f t="shared" si="383"/>
        <v>0</v>
      </c>
      <c r="AB505" s="220">
        <f t="shared" si="384"/>
        <v>0</v>
      </c>
      <c r="AC505" s="220">
        <f t="shared" si="385"/>
        <v>0</v>
      </c>
      <c r="AD505" s="221">
        <f t="shared" si="386"/>
        <v>283097</v>
      </c>
      <c r="AE505" s="252"/>
      <c r="AF505" s="252"/>
      <c r="AH505" s="251">
        <f t="shared" si="387"/>
        <v>0</v>
      </c>
      <c r="AI505" s="240"/>
      <c r="AJ505" s="240"/>
      <c r="AK505" s="240"/>
      <c r="AL505" s="241"/>
      <c r="AM505" s="254"/>
      <c r="AN505" s="262"/>
      <c r="AO505" s="249">
        <f t="shared" si="388"/>
        <v>0</v>
      </c>
      <c r="AP505" s="240"/>
      <c r="AQ505" s="240"/>
      <c r="AR505" s="240"/>
      <c r="AS505" s="243"/>
      <c r="AT505" s="214">
        <f t="shared" si="389"/>
        <v>0</v>
      </c>
      <c r="AU505" s="240"/>
      <c r="AV505" s="240"/>
      <c r="AW505" s="240"/>
      <c r="AX505" s="241"/>
      <c r="AY505" s="249">
        <f t="shared" si="390"/>
        <v>283097</v>
      </c>
      <c r="AZ505" s="240"/>
      <c r="BA505" s="240"/>
      <c r="BB505" s="240"/>
      <c r="BC505" s="247">
        <v>283097</v>
      </c>
      <c r="BD505" s="254"/>
      <c r="BE505" s="252"/>
      <c r="BF505" s="249">
        <f t="shared" si="391"/>
        <v>0</v>
      </c>
      <c r="BG505" s="240"/>
      <c r="BH505" s="240"/>
      <c r="BI505" s="240"/>
      <c r="BJ505" s="241"/>
      <c r="BK505" s="249">
        <f t="shared" si="392"/>
        <v>0</v>
      </c>
      <c r="BL505" s="240"/>
      <c r="BM505" s="240"/>
      <c r="BN505" s="240"/>
      <c r="BO505" s="247"/>
      <c r="BP505" s="223">
        <f t="shared" si="393"/>
        <v>0</v>
      </c>
      <c r="BQ505" s="240"/>
      <c r="BR505" s="240"/>
      <c r="BS505" s="240"/>
      <c r="BT505" s="247"/>
      <c r="BU505" s="249">
        <f t="shared" si="394"/>
        <v>0</v>
      </c>
      <c r="BV505" s="240"/>
      <c r="BW505" s="240"/>
      <c r="BX505" s="240"/>
      <c r="BY505" s="247"/>
      <c r="CA505" s="222">
        <v>437</v>
      </c>
      <c r="CB505" s="216"/>
      <c r="CC505" s="216"/>
      <c r="CD505" s="216"/>
      <c r="CE505" s="216"/>
      <c r="CF505" s="216">
        <f t="shared" si="356"/>
        <v>0</v>
      </c>
      <c r="CH505" s="263">
        <v>32</v>
      </c>
      <c r="CJ505" s="274">
        <v>161</v>
      </c>
    </row>
    <row r="506" spans="1:88" s="211" customFormat="1" ht="16.5" customHeight="1" x14ac:dyDescent="0.15">
      <c r="A506" s="213">
        <f t="shared" si="376"/>
        <v>492</v>
      </c>
      <c r="B506" s="237" t="s">
        <v>26</v>
      </c>
      <c r="C506" s="418" t="s">
        <v>997</v>
      </c>
      <c r="D506" s="304" t="s">
        <v>468</v>
      </c>
      <c r="E506" s="267" t="s">
        <v>886</v>
      </c>
      <c r="F506" s="292" t="s">
        <v>887</v>
      </c>
      <c r="G506" s="285" t="s">
        <v>996</v>
      </c>
      <c r="H506" s="264">
        <v>3</v>
      </c>
      <c r="I506" s="230">
        <v>44256</v>
      </c>
      <c r="J506" s="231">
        <v>44651</v>
      </c>
      <c r="K506" s="234">
        <v>10</v>
      </c>
      <c r="L506" s="234">
        <v>9</v>
      </c>
      <c r="M506" s="234">
        <v>2</v>
      </c>
      <c r="N506" s="234">
        <v>1</v>
      </c>
      <c r="O506" s="234">
        <v>1</v>
      </c>
      <c r="P506" s="234">
        <v>1</v>
      </c>
      <c r="Q506" s="235">
        <v>1</v>
      </c>
      <c r="R506" s="255"/>
      <c r="S506" s="255"/>
      <c r="T506" s="404">
        <v>3574</v>
      </c>
      <c r="U506" s="219">
        <f t="shared" si="377"/>
        <v>0</v>
      </c>
      <c r="V506" s="220">
        <f t="shared" si="378"/>
        <v>0</v>
      </c>
      <c r="W506" s="220">
        <f t="shared" si="379"/>
        <v>0</v>
      </c>
      <c r="X506" s="220">
        <f t="shared" si="380"/>
        <v>0</v>
      </c>
      <c r="Y506" s="221">
        <f t="shared" si="381"/>
        <v>0</v>
      </c>
      <c r="Z506" s="219">
        <f t="shared" si="382"/>
        <v>3574</v>
      </c>
      <c r="AA506" s="220">
        <f t="shared" si="383"/>
        <v>0</v>
      </c>
      <c r="AB506" s="220">
        <f t="shared" si="384"/>
        <v>0</v>
      </c>
      <c r="AC506" s="220">
        <f t="shared" si="385"/>
        <v>0</v>
      </c>
      <c r="AD506" s="221">
        <f t="shared" si="386"/>
        <v>3574</v>
      </c>
      <c r="AE506" s="252"/>
      <c r="AF506" s="252"/>
      <c r="AH506" s="251">
        <f t="shared" si="387"/>
        <v>0</v>
      </c>
      <c r="AI506" s="240"/>
      <c r="AJ506" s="240"/>
      <c r="AK506" s="240"/>
      <c r="AL506" s="241"/>
      <c r="AM506" s="254"/>
      <c r="AN506" s="262"/>
      <c r="AO506" s="249">
        <f t="shared" si="388"/>
        <v>0</v>
      </c>
      <c r="AP506" s="240"/>
      <c r="AQ506" s="240"/>
      <c r="AR506" s="240"/>
      <c r="AS506" s="243"/>
      <c r="AT506" s="214">
        <f t="shared" si="389"/>
        <v>0</v>
      </c>
      <c r="AU506" s="240"/>
      <c r="AV506" s="240"/>
      <c r="AW506" s="240"/>
      <c r="AX506" s="241"/>
      <c r="AY506" s="249">
        <f t="shared" si="390"/>
        <v>3574</v>
      </c>
      <c r="AZ506" s="240"/>
      <c r="BA506" s="240"/>
      <c r="BB506" s="240"/>
      <c r="BC506" s="247">
        <v>3574</v>
      </c>
      <c r="BD506" s="254"/>
      <c r="BE506" s="252"/>
      <c r="BF506" s="249">
        <f t="shared" si="391"/>
        <v>0</v>
      </c>
      <c r="BG506" s="240"/>
      <c r="BH506" s="240"/>
      <c r="BI506" s="240"/>
      <c r="BJ506" s="241"/>
      <c r="BK506" s="249">
        <f t="shared" si="392"/>
        <v>0</v>
      </c>
      <c r="BL506" s="240"/>
      <c r="BM506" s="240"/>
      <c r="BN506" s="240"/>
      <c r="BO506" s="247"/>
      <c r="BP506" s="223">
        <f t="shared" si="393"/>
        <v>0</v>
      </c>
      <c r="BQ506" s="240"/>
      <c r="BR506" s="240"/>
      <c r="BS506" s="240"/>
      <c r="BT506" s="247"/>
      <c r="BU506" s="249">
        <f t="shared" si="394"/>
        <v>0</v>
      </c>
      <c r="BV506" s="240"/>
      <c r="BW506" s="240"/>
      <c r="BX506" s="240"/>
      <c r="BY506" s="247"/>
      <c r="CA506" s="222">
        <v>438</v>
      </c>
      <c r="CB506" s="216"/>
      <c r="CC506" s="216"/>
      <c r="CD506" s="216"/>
      <c r="CE506" s="216"/>
      <c r="CF506" s="216">
        <f t="shared" si="356"/>
        <v>0</v>
      </c>
      <c r="CH506" s="263">
        <v>32</v>
      </c>
      <c r="CJ506" s="274">
        <v>161</v>
      </c>
    </row>
    <row r="507" spans="1:88" s="211" customFormat="1" ht="16.5" customHeight="1" x14ac:dyDescent="0.15">
      <c r="A507" s="213">
        <f t="shared" si="376"/>
        <v>493</v>
      </c>
      <c r="B507" s="236" t="s">
        <v>26</v>
      </c>
      <c r="C507" s="265" t="s">
        <v>998</v>
      </c>
      <c r="D507" s="266" t="s">
        <v>468</v>
      </c>
      <c r="E507" s="267" t="s">
        <v>886</v>
      </c>
      <c r="F507" s="272" t="s">
        <v>887</v>
      </c>
      <c r="G507" s="225" t="s">
        <v>999</v>
      </c>
      <c r="H507" s="264">
        <v>3</v>
      </c>
      <c r="I507" s="230">
        <v>44256</v>
      </c>
      <c r="J507" s="231">
        <v>44651</v>
      </c>
      <c r="K507" s="232">
        <v>10</v>
      </c>
      <c r="L507" s="232">
        <v>9</v>
      </c>
      <c r="M507" s="232">
        <v>2</v>
      </c>
      <c r="N507" s="232">
        <v>1</v>
      </c>
      <c r="O507" s="232">
        <v>1</v>
      </c>
      <c r="P507" s="232">
        <v>1</v>
      </c>
      <c r="Q507" s="233">
        <v>1</v>
      </c>
      <c r="R507" s="255"/>
      <c r="S507" s="255"/>
      <c r="T507" s="258">
        <v>74741</v>
      </c>
      <c r="U507" s="214">
        <f t="shared" si="377"/>
        <v>0</v>
      </c>
      <c r="V507" s="218">
        <f t="shared" si="378"/>
        <v>0</v>
      </c>
      <c r="W507" s="218">
        <f t="shared" si="379"/>
        <v>0</v>
      </c>
      <c r="X507" s="218">
        <f t="shared" si="380"/>
        <v>0</v>
      </c>
      <c r="Y507" s="212">
        <f t="shared" si="381"/>
        <v>0</v>
      </c>
      <c r="Z507" s="214">
        <f t="shared" si="382"/>
        <v>74741</v>
      </c>
      <c r="AA507" s="218">
        <f t="shared" si="383"/>
        <v>0</v>
      </c>
      <c r="AB507" s="218">
        <f t="shared" si="384"/>
        <v>0</v>
      </c>
      <c r="AC507" s="218">
        <f t="shared" si="385"/>
        <v>0</v>
      </c>
      <c r="AD507" s="212">
        <f t="shared" si="386"/>
        <v>74741</v>
      </c>
      <c r="AE507" s="252"/>
      <c r="AF507" s="252"/>
      <c r="AH507" s="249">
        <f t="shared" si="387"/>
        <v>0</v>
      </c>
      <c r="AI507" s="238"/>
      <c r="AJ507" s="238"/>
      <c r="AK507" s="238"/>
      <c r="AL507" s="239"/>
      <c r="AM507" s="254"/>
      <c r="AN507" s="262"/>
      <c r="AO507" s="249">
        <f t="shared" si="388"/>
        <v>0</v>
      </c>
      <c r="AP507" s="238"/>
      <c r="AQ507" s="238"/>
      <c r="AR507" s="238"/>
      <c r="AS507" s="242"/>
      <c r="AT507" s="214">
        <f t="shared" si="389"/>
        <v>0</v>
      </c>
      <c r="AU507" s="238"/>
      <c r="AV507" s="238"/>
      <c r="AW507" s="238"/>
      <c r="AX507" s="239"/>
      <c r="AY507" s="249">
        <f t="shared" si="390"/>
        <v>74741</v>
      </c>
      <c r="AZ507" s="238"/>
      <c r="BA507" s="238"/>
      <c r="BB507" s="238"/>
      <c r="BC507" s="246">
        <v>74741</v>
      </c>
      <c r="BD507" s="254"/>
      <c r="BE507" s="252"/>
      <c r="BF507" s="249">
        <f t="shared" si="391"/>
        <v>0</v>
      </c>
      <c r="BG507" s="238"/>
      <c r="BH507" s="238"/>
      <c r="BI507" s="238"/>
      <c r="BJ507" s="239"/>
      <c r="BK507" s="249">
        <f t="shared" si="392"/>
        <v>0</v>
      </c>
      <c r="BL507" s="238"/>
      <c r="BM507" s="238"/>
      <c r="BN507" s="238"/>
      <c r="BO507" s="246"/>
      <c r="BP507" s="223">
        <f t="shared" si="393"/>
        <v>0</v>
      </c>
      <c r="BQ507" s="238"/>
      <c r="BR507" s="238"/>
      <c r="BS507" s="238"/>
      <c r="BT507" s="246"/>
      <c r="BU507" s="249">
        <f t="shared" si="394"/>
        <v>0</v>
      </c>
      <c r="BV507" s="238"/>
      <c r="BW507" s="238"/>
      <c r="BX507" s="238"/>
      <c r="BY507" s="246"/>
      <c r="CA507" s="222">
        <v>439</v>
      </c>
      <c r="CB507" s="216"/>
      <c r="CC507" s="216"/>
      <c r="CD507" s="216"/>
      <c r="CE507" s="216"/>
      <c r="CF507" s="216">
        <f t="shared" si="356"/>
        <v>0</v>
      </c>
      <c r="CH507" s="263">
        <v>32</v>
      </c>
      <c r="CJ507" s="274">
        <v>161</v>
      </c>
    </row>
    <row r="508" spans="1:88" s="211" customFormat="1" ht="16.5" customHeight="1" x14ac:dyDescent="0.15">
      <c r="A508" s="213">
        <f t="shared" si="376"/>
        <v>494</v>
      </c>
      <c r="B508" s="237" t="s">
        <v>26</v>
      </c>
      <c r="C508" s="418" t="s">
        <v>1000</v>
      </c>
      <c r="D508" s="545" t="s">
        <v>468</v>
      </c>
      <c r="E508" s="267" t="s">
        <v>886</v>
      </c>
      <c r="F508" s="292" t="s">
        <v>913</v>
      </c>
      <c r="G508" s="381" t="s">
        <v>1001</v>
      </c>
      <c r="H508" s="263">
        <v>3</v>
      </c>
      <c r="I508" s="230" t="s">
        <v>1002</v>
      </c>
      <c r="J508" s="231">
        <v>44651</v>
      </c>
      <c r="K508" s="234">
        <v>10</v>
      </c>
      <c r="L508" s="234">
        <v>9</v>
      </c>
      <c r="M508" s="234">
        <v>8</v>
      </c>
      <c r="N508" s="234">
        <v>3</v>
      </c>
      <c r="O508" s="234">
        <v>1</v>
      </c>
      <c r="P508" s="234">
        <v>1</v>
      </c>
      <c r="Q508" s="235">
        <v>1</v>
      </c>
      <c r="R508" s="255"/>
      <c r="S508" s="255"/>
      <c r="T508" s="261">
        <v>2377</v>
      </c>
      <c r="U508" s="219">
        <f t="shared" si="377"/>
        <v>0</v>
      </c>
      <c r="V508" s="220">
        <f t="shared" si="378"/>
        <v>0</v>
      </c>
      <c r="W508" s="220">
        <f t="shared" si="379"/>
        <v>0</v>
      </c>
      <c r="X508" s="220">
        <f t="shared" si="380"/>
        <v>0</v>
      </c>
      <c r="Y508" s="221">
        <f t="shared" si="381"/>
        <v>0</v>
      </c>
      <c r="Z508" s="219">
        <f t="shared" si="382"/>
        <v>2377</v>
      </c>
      <c r="AA508" s="220">
        <f t="shared" si="383"/>
        <v>0</v>
      </c>
      <c r="AB508" s="220">
        <f t="shared" si="384"/>
        <v>0</v>
      </c>
      <c r="AC508" s="220">
        <f t="shared" si="385"/>
        <v>0</v>
      </c>
      <c r="AD508" s="221">
        <f t="shared" si="386"/>
        <v>2377</v>
      </c>
      <c r="AE508" s="252"/>
      <c r="AF508" s="252"/>
      <c r="AH508" s="251">
        <f t="shared" si="387"/>
        <v>0</v>
      </c>
      <c r="AI508" s="240"/>
      <c r="AJ508" s="240"/>
      <c r="AK508" s="240"/>
      <c r="AL508" s="241"/>
      <c r="AM508" s="254"/>
      <c r="AN508" s="262"/>
      <c r="AO508" s="249">
        <f t="shared" si="388"/>
        <v>0</v>
      </c>
      <c r="AP508" s="240"/>
      <c r="AQ508" s="240"/>
      <c r="AR508" s="240"/>
      <c r="AS508" s="243"/>
      <c r="AT508" s="214">
        <f t="shared" si="389"/>
        <v>0</v>
      </c>
      <c r="AU508" s="240"/>
      <c r="AV508" s="240"/>
      <c r="AW508" s="240"/>
      <c r="AX508" s="241"/>
      <c r="AY508" s="249">
        <f t="shared" si="390"/>
        <v>2377</v>
      </c>
      <c r="AZ508" s="240"/>
      <c r="BA508" s="240"/>
      <c r="BB508" s="240"/>
      <c r="BC508" s="247">
        <v>2377</v>
      </c>
      <c r="BD508" s="254"/>
      <c r="BE508" s="252"/>
      <c r="BF508" s="249">
        <f t="shared" si="391"/>
        <v>0</v>
      </c>
      <c r="BG508" s="240"/>
      <c r="BH508" s="240"/>
      <c r="BI508" s="240"/>
      <c r="BJ508" s="241"/>
      <c r="BK508" s="249">
        <f t="shared" si="392"/>
        <v>0</v>
      </c>
      <c r="BL508" s="240"/>
      <c r="BM508" s="240"/>
      <c r="BN508" s="240"/>
      <c r="BO508" s="247"/>
      <c r="BP508" s="223">
        <f t="shared" si="393"/>
        <v>0</v>
      </c>
      <c r="BQ508" s="240"/>
      <c r="BR508" s="240"/>
      <c r="BS508" s="240"/>
      <c r="BT508" s="247"/>
      <c r="BU508" s="249">
        <f t="shared" si="394"/>
        <v>0</v>
      </c>
      <c r="BV508" s="240"/>
      <c r="BW508" s="240"/>
      <c r="BX508" s="240"/>
      <c r="BY508" s="247"/>
      <c r="CA508" s="222">
        <v>440</v>
      </c>
      <c r="CB508" s="216"/>
      <c r="CC508" s="216"/>
      <c r="CD508" s="216"/>
      <c r="CE508" s="216"/>
      <c r="CF508" s="216">
        <f t="shared" si="356"/>
        <v>0</v>
      </c>
      <c r="CH508" s="263">
        <v>32</v>
      </c>
      <c r="CJ508" s="274">
        <v>163</v>
      </c>
    </row>
    <row r="509" spans="1:88" s="211" customFormat="1" ht="16.5" customHeight="1" x14ac:dyDescent="0.15">
      <c r="A509" s="213"/>
      <c r="B509" s="237"/>
      <c r="C509" s="696" t="s">
        <v>2048</v>
      </c>
      <c r="D509" s="679" t="s">
        <v>468</v>
      </c>
      <c r="E509" s="267"/>
      <c r="F509" s="292"/>
      <c r="G509" s="381"/>
      <c r="H509" s="1175">
        <v>3</v>
      </c>
      <c r="I509" s="230"/>
      <c r="J509" s="231"/>
      <c r="K509" s="234"/>
      <c r="L509" s="234"/>
      <c r="M509" s="234"/>
      <c r="N509" s="234"/>
      <c r="O509" s="234"/>
      <c r="P509" s="234"/>
      <c r="Q509" s="235"/>
      <c r="R509" s="255"/>
      <c r="S509" s="255"/>
      <c r="T509" s="261">
        <v>844</v>
      </c>
      <c r="U509" s="219"/>
      <c r="V509" s="220"/>
      <c r="W509" s="220"/>
      <c r="X509" s="220"/>
      <c r="Y509" s="221"/>
      <c r="Z509" s="308">
        <v>844</v>
      </c>
      <c r="AA509" s="220"/>
      <c r="AB509" s="220"/>
      <c r="AC509" s="220"/>
      <c r="AD509" s="221">
        <v>844</v>
      </c>
      <c r="AE509" s="252"/>
      <c r="AF509" s="252"/>
      <c r="AH509" s="251"/>
      <c r="AI509" s="240"/>
      <c r="AJ509" s="240"/>
      <c r="AK509" s="240"/>
      <c r="AL509" s="241"/>
      <c r="AM509" s="254"/>
      <c r="AN509" s="262"/>
      <c r="AO509" s="249"/>
      <c r="AP509" s="240"/>
      <c r="AQ509" s="240"/>
      <c r="AR509" s="240"/>
      <c r="AS509" s="243"/>
      <c r="AT509" s="214"/>
      <c r="AU509" s="240"/>
      <c r="AV509" s="240"/>
      <c r="AW509" s="240"/>
      <c r="AX509" s="241"/>
      <c r="AY509" s="249"/>
      <c r="AZ509" s="240"/>
      <c r="BA509" s="240"/>
      <c r="BB509" s="240"/>
      <c r="BC509" s="247"/>
      <c r="BD509" s="254"/>
      <c r="BE509" s="252"/>
      <c r="BF509" s="249"/>
      <c r="BG509" s="240"/>
      <c r="BH509" s="240"/>
      <c r="BI509" s="240"/>
      <c r="BJ509" s="241"/>
      <c r="BK509" s="249"/>
      <c r="BL509" s="240"/>
      <c r="BM509" s="240"/>
      <c r="BN509" s="240"/>
      <c r="BO509" s="247"/>
      <c r="BP509" s="223"/>
      <c r="BQ509" s="240"/>
      <c r="BR509" s="240"/>
      <c r="BS509" s="240"/>
      <c r="BT509" s="247"/>
      <c r="BU509" s="249"/>
      <c r="BV509" s="240"/>
      <c r="BW509" s="240"/>
      <c r="BX509" s="240"/>
      <c r="BY509" s="247"/>
      <c r="CA509" s="222"/>
      <c r="CB509" s="216"/>
      <c r="CC509" s="216"/>
      <c r="CD509" s="216"/>
      <c r="CE509" s="216"/>
      <c r="CF509" s="216">
        <f t="shared" si="356"/>
        <v>0</v>
      </c>
      <c r="CH509" s="263"/>
      <c r="CJ509" s="274"/>
    </row>
    <row r="510" spans="1:88" s="211" customFormat="1" ht="16.5" customHeight="1" x14ac:dyDescent="0.15">
      <c r="A510" s="213"/>
      <c r="B510" s="237"/>
      <c r="C510" s="418"/>
      <c r="D510" s="679" t="s">
        <v>468</v>
      </c>
      <c r="E510" s="267"/>
      <c r="F510" s="292"/>
      <c r="G510" s="381"/>
      <c r="H510" s="263"/>
      <c r="I510" s="230"/>
      <c r="J510" s="231"/>
      <c r="K510" s="234"/>
      <c r="L510" s="234"/>
      <c r="M510" s="234"/>
      <c r="N510" s="234"/>
      <c r="O510" s="234"/>
      <c r="P510" s="234"/>
      <c r="Q510" s="235"/>
      <c r="R510" s="255"/>
      <c r="S510" s="255"/>
      <c r="T510" s="936">
        <f>+SUBTOTAL(9,T495:T509)</f>
        <v>391000</v>
      </c>
      <c r="U510" s="219">
        <f t="shared" ref="U510:AD510" si="395">+SUBTOTAL(9,U495:U509)</f>
        <v>0</v>
      </c>
      <c r="V510" s="220">
        <f t="shared" si="395"/>
        <v>0</v>
      </c>
      <c r="W510" s="220">
        <f t="shared" si="395"/>
        <v>0</v>
      </c>
      <c r="X510" s="220">
        <f t="shared" si="395"/>
        <v>0</v>
      </c>
      <c r="Y510" s="221">
        <f t="shared" si="395"/>
        <v>0</v>
      </c>
      <c r="Z510" s="1160">
        <f t="shared" si="395"/>
        <v>391000</v>
      </c>
      <c r="AA510" s="220">
        <f t="shared" si="395"/>
        <v>0</v>
      </c>
      <c r="AB510" s="220">
        <f t="shared" si="395"/>
        <v>0</v>
      </c>
      <c r="AC510" s="220">
        <f t="shared" si="395"/>
        <v>0</v>
      </c>
      <c r="AD510" s="1104">
        <f t="shared" si="395"/>
        <v>391000</v>
      </c>
      <c r="AE510" s="252"/>
      <c r="AF510" s="252"/>
      <c r="AH510" s="251"/>
      <c r="AI510" s="240"/>
      <c r="AJ510" s="240"/>
      <c r="AK510" s="240"/>
      <c r="AL510" s="241"/>
      <c r="AM510" s="254"/>
      <c r="AN510" s="262"/>
      <c r="AO510" s="249"/>
      <c r="AP510" s="240"/>
      <c r="AQ510" s="240"/>
      <c r="AR510" s="240"/>
      <c r="AS510" s="243"/>
      <c r="AT510" s="214"/>
      <c r="AU510" s="240"/>
      <c r="AV510" s="240"/>
      <c r="AW510" s="240"/>
      <c r="AX510" s="241"/>
      <c r="AY510" s="249"/>
      <c r="AZ510" s="240"/>
      <c r="BA510" s="240"/>
      <c r="BB510" s="240"/>
      <c r="BC510" s="247"/>
      <c r="BD510" s="254"/>
      <c r="BE510" s="252"/>
      <c r="BF510" s="249"/>
      <c r="BG510" s="240"/>
      <c r="BH510" s="240"/>
      <c r="BI510" s="240"/>
      <c r="BJ510" s="241"/>
      <c r="BK510" s="249"/>
      <c r="BL510" s="240"/>
      <c r="BM510" s="240"/>
      <c r="BN510" s="240"/>
      <c r="BO510" s="247"/>
      <c r="BP510" s="223"/>
      <c r="BQ510" s="240"/>
      <c r="BR510" s="240"/>
      <c r="BS510" s="240"/>
      <c r="BT510" s="247"/>
      <c r="BU510" s="249"/>
      <c r="BV510" s="240"/>
      <c r="BW510" s="240"/>
      <c r="BX510" s="240"/>
      <c r="BY510" s="247"/>
      <c r="CA510" s="222"/>
      <c r="CB510" s="216"/>
      <c r="CC510" s="216"/>
      <c r="CD510" s="216"/>
      <c r="CE510" s="216"/>
      <c r="CF510" s="216">
        <f t="shared" si="356"/>
        <v>0</v>
      </c>
      <c r="CH510" s="263"/>
      <c r="CJ510" s="274"/>
    </row>
    <row r="511" spans="1:88" s="211" customFormat="1" ht="16.5" customHeight="1" x14ac:dyDescent="0.15">
      <c r="A511" s="213">
        <f>+ROW()-14</f>
        <v>497</v>
      </c>
      <c r="B511" s="236" t="s">
        <v>26</v>
      </c>
      <c r="C511" s="265" t="s">
        <v>1173</v>
      </c>
      <c r="D511" s="266" t="s">
        <v>1173</v>
      </c>
      <c r="E511" s="267" t="s">
        <v>1153</v>
      </c>
      <c r="F511" s="272" t="s">
        <v>1154</v>
      </c>
      <c r="G511" s="224" t="s">
        <v>1174</v>
      </c>
      <c r="H511" s="263">
        <v>3</v>
      </c>
      <c r="I511" s="181">
        <v>44256</v>
      </c>
      <c r="J511" s="383">
        <v>44651</v>
      </c>
      <c r="K511" s="232">
        <v>10</v>
      </c>
      <c r="L511" s="232">
        <v>2</v>
      </c>
      <c r="M511" s="232">
        <v>2</v>
      </c>
      <c r="N511" s="232">
        <v>1</v>
      </c>
      <c r="O511" s="232">
        <v>1</v>
      </c>
      <c r="P511" s="232">
        <v>2</v>
      </c>
      <c r="Q511" s="233">
        <v>6</v>
      </c>
      <c r="R511" s="255"/>
      <c r="S511" s="255"/>
      <c r="T511" s="258">
        <v>20000</v>
      </c>
      <c r="U511" s="214">
        <f>AH511+AO511</f>
        <v>0</v>
      </c>
      <c r="V511" s="218">
        <f>AI511+AP511</f>
        <v>0</v>
      </c>
      <c r="W511" s="218">
        <f>AJ511+AQ511</f>
        <v>0</v>
      </c>
      <c r="X511" s="218">
        <f>AK511+AR511</f>
        <v>0</v>
      </c>
      <c r="Y511" s="212">
        <f>AL511+AS511</f>
        <v>0</v>
      </c>
      <c r="Z511" s="312">
        <f>AT511+AY511+BF511+BK511+BP511+BU511</f>
        <v>20000</v>
      </c>
      <c r="AA511" s="218">
        <f>AU511+AZ511+BG511+BL511+BQ511+BV511</f>
        <v>0</v>
      </c>
      <c r="AB511" s="218">
        <f>AV511+BA511+BH511+BM511+BR511+BW511</f>
        <v>0</v>
      </c>
      <c r="AC511" s="218">
        <f>AW511+BB511+BI511+BN511+BS511+BX511</f>
        <v>0</v>
      </c>
      <c r="AD511" s="212">
        <f>AX511+BC511+BJ511+BO511+BT511+BY511</f>
        <v>20000</v>
      </c>
      <c r="AE511" s="252"/>
      <c r="AF511" s="252"/>
      <c r="AH511" s="249">
        <f>SUM(AI511:AL511)</f>
        <v>0</v>
      </c>
      <c r="AI511" s="238"/>
      <c r="AJ511" s="238"/>
      <c r="AK511" s="238"/>
      <c r="AL511" s="239"/>
      <c r="AM511" s="254"/>
      <c r="AN511" s="262"/>
      <c r="AO511" s="249">
        <f>SUM(AP511:AS511)</f>
        <v>0</v>
      </c>
      <c r="AP511" s="238"/>
      <c r="AQ511" s="238"/>
      <c r="AR511" s="238"/>
      <c r="AS511" s="242"/>
      <c r="AT511" s="214">
        <f>SUM(AU511:AX511)</f>
        <v>0</v>
      </c>
      <c r="AU511" s="238"/>
      <c r="AV511" s="238"/>
      <c r="AW511" s="238"/>
      <c r="AX511" s="239"/>
      <c r="AY511" s="249">
        <f>SUM(AZ511:BC511)</f>
        <v>20000</v>
      </c>
      <c r="AZ511" s="238"/>
      <c r="BA511" s="238"/>
      <c r="BB511" s="238"/>
      <c r="BC511" s="246">
        <v>20000</v>
      </c>
      <c r="BD511" s="254"/>
      <c r="BE511" s="252"/>
      <c r="BF511" s="249">
        <f>SUM(BG511:BJ511)</f>
        <v>0</v>
      </c>
      <c r="BG511" s="238"/>
      <c r="BH511" s="238"/>
      <c r="BI511" s="238"/>
      <c r="BJ511" s="239"/>
      <c r="BK511" s="249">
        <f>SUM(BL511:BO511)</f>
        <v>0</v>
      </c>
      <c r="BL511" s="238"/>
      <c r="BM511" s="238"/>
      <c r="BN511" s="238"/>
      <c r="BO511" s="246"/>
      <c r="BP511" s="223">
        <f>SUM(BQ511:BT511)</f>
        <v>0</v>
      </c>
      <c r="BQ511" s="238"/>
      <c r="BR511" s="238"/>
      <c r="BS511" s="238"/>
      <c r="BT511" s="246"/>
      <c r="BU511" s="249">
        <f>SUM(BV511:BY511)</f>
        <v>0</v>
      </c>
      <c r="BV511" s="238"/>
      <c r="BW511" s="238"/>
      <c r="BX511" s="238"/>
      <c r="BY511" s="246"/>
      <c r="CA511" s="222">
        <v>444</v>
      </c>
      <c r="CB511" s="216"/>
      <c r="CC511" s="216"/>
      <c r="CD511" s="216"/>
      <c r="CE511" s="216"/>
      <c r="CF511" s="216">
        <f t="shared" si="356"/>
        <v>0</v>
      </c>
      <c r="CH511" s="263">
        <v>32</v>
      </c>
      <c r="CJ511" s="274">
        <v>61</v>
      </c>
    </row>
    <row r="512" spans="1:88" s="211" customFormat="1" ht="16.5" customHeight="1" x14ac:dyDescent="0.15">
      <c r="A512" s="213"/>
      <c r="B512" s="236"/>
      <c r="C512" s="265"/>
      <c r="D512" s="697" t="s">
        <v>1173</v>
      </c>
      <c r="E512" s="267"/>
      <c r="F512" s="272"/>
      <c r="G512" s="224"/>
      <c r="H512" s="1175">
        <v>3</v>
      </c>
      <c r="I512" s="181"/>
      <c r="J512" s="383"/>
      <c r="K512" s="232"/>
      <c r="L512" s="232"/>
      <c r="M512" s="232"/>
      <c r="N512" s="232"/>
      <c r="O512" s="232"/>
      <c r="P512" s="232"/>
      <c r="Q512" s="233"/>
      <c r="R512" s="255"/>
      <c r="S512" s="255"/>
      <c r="T512" s="939">
        <f>+SUBTOTAL(9,T511:T511)</f>
        <v>20000</v>
      </c>
      <c r="U512" s="214">
        <f t="shared" ref="U512:AD512" si="396">+SUBTOTAL(9,U511:U511)</f>
        <v>0</v>
      </c>
      <c r="V512" s="218">
        <f t="shared" si="396"/>
        <v>0</v>
      </c>
      <c r="W512" s="218">
        <f t="shared" si="396"/>
        <v>0</v>
      </c>
      <c r="X512" s="218">
        <f t="shared" si="396"/>
        <v>0</v>
      </c>
      <c r="Y512" s="212">
        <f t="shared" si="396"/>
        <v>0</v>
      </c>
      <c r="Z512" s="1161">
        <f t="shared" si="396"/>
        <v>20000</v>
      </c>
      <c r="AA512" s="218">
        <f t="shared" si="396"/>
        <v>0</v>
      </c>
      <c r="AB512" s="218">
        <f t="shared" si="396"/>
        <v>0</v>
      </c>
      <c r="AC512" s="218">
        <f t="shared" si="396"/>
        <v>0</v>
      </c>
      <c r="AD512" s="1141">
        <f t="shared" si="396"/>
        <v>20000</v>
      </c>
      <c r="AE512" s="252"/>
      <c r="AF512" s="252"/>
      <c r="AH512" s="249"/>
      <c r="AI512" s="238"/>
      <c r="AJ512" s="238"/>
      <c r="AK512" s="238"/>
      <c r="AL512" s="239"/>
      <c r="AM512" s="254"/>
      <c r="AN512" s="262"/>
      <c r="AO512" s="249"/>
      <c r="AP512" s="238"/>
      <c r="AQ512" s="238"/>
      <c r="AR512" s="238"/>
      <c r="AS512" s="242"/>
      <c r="AT512" s="214"/>
      <c r="AU512" s="238"/>
      <c r="AV512" s="238"/>
      <c r="AW512" s="238"/>
      <c r="AX512" s="239"/>
      <c r="AY512" s="249"/>
      <c r="AZ512" s="238"/>
      <c r="BA512" s="238"/>
      <c r="BB512" s="238"/>
      <c r="BC512" s="246"/>
      <c r="BD512" s="254"/>
      <c r="BE512" s="252"/>
      <c r="BF512" s="249"/>
      <c r="BG512" s="238"/>
      <c r="BH512" s="238"/>
      <c r="BI512" s="238"/>
      <c r="BJ512" s="239"/>
      <c r="BK512" s="249"/>
      <c r="BL512" s="238"/>
      <c r="BM512" s="238"/>
      <c r="BN512" s="238"/>
      <c r="BO512" s="246"/>
      <c r="BP512" s="223"/>
      <c r="BQ512" s="238"/>
      <c r="BR512" s="238"/>
      <c r="BS512" s="238"/>
      <c r="BT512" s="246"/>
      <c r="BU512" s="249"/>
      <c r="BV512" s="238"/>
      <c r="BW512" s="238"/>
      <c r="BX512" s="238"/>
      <c r="BY512" s="246"/>
      <c r="CA512" s="222"/>
      <c r="CB512" s="216"/>
      <c r="CC512" s="216"/>
      <c r="CD512" s="216"/>
      <c r="CE512" s="216"/>
      <c r="CF512" s="216">
        <f t="shared" si="356"/>
        <v>0</v>
      </c>
      <c r="CH512" s="263"/>
      <c r="CJ512" s="274"/>
    </row>
    <row r="513" spans="1:88" s="211" customFormat="1" ht="16.5" customHeight="1" x14ac:dyDescent="0.15">
      <c r="A513" s="213">
        <f>+ROW()-14</f>
        <v>499</v>
      </c>
      <c r="B513" s="426" t="s">
        <v>26</v>
      </c>
      <c r="C513" s="265" t="s">
        <v>1175</v>
      </c>
      <c r="D513" s="266" t="s">
        <v>1175</v>
      </c>
      <c r="E513" s="267" t="s">
        <v>1153</v>
      </c>
      <c r="F513" s="272" t="s">
        <v>1154</v>
      </c>
      <c r="G513" s="224" t="s">
        <v>1176</v>
      </c>
      <c r="H513" s="263">
        <v>3</v>
      </c>
      <c r="I513" s="181">
        <v>44256</v>
      </c>
      <c r="J513" s="383">
        <v>44651</v>
      </c>
      <c r="K513" s="232">
        <v>10</v>
      </c>
      <c r="L513" s="232">
        <v>2</v>
      </c>
      <c r="M513" s="232">
        <v>2</v>
      </c>
      <c r="N513" s="232">
        <v>1</v>
      </c>
      <c r="O513" s="232">
        <v>4</v>
      </c>
      <c r="P513" s="232">
        <v>1</v>
      </c>
      <c r="Q513" s="233">
        <v>5</v>
      </c>
      <c r="R513" s="255"/>
      <c r="S513" s="255"/>
      <c r="T513" s="258">
        <v>93000</v>
      </c>
      <c r="U513" s="214">
        <f>AH513+AO513</f>
        <v>0</v>
      </c>
      <c r="V513" s="218">
        <f>AI513+AP513</f>
        <v>0</v>
      </c>
      <c r="W513" s="218">
        <f>AJ513+AQ513</f>
        <v>0</v>
      </c>
      <c r="X513" s="218">
        <f>AK513+AR513</f>
        <v>0</v>
      </c>
      <c r="Y513" s="212">
        <f>AL513+AS513</f>
        <v>0</v>
      </c>
      <c r="Z513" s="312">
        <f>AT513+AY513+BF513+BK513+BP513+BU513</f>
        <v>93000</v>
      </c>
      <c r="AA513" s="218">
        <f>AU513+AZ513+BG513+BL513+BQ513+BV513</f>
        <v>0</v>
      </c>
      <c r="AB513" s="218">
        <f>AV513+BA513+BH513+BM513+BR513+BW513</f>
        <v>0</v>
      </c>
      <c r="AC513" s="218">
        <f>AW513+BB513+BI513+BN513+BS513+BX513</f>
        <v>0</v>
      </c>
      <c r="AD513" s="212">
        <f>AX513+BC513+BJ513+BO513+BT513+BY513</f>
        <v>93000</v>
      </c>
      <c r="AE513" s="252"/>
      <c r="AF513" s="252"/>
      <c r="AH513" s="249">
        <f>SUM(AI513:AL513)</f>
        <v>0</v>
      </c>
      <c r="AI513" s="238"/>
      <c r="AJ513" s="238"/>
      <c r="AK513" s="238"/>
      <c r="AL513" s="239"/>
      <c r="AM513" s="254"/>
      <c r="AN513" s="262"/>
      <c r="AO513" s="249">
        <f>SUM(AP513:AS513)</f>
        <v>0</v>
      </c>
      <c r="AP513" s="238"/>
      <c r="AQ513" s="238"/>
      <c r="AR513" s="238"/>
      <c r="AS513" s="242"/>
      <c r="AT513" s="214">
        <f>SUM(AU513:AX513)</f>
        <v>0</v>
      </c>
      <c r="AU513" s="238"/>
      <c r="AV513" s="238"/>
      <c r="AW513" s="238"/>
      <c r="AX513" s="239"/>
      <c r="AY513" s="249">
        <f>SUM(AZ513:BC513)</f>
        <v>93000</v>
      </c>
      <c r="AZ513" s="238"/>
      <c r="BA513" s="238"/>
      <c r="BB513" s="238"/>
      <c r="BC513" s="246">
        <v>93000</v>
      </c>
      <c r="BD513" s="254"/>
      <c r="BE513" s="252"/>
      <c r="BF513" s="249">
        <f>SUM(BG513:BJ513)</f>
        <v>0</v>
      </c>
      <c r="BG513" s="238"/>
      <c r="BH513" s="238"/>
      <c r="BI513" s="238"/>
      <c r="BJ513" s="239"/>
      <c r="BK513" s="249">
        <f>SUM(BL513:BO513)</f>
        <v>0</v>
      </c>
      <c r="BL513" s="238"/>
      <c r="BM513" s="238"/>
      <c r="BN513" s="238"/>
      <c r="BO513" s="246"/>
      <c r="BP513" s="223">
        <f>SUM(BQ513:BT513)</f>
        <v>0</v>
      </c>
      <c r="BQ513" s="238"/>
      <c r="BR513" s="238"/>
      <c r="BS513" s="238"/>
      <c r="BT513" s="246"/>
      <c r="BU513" s="249">
        <f>SUM(BV513:BY513)</f>
        <v>0</v>
      </c>
      <c r="BV513" s="238"/>
      <c r="BW513" s="238"/>
      <c r="BX513" s="238"/>
      <c r="BY513" s="246"/>
      <c r="CA513" s="222">
        <v>446</v>
      </c>
      <c r="CB513" s="403"/>
      <c r="CC513" s="403"/>
      <c r="CD513" s="403"/>
      <c r="CE513" s="403"/>
      <c r="CF513" s="216">
        <f t="shared" si="356"/>
        <v>0</v>
      </c>
      <c r="CH513" s="263">
        <v>32</v>
      </c>
      <c r="CJ513" s="274">
        <v>61</v>
      </c>
    </row>
    <row r="514" spans="1:88" s="211" customFormat="1" ht="16.5" customHeight="1" x14ac:dyDescent="0.15">
      <c r="A514" s="213"/>
      <c r="B514" s="426"/>
      <c r="C514" s="265"/>
      <c r="D514" s="697" t="s">
        <v>1175</v>
      </c>
      <c r="E514" s="267"/>
      <c r="F514" s="272"/>
      <c r="G514" s="224"/>
      <c r="H514" s="1175">
        <v>3</v>
      </c>
      <c r="I514" s="181"/>
      <c r="J514" s="383"/>
      <c r="K514" s="232"/>
      <c r="L514" s="232"/>
      <c r="M514" s="232"/>
      <c r="N514" s="232"/>
      <c r="O514" s="232"/>
      <c r="P514" s="232"/>
      <c r="Q514" s="233"/>
      <c r="R514" s="255"/>
      <c r="S514" s="255"/>
      <c r="T514" s="939">
        <f>+SUBTOTAL(9,T513:T513)</f>
        <v>93000</v>
      </c>
      <c r="U514" s="214">
        <f t="shared" ref="U514:AD514" si="397">+SUBTOTAL(9,U513:U513)</f>
        <v>0</v>
      </c>
      <c r="V514" s="218">
        <f t="shared" si="397"/>
        <v>0</v>
      </c>
      <c r="W514" s="218">
        <f t="shared" si="397"/>
        <v>0</v>
      </c>
      <c r="X514" s="218">
        <f t="shared" si="397"/>
        <v>0</v>
      </c>
      <c r="Y514" s="212">
        <f t="shared" si="397"/>
        <v>0</v>
      </c>
      <c r="Z514" s="1161">
        <f t="shared" si="397"/>
        <v>93000</v>
      </c>
      <c r="AA514" s="218">
        <f t="shared" si="397"/>
        <v>0</v>
      </c>
      <c r="AB514" s="218">
        <f t="shared" si="397"/>
        <v>0</v>
      </c>
      <c r="AC514" s="218">
        <f t="shared" si="397"/>
        <v>0</v>
      </c>
      <c r="AD514" s="1141">
        <f t="shared" si="397"/>
        <v>93000</v>
      </c>
      <c r="AE514" s="252"/>
      <c r="AF514" s="252"/>
      <c r="AH514" s="249"/>
      <c r="AI514" s="238"/>
      <c r="AJ514" s="238"/>
      <c r="AK514" s="238"/>
      <c r="AL514" s="239"/>
      <c r="AM514" s="254"/>
      <c r="AN514" s="262"/>
      <c r="AO514" s="249"/>
      <c r="AP514" s="238"/>
      <c r="AQ514" s="238"/>
      <c r="AR514" s="238"/>
      <c r="AS514" s="242"/>
      <c r="AT514" s="214"/>
      <c r="AU514" s="238"/>
      <c r="AV514" s="238"/>
      <c r="AW514" s="238"/>
      <c r="AX514" s="239"/>
      <c r="AY514" s="249"/>
      <c r="AZ514" s="238"/>
      <c r="BA514" s="238"/>
      <c r="BB514" s="238"/>
      <c r="BC514" s="246"/>
      <c r="BD514" s="254"/>
      <c r="BE514" s="252"/>
      <c r="BF514" s="249"/>
      <c r="BG514" s="238"/>
      <c r="BH514" s="238"/>
      <c r="BI514" s="238"/>
      <c r="BJ514" s="239"/>
      <c r="BK514" s="249"/>
      <c r="BL514" s="238"/>
      <c r="BM514" s="238"/>
      <c r="BN514" s="238"/>
      <c r="BO514" s="246"/>
      <c r="BP514" s="223"/>
      <c r="BQ514" s="238"/>
      <c r="BR514" s="238"/>
      <c r="BS514" s="238"/>
      <c r="BT514" s="246"/>
      <c r="BU514" s="249"/>
      <c r="BV514" s="238"/>
      <c r="BW514" s="238"/>
      <c r="BX514" s="238"/>
      <c r="BY514" s="246"/>
      <c r="CA514" s="222"/>
      <c r="CB514" s="403"/>
      <c r="CC514" s="403"/>
      <c r="CD514" s="403"/>
      <c r="CE514" s="403"/>
      <c r="CF514" s="216">
        <f t="shared" si="356"/>
        <v>0</v>
      </c>
      <c r="CH514" s="263"/>
      <c r="CJ514" s="274"/>
    </row>
    <row r="515" spans="1:88" s="211" customFormat="1" ht="16.5" customHeight="1" x14ac:dyDescent="0.15">
      <c r="A515" s="213">
        <f>+ROW()-14</f>
        <v>501</v>
      </c>
      <c r="B515" s="236" t="s">
        <v>26</v>
      </c>
      <c r="C515" s="268" t="s">
        <v>2036</v>
      </c>
      <c r="D515" s="266" t="s">
        <v>1177</v>
      </c>
      <c r="E515" s="267" t="s">
        <v>1153</v>
      </c>
      <c r="F515" s="272" t="s">
        <v>1154</v>
      </c>
      <c r="G515" s="224" t="s">
        <v>1178</v>
      </c>
      <c r="H515" s="263">
        <v>3</v>
      </c>
      <c r="I515" s="181">
        <v>44256</v>
      </c>
      <c r="J515" s="383">
        <v>44651</v>
      </c>
      <c r="K515" s="232">
        <v>10</v>
      </c>
      <c r="L515" s="232">
        <v>2</v>
      </c>
      <c r="M515" s="232">
        <v>2</v>
      </c>
      <c r="N515" s="232">
        <v>1</v>
      </c>
      <c r="O515" s="232">
        <v>5</v>
      </c>
      <c r="P515" s="232">
        <v>1</v>
      </c>
      <c r="Q515" s="233">
        <v>1</v>
      </c>
      <c r="R515" s="255"/>
      <c r="S515" s="255"/>
      <c r="T515" s="258">
        <v>1900</v>
      </c>
      <c r="U515" s="214">
        <f>AH515+AO515</f>
        <v>0</v>
      </c>
      <c r="V515" s="218">
        <f>AI515+AP515</f>
        <v>0</v>
      </c>
      <c r="W515" s="218">
        <f>AJ515+AQ515</f>
        <v>0</v>
      </c>
      <c r="X515" s="218">
        <f>AK515+AR515</f>
        <v>0</v>
      </c>
      <c r="Y515" s="212">
        <f>AL515+AS515</f>
        <v>0</v>
      </c>
      <c r="Z515" s="312">
        <f>AT515+AY515+BF515+BK515+BP515+BU515</f>
        <v>1900</v>
      </c>
      <c r="AA515" s="218">
        <f>AU515+AZ515+BG515+BL515+BQ515+BV515</f>
        <v>0</v>
      </c>
      <c r="AB515" s="218">
        <f>AV515+BA515+BH515+BM515+BR515+BW515</f>
        <v>0</v>
      </c>
      <c r="AC515" s="218">
        <f>AW515+BB515+BI515+BN515+BS515+BX515</f>
        <v>0</v>
      </c>
      <c r="AD515" s="212">
        <f>AX515+BC515+BJ515+BO515+BT515+BY515</f>
        <v>1900</v>
      </c>
      <c r="AE515" s="252"/>
      <c r="AF515" s="252"/>
      <c r="AH515" s="249">
        <f>SUM(AI515:AL515)</f>
        <v>0</v>
      </c>
      <c r="AI515" s="238"/>
      <c r="AJ515" s="238"/>
      <c r="AK515" s="238"/>
      <c r="AL515" s="239"/>
      <c r="AM515" s="254"/>
      <c r="AN515" s="262"/>
      <c r="AO515" s="249">
        <f>SUM(AP515:AS515)</f>
        <v>0</v>
      </c>
      <c r="AP515" s="238"/>
      <c r="AQ515" s="238"/>
      <c r="AR515" s="238"/>
      <c r="AS515" s="242"/>
      <c r="AT515" s="214">
        <f>SUM(AU515:AX515)</f>
        <v>0</v>
      </c>
      <c r="AU515" s="238"/>
      <c r="AV515" s="238"/>
      <c r="AW515" s="238"/>
      <c r="AX515" s="239"/>
      <c r="AY515" s="249">
        <f>SUM(AZ515:BC515)</f>
        <v>1900</v>
      </c>
      <c r="AZ515" s="238"/>
      <c r="BA515" s="238"/>
      <c r="BB515" s="238"/>
      <c r="BC515" s="246">
        <v>1900</v>
      </c>
      <c r="BD515" s="254"/>
      <c r="BE515" s="252"/>
      <c r="BF515" s="249">
        <f>SUM(BG515:BJ515)</f>
        <v>0</v>
      </c>
      <c r="BG515" s="238"/>
      <c r="BH515" s="238"/>
      <c r="BI515" s="238"/>
      <c r="BJ515" s="239"/>
      <c r="BK515" s="249">
        <f>SUM(BL515:BO515)</f>
        <v>0</v>
      </c>
      <c r="BL515" s="238"/>
      <c r="BM515" s="238"/>
      <c r="BN515" s="238"/>
      <c r="BO515" s="246"/>
      <c r="BP515" s="223">
        <f>SUM(BQ515:BT515)</f>
        <v>0</v>
      </c>
      <c r="BQ515" s="238"/>
      <c r="BR515" s="238"/>
      <c r="BS515" s="238"/>
      <c r="BT515" s="246"/>
      <c r="BU515" s="249">
        <f>SUM(BV515:BY515)</f>
        <v>0</v>
      </c>
      <c r="BV515" s="238"/>
      <c r="BW515" s="238"/>
      <c r="BX515" s="238"/>
      <c r="BY515" s="246"/>
      <c r="CA515" s="222">
        <v>449</v>
      </c>
      <c r="CB515" s="216"/>
      <c r="CC515" s="216"/>
      <c r="CD515" s="216"/>
      <c r="CE515" s="216"/>
      <c r="CF515" s="216">
        <f t="shared" si="356"/>
        <v>0</v>
      </c>
      <c r="CH515" s="263">
        <v>32</v>
      </c>
      <c r="CJ515" s="274">
        <v>61</v>
      </c>
    </row>
    <row r="516" spans="1:88" s="211" customFormat="1" ht="16.5" customHeight="1" x14ac:dyDescent="0.15">
      <c r="A516" s="213"/>
      <c r="B516" s="236"/>
      <c r="C516" s="268"/>
      <c r="D516" s="697" t="s">
        <v>1177</v>
      </c>
      <c r="E516" s="267"/>
      <c r="F516" s="272"/>
      <c r="G516" s="224"/>
      <c r="H516" s="1175">
        <v>3</v>
      </c>
      <c r="I516" s="181"/>
      <c r="J516" s="383"/>
      <c r="K516" s="232"/>
      <c r="L516" s="232"/>
      <c r="M516" s="232"/>
      <c r="N516" s="232"/>
      <c r="O516" s="232"/>
      <c r="P516" s="232"/>
      <c r="Q516" s="233"/>
      <c r="R516" s="255"/>
      <c r="S516" s="255"/>
      <c r="T516" s="939">
        <f>+SUBTOTAL(9,T515:T515)</f>
        <v>1900</v>
      </c>
      <c r="U516" s="214">
        <f t="shared" ref="U516:AD516" si="398">+SUBTOTAL(9,U515:U515)</f>
        <v>0</v>
      </c>
      <c r="V516" s="218">
        <f t="shared" si="398"/>
        <v>0</v>
      </c>
      <c r="W516" s="218">
        <f t="shared" si="398"/>
        <v>0</v>
      </c>
      <c r="X516" s="218">
        <f t="shared" si="398"/>
        <v>0</v>
      </c>
      <c r="Y516" s="212">
        <f t="shared" si="398"/>
        <v>0</v>
      </c>
      <c r="Z516" s="1161">
        <f t="shared" si="398"/>
        <v>1900</v>
      </c>
      <c r="AA516" s="218">
        <f t="shared" si="398"/>
        <v>0</v>
      </c>
      <c r="AB516" s="218">
        <f t="shared" si="398"/>
        <v>0</v>
      </c>
      <c r="AC516" s="218">
        <f t="shared" si="398"/>
        <v>0</v>
      </c>
      <c r="AD516" s="1141">
        <f t="shared" si="398"/>
        <v>1900</v>
      </c>
      <c r="AE516" s="252"/>
      <c r="AF516" s="252"/>
      <c r="AH516" s="249"/>
      <c r="AI516" s="238"/>
      <c r="AJ516" s="238"/>
      <c r="AK516" s="238"/>
      <c r="AL516" s="239"/>
      <c r="AM516" s="254"/>
      <c r="AN516" s="262"/>
      <c r="AO516" s="249"/>
      <c r="AP516" s="238"/>
      <c r="AQ516" s="238"/>
      <c r="AR516" s="238"/>
      <c r="AS516" s="242"/>
      <c r="AT516" s="214"/>
      <c r="AU516" s="238"/>
      <c r="AV516" s="238"/>
      <c r="AW516" s="238"/>
      <c r="AX516" s="239"/>
      <c r="AY516" s="249"/>
      <c r="AZ516" s="238"/>
      <c r="BA516" s="238"/>
      <c r="BB516" s="238"/>
      <c r="BC516" s="246"/>
      <c r="BD516" s="254"/>
      <c r="BE516" s="252"/>
      <c r="BF516" s="249"/>
      <c r="BG516" s="238"/>
      <c r="BH516" s="238"/>
      <c r="BI516" s="238"/>
      <c r="BJ516" s="239"/>
      <c r="BK516" s="249"/>
      <c r="BL516" s="238"/>
      <c r="BM516" s="238"/>
      <c r="BN516" s="238"/>
      <c r="BO516" s="246"/>
      <c r="BP516" s="223"/>
      <c r="BQ516" s="238"/>
      <c r="BR516" s="238"/>
      <c r="BS516" s="238"/>
      <c r="BT516" s="246"/>
      <c r="BU516" s="249"/>
      <c r="BV516" s="238"/>
      <c r="BW516" s="238"/>
      <c r="BX516" s="238"/>
      <c r="BY516" s="246"/>
      <c r="CA516" s="222"/>
      <c r="CB516" s="216"/>
      <c r="CC516" s="216"/>
      <c r="CD516" s="216"/>
      <c r="CE516" s="216"/>
      <c r="CF516" s="216">
        <f t="shared" si="356"/>
        <v>0</v>
      </c>
      <c r="CH516" s="263"/>
      <c r="CJ516" s="274"/>
    </row>
    <row r="517" spans="1:88" s="211" customFormat="1" ht="55.5" customHeight="1" x14ac:dyDescent="0.15">
      <c r="A517" s="213">
        <f>+ROW()-14</f>
        <v>503</v>
      </c>
      <c r="B517" s="236" t="s">
        <v>74</v>
      </c>
      <c r="C517" s="601" t="s">
        <v>1179</v>
      </c>
      <c r="D517" s="707" t="s">
        <v>1180</v>
      </c>
      <c r="E517" s="602" t="s">
        <v>1153</v>
      </c>
      <c r="F517" s="272" t="s">
        <v>1154</v>
      </c>
      <c r="G517" s="225"/>
      <c r="H517" s="263" t="s">
        <v>1181</v>
      </c>
      <c r="I517" s="181"/>
      <c r="J517" s="383"/>
      <c r="K517" s="232">
        <v>10</v>
      </c>
      <c r="L517" s="232">
        <v>2</v>
      </c>
      <c r="M517" s="232">
        <v>2</v>
      </c>
      <c r="N517" s="232">
        <v>1</v>
      </c>
      <c r="O517" s="232">
        <v>5</v>
      </c>
      <c r="P517" s="232">
        <v>1</v>
      </c>
      <c r="Q517" s="233">
        <v>1</v>
      </c>
      <c r="R517" s="255"/>
      <c r="S517" s="255"/>
      <c r="T517" s="624">
        <v>40000</v>
      </c>
      <c r="U517" s="214">
        <f>AH517+AO517</f>
        <v>0</v>
      </c>
      <c r="V517" s="218">
        <f>AI517+AP517</f>
        <v>0</v>
      </c>
      <c r="W517" s="218">
        <f>AJ517+AQ517</f>
        <v>0</v>
      </c>
      <c r="X517" s="218">
        <f>AK517+AR517</f>
        <v>0</v>
      </c>
      <c r="Y517" s="212">
        <f>AL517+AS517</f>
        <v>0</v>
      </c>
      <c r="Z517" s="312">
        <f>AT517+AY517+BF517+BK517+BP517+BU517</f>
        <v>0</v>
      </c>
      <c r="AA517" s="218">
        <f>AU517+AZ517+BG517+BL517+BQ517+BV517</f>
        <v>0</v>
      </c>
      <c r="AB517" s="218">
        <f>AV517+BA517+BH517+BM517+BR517+BW517</f>
        <v>0</v>
      </c>
      <c r="AC517" s="218">
        <f>AW517+BB517+BI517+BN517+BS517+BX517</f>
        <v>0</v>
      </c>
      <c r="AD517" s="212">
        <f>AX517+BC517+BJ517+BO517+BT517+BY517</f>
        <v>0</v>
      </c>
      <c r="AE517" s="252"/>
      <c r="AF517" s="252"/>
      <c r="AH517" s="249">
        <f>SUM(AI517:AL517)</f>
        <v>0</v>
      </c>
      <c r="AI517" s="238"/>
      <c r="AJ517" s="238"/>
      <c r="AK517" s="238"/>
      <c r="AL517" s="239"/>
      <c r="AM517" s="254"/>
      <c r="AN517" s="262"/>
      <c r="AO517" s="249">
        <f>SUM(AP517:AS517)</f>
        <v>0</v>
      </c>
      <c r="AP517" s="238"/>
      <c r="AQ517" s="238"/>
      <c r="AR517" s="238"/>
      <c r="AS517" s="242"/>
      <c r="AT517" s="214">
        <f>SUM(AU517:AX517)</f>
        <v>0</v>
      </c>
      <c r="AU517" s="238"/>
      <c r="AV517" s="238"/>
      <c r="AW517" s="238"/>
      <c r="AX517" s="239"/>
      <c r="AY517" s="249">
        <f>SUM(AZ517:BC517)</f>
        <v>0</v>
      </c>
      <c r="AZ517" s="238"/>
      <c r="BA517" s="238"/>
      <c r="BB517" s="238"/>
      <c r="BC517" s="246"/>
      <c r="BD517" s="254"/>
      <c r="BE517" s="252"/>
      <c r="BF517" s="249">
        <f>SUM(BG517:BJ517)</f>
        <v>0</v>
      </c>
      <c r="BG517" s="238"/>
      <c r="BH517" s="238"/>
      <c r="BI517" s="238"/>
      <c r="BJ517" s="239"/>
      <c r="BK517" s="249">
        <f>SUM(BL517:BO517)</f>
        <v>0</v>
      </c>
      <c r="BL517" s="238"/>
      <c r="BM517" s="238"/>
      <c r="BN517" s="238"/>
      <c r="BO517" s="246"/>
      <c r="BP517" s="223">
        <f>SUM(BQ517:BT517)</f>
        <v>0</v>
      </c>
      <c r="BQ517" s="238"/>
      <c r="BR517" s="238"/>
      <c r="BS517" s="238"/>
      <c r="BT517" s="246"/>
      <c r="BU517" s="249">
        <f>SUM(BV517:BY517)</f>
        <v>0</v>
      </c>
      <c r="BV517" s="238"/>
      <c r="BW517" s="238"/>
      <c r="BX517" s="238"/>
      <c r="BY517" s="246"/>
      <c r="CA517" s="222">
        <v>453</v>
      </c>
      <c r="CB517" s="216"/>
      <c r="CC517" s="216"/>
      <c r="CD517" s="216"/>
      <c r="CE517" s="216"/>
      <c r="CF517" s="216">
        <f t="shared" si="356"/>
        <v>40000</v>
      </c>
      <c r="CH517" s="263" t="s">
        <v>1182</v>
      </c>
      <c r="CJ517" s="274">
        <v>61</v>
      </c>
    </row>
    <row r="518" spans="1:88" s="211" customFormat="1" ht="55.5" customHeight="1" x14ac:dyDescent="0.15">
      <c r="A518" s="213"/>
      <c r="B518" s="236"/>
      <c r="C518" s="601"/>
      <c r="D518" s="708" t="s">
        <v>1180</v>
      </c>
      <c r="E518" s="602"/>
      <c r="F518" s="272"/>
      <c r="G518" s="225"/>
      <c r="H518" s="1175" t="s">
        <v>1181</v>
      </c>
      <c r="I518" s="181"/>
      <c r="J518" s="383"/>
      <c r="K518" s="232"/>
      <c r="L518" s="232"/>
      <c r="M518" s="232"/>
      <c r="N518" s="232"/>
      <c r="O518" s="232"/>
      <c r="P518" s="232"/>
      <c r="Q518" s="233"/>
      <c r="R518" s="255"/>
      <c r="S518" s="255"/>
      <c r="T518" s="939">
        <f>+SUBTOTAL(9,T517:T517)</f>
        <v>40000</v>
      </c>
      <c r="U518" s="214">
        <f t="shared" ref="U518:AD518" si="399">+SUBTOTAL(9,U517:U517)</f>
        <v>0</v>
      </c>
      <c r="V518" s="218">
        <f t="shared" si="399"/>
        <v>0</v>
      </c>
      <c r="W518" s="218">
        <f t="shared" si="399"/>
        <v>0</v>
      </c>
      <c r="X518" s="218">
        <f t="shared" si="399"/>
        <v>0</v>
      </c>
      <c r="Y518" s="212">
        <f t="shared" si="399"/>
        <v>0</v>
      </c>
      <c r="Z518" s="1161">
        <f t="shared" si="399"/>
        <v>0</v>
      </c>
      <c r="AA518" s="218">
        <f t="shared" si="399"/>
        <v>0</v>
      </c>
      <c r="AB518" s="218">
        <f t="shared" si="399"/>
        <v>0</v>
      </c>
      <c r="AC518" s="218">
        <f t="shared" si="399"/>
        <v>0</v>
      </c>
      <c r="AD518" s="1141">
        <f t="shared" si="399"/>
        <v>0</v>
      </c>
      <c r="AE518" s="252"/>
      <c r="AF518" s="252"/>
      <c r="AH518" s="249"/>
      <c r="AI518" s="238"/>
      <c r="AJ518" s="238"/>
      <c r="AK518" s="238"/>
      <c r="AL518" s="239"/>
      <c r="AM518" s="254"/>
      <c r="AN518" s="262"/>
      <c r="AO518" s="249"/>
      <c r="AP518" s="238"/>
      <c r="AQ518" s="238"/>
      <c r="AR518" s="238"/>
      <c r="AS518" s="242"/>
      <c r="AT518" s="214"/>
      <c r="AU518" s="238"/>
      <c r="AV518" s="238"/>
      <c r="AW518" s="238"/>
      <c r="AX518" s="239"/>
      <c r="AY518" s="249"/>
      <c r="AZ518" s="238"/>
      <c r="BA518" s="238"/>
      <c r="BB518" s="238"/>
      <c r="BC518" s="246"/>
      <c r="BD518" s="254"/>
      <c r="BE518" s="252"/>
      <c r="BF518" s="249"/>
      <c r="BG518" s="238"/>
      <c r="BH518" s="238"/>
      <c r="BI518" s="238"/>
      <c r="BJ518" s="239"/>
      <c r="BK518" s="249"/>
      <c r="BL518" s="238"/>
      <c r="BM518" s="238"/>
      <c r="BN518" s="238"/>
      <c r="BO518" s="246"/>
      <c r="BP518" s="223"/>
      <c r="BQ518" s="238"/>
      <c r="BR518" s="238"/>
      <c r="BS518" s="238"/>
      <c r="BT518" s="246"/>
      <c r="BU518" s="249"/>
      <c r="BV518" s="238"/>
      <c r="BW518" s="238"/>
      <c r="BX518" s="238"/>
      <c r="BY518" s="246"/>
      <c r="CA518" s="222"/>
      <c r="CB518" s="216"/>
      <c r="CC518" s="216"/>
      <c r="CD518" s="216"/>
      <c r="CE518" s="216"/>
      <c r="CF518" s="216">
        <f t="shared" si="356"/>
        <v>40000</v>
      </c>
      <c r="CH518" s="263"/>
      <c r="CJ518" s="274"/>
    </row>
    <row r="519" spans="1:88" s="211" customFormat="1" ht="55.5" customHeight="1" x14ac:dyDescent="0.15">
      <c r="A519" s="213">
        <f>+ROW()-14</f>
        <v>505</v>
      </c>
      <c r="B519" s="236" t="s">
        <v>74</v>
      </c>
      <c r="C519" s="265" t="s">
        <v>1179</v>
      </c>
      <c r="D519" s="707" t="s">
        <v>1183</v>
      </c>
      <c r="E519" s="267" t="s">
        <v>1153</v>
      </c>
      <c r="F519" s="272" t="s">
        <v>1154</v>
      </c>
      <c r="G519" s="225"/>
      <c r="H519" s="263" t="s">
        <v>1184</v>
      </c>
      <c r="I519" s="181"/>
      <c r="J519" s="383"/>
      <c r="K519" s="232">
        <v>10</v>
      </c>
      <c r="L519" s="232">
        <v>2</v>
      </c>
      <c r="M519" s="232">
        <v>2</v>
      </c>
      <c r="N519" s="232">
        <v>1</v>
      </c>
      <c r="O519" s="232">
        <v>5</v>
      </c>
      <c r="P519" s="232">
        <v>1</v>
      </c>
      <c r="Q519" s="233">
        <v>1</v>
      </c>
      <c r="R519" s="255"/>
      <c r="S519" s="255"/>
      <c r="T519" s="627">
        <v>40000</v>
      </c>
      <c r="U519" s="214">
        <f>AH519+AO519</f>
        <v>0</v>
      </c>
      <c r="V519" s="218">
        <f>AI519+AP519</f>
        <v>0</v>
      </c>
      <c r="W519" s="218">
        <f>AJ519+AQ519</f>
        <v>0</v>
      </c>
      <c r="X519" s="218">
        <f>AK519+AR519</f>
        <v>0</v>
      </c>
      <c r="Y519" s="212">
        <f>AL519+AS519</f>
        <v>0</v>
      </c>
      <c r="Z519" s="312">
        <f>AT519+AY519+BF519+BK519+BP519+BU519</f>
        <v>0</v>
      </c>
      <c r="AA519" s="218">
        <f>AU519+AZ519+BG519+BL519+BQ519+BV519</f>
        <v>0</v>
      </c>
      <c r="AB519" s="218">
        <f>AV519+BA519+BH519+BM519+BR519+BW519</f>
        <v>0</v>
      </c>
      <c r="AC519" s="218">
        <f>AW519+BB519+BI519+BN519+BS519+BX519</f>
        <v>0</v>
      </c>
      <c r="AD519" s="212">
        <f>AX519+BC519+BJ519+BO519+BT519+BY519</f>
        <v>0</v>
      </c>
      <c r="AE519" s="252"/>
      <c r="AF519" s="252"/>
      <c r="AH519" s="249">
        <f>SUM(AI519:AL519)</f>
        <v>0</v>
      </c>
      <c r="AI519" s="238"/>
      <c r="AJ519" s="238"/>
      <c r="AK519" s="238"/>
      <c r="AL519" s="239"/>
      <c r="AM519" s="254"/>
      <c r="AN519" s="262"/>
      <c r="AO519" s="249">
        <f>SUM(AP519:AS519)</f>
        <v>0</v>
      </c>
      <c r="AP519" s="238"/>
      <c r="AQ519" s="238"/>
      <c r="AR519" s="238"/>
      <c r="AS519" s="242"/>
      <c r="AT519" s="214">
        <f>SUM(AU519:AX519)</f>
        <v>0</v>
      </c>
      <c r="AU519" s="238"/>
      <c r="AV519" s="238"/>
      <c r="AW519" s="238"/>
      <c r="AX519" s="239"/>
      <c r="AY519" s="249">
        <f>SUM(AZ519:BC519)</f>
        <v>0</v>
      </c>
      <c r="AZ519" s="238"/>
      <c r="BA519" s="238"/>
      <c r="BB519" s="238"/>
      <c r="BC519" s="246"/>
      <c r="BD519" s="254"/>
      <c r="BE519" s="252"/>
      <c r="BF519" s="249">
        <f>SUM(BG519:BJ519)</f>
        <v>0</v>
      </c>
      <c r="BG519" s="238"/>
      <c r="BH519" s="238"/>
      <c r="BI519" s="238"/>
      <c r="BJ519" s="239"/>
      <c r="BK519" s="249">
        <f>SUM(BL519:BO519)</f>
        <v>0</v>
      </c>
      <c r="BL519" s="238"/>
      <c r="BM519" s="238"/>
      <c r="BN519" s="238"/>
      <c r="BO519" s="246"/>
      <c r="BP519" s="223">
        <f>SUM(BQ519:BT519)</f>
        <v>0</v>
      </c>
      <c r="BQ519" s="238"/>
      <c r="BR519" s="238"/>
      <c r="BS519" s="238"/>
      <c r="BT519" s="246"/>
      <c r="BU519" s="249">
        <f>SUM(BV519:BY519)</f>
        <v>0</v>
      </c>
      <c r="BV519" s="238"/>
      <c r="BW519" s="238"/>
      <c r="BX519" s="238"/>
      <c r="BY519" s="246"/>
      <c r="CA519" s="222">
        <v>455</v>
      </c>
      <c r="CB519" s="216"/>
      <c r="CC519" s="216"/>
      <c r="CD519" s="216"/>
      <c r="CE519" s="216"/>
      <c r="CF519" s="216">
        <f t="shared" si="356"/>
        <v>40000</v>
      </c>
      <c r="CH519" s="263" t="s">
        <v>1185</v>
      </c>
      <c r="CJ519" s="274">
        <v>61</v>
      </c>
    </row>
    <row r="520" spans="1:88" s="211" customFormat="1" ht="55.5" customHeight="1" x14ac:dyDescent="0.15">
      <c r="A520" s="213"/>
      <c r="B520" s="236"/>
      <c r="C520" s="265"/>
      <c r="D520" s="708" t="s">
        <v>1994</v>
      </c>
      <c r="E520" s="267"/>
      <c r="F520" s="272"/>
      <c r="G520" s="225"/>
      <c r="H520" s="1175" t="s">
        <v>1184</v>
      </c>
      <c r="I520" s="181"/>
      <c r="J520" s="383"/>
      <c r="K520" s="232"/>
      <c r="L520" s="232"/>
      <c r="M520" s="232"/>
      <c r="N520" s="232"/>
      <c r="O520" s="232"/>
      <c r="P520" s="232"/>
      <c r="Q520" s="233"/>
      <c r="R520" s="255"/>
      <c r="S520" s="255"/>
      <c r="T520" s="974">
        <f>+SUBTOTAL(9,T519:T519)</f>
        <v>40000</v>
      </c>
      <c r="U520" s="214">
        <f t="shared" ref="U520:AD520" si="400">+SUBTOTAL(9,U519:U519)</f>
        <v>0</v>
      </c>
      <c r="V520" s="218">
        <f t="shared" si="400"/>
        <v>0</v>
      </c>
      <c r="W520" s="218">
        <f t="shared" si="400"/>
        <v>0</v>
      </c>
      <c r="X520" s="218">
        <f t="shared" si="400"/>
        <v>0</v>
      </c>
      <c r="Y520" s="212">
        <f t="shared" si="400"/>
        <v>0</v>
      </c>
      <c r="Z520" s="1161">
        <f t="shared" si="400"/>
        <v>0</v>
      </c>
      <c r="AA520" s="218">
        <f t="shared" si="400"/>
        <v>0</v>
      </c>
      <c r="AB520" s="218">
        <f t="shared" si="400"/>
        <v>0</v>
      </c>
      <c r="AC520" s="218">
        <f t="shared" si="400"/>
        <v>0</v>
      </c>
      <c r="AD520" s="1141">
        <f t="shared" si="400"/>
        <v>0</v>
      </c>
      <c r="AE520" s="252"/>
      <c r="AF520" s="252"/>
      <c r="AH520" s="249"/>
      <c r="AI520" s="238"/>
      <c r="AJ520" s="238"/>
      <c r="AK520" s="238"/>
      <c r="AL520" s="239"/>
      <c r="AM520" s="254"/>
      <c r="AN520" s="262"/>
      <c r="AO520" s="249"/>
      <c r="AP520" s="238"/>
      <c r="AQ520" s="238"/>
      <c r="AR520" s="238"/>
      <c r="AS520" s="242"/>
      <c r="AT520" s="214"/>
      <c r="AU520" s="238"/>
      <c r="AV520" s="238"/>
      <c r="AW520" s="238"/>
      <c r="AX520" s="239"/>
      <c r="AY520" s="249"/>
      <c r="AZ520" s="238"/>
      <c r="BA520" s="238"/>
      <c r="BB520" s="238"/>
      <c r="BC520" s="246"/>
      <c r="BD520" s="254"/>
      <c r="BE520" s="252"/>
      <c r="BF520" s="249"/>
      <c r="BG520" s="238"/>
      <c r="BH520" s="238"/>
      <c r="BI520" s="238"/>
      <c r="BJ520" s="239"/>
      <c r="BK520" s="249"/>
      <c r="BL520" s="238"/>
      <c r="BM520" s="238"/>
      <c r="BN520" s="238"/>
      <c r="BO520" s="246"/>
      <c r="BP520" s="223"/>
      <c r="BQ520" s="238"/>
      <c r="BR520" s="238"/>
      <c r="BS520" s="238"/>
      <c r="BT520" s="246"/>
      <c r="BU520" s="249"/>
      <c r="BV520" s="238"/>
      <c r="BW520" s="238"/>
      <c r="BX520" s="238"/>
      <c r="BY520" s="246"/>
      <c r="CA520" s="222"/>
      <c r="CB520" s="216"/>
      <c r="CC520" s="216"/>
      <c r="CD520" s="216"/>
      <c r="CE520" s="216"/>
      <c r="CF520" s="216">
        <f t="shared" si="356"/>
        <v>40000</v>
      </c>
      <c r="CH520" s="263"/>
      <c r="CJ520" s="274"/>
    </row>
    <row r="521" spans="1:88" s="211" customFormat="1" ht="55.5" customHeight="1" x14ac:dyDescent="0.15">
      <c r="A521" s="213">
        <f>+ROW()-14</f>
        <v>507</v>
      </c>
      <c r="B521" s="236" t="s">
        <v>74</v>
      </c>
      <c r="C521" s="265" t="s">
        <v>1179</v>
      </c>
      <c r="D521" s="707" t="s">
        <v>1186</v>
      </c>
      <c r="E521" s="267" t="s">
        <v>1153</v>
      </c>
      <c r="F521" s="272" t="s">
        <v>1154</v>
      </c>
      <c r="G521" s="224"/>
      <c r="H521" s="263" t="s">
        <v>1187</v>
      </c>
      <c r="I521" s="181"/>
      <c r="J521" s="383"/>
      <c r="K521" s="232">
        <v>10</v>
      </c>
      <c r="L521" s="232">
        <v>2</v>
      </c>
      <c r="M521" s="232">
        <v>2</v>
      </c>
      <c r="N521" s="232">
        <v>1</v>
      </c>
      <c r="O521" s="232">
        <v>5</v>
      </c>
      <c r="P521" s="232">
        <v>1</v>
      </c>
      <c r="Q521" s="233">
        <v>1</v>
      </c>
      <c r="R521" s="255"/>
      <c r="S521" s="255"/>
      <c r="T521" s="627">
        <v>40000</v>
      </c>
      <c r="U521" s="214">
        <f>AH521+AO521</f>
        <v>0</v>
      </c>
      <c r="V521" s="218">
        <f>AI521+AP521</f>
        <v>0</v>
      </c>
      <c r="W521" s="218">
        <f>AJ521+AQ521</f>
        <v>0</v>
      </c>
      <c r="X521" s="218">
        <f>AK521+AR521</f>
        <v>0</v>
      </c>
      <c r="Y521" s="212">
        <f>AL521+AS521</f>
        <v>0</v>
      </c>
      <c r="Z521" s="312">
        <f>AT521+AY521+BF521+BK521+BP521+BU521</f>
        <v>0</v>
      </c>
      <c r="AA521" s="218">
        <f>AU521+AZ521+BG521+BL521+BQ521+BV521</f>
        <v>0</v>
      </c>
      <c r="AB521" s="218">
        <f>AV521+BA521+BH521+BM521+BR521+BW521</f>
        <v>0</v>
      </c>
      <c r="AC521" s="218">
        <f>AW521+BB521+BI521+BN521+BS521+BX521</f>
        <v>0</v>
      </c>
      <c r="AD521" s="212">
        <f>AX521+BC521+BJ521+BO521+BT521+BY521</f>
        <v>0</v>
      </c>
      <c r="AE521" s="252"/>
      <c r="AF521" s="252"/>
      <c r="AH521" s="249">
        <f>SUM(AI521:AL521)</f>
        <v>0</v>
      </c>
      <c r="AI521" s="238"/>
      <c r="AJ521" s="238"/>
      <c r="AK521" s="238"/>
      <c r="AL521" s="239"/>
      <c r="AM521" s="254"/>
      <c r="AN521" s="262"/>
      <c r="AO521" s="249">
        <f>SUM(AP521:AS521)</f>
        <v>0</v>
      </c>
      <c r="AP521" s="238"/>
      <c r="AQ521" s="238"/>
      <c r="AR521" s="238"/>
      <c r="AS521" s="242"/>
      <c r="AT521" s="214">
        <f>SUM(AU521:AX521)</f>
        <v>0</v>
      </c>
      <c r="AU521" s="238"/>
      <c r="AV521" s="238"/>
      <c r="AW521" s="238"/>
      <c r="AX521" s="239"/>
      <c r="AY521" s="249">
        <f>SUM(AZ521:BC521)</f>
        <v>0</v>
      </c>
      <c r="AZ521" s="238"/>
      <c r="BA521" s="238"/>
      <c r="BB521" s="238"/>
      <c r="BC521" s="246"/>
      <c r="BD521" s="254"/>
      <c r="BE521" s="252"/>
      <c r="BF521" s="249">
        <f>SUM(BG521:BJ521)</f>
        <v>0</v>
      </c>
      <c r="BG521" s="238"/>
      <c r="BH521" s="238"/>
      <c r="BI521" s="238"/>
      <c r="BJ521" s="239"/>
      <c r="BK521" s="249">
        <f>SUM(BL521:BO521)</f>
        <v>0</v>
      </c>
      <c r="BL521" s="238"/>
      <c r="BM521" s="238"/>
      <c r="BN521" s="238"/>
      <c r="BO521" s="246"/>
      <c r="BP521" s="223">
        <f>SUM(BQ521:BT521)</f>
        <v>0</v>
      </c>
      <c r="BQ521" s="238"/>
      <c r="BR521" s="238"/>
      <c r="BS521" s="238"/>
      <c r="BT521" s="246"/>
      <c r="BU521" s="249">
        <f>SUM(BV521:BY521)</f>
        <v>0</v>
      </c>
      <c r="BV521" s="238"/>
      <c r="BW521" s="238"/>
      <c r="BX521" s="238"/>
      <c r="BY521" s="246"/>
      <c r="CA521" s="222">
        <v>457</v>
      </c>
      <c r="CB521" s="216"/>
      <c r="CC521" s="216"/>
      <c r="CD521" s="216"/>
      <c r="CE521" s="216"/>
      <c r="CF521" s="216">
        <f t="shared" si="356"/>
        <v>40000</v>
      </c>
      <c r="CH521" s="263" t="s">
        <v>1188</v>
      </c>
      <c r="CJ521" s="274">
        <v>61</v>
      </c>
    </row>
    <row r="522" spans="1:88" s="211" customFormat="1" ht="55.5" customHeight="1" x14ac:dyDescent="0.15">
      <c r="A522" s="213"/>
      <c r="B522" s="236"/>
      <c r="C522" s="265"/>
      <c r="D522" s="708" t="s">
        <v>1186</v>
      </c>
      <c r="E522" s="267"/>
      <c r="F522" s="272"/>
      <c r="G522" s="224"/>
      <c r="H522" s="1175" t="s">
        <v>1187</v>
      </c>
      <c r="I522" s="181"/>
      <c r="J522" s="383"/>
      <c r="K522" s="232"/>
      <c r="L522" s="232"/>
      <c r="M522" s="232"/>
      <c r="N522" s="232"/>
      <c r="O522" s="232"/>
      <c r="P522" s="232"/>
      <c r="Q522" s="233"/>
      <c r="R522" s="255"/>
      <c r="S522" s="255"/>
      <c r="T522" s="974">
        <f>+SUBTOTAL(9,T521:T521)</f>
        <v>40000</v>
      </c>
      <c r="U522" s="214">
        <f t="shared" ref="U522:AD522" si="401">+SUBTOTAL(9,U521:U521)</f>
        <v>0</v>
      </c>
      <c r="V522" s="218">
        <f t="shared" si="401"/>
        <v>0</v>
      </c>
      <c r="W522" s="218">
        <f t="shared" si="401"/>
        <v>0</v>
      </c>
      <c r="X522" s="218">
        <f t="shared" si="401"/>
        <v>0</v>
      </c>
      <c r="Y522" s="212">
        <f t="shared" si="401"/>
        <v>0</v>
      </c>
      <c r="Z522" s="1161">
        <f t="shared" si="401"/>
        <v>0</v>
      </c>
      <c r="AA522" s="218">
        <f t="shared" si="401"/>
        <v>0</v>
      </c>
      <c r="AB522" s="218">
        <f t="shared" si="401"/>
        <v>0</v>
      </c>
      <c r="AC522" s="218">
        <f t="shared" si="401"/>
        <v>0</v>
      </c>
      <c r="AD522" s="1141">
        <f t="shared" si="401"/>
        <v>0</v>
      </c>
      <c r="AE522" s="252"/>
      <c r="AF522" s="252"/>
      <c r="AH522" s="249"/>
      <c r="AI522" s="238"/>
      <c r="AJ522" s="238"/>
      <c r="AK522" s="238"/>
      <c r="AL522" s="239"/>
      <c r="AM522" s="254"/>
      <c r="AN522" s="262"/>
      <c r="AO522" s="249"/>
      <c r="AP522" s="238"/>
      <c r="AQ522" s="238"/>
      <c r="AR522" s="238"/>
      <c r="AS522" s="242"/>
      <c r="AT522" s="214"/>
      <c r="AU522" s="238"/>
      <c r="AV522" s="238"/>
      <c r="AW522" s="238"/>
      <c r="AX522" s="239"/>
      <c r="AY522" s="249"/>
      <c r="AZ522" s="238"/>
      <c r="BA522" s="238"/>
      <c r="BB522" s="238"/>
      <c r="BC522" s="246"/>
      <c r="BD522" s="254"/>
      <c r="BE522" s="252"/>
      <c r="BF522" s="249"/>
      <c r="BG522" s="238"/>
      <c r="BH522" s="238"/>
      <c r="BI522" s="238"/>
      <c r="BJ522" s="239"/>
      <c r="BK522" s="249"/>
      <c r="BL522" s="238"/>
      <c r="BM522" s="238"/>
      <c r="BN522" s="238"/>
      <c r="BO522" s="246"/>
      <c r="BP522" s="223"/>
      <c r="BQ522" s="238"/>
      <c r="BR522" s="238"/>
      <c r="BS522" s="238"/>
      <c r="BT522" s="246"/>
      <c r="BU522" s="249"/>
      <c r="BV522" s="238"/>
      <c r="BW522" s="238"/>
      <c r="BX522" s="238"/>
      <c r="BY522" s="246"/>
      <c r="CA522" s="222"/>
      <c r="CB522" s="216"/>
      <c r="CC522" s="216"/>
      <c r="CD522" s="216"/>
      <c r="CE522" s="216"/>
      <c r="CF522" s="216">
        <f t="shared" si="356"/>
        <v>40000</v>
      </c>
      <c r="CH522" s="263"/>
      <c r="CJ522" s="274"/>
    </row>
    <row r="523" spans="1:88" s="211" customFormat="1" ht="55.5" customHeight="1" x14ac:dyDescent="0.15">
      <c r="A523" s="213">
        <f>+ROW()-14</f>
        <v>509</v>
      </c>
      <c r="B523" s="236" t="s">
        <v>74</v>
      </c>
      <c r="C523" s="265" t="s">
        <v>1179</v>
      </c>
      <c r="D523" s="707" t="s">
        <v>1189</v>
      </c>
      <c r="E523" s="267" t="s">
        <v>1153</v>
      </c>
      <c r="F523" s="272" t="s">
        <v>1154</v>
      </c>
      <c r="G523" s="224"/>
      <c r="H523" s="263" t="s">
        <v>1190</v>
      </c>
      <c r="I523" s="181"/>
      <c r="J523" s="383"/>
      <c r="K523" s="232">
        <v>10</v>
      </c>
      <c r="L523" s="232">
        <v>2</v>
      </c>
      <c r="M523" s="232">
        <v>2</v>
      </c>
      <c r="N523" s="232">
        <v>1</v>
      </c>
      <c r="O523" s="232">
        <v>5</v>
      </c>
      <c r="P523" s="232">
        <v>1</v>
      </c>
      <c r="Q523" s="233">
        <v>1</v>
      </c>
      <c r="R523" s="255"/>
      <c r="S523" s="255"/>
      <c r="T523" s="624">
        <v>40000</v>
      </c>
      <c r="U523" s="214">
        <f>AH523+AO523</f>
        <v>0</v>
      </c>
      <c r="V523" s="218">
        <f>AI523+AP523</f>
        <v>0</v>
      </c>
      <c r="W523" s="218">
        <f>AJ523+AQ523</f>
        <v>0</v>
      </c>
      <c r="X523" s="218">
        <f>AK523+AR523</f>
        <v>0</v>
      </c>
      <c r="Y523" s="212">
        <f>AL523+AS523</f>
        <v>0</v>
      </c>
      <c r="Z523" s="312">
        <f>AT523+AY523+BF523+BK523+BP523+BU523</f>
        <v>0</v>
      </c>
      <c r="AA523" s="218">
        <f>AU523+AZ523+BG523+BL523+BQ523+BV523</f>
        <v>0</v>
      </c>
      <c r="AB523" s="218">
        <f>AV523+BA523+BH523+BM523+BR523+BW523</f>
        <v>0</v>
      </c>
      <c r="AC523" s="218">
        <f>AW523+BB523+BI523+BN523+BS523+BX523</f>
        <v>0</v>
      </c>
      <c r="AD523" s="212">
        <f>AX523+BC523+BJ523+BO523+BT523+BY523</f>
        <v>0</v>
      </c>
      <c r="AE523" s="252"/>
      <c r="AF523" s="252"/>
      <c r="AH523" s="249">
        <f>SUM(AI523:AL523)</f>
        <v>0</v>
      </c>
      <c r="AI523" s="238"/>
      <c r="AJ523" s="238"/>
      <c r="AK523" s="238"/>
      <c r="AL523" s="239"/>
      <c r="AM523" s="254"/>
      <c r="AN523" s="262"/>
      <c r="AO523" s="249">
        <f>SUM(AP523:AS523)</f>
        <v>0</v>
      </c>
      <c r="AP523" s="238"/>
      <c r="AQ523" s="238"/>
      <c r="AR523" s="238"/>
      <c r="AS523" s="242"/>
      <c r="AT523" s="214">
        <f>SUM(AU523:AX523)</f>
        <v>0</v>
      </c>
      <c r="AU523" s="238"/>
      <c r="AV523" s="238"/>
      <c r="AW523" s="238"/>
      <c r="AX523" s="239"/>
      <c r="AY523" s="249">
        <f>SUM(AZ523:BC523)</f>
        <v>0</v>
      </c>
      <c r="AZ523" s="238"/>
      <c r="BA523" s="238"/>
      <c r="BB523" s="238"/>
      <c r="BC523" s="246"/>
      <c r="BD523" s="254"/>
      <c r="BE523" s="252"/>
      <c r="BF523" s="249">
        <f>SUM(BG523:BJ523)</f>
        <v>0</v>
      </c>
      <c r="BG523" s="238"/>
      <c r="BH523" s="238"/>
      <c r="BI523" s="238"/>
      <c r="BJ523" s="239"/>
      <c r="BK523" s="249">
        <f>SUM(BL523:BO523)</f>
        <v>0</v>
      </c>
      <c r="BL523" s="238"/>
      <c r="BM523" s="238"/>
      <c r="BN523" s="238"/>
      <c r="BO523" s="246"/>
      <c r="BP523" s="223">
        <f>SUM(BQ523:BT523)</f>
        <v>0</v>
      </c>
      <c r="BQ523" s="238"/>
      <c r="BR523" s="238"/>
      <c r="BS523" s="238"/>
      <c r="BT523" s="246"/>
      <c r="BU523" s="249">
        <f>SUM(BV523:BY523)</f>
        <v>0</v>
      </c>
      <c r="BV523" s="238"/>
      <c r="BW523" s="238"/>
      <c r="BX523" s="238"/>
      <c r="BY523" s="246"/>
      <c r="CA523" s="222">
        <v>459</v>
      </c>
      <c r="CB523" s="216"/>
      <c r="CC523" s="216"/>
      <c r="CD523" s="216"/>
      <c r="CE523" s="216"/>
      <c r="CF523" s="216">
        <f t="shared" si="356"/>
        <v>40000</v>
      </c>
      <c r="CH523" s="263" t="s">
        <v>1191</v>
      </c>
      <c r="CJ523" s="274">
        <v>61</v>
      </c>
    </row>
    <row r="524" spans="1:88" s="211" customFormat="1" ht="55.5" customHeight="1" x14ac:dyDescent="0.15">
      <c r="A524" s="213"/>
      <c r="B524" s="236"/>
      <c r="C524" s="265"/>
      <c r="D524" s="708" t="s">
        <v>1189</v>
      </c>
      <c r="E524" s="267"/>
      <c r="F524" s="272"/>
      <c r="G524" s="224"/>
      <c r="H524" s="1175" t="s">
        <v>1190</v>
      </c>
      <c r="I524" s="181"/>
      <c r="J524" s="383"/>
      <c r="K524" s="232"/>
      <c r="L524" s="232"/>
      <c r="M524" s="232"/>
      <c r="N524" s="232"/>
      <c r="O524" s="232"/>
      <c r="P524" s="232"/>
      <c r="Q524" s="233"/>
      <c r="R524" s="255"/>
      <c r="S524" s="255"/>
      <c r="T524" s="939">
        <f>+SUBTOTAL(9,T523:T523)</f>
        <v>40000</v>
      </c>
      <c r="U524" s="214">
        <f t="shared" ref="U524:AD524" si="402">+SUBTOTAL(9,U523:U523)</f>
        <v>0</v>
      </c>
      <c r="V524" s="218">
        <f t="shared" si="402"/>
        <v>0</v>
      </c>
      <c r="W524" s="218">
        <f t="shared" si="402"/>
        <v>0</v>
      </c>
      <c r="X524" s="218">
        <f t="shared" si="402"/>
        <v>0</v>
      </c>
      <c r="Y524" s="212">
        <f t="shared" si="402"/>
        <v>0</v>
      </c>
      <c r="Z524" s="1161">
        <f t="shared" si="402"/>
        <v>0</v>
      </c>
      <c r="AA524" s="218">
        <f t="shared" si="402"/>
        <v>0</v>
      </c>
      <c r="AB524" s="218">
        <f t="shared" si="402"/>
        <v>0</v>
      </c>
      <c r="AC524" s="218">
        <f t="shared" si="402"/>
        <v>0</v>
      </c>
      <c r="AD524" s="1141">
        <f t="shared" si="402"/>
        <v>0</v>
      </c>
      <c r="AE524" s="252"/>
      <c r="AF524" s="252"/>
      <c r="AH524" s="249"/>
      <c r="AI524" s="238"/>
      <c r="AJ524" s="238"/>
      <c r="AK524" s="238"/>
      <c r="AL524" s="239"/>
      <c r="AM524" s="254"/>
      <c r="AN524" s="262"/>
      <c r="AO524" s="249"/>
      <c r="AP524" s="238"/>
      <c r="AQ524" s="238"/>
      <c r="AR524" s="238"/>
      <c r="AS524" s="242"/>
      <c r="AT524" s="214"/>
      <c r="AU524" s="238"/>
      <c r="AV524" s="238"/>
      <c r="AW524" s="238"/>
      <c r="AX524" s="239"/>
      <c r="AY524" s="249"/>
      <c r="AZ524" s="238"/>
      <c r="BA524" s="238"/>
      <c r="BB524" s="238"/>
      <c r="BC524" s="246"/>
      <c r="BD524" s="254"/>
      <c r="BE524" s="252"/>
      <c r="BF524" s="249"/>
      <c r="BG524" s="238"/>
      <c r="BH524" s="238"/>
      <c r="BI524" s="238"/>
      <c r="BJ524" s="239"/>
      <c r="BK524" s="249"/>
      <c r="BL524" s="238"/>
      <c r="BM524" s="238"/>
      <c r="BN524" s="238"/>
      <c r="BO524" s="246"/>
      <c r="BP524" s="223"/>
      <c r="BQ524" s="238"/>
      <c r="BR524" s="238"/>
      <c r="BS524" s="238"/>
      <c r="BT524" s="246"/>
      <c r="BU524" s="249"/>
      <c r="BV524" s="238"/>
      <c r="BW524" s="238"/>
      <c r="BX524" s="238"/>
      <c r="BY524" s="246"/>
      <c r="CA524" s="222"/>
      <c r="CB524" s="216"/>
      <c r="CC524" s="216"/>
      <c r="CD524" s="216"/>
      <c r="CE524" s="216"/>
      <c r="CF524" s="216">
        <f t="shared" si="356"/>
        <v>40000</v>
      </c>
      <c r="CH524" s="263"/>
      <c r="CJ524" s="274"/>
    </row>
    <row r="525" spans="1:88" s="211" customFormat="1" ht="55.5" customHeight="1" x14ac:dyDescent="0.15">
      <c r="A525" s="213">
        <f>+ROW()-14</f>
        <v>511</v>
      </c>
      <c r="B525" s="236" t="s">
        <v>74</v>
      </c>
      <c r="C525" s="265" t="s">
        <v>1179</v>
      </c>
      <c r="D525" s="707" t="s">
        <v>1192</v>
      </c>
      <c r="E525" s="267" t="s">
        <v>1153</v>
      </c>
      <c r="F525" s="272" t="s">
        <v>1154</v>
      </c>
      <c r="G525" s="224"/>
      <c r="H525" s="263" t="s">
        <v>1193</v>
      </c>
      <c r="I525" s="181"/>
      <c r="J525" s="383"/>
      <c r="K525" s="232">
        <v>10</v>
      </c>
      <c r="L525" s="232">
        <v>2</v>
      </c>
      <c r="M525" s="232">
        <v>2</v>
      </c>
      <c r="N525" s="232">
        <v>1</v>
      </c>
      <c r="O525" s="232">
        <v>5</v>
      </c>
      <c r="P525" s="232">
        <v>1</v>
      </c>
      <c r="Q525" s="233">
        <v>1</v>
      </c>
      <c r="R525" s="255"/>
      <c r="S525" s="255"/>
      <c r="T525" s="624">
        <v>40000</v>
      </c>
      <c r="U525" s="214">
        <f>AH525+AO525</f>
        <v>0</v>
      </c>
      <c r="V525" s="218">
        <f>AI525+AP525</f>
        <v>0</v>
      </c>
      <c r="W525" s="218">
        <f>AJ525+AQ525</f>
        <v>0</v>
      </c>
      <c r="X525" s="218">
        <f>AK525+AR525</f>
        <v>0</v>
      </c>
      <c r="Y525" s="212">
        <f>AL525+AS525</f>
        <v>0</v>
      </c>
      <c r="Z525" s="312">
        <f>AT525+AY525+BF525+BK525+BP525+BU525</f>
        <v>0</v>
      </c>
      <c r="AA525" s="218">
        <f>AU525+AZ525+BG525+BL525+BQ525+BV525</f>
        <v>0</v>
      </c>
      <c r="AB525" s="218">
        <f>AV525+BA525+BH525+BM525+BR525+BW525</f>
        <v>0</v>
      </c>
      <c r="AC525" s="218">
        <f>AW525+BB525+BI525+BN525+BS525+BX525</f>
        <v>0</v>
      </c>
      <c r="AD525" s="212">
        <f>AX525+BC525+BJ525+BO525+BT525+BY525</f>
        <v>0</v>
      </c>
      <c r="AE525" s="252"/>
      <c r="AF525" s="252"/>
      <c r="AH525" s="249">
        <f>SUM(AI525:AL525)</f>
        <v>0</v>
      </c>
      <c r="AI525" s="238"/>
      <c r="AJ525" s="238"/>
      <c r="AK525" s="238"/>
      <c r="AL525" s="239"/>
      <c r="AM525" s="254"/>
      <c r="AN525" s="262"/>
      <c r="AO525" s="249">
        <f>SUM(AP525:AS525)</f>
        <v>0</v>
      </c>
      <c r="AP525" s="238"/>
      <c r="AQ525" s="238"/>
      <c r="AR525" s="238"/>
      <c r="AS525" s="242"/>
      <c r="AT525" s="214">
        <f>SUM(AU525:AX525)</f>
        <v>0</v>
      </c>
      <c r="AU525" s="238"/>
      <c r="AV525" s="238"/>
      <c r="AW525" s="238"/>
      <c r="AX525" s="239"/>
      <c r="AY525" s="249">
        <f>SUM(AZ525:BC525)</f>
        <v>0</v>
      </c>
      <c r="AZ525" s="238"/>
      <c r="BA525" s="238"/>
      <c r="BB525" s="238"/>
      <c r="BC525" s="246"/>
      <c r="BD525" s="254"/>
      <c r="BE525" s="252"/>
      <c r="BF525" s="249">
        <f>SUM(BG525:BJ525)</f>
        <v>0</v>
      </c>
      <c r="BG525" s="238"/>
      <c r="BH525" s="238"/>
      <c r="BI525" s="238"/>
      <c r="BJ525" s="239"/>
      <c r="BK525" s="249">
        <f>SUM(BL525:BO525)</f>
        <v>0</v>
      </c>
      <c r="BL525" s="238"/>
      <c r="BM525" s="238"/>
      <c r="BN525" s="238"/>
      <c r="BO525" s="246"/>
      <c r="BP525" s="223">
        <f>SUM(BQ525:BT525)</f>
        <v>0</v>
      </c>
      <c r="BQ525" s="238"/>
      <c r="BR525" s="238"/>
      <c r="BS525" s="238"/>
      <c r="BT525" s="246"/>
      <c r="BU525" s="249">
        <f>SUM(BV525:BY525)</f>
        <v>0</v>
      </c>
      <c r="BV525" s="238"/>
      <c r="BW525" s="238"/>
      <c r="BX525" s="238"/>
      <c r="BY525" s="246"/>
      <c r="CA525" s="222">
        <v>463</v>
      </c>
      <c r="CB525" s="216"/>
      <c r="CC525" s="216"/>
      <c r="CD525" s="216"/>
      <c r="CE525" s="216"/>
      <c r="CF525" s="216">
        <f t="shared" si="356"/>
        <v>40000</v>
      </c>
      <c r="CH525" s="263" t="s">
        <v>1194</v>
      </c>
      <c r="CJ525" s="274">
        <v>61</v>
      </c>
    </row>
    <row r="526" spans="1:88" s="211" customFormat="1" ht="55.5" customHeight="1" x14ac:dyDescent="0.15">
      <c r="A526" s="213"/>
      <c r="B526" s="236"/>
      <c r="C526" s="265"/>
      <c r="D526" s="708" t="s">
        <v>1192</v>
      </c>
      <c r="E526" s="267"/>
      <c r="F526" s="272"/>
      <c r="G526" s="224"/>
      <c r="H526" s="1175" t="s">
        <v>1193</v>
      </c>
      <c r="I526" s="181"/>
      <c r="J526" s="383"/>
      <c r="K526" s="232"/>
      <c r="L526" s="232"/>
      <c r="M526" s="232"/>
      <c r="N526" s="232"/>
      <c r="O526" s="232"/>
      <c r="P526" s="232"/>
      <c r="Q526" s="233"/>
      <c r="R526" s="255"/>
      <c r="S526" s="255"/>
      <c r="T526" s="939">
        <f>+SUBTOTAL(9,T525:T525)</f>
        <v>40000</v>
      </c>
      <c r="U526" s="214">
        <f t="shared" ref="U526:AD526" si="403">+SUBTOTAL(9,U525:U525)</f>
        <v>0</v>
      </c>
      <c r="V526" s="218">
        <f t="shared" si="403"/>
        <v>0</v>
      </c>
      <c r="W526" s="218">
        <f t="shared" si="403"/>
        <v>0</v>
      </c>
      <c r="X526" s="218">
        <f t="shared" si="403"/>
        <v>0</v>
      </c>
      <c r="Y526" s="212">
        <f t="shared" si="403"/>
        <v>0</v>
      </c>
      <c r="Z526" s="1161">
        <f t="shared" si="403"/>
        <v>0</v>
      </c>
      <c r="AA526" s="218">
        <f t="shared" si="403"/>
        <v>0</v>
      </c>
      <c r="AB526" s="218">
        <f t="shared" si="403"/>
        <v>0</v>
      </c>
      <c r="AC526" s="218">
        <f t="shared" si="403"/>
        <v>0</v>
      </c>
      <c r="AD526" s="1141">
        <f t="shared" si="403"/>
        <v>0</v>
      </c>
      <c r="AE526" s="252"/>
      <c r="AF526" s="252"/>
      <c r="AH526" s="249"/>
      <c r="AI526" s="238"/>
      <c r="AJ526" s="238"/>
      <c r="AK526" s="238"/>
      <c r="AL526" s="239"/>
      <c r="AM526" s="254"/>
      <c r="AN526" s="262"/>
      <c r="AO526" s="249"/>
      <c r="AP526" s="238"/>
      <c r="AQ526" s="238"/>
      <c r="AR526" s="238"/>
      <c r="AS526" s="242"/>
      <c r="AT526" s="214"/>
      <c r="AU526" s="238"/>
      <c r="AV526" s="238"/>
      <c r="AW526" s="238"/>
      <c r="AX526" s="239"/>
      <c r="AY526" s="249"/>
      <c r="AZ526" s="238"/>
      <c r="BA526" s="238"/>
      <c r="BB526" s="238"/>
      <c r="BC526" s="246"/>
      <c r="BD526" s="254"/>
      <c r="BE526" s="252"/>
      <c r="BF526" s="249"/>
      <c r="BG526" s="238"/>
      <c r="BH526" s="238"/>
      <c r="BI526" s="238"/>
      <c r="BJ526" s="239"/>
      <c r="BK526" s="249"/>
      <c r="BL526" s="238"/>
      <c r="BM526" s="238"/>
      <c r="BN526" s="238"/>
      <c r="BO526" s="246"/>
      <c r="BP526" s="223"/>
      <c r="BQ526" s="238"/>
      <c r="BR526" s="238"/>
      <c r="BS526" s="238"/>
      <c r="BT526" s="246"/>
      <c r="BU526" s="249"/>
      <c r="BV526" s="238"/>
      <c r="BW526" s="238"/>
      <c r="BX526" s="238"/>
      <c r="BY526" s="246"/>
      <c r="CA526" s="222"/>
      <c r="CB526" s="216"/>
      <c r="CC526" s="216"/>
      <c r="CD526" s="216"/>
      <c r="CE526" s="216"/>
      <c r="CF526" s="216">
        <f t="shared" si="356"/>
        <v>40000</v>
      </c>
      <c r="CH526" s="263"/>
      <c r="CJ526" s="274"/>
    </row>
    <row r="527" spans="1:88" s="211" customFormat="1" ht="55.5" customHeight="1" x14ac:dyDescent="0.15">
      <c r="A527" s="213">
        <f>+ROW()-14</f>
        <v>513</v>
      </c>
      <c r="B527" s="236" t="s">
        <v>74</v>
      </c>
      <c r="C527" s="265" t="s">
        <v>1179</v>
      </c>
      <c r="D527" s="707" t="s">
        <v>1195</v>
      </c>
      <c r="E527" s="267" t="s">
        <v>1153</v>
      </c>
      <c r="F527" s="272" t="s">
        <v>1154</v>
      </c>
      <c r="G527" s="224"/>
      <c r="H527" s="263" t="s">
        <v>1196</v>
      </c>
      <c r="I527" s="181"/>
      <c r="J527" s="383"/>
      <c r="K527" s="232">
        <v>10</v>
      </c>
      <c r="L527" s="232">
        <v>2</v>
      </c>
      <c r="M527" s="232">
        <v>2</v>
      </c>
      <c r="N527" s="232">
        <v>1</v>
      </c>
      <c r="O527" s="232">
        <v>5</v>
      </c>
      <c r="P527" s="232">
        <v>1</v>
      </c>
      <c r="Q527" s="233">
        <v>1</v>
      </c>
      <c r="R527" s="255"/>
      <c r="S527" s="255"/>
      <c r="T527" s="624">
        <v>4000</v>
      </c>
      <c r="U527" s="214">
        <f>AH527+AO527</f>
        <v>0</v>
      </c>
      <c r="V527" s="218">
        <f>AI527+AP527</f>
        <v>0</v>
      </c>
      <c r="W527" s="218">
        <f>AJ527+AQ527</f>
        <v>0</v>
      </c>
      <c r="X527" s="218">
        <f>AK527+AR527</f>
        <v>0</v>
      </c>
      <c r="Y527" s="212">
        <f>AL527+AS527</f>
        <v>0</v>
      </c>
      <c r="Z527" s="312">
        <f>AT527+AY527+BF527+BK527+BP527+BU527</f>
        <v>0</v>
      </c>
      <c r="AA527" s="218">
        <f>AU527+AZ527+BG527+BL527+BQ527+BV527</f>
        <v>0</v>
      </c>
      <c r="AB527" s="218">
        <f>AV527+BA527+BH527+BM527+BR527+BW527</f>
        <v>0</v>
      </c>
      <c r="AC527" s="218">
        <f>AW527+BB527+BI527+BN527+BS527+BX527</f>
        <v>0</v>
      </c>
      <c r="AD527" s="212">
        <f>AX527+BC527+BJ527+BO527+BT527+BY527</f>
        <v>0</v>
      </c>
      <c r="AE527" s="252"/>
      <c r="AF527" s="252"/>
      <c r="AH527" s="249">
        <f>SUM(AI527:AL527)</f>
        <v>0</v>
      </c>
      <c r="AI527" s="238"/>
      <c r="AJ527" s="238"/>
      <c r="AK527" s="238"/>
      <c r="AL527" s="239"/>
      <c r="AM527" s="254"/>
      <c r="AN527" s="262"/>
      <c r="AO527" s="249">
        <f>SUM(AP527:AS527)</f>
        <v>0</v>
      </c>
      <c r="AP527" s="238"/>
      <c r="AQ527" s="238"/>
      <c r="AR527" s="238"/>
      <c r="AS527" s="242"/>
      <c r="AT527" s="214">
        <f>SUM(AU527:AX527)</f>
        <v>0</v>
      </c>
      <c r="AU527" s="238"/>
      <c r="AV527" s="238"/>
      <c r="AW527" s="238"/>
      <c r="AX527" s="239"/>
      <c r="AY527" s="249">
        <f>SUM(AZ527:BC527)</f>
        <v>0</v>
      </c>
      <c r="AZ527" s="238"/>
      <c r="BA527" s="238"/>
      <c r="BB527" s="238"/>
      <c r="BC527" s="246"/>
      <c r="BD527" s="254"/>
      <c r="BE527" s="252"/>
      <c r="BF527" s="249">
        <f>SUM(BG527:BJ527)</f>
        <v>0</v>
      </c>
      <c r="BG527" s="238"/>
      <c r="BH527" s="238"/>
      <c r="BI527" s="238"/>
      <c r="BJ527" s="239"/>
      <c r="BK527" s="249">
        <f>SUM(BL527:BO527)</f>
        <v>0</v>
      </c>
      <c r="BL527" s="238"/>
      <c r="BM527" s="238"/>
      <c r="BN527" s="238"/>
      <c r="BO527" s="246"/>
      <c r="BP527" s="223">
        <f>SUM(BQ527:BT527)</f>
        <v>0</v>
      </c>
      <c r="BQ527" s="238"/>
      <c r="BR527" s="238"/>
      <c r="BS527" s="238"/>
      <c r="BT527" s="246"/>
      <c r="BU527" s="249">
        <f>SUM(BV527:BY527)</f>
        <v>0</v>
      </c>
      <c r="BV527" s="238"/>
      <c r="BW527" s="238"/>
      <c r="BX527" s="238"/>
      <c r="BY527" s="246"/>
      <c r="CA527" s="222">
        <v>465</v>
      </c>
      <c r="CB527" s="216"/>
      <c r="CC527" s="216"/>
      <c r="CD527" s="216"/>
      <c r="CE527" s="216"/>
      <c r="CF527" s="216">
        <f t="shared" si="356"/>
        <v>4000</v>
      </c>
      <c r="CH527" s="263" t="s">
        <v>1197</v>
      </c>
      <c r="CJ527" s="274">
        <v>61</v>
      </c>
    </row>
    <row r="528" spans="1:88" s="211" customFormat="1" ht="55.5" customHeight="1" x14ac:dyDescent="0.15">
      <c r="A528" s="213"/>
      <c r="B528" s="236"/>
      <c r="C528" s="265"/>
      <c r="D528" s="708" t="s">
        <v>1195</v>
      </c>
      <c r="E528" s="267"/>
      <c r="F528" s="272"/>
      <c r="G528" s="224"/>
      <c r="H528" s="1175" t="s">
        <v>1196</v>
      </c>
      <c r="I528" s="181"/>
      <c r="J528" s="383"/>
      <c r="K528" s="232"/>
      <c r="L528" s="232"/>
      <c r="M528" s="232"/>
      <c r="N528" s="232"/>
      <c r="O528" s="232"/>
      <c r="P528" s="232"/>
      <c r="Q528" s="233"/>
      <c r="R528" s="255"/>
      <c r="S528" s="255"/>
      <c r="T528" s="939">
        <f>+SUBTOTAL(9,T527:T527)</f>
        <v>4000</v>
      </c>
      <c r="U528" s="214">
        <f t="shared" ref="U528:AD528" si="404">+SUBTOTAL(9,U527:U527)</f>
        <v>0</v>
      </c>
      <c r="V528" s="218">
        <f t="shared" si="404"/>
        <v>0</v>
      </c>
      <c r="W528" s="218">
        <f t="shared" si="404"/>
        <v>0</v>
      </c>
      <c r="X528" s="218">
        <f t="shared" si="404"/>
        <v>0</v>
      </c>
      <c r="Y528" s="212">
        <f t="shared" si="404"/>
        <v>0</v>
      </c>
      <c r="Z528" s="1161">
        <f t="shared" si="404"/>
        <v>0</v>
      </c>
      <c r="AA528" s="218">
        <f t="shared" si="404"/>
        <v>0</v>
      </c>
      <c r="AB528" s="218">
        <f t="shared" si="404"/>
        <v>0</v>
      </c>
      <c r="AC528" s="218">
        <f t="shared" si="404"/>
        <v>0</v>
      </c>
      <c r="AD528" s="1141">
        <f t="shared" si="404"/>
        <v>0</v>
      </c>
      <c r="AE528" s="252"/>
      <c r="AF528" s="252"/>
      <c r="AH528" s="249"/>
      <c r="AI528" s="238"/>
      <c r="AJ528" s="238"/>
      <c r="AK528" s="238"/>
      <c r="AL528" s="239"/>
      <c r="AM528" s="254"/>
      <c r="AN528" s="262"/>
      <c r="AO528" s="249"/>
      <c r="AP528" s="238"/>
      <c r="AQ528" s="238"/>
      <c r="AR528" s="238"/>
      <c r="AS528" s="242"/>
      <c r="AT528" s="214"/>
      <c r="AU528" s="238"/>
      <c r="AV528" s="238"/>
      <c r="AW528" s="238"/>
      <c r="AX528" s="239"/>
      <c r="AY528" s="249"/>
      <c r="AZ528" s="238"/>
      <c r="BA528" s="238"/>
      <c r="BB528" s="238"/>
      <c r="BC528" s="246"/>
      <c r="BD528" s="254"/>
      <c r="BE528" s="252"/>
      <c r="BF528" s="249"/>
      <c r="BG528" s="238"/>
      <c r="BH528" s="238"/>
      <c r="BI528" s="238"/>
      <c r="BJ528" s="239"/>
      <c r="BK528" s="249"/>
      <c r="BL528" s="238"/>
      <c r="BM528" s="238"/>
      <c r="BN528" s="238"/>
      <c r="BO528" s="246"/>
      <c r="BP528" s="223"/>
      <c r="BQ528" s="238"/>
      <c r="BR528" s="238"/>
      <c r="BS528" s="238"/>
      <c r="BT528" s="246"/>
      <c r="BU528" s="249"/>
      <c r="BV528" s="238"/>
      <c r="BW528" s="238"/>
      <c r="BX528" s="238"/>
      <c r="BY528" s="246"/>
      <c r="CA528" s="222"/>
      <c r="CB528" s="216"/>
      <c r="CC528" s="216"/>
      <c r="CD528" s="216"/>
      <c r="CE528" s="216"/>
      <c r="CF528" s="216">
        <f t="shared" si="356"/>
        <v>4000</v>
      </c>
      <c r="CH528" s="263"/>
      <c r="CJ528" s="274"/>
    </row>
    <row r="529" spans="1:88" s="211" customFormat="1" ht="55.5" customHeight="1" x14ac:dyDescent="0.15">
      <c r="A529" s="213">
        <f>+ROW()-14</f>
        <v>515</v>
      </c>
      <c r="B529" s="426" t="s">
        <v>74</v>
      </c>
      <c r="C529" s="265" t="s">
        <v>1179</v>
      </c>
      <c r="D529" s="707" t="s">
        <v>1198</v>
      </c>
      <c r="E529" s="267" t="s">
        <v>1153</v>
      </c>
      <c r="F529" s="272" t="s">
        <v>1154</v>
      </c>
      <c r="G529" s="224"/>
      <c r="H529" s="263" t="s">
        <v>1199</v>
      </c>
      <c r="I529" s="181"/>
      <c r="J529" s="383"/>
      <c r="K529" s="427">
        <v>10</v>
      </c>
      <c r="L529" s="427">
        <v>2</v>
      </c>
      <c r="M529" s="427">
        <v>2</v>
      </c>
      <c r="N529" s="427">
        <v>1</v>
      </c>
      <c r="O529" s="427">
        <v>5</v>
      </c>
      <c r="P529" s="427">
        <v>1</v>
      </c>
      <c r="Q529" s="428">
        <v>1</v>
      </c>
      <c r="R529" s="255"/>
      <c r="S529" s="255"/>
      <c r="T529" s="624">
        <v>40000</v>
      </c>
      <c r="U529" s="214">
        <f>AH529+AO529</f>
        <v>0</v>
      </c>
      <c r="V529" s="218">
        <f>AI529+AP529</f>
        <v>0</v>
      </c>
      <c r="W529" s="218">
        <f>AJ529+AQ529</f>
        <v>0</v>
      </c>
      <c r="X529" s="218">
        <f>AK529+AR529</f>
        <v>0</v>
      </c>
      <c r="Y529" s="212">
        <f>AL529+AS529</f>
        <v>0</v>
      </c>
      <c r="Z529" s="312">
        <f>AT529+AY529+BF529+BK529+BP529+BU529</f>
        <v>0</v>
      </c>
      <c r="AA529" s="218">
        <f>AU529+AZ529+BG529+BL529+BQ529+BV529</f>
        <v>0</v>
      </c>
      <c r="AB529" s="218">
        <f>AV529+BA529+BH529+BM529+BR529+BW529</f>
        <v>0</v>
      </c>
      <c r="AC529" s="218">
        <f>AW529+BB529+BI529+BN529+BS529+BX529</f>
        <v>0</v>
      </c>
      <c r="AD529" s="212">
        <f>AX529+BC529+BJ529+BO529+BT529+BY529</f>
        <v>0</v>
      </c>
      <c r="AE529" s="252"/>
      <c r="AF529" s="252"/>
      <c r="AH529" s="249">
        <f>SUM(AI529:AL529)</f>
        <v>0</v>
      </c>
      <c r="AI529" s="238"/>
      <c r="AJ529" s="238"/>
      <c r="AK529" s="238"/>
      <c r="AL529" s="239"/>
      <c r="AM529" s="254"/>
      <c r="AN529" s="262"/>
      <c r="AO529" s="249">
        <f>SUM(AP529:AS529)</f>
        <v>0</v>
      </c>
      <c r="AP529" s="238"/>
      <c r="AQ529" s="238"/>
      <c r="AR529" s="238"/>
      <c r="AS529" s="242"/>
      <c r="AT529" s="214">
        <f>SUM(AU529:AX529)</f>
        <v>0</v>
      </c>
      <c r="AU529" s="238"/>
      <c r="AV529" s="238"/>
      <c r="AW529" s="238"/>
      <c r="AX529" s="239"/>
      <c r="AY529" s="249">
        <f>SUM(AZ529:BC529)</f>
        <v>0</v>
      </c>
      <c r="AZ529" s="238"/>
      <c r="BA529" s="238"/>
      <c r="BB529" s="238"/>
      <c r="BC529" s="246"/>
      <c r="BD529" s="254"/>
      <c r="BE529" s="252"/>
      <c r="BF529" s="249">
        <f>SUM(BG529:BJ529)</f>
        <v>0</v>
      </c>
      <c r="BG529" s="238"/>
      <c r="BH529" s="238"/>
      <c r="BI529" s="238"/>
      <c r="BJ529" s="239"/>
      <c r="BK529" s="249">
        <f>SUM(BL529:BO529)</f>
        <v>0</v>
      </c>
      <c r="BL529" s="238"/>
      <c r="BM529" s="238"/>
      <c r="BN529" s="238"/>
      <c r="BO529" s="246"/>
      <c r="BP529" s="223">
        <f>SUM(BQ529:BT529)</f>
        <v>0</v>
      </c>
      <c r="BQ529" s="238"/>
      <c r="BR529" s="238"/>
      <c r="BS529" s="238"/>
      <c r="BT529" s="246"/>
      <c r="BU529" s="249">
        <f>SUM(BV529:BY529)</f>
        <v>0</v>
      </c>
      <c r="BV529" s="238"/>
      <c r="BW529" s="238"/>
      <c r="BX529" s="238"/>
      <c r="BY529" s="246"/>
      <c r="CA529" s="222">
        <v>467</v>
      </c>
      <c r="CB529" s="403"/>
      <c r="CC529" s="403"/>
      <c r="CD529" s="403"/>
      <c r="CE529" s="403"/>
      <c r="CF529" s="216">
        <f t="shared" ref="CF529:CF595" si="405">+T529-Z529-U529</f>
        <v>40000</v>
      </c>
      <c r="CH529" s="263" t="s">
        <v>1200</v>
      </c>
      <c r="CJ529" s="274">
        <v>61</v>
      </c>
    </row>
    <row r="530" spans="1:88" s="211" customFormat="1" ht="55.5" customHeight="1" x14ac:dyDescent="0.15">
      <c r="A530" s="213"/>
      <c r="B530" s="426"/>
      <c r="C530" s="265"/>
      <c r="D530" s="708" t="s">
        <v>1198</v>
      </c>
      <c r="E530" s="267"/>
      <c r="F530" s="272"/>
      <c r="G530" s="224"/>
      <c r="H530" s="1175" t="s">
        <v>1199</v>
      </c>
      <c r="I530" s="181"/>
      <c r="J530" s="383"/>
      <c r="K530" s="427"/>
      <c r="L530" s="427"/>
      <c r="M530" s="427"/>
      <c r="N530" s="427"/>
      <c r="O530" s="427"/>
      <c r="P530" s="427"/>
      <c r="Q530" s="428"/>
      <c r="R530" s="255"/>
      <c r="S530" s="255"/>
      <c r="T530" s="939">
        <f>+SUBTOTAL(9,T529:T529)</f>
        <v>40000</v>
      </c>
      <c r="U530" s="214">
        <f t="shared" ref="U530:AD530" si="406">+SUBTOTAL(9,U529:U529)</f>
        <v>0</v>
      </c>
      <c r="V530" s="218">
        <f t="shared" si="406"/>
        <v>0</v>
      </c>
      <c r="W530" s="218">
        <f t="shared" si="406"/>
        <v>0</v>
      </c>
      <c r="X530" s="218">
        <f t="shared" si="406"/>
        <v>0</v>
      </c>
      <c r="Y530" s="212">
        <f t="shared" si="406"/>
        <v>0</v>
      </c>
      <c r="Z530" s="1161">
        <f t="shared" si="406"/>
        <v>0</v>
      </c>
      <c r="AA530" s="218">
        <f t="shared" si="406"/>
        <v>0</v>
      </c>
      <c r="AB530" s="218">
        <f t="shared" si="406"/>
        <v>0</v>
      </c>
      <c r="AC530" s="218">
        <f t="shared" si="406"/>
        <v>0</v>
      </c>
      <c r="AD530" s="1141">
        <f t="shared" si="406"/>
        <v>0</v>
      </c>
      <c r="AE530" s="252"/>
      <c r="AF530" s="252"/>
      <c r="AH530" s="249"/>
      <c r="AI530" s="238"/>
      <c r="AJ530" s="238"/>
      <c r="AK530" s="238"/>
      <c r="AL530" s="239"/>
      <c r="AM530" s="254"/>
      <c r="AN530" s="262"/>
      <c r="AO530" s="249"/>
      <c r="AP530" s="238"/>
      <c r="AQ530" s="238"/>
      <c r="AR530" s="238"/>
      <c r="AS530" s="242"/>
      <c r="AT530" s="214"/>
      <c r="AU530" s="238"/>
      <c r="AV530" s="238"/>
      <c r="AW530" s="238"/>
      <c r="AX530" s="239"/>
      <c r="AY530" s="249"/>
      <c r="AZ530" s="238"/>
      <c r="BA530" s="238"/>
      <c r="BB530" s="238"/>
      <c r="BC530" s="246"/>
      <c r="BD530" s="254"/>
      <c r="BE530" s="252"/>
      <c r="BF530" s="249"/>
      <c r="BG530" s="238"/>
      <c r="BH530" s="238"/>
      <c r="BI530" s="238"/>
      <c r="BJ530" s="239"/>
      <c r="BK530" s="249"/>
      <c r="BL530" s="238"/>
      <c r="BM530" s="238"/>
      <c r="BN530" s="238"/>
      <c r="BO530" s="246"/>
      <c r="BP530" s="223"/>
      <c r="BQ530" s="238"/>
      <c r="BR530" s="238"/>
      <c r="BS530" s="238"/>
      <c r="BT530" s="246"/>
      <c r="BU530" s="249"/>
      <c r="BV530" s="238"/>
      <c r="BW530" s="238"/>
      <c r="BX530" s="238"/>
      <c r="BY530" s="246"/>
      <c r="CA530" s="222"/>
      <c r="CB530" s="403"/>
      <c r="CC530" s="403"/>
      <c r="CD530" s="403"/>
      <c r="CE530" s="403"/>
      <c r="CF530" s="216">
        <f t="shared" si="405"/>
        <v>40000</v>
      </c>
      <c r="CH530" s="263"/>
      <c r="CJ530" s="274"/>
    </row>
    <row r="531" spans="1:88" s="211" customFormat="1" ht="55.5" customHeight="1" x14ac:dyDescent="0.15">
      <c r="A531" s="213">
        <f>+ROW()-14</f>
        <v>517</v>
      </c>
      <c r="B531" s="236" t="s">
        <v>74</v>
      </c>
      <c r="C531" s="265" t="s">
        <v>1179</v>
      </c>
      <c r="D531" s="707" t="s">
        <v>1201</v>
      </c>
      <c r="E531" s="267" t="s">
        <v>1153</v>
      </c>
      <c r="F531" s="272" t="s">
        <v>1154</v>
      </c>
      <c r="G531" s="224"/>
      <c r="H531" s="263" t="s">
        <v>1102</v>
      </c>
      <c r="I531" s="181"/>
      <c r="J531" s="383"/>
      <c r="K531" s="232">
        <v>10</v>
      </c>
      <c r="L531" s="232">
        <v>2</v>
      </c>
      <c r="M531" s="232">
        <v>2</v>
      </c>
      <c r="N531" s="232">
        <v>1</v>
      </c>
      <c r="O531" s="232">
        <v>5</v>
      </c>
      <c r="P531" s="232">
        <v>1</v>
      </c>
      <c r="Q531" s="233">
        <v>1</v>
      </c>
      <c r="R531" s="255"/>
      <c r="S531" s="255"/>
      <c r="T531" s="624">
        <v>4000</v>
      </c>
      <c r="U531" s="214">
        <f>AH531+AO531</f>
        <v>0</v>
      </c>
      <c r="V531" s="218">
        <f>AI531+AP531</f>
        <v>0</v>
      </c>
      <c r="W531" s="218">
        <f>AJ531+AQ531</f>
        <v>0</v>
      </c>
      <c r="X531" s="218">
        <f>AK531+AR531</f>
        <v>0</v>
      </c>
      <c r="Y531" s="212">
        <f>AL531+AS531</f>
        <v>0</v>
      </c>
      <c r="Z531" s="312">
        <f>AT531+AY531+BF531+BK531+BP531+BU531</f>
        <v>0</v>
      </c>
      <c r="AA531" s="218">
        <f>AU531+AZ531+BG531+BL531+BQ531+BV531</f>
        <v>0</v>
      </c>
      <c r="AB531" s="218">
        <f>AV531+BA531+BH531+BM531+BR531+BW531</f>
        <v>0</v>
      </c>
      <c r="AC531" s="218">
        <f>AW531+BB531+BI531+BN531+BS531+BX531</f>
        <v>0</v>
      </c>
      <c r="AD531" s="212">
        <f>AX531+BC531+BJ531+BO531+BT531+BY531</f>
        <v>0</v>
      </c>
      <c r="AE531" s="252"/>
      <c r="AF531" s="252"/>
      <c r="AG531" s="376"/>
      <c r="AH531" s="249">
        <f>SUM(AI531:AL531)</f>
        <v>0</v>
      </c>
      <c r="AI531" s="238"/>
      <c r="AJ531" s="238"/>
      <c r="AK531" s="238"/>
      <c r="AL531" s="239"/>
      <c r="AM531" s="254"/>
      <c r="AN531" s="262"/>
      <c r="AO531" s="249">
        <f>SUM(AP531:AS531)</f>
        <v>0</v>
      </c>
      <c r="AP531" s="238"/>
      <c r="AQ531" s="238"/>
      <c r="AR531" s="238"/>
      <c r="AS531" s="242"/>
      <c r="AT531" s="214">
        <f>SUM(AU531:AX531)</f>
        <v>0</v>
      </c>
      <c r="AU531" s="238"/>
      <c r="AV531" s="238"/>
      <c r="AW531" s="238"/>
      <c r="AX531" s="239"/>
      <c r="AY531" s="249">
        <f>SUM(AZ531:BC531)</f>
        <v>0</v>
      </c>
      <c r="AZ531" s="238"/>
      <c r="BA531" s="238"/>
      <c r="BB531" s="238"/>
      <c r="BC531" s="246"/>
      <c r="BD531" s="254"/>
      <c r="BE531" s="252"/>
      <c r="BF531" s="249">
        <f>SUM(BG531:BJ531)</f>
        <v>0</v>
      </c>
      <c r="BG531" s="238"/>
      <c r="BH531" s="238"/>
      <c r="BI531" s="238"/>
      <c r="BJ531" s="239"/>
      <c r="BK531" s="249">
        <f>SUM(BL531:BO531)</f>
        <v>0</v>
      </c>
      <c r="BL531" s="238"/>
      <c r="BM531" s="238"/>
      <c r="BN531" s="238"/>
      <c r="BO531" s="246"/>
      <c r="BP531" s="223">
        <f>SUM(BQ531:BT531)</f>
        <v>0</v>
      </c>
      <c r="BQ531" s="238"/>
      <c r="BR531" s="238"/>
      <c r="BS531" s="238"/>
      <c r="BT531" s="246"/>
      <c r="BU531" s="249">
        <f>SUM(BV531:BY531)</f>
        <v>0</v>
      </c>
      <c r="BV531" s="238"/>
      <c r="BW531" s="238"/>
      <c r="BX531" s="238"/>
      <c r="BY531" s="246"/>
      <c r="CA531" s="222">
        <v>469</v>
      </c>
      <c r="CB531" s="216"/>
      <c r="CC531" s="216"/>
      <c r="CD531" s="216"/>
      <c r="CE531" s="216"/>
      <c r="CF531" s="216">
        <f t="shared" si="405"/>
        <v>4000</v>
      </c>
      <c r="CH531" s="263" t="s">
        <v>1103</v>
      </c>
      <c r="CJ531" s="274">
        <v>61</v>
      </c>
    </row>
    <row r="532" spans="1:88" s="211" customFormat="1" ht="55.5" customHeight="1" x14ac:dyDescent="0.15">
      <c r="A532" s="213"/>
      <c r="B532" s="236"/>
      <c r="C532" s="265"/>
      <c r="D532" s="708" t="s">
        <v>1201</v>
      </c>
      <c r="E532" s="267"/>
      <c r="F532" s="272"/>
      <c r="G532" s="224"/>
      <c r="H532" s="1175" t="s">
        <v>1102</v>
      </c>
      <c r="I532" s="181"/>
      <c r="J532" s="383"/>
      <c r="K532" s="232"/>
      <c r="L532" s="232"/>
      <c r="M532" s="232"/>
      <c r="N532" s="232"/>
      <c r="O532" s="232"/>
      <c r="P532" s="232"/>
      <c r="Q532" s="233"/>
      <c r="R532" s="255"/>
      <c r="S532" s="255"/>
      <c r="T532" s="939">
        <f>+SUBTOTAL(9,T531:T531)</f>
        <v>4000</v>
      </c>
      <c r="U532" s="214">
        <f t="shared" ref="U532:AD532" si="407">+SUBTOTAL(9,U531:U531)</f>
        <v>0</v>
      </c>
      <c r="V532" s="218">
        <f t="shared" si="407"/>
        <v>0</v>
      </c>
      <c r="W532" s="218">
        <f t="shared" si="407"/>
        <v>0</v>
      </c>
      <c r="X532" s="218">
        <f t="shared" si="407"/>
        <v>0</v>
      </c>
      <c r="Y532" s="212">
        <f t="shared" si="407"/>
        <v>0</v>
      </c>
      <c r="Z532" s="1161">
        <f t="shared" si="407"/>
        <v>0</v>
      </c>
      <c r="AA532" s="218">
        <f t="shared" si="407"/>
        <v>0</v>
      </c>
      <c r="AB532" s="218">
        <f t="shared" si="407"/>
        <v>0</v>
      </c>
      <c r="AC532" s="218">
        <f t="shared" si="407"/>
        <v>0</v>
      </c>
      <c r="AD532" s="1141">
        <f t="shared" si="407"/>
        <v>0</v>
      </c>
      <c r="AE532" s="252"/>
      <c r="AF532" s="252"/>
      <c r="AG532" s="376"/>
      <c r="AH532" s="249"/>
      <c r="AI532" s="238"/>
      <c r="AJ532" s="238"/>
      <c r="AK532" s="238"/>
      <c r="AL532" s="239"/>
      <c r="AM532" s="254"/>
      <c r="AN532" s="262"/>
      <c r="AO532" s="249"/>
      <c r="AP532" s="238"/>
      <c r="AQ532" s="238"/>
      <c r="AR532" s="238"/>
      <c r="AS532" s="242"/>
      <c r="AT532" s="214"/>
      <c r="AU532" s="238"/>
      <c r="AV532" s="238"/>
      <c r="AW532" s="238"/>
      <c r="AX532" s="239"/>
      <c r="AY532" s="249"/>
      <c r="AZ532" s="238"/>
      <c r="BA532" s="238"/>
      <c r="BB532" s="238"/>
      <c r="BC532" s="246"/>
      <c r="BD532" s="254"/>
      <c r="BE532" s="252"/>
      <c r="BF532" s="249"/>
      <c r="BG532" s="238"/>
      <c r="BH532" s="238"/>
      <c r="BI532" s="238"/>
      <c r="BJ532" s="239"/>
      <c r="BK532" s="249"/>
      <c r="BL532" s="238"/>
      <c r="BM532" s="238"/>
      <c r="BN532" s="238"/>
      <c r="BO532" s="246"/>
      <c r="BP532" s="223"/>
      <c r="BQ532" s="238"/>
      <c r="BR532" s="238"/>
      <c r="BS532" s="238"/>
      <c r="BT532" s="246"/>
      <c r="BU532" s="249"/>
      <c r="BV532" s="238"/>
      <c r="BW532" s="238"/>
      <c r="BX532" s="238"/>
      <c r="BY532" s="246"/>
      <c r="CA532" s="222"/>
      <c r="CB532" s="216"/>
      <c r="CC532" s="216"/>
      <c r="CD532" s="216"/>
      <c r="CE532" s="216"/>
      <c r="CF532" s="216">
        <f t="shared" si="405"/>
        <v>4000</v>
      </c>
      <c r="CH532" s="263"/>
      <c r="CJ532" s="274"/>
    </row>
    <row r="533" spans="1:88" s="211" customFormat="1" ht="55.5" customHeight="1" x14ac:dyDescent="0.15">
      <c r="A533" s="213">
        <f>+ROW()-14</f>
        <v>519</v>
      </c>
      <c r="B533" s="236" t="s">
        <v>74</v>
      </c>
      <c r="C533" s="265" t="s">
        <v>1179</v>
      </c>
      <c r="D533" s="707" t="s">
        <v>1202</v>
      </c>
      <c r="E533" s="267" t="s">
        <v>1153</v>
      </c>
      <c r="F533" s="272" t="s">
        <v>1154</v>
      </c>
      <c r="G533" s="224"/>
      <c r="H533" s="263" t="s">
        <v>1203</v>
      </c>
      <c r="I533" s="181"/>
      <c r="J533" s="383"/>
      <c r="K533" s="232">
        <v>10</v>
      </c>
      <c r="L533" s="232">
        <v>2</v>
      </c>
      <c r="M533" s="232">
        <v>2</v>
      </c>
      <c r="N533" s="232">
        <v>1</v>
      </c>
      <c r="O533" s="232">
        <v>5</v>
      </c>
      <c r="P533" s="232">
        <v>1</v>
      </c>
      <c r="Q533" s="233">
        <v>1</v>
      </c>
      <c r="R533" s="255"/>
      <c r="S533" s="255"/>
      <c r="T533" s="624">
        <v>40000</v>
      </c>
      <c r="U533" s="214">
        <f>AH533+AO533</f>
        <v>0</v>
      </c>
      <c r="V533" s="218">
        <f>AI533+AP533</f>
        <v>0</v>
      </c>
      <c r="W533" s="218">
        <f>AJ533+AQ533</f>
        <v>0</v>
      </c>
      <c r="X533" s="218">
        <f>AK533+AR533</f>
        <v>0</v>
      </c>
      <c r="Y533" s="212">
        <f>AL533+AS533</f>
        <v>0</v>
      </c>
      <c r="Z533" s="312">
        <f>AT533+AY533+BF533+BK533+BP533+BU533</f>
        <v>0</v>
      </c>
      <c r="AA533" s="218">
        <f>AU533+AZ533+BG533+BL533+BQ533+BV533</f>
        <v>0</v>
      </c>
      <c r="AB533" s="218">
        <f>AV533+BA533+BH533+BM533+BR533+BW533</f>
        <v>0</v>
      </c>
      <c r="AC533" s="218">
        <f>AW533+BB533+BI533+BN533+BS533+BX533</f>
        <v>0</v>
      </c>
      <c r="AD533" s="212">
        <f>AX533+BC533+BJ533+BO533+BT533+BY533</f>
        <v>0</v>
      </c>
      <c r="AE533" s="252"/>
      <c r="AF533" s="252"/>
      <c r="AH533" s="249">
        <f>SUM(AI533:AL533)</f>
        <v>0</v>
      </c>
      <c r="AI533" s="238"/>
      <c r="AJ533" s="238"/>
      <c r="AK533" s="238"/>
      <c r="AL533" s="239"/>
      <c r="AM533" s="254"/>
      <c r="AN533" s="262"/>
      <c r="AO533" s="249">
        <f>SUM(AP533:AS533)</f>
        <v>0</v>
      </c>
      <c r="AP533" s="238"/>
      <c r="AQ533" s="238"/>
      <c r="AR533" s="238"/>
      <c r="AS533" s="242"/>
      <c r="AT533" s="214">
        <f>SUM(AU533:AX533)</f>
        <v>0</v>
      </c>
      <c r="AU533" s="238"/>
      <c r="AV533" s="238"/>
      <c r="AW533" s="238"/>
      <c r="AX533" s="239"/>
      <c r="AY533" s="249">
        <f>SUM(AZ533:BC533)</f>
        <v>0</v>
      </c>
      <c r="AZ533" s="238"/>
      <c r="BA533" s="238"/>
      <c r="BB533" s="238"/>
      <c r="BC533" s="246"/>
      <c r="BD533" s="254"/>
      <c r="BE533" s="252"/>
      <c r="BF533" s="249">
        <f>SUM(BG533:BJ533)</f>
        <v>0</v>
      </c>
      <c r="BG533" s="238"/>
      <c r="BH533" s="238"/>
      <c r="BI533" s="238"/>
      <c r="BJ533" s="239"/>
      <c r="BK533" s="249">
        <f>SUM(BL533:BO533)</f>
        <v>0</v>
      </c>
      <c r="BL533" s="238"/>
      <c r="BM533" s="238"/>
      <c r="BN533" s="238"/>
      <c r="BO533" s="246"/>
      <c r="BP533" s="223">
        <f>SUM(BQ533:BT533)</f>
        <v>0</v>
      </c>
      <c r="BQ533" s="238"/>
      <c r="BR533" s="238"/>
      <c r="BS533" s="238"/>
      <c r="BT533" s="246"/>
      <c r="BU533" s="249">
        <f>SUM(BV533:BY533)</f>
        <v>0</v>
      </c>
      <c r="BV533" s="238"/>
      <c r="BW533" s="238"/>
      <c r="BX533" s="238"/>
      <c r="BY533" s="246"/>
      <c r="CA533" s="222">
        <v>471</v>
      </c>
      <c r="CB533" s="216"/>
      <c r="CC533" s="216"/>
      <c r="CD533" s="216"/>
      <c r="CE533" s="216"/>
      <c r="CF533" s="216">
        <f t="shared" si="405"/>
        <v>40000</v>
      </c>
      <c r="CH533" s="263" t="s">
        <v>1204</v>
      </c>
      <c r="CJ533" s="274">
        <v>61</v>
      </c>
    </row>
    <row r="534" spans="1:88" s="211" customFormat="1" ht="55.5" customHeight="1" x14ac:dyDescent="0.15">
      <c r="A534" s="213"/>
      <c r="B534" s="236"/>
      <c r="C534" s="265"/>
      <c r="D534" s="708" t="s">
        <v>1995</v>
      </c>
      <c r="E534" s="267"/>
      <c r="F534" s="272"/>
      <c r="G534" s="224"/>
      <c r="H534" s="1175" t="s">
        <v>1203</v>
      </c>
      <c r="I534" s="181"/>
      <c r="J534" s="383"/>
      <c r="K534" s="232"/>
      <c r="L534" s="232"/>
      <c r="M534" s="232"/>
      <c r="N534" s="232"/>
      <c r="O534" s="232"/>
      <c r="P534" s="232"/>
      <c r="Q534" s="233"/>
      <c r="R534" s="255"/>
      <c r="S534" s="255"/>
      <c r="T534" s="939">
        <f>+SUBTOTAL(9,T533:T533)</f>
        <v>40000</v>
      </c>
      <c r="U534" s="214">
        <f t="shared" ref="U534:AD534" si="408">+SUBTOTAL(9,U533:U533)</f>
        <v>0</v>
      </c>
      <c r="V534" s="218">
        <f t="shared" si="408"/>
        <v>0</v>
      </c>
      <c r="W534" s="218">
        <f t="shared" si="408"/>
        <v>0</v>
      </c>
      <c r="X534" s="218">
        <f t="shared" si="408"/>
        <v>0</v>
      </c>
      <c r="Y534" s="212">
        <f t="shared" si="408"/>
        <v>0</v>
      </c>
      <c r="Z534" s="1147">
        <f t="shared" si="408"/>
        <v>0</v>
      </c>
      <c r="AA534" s="218">
        <f t="shared" si="408"/>
        <v>0</v>
      </c>
      <c r="AB534" s="218">
        <f t="shared" si="408"/>
        <v>0</v>
      </c>
      <c r="AC534" s="218">
        <f t="shared" si="408"/>
        <v>0</v>
      </c>
      <c r="AD534" s="1141">
        <f t="shared" si="408"/>
        <v>0</v>
      </c>
      <c r="AE534" s="252"/>
      <c r="AF534" s="252"/>
      <c r="AH534" s="249"/>
      <c r="AI534" s="238"/>
      <c r="AJ534" s="238"/>
      <c r="AK534" s="238"/>
      <c r="AL534" s="239"/>
      <c r="AM534" s="254"/>
      <c r="AN534" s="262"/>
      <c r="AO534" s="249"/>
      <c r="AP534" s="238"/>
      <c r="AQ534" s="238"/>
      <c r="AR534" s="238"/>
      <c r="AS534" s="242"/>
      <c r="AT534" s="214"/>
      <c r="AU534" s="238"/>
      <c r="AV534" s="238"/>
      <c r="AW534" s="238"/>
      <c r="AX534" s="239"/>
      <c r="AY534" s="249"/>
      <c r="AZ534" s="238"/>
      <c r="BA534" s="238"/>
      <c r="BB534" s="238"/>
      <c r="BC534" s="246"/>
      <c r="BD534" s="254"/>
      <c r="BE534" s="252"/>
      <c r="BF534" s="249"/>
      <c r="BG534" s="238"/>
      <c r="BH534" s="238"/>
      <c r="BI534" s="238"/>
      <c r="BJ534" s="239"/>
      <c r="BK534" s="249"/>
      <c r="BL534" s="238"/>
      <c r="BM534" s="238"/>
      <c r="BN534" s="238"/>
      <c r="BO534" s="246"/>
      <c r="BP534" s="223"/>
      <c r="BQ534" s="238"/>
      <c r="BR534" s="238"/>
      <c r="BS534" s="238"/>
      <c r="BT534" s="246"/>
      <c r="BU534" s="249"/>
      <c r="BV534" s="238"/>
      <c r="BW534" s="238"/>
      <c r="BX534" s="238"/>
      <c r="BY534" s="246"/>
      <c r="CA534" s="222"/>
      <c r="CB534" s="216"/>
      <c r="CC534" s="216"/>
      <c r="CD534" s="216"/>
      <c r="CE534" s="216"/>
      <c r="CF534" s="216">
        <f t="shared" si="405"/>
        <v>40000</v>
      </c>
      <c r="CH534" s="263"/>
      <c r="CJ534" s="274"/>
    </row>
    <row r="535" spans="1:88" s="211" customFormat="1" ht="16.5" customHeight="1" x14ac:dyDescent="0.15">
      <c r="A535" s="213">
        <f>+ROW()-14</f>
        <v>521</v>
      </c>
      <c r="B535" s="236" t="s">
        <v>74</v>
      </c>
      <c r="C535" s="268" t="s">
        <v>1205</v>
      </c>
      <c r="D535" s="266" t="s">
        <v>1206</v>
      </c>
      <c r="E535" s="267" t="s">
        <v>1153</v>
      </c>
      <c r="F535" s="272" t="s">
        <v>1154</v>
      </c>
      <c r="G535" s="224" t="s">
        <v>1207</v>
      </c>
      <c r="H535" s="263" t="s">
        <v>252</v>
      </c>
      <c r="I535" s="181">
        <v>43190</v>
      </c>
      <c r="J535" s="383">
        <v>45016</v>
      </c>
      <c r="K535" s="232">
        <v>10</v>
      </c>
      <c r="L535" s="232">
        <v>2</v>
      </c>
      <c r="M535" s="232">
        <v>2</v>
      </c>
      <c r="N535" s="232">
        <v>2</v>
      </c>
      <c r="O535" s="232">
        <v>1</v>
      </c>
      <c r="P535" s="232">
        <v>2</v>
      </c>
      <c r="Q535" s="233">
        <v>1</v>
      </c>
      <c r="R535" s="255"/>
      <c r="S535" s="255"/>
      <c r="T535" s="624">
        <v>1199814</v>
      </c>
      <c r="U535" s="214">
        <f t="shared" ref="U535:Y537" si="409">AH535+AO535</f>
        <v>477555</v>
      </c>
      <c r="V535" s="218">
        <f t="shared" si="409"/>
        <v>0</v>
      </c>
      <c r="W535" s="218">
        <f t="shared" si="409"/>
        <v>0</v>
      </c>
      <c r="X535" s="218">
        <f t="shared" si="409"/>
        <v>0</v>
      </c>
      <c r="Y535" s="212">
        <f t="shared" si="409"/>
        <v>477555</v>
      </c>
      <c r="Z535" s="214">
        <f t="shared" ref="Z535:AD537" si="410">AT535+AY535+BF535+BK535+BP535+BU535</f>
        <v>722259</v>
      </c>
      <c r="AA535" s="218">
        <f t="shared" si="410"/>
        <v>0</v>
      </c>
      <c r="AB535" s="218">
        <f t="shared" si="410"/>
        <v>0</v>
      </c>
      <c r="AC535" s="218">
        <f t="shared" si="410"/>
        <v>0</v>
      </c>
      <c r="AD535" s="212">
        <f t="shared" si="410"/>
        <v>722259</v>
      </c>
      <c r="AE535" s="252"/>
      <c r="AF535" s="252"/>
      <c r="AH535" s="249">
        <f>SUM(AI535:AL535)</f>
        <v>240790</v>
      </c>
      <c r="AI535" s="238"/>
      <c r="AJ535" s="238"/>
      <c r="AK535" s="238"/>
      <c r="AL535" s="239">
        <v>240790</v>
      </c>
      <c r="AM535" s="254"/>
      <c r="AN535" s="262"/>
      <c r="AO535" s="249">
        <f>SUM(AP535:AS535)</f>
        <v>236765</v>
      </c>
      <c r="AP535" s="238"/>
      <c r="AQ535" s="238"/>
      <c r="AR535" s="238"/>
      <c r="AS535" s="242">
        <v>236765</v>
      </c>
      <c r="AT535" s="214">
        <f>SUM(AU535:AX535)</f>
        <v>240753</v>
      </c>
      <c r="AU535" s="238"/>
      <c r="AV535" s="238"/>
      <c r="AW535" s="238"/>
      <c r="AX535" s="239">
        <v>240753</v>
      </c>
      <c r="AY535" s="249">
        <f>SUM(AZ535:BC535)</f>
        <v>240753</v>
      </c>
      <c r="AZ535" s="238"/>
      <c r="BA535" s="238"/>
      <c r="BB535" s="238"/>
      <c r="BC535" s="246">
        <v>240753</v>
      </c>
      <c r="BD535" s="254"/>
      <c r="BE535" s="252"/>
      <c r="BF535" s="249">
        <f>SUM(BG535:BJ535)</f>
        <v>240753</v>
      </c>
      <c r="BG535" s="238"/>
      <c r="BH535" s="238"/>
      <c r="BI535" s="238"/>
      <c r="BJ535" s="239">
        <v>240753</v>
      </c>
      <c r="BK535" s="249">
        <f>SUM(BL535:BO535)</f>
        <v>0</v>
      </c>
      <c r="BL535" s="238"/>
      <c r="BM535" s="238"/>
      <c r="BN535" s="238"/>
      <c r="BO535" s="246"/>
      <c r="BP535" s="223">
        <f>SUM(BQ535:BT535)</f>
        <v>0</v>
      </c>
      <c r="BQ535" s="238"/>
      <c r="BR535" s="238"/>
      <c r="BS535" s="238"/>
      <c r="BT535" s="246"/>
      <c r="BU535" s="249">
        <f>SUM(BV535:BY535)</f>
        <v>0</v>
      </c>
      <c r="BV535" s="238"/>
      <c r="BW535" s="238"/>
      <c r="BX535" s="238"/>
      <c r="BY535" s="246"/>
      <c r="CA535" s="222">
        <v>476</v>
      </c>
      <c r="CB535" s="216"/>
      <c r="CC535" s="216"/>
      <c r="CD535" s="216"/>
      <c r="CE535" s="216"/>
      <c r="CF535" s="216">
        <f t="shared" si="405"/>
        <v>0</v>
      </c>
      <c r="CH535" s="263" t="s">
        <v>75</v>
      </c>
      <c r="CJ535" s="274">
        <v>61</v>
      </c>
    </row>
    <row r="536" spans="1:88" s="211" customFormat="1" ht="16.5" customHeight="1" x14ac:dyDescent="0.15">
      <c r="A536" s="213">
        <f>+ROW()-14</f>
        <v>522</v>
      </c>
      <c r="B536" s="426" t="s">
        <v>74</v>
      </c>
      <c r="C536" s="265" t="s">
        <v>1208</v>
      </c>
      <c r="D536" s="266" t="s">
        <v>1206</v>
      </c>
      <c r="E536" s="267" t="s">
        <v>1153</v>
      </c>
      <c r="F536" s="272" t="s">
        <v>1154</v>
      </c>
      <c r="G536" s="224" t="s">
        <v>1209</v>
      </c>
      <c r="H536" s="263" t="s">
        <v>252</v>
      </c>
      <c r="I536" s="181">
        <v>43190</v>
      </c>
      <c r="J536" s="383">
        <v>45016</v>
      </c>
      <c r="K536" s="427">
        <v>10</v>
      </c>
      <c r="L536" s="427">
        <v>2</v>
      </c>
      <c r="M536" s="427">
        <v>2</v>
      </c>
      <c r="N536" s="427">
        <v>2</v>
      </c>
      <c r="O536" s="427">
        <v>1</v>
      </c>
      <c r="P536" s="427">
        <v>2</v>
      </c>
      <c r="Q536" s="428">
        <v>1</v>
      </c>
      <c r="R536" s="255"/>
      <c r="S536" s="255"/>
      <c r="T536" s="624">
        <v>285078</v>
      </c>
      <c r="U536" s="214">
        <f t="shared" si="409"/>
        <v>112755</v>
      </c>
      <c r="V536" s="218">
        <f t="shared" si="409"/>
        <v>0</v>
      </c>
      <c r="W536" s="218">
        <f t="shared" si="409"/>
        <v>0</v>
      </c>
      <c r="X536" s="218">
        <f t="shared" si="409"/>
        <v>0</v>
      </c>
      <c r="Y536" s="212">
        <f t="shared" si="409"/>
        <v>112755</v>
      </c>
      <c r="Z536" s="312">
        <f t="shared" si="410"/>
        <v>172323</v>
      </c>
      <c r="AA536" s="218">
        <f t="shared" si="410"/>
        <v>0</v>
      </c>
      <c r="AB536" s="218">
        <f t="shared" si="410"/>
        <v>0</v>
      </c>
      <c r="AC536" s="218">
        <f t="shared" si="410"/>
        <v>0</v>
      </c>
      <c r="AD536" s="212">
        <f t="shared" si="410"/>
        <v>172323</v>
      </c>
      <c r="AE536" s="252"/>
      <c r="AF536" s="252"/>
      <c r="AH536" s="249">
        <f>SUM(AI536:AL536)</f>
        <v>56023</v>
      </c>
      <c r="AI536" s="238"/>
      <c r="AJ536" s="238"/>
      <c r="AK536" s="238"/>
      <c r="AL536" s="239">
        <v>56023</v>
      </c>
      <c r="AM536" s="254"/>
      <c r="AN536" s="262"/>
      <c r="AO536" s="249">
        <f>SUM(AP536:AS536)</f>
        <v>56732</v>
      </c>
      <c r="AP536" s="238"/>
      <c r="AQ536" s="238"/>
      <c r="AR536" s="238"/>
      <c r="AS536" s="242">
        <v>56732</v>
      </c>
      <c r="AT536" s="214">
        <f>SUM(AU536:AX536)</f>
        <v>57441</v>
      </c>
      <c r="AU536" s="238"/>
      <c r="AV536" s="238"/>
      <c r="AW536" s="238"/>
      <c r="AX536" s="239">
        <v>57441</v>
      </c>
      <c r="AY536" s="249">
        <f>SUM(AZ536:BC536)</f>
        <v>57441</v>
      </c>
      <c r="AZ536" s="238"/>
      <c r="BA536" s="238"/>
      <c r="BB536" s="238"/>
      <c r="BC536" s="246">
        <v>57441</v>
      </c>
      <c r="BD536" s="254"/>
      <c r="BE536" s="252"/>
      <c r="BF536" s="249">
        <f>SUM(BG536:BJ536)</f>
        <v>57441</v>
      </c>
      <c r="BG536" s="238"/>
      <c r="BH536" s="238"/>
      <c r="BI536" s="238"/>
      <c r="BJ536" s="239">
        <v>57441</v>
      </c>
      <c r="BK536" s="249">
        <f>SUM(BL536:BO536)</f>
        <v>0</v>
      </c>
      <c r="BL536" s="238"/>
      <c r="BM536" s="238"/>
      <c r="BN536" s="238"/>
      <c r="BO536" s="246"/>
      <c r="BP536" s="223">
        <f>SUM(BQ536:BT536)</f>
        <v>0</v>
      </c>
      <c r="BQ536" s="238"/>
      <c r="BR536" s="238"/>
      <c r="BS536" s="238"/>
      <c r="BT536" s="246"/>
      <c r="BU536" s="249">
        <f>SUM(BV536:BY536)</f>
        <v>0</v>
      </c>
      <c r="BV536" s="238"/>
      <c r="BW536" s="238"/>
      <c r="BX536" s="238"/>
      <c r="BY536" s="246"/>
      <c r="CA536" s="222">
        <v>477</v>
      </c>
      <c r="CB536" s="403"/>
      <c r="CC536" s="403"/>
      <c r="CD536" s="403"/>
      <c r="CE536" s="403"/>
      <c r="CF536" s="216">
        <f t="shared" si="405"/>
        <v>0</v>
      </c>
      <c r="CH536" s="263" t="s">
        <v>75</v>
      </c>
      <c r="CJ536" s="274">
        <v>61</v>
      </c>
    </row>
    <row r="537" spans="1:88" s="211" customFormat="1" ht="16.5" customHeight="1" x14ac:dyDescent="0.15">
      <c r="A537" s="213">
        <f>+ROW()-14</f>
        <v>523</v>
      </c>
      <c r="B537" s="237" t="s">
        <v>74</v>
      </c>
      <c r="C537" s="418" t="s">
        <v>1210</v>
      </c>
      <c r="D537" s="304" t="s">
        <v>1206</v>
      </c>
      <c r="E537" s="367" t="s">
        <v>1153</v>
      </c>
      <c r="F537" s="292" t="s">
        <v>1154</v>
      </c>
      <c r="G537" s="227" t="s">
        <v>1211</v>
      </c>
      <c r="H537" s="305" t="s">
        <v>252</v>
      </c>
      <c r="I537" s="430">
        <v>43190</v>
      </c>
      <c r="J537" s="431">
        <v>45016</v>
      </c>
      <c r="K537" s="234">
        <v>10</v>
      </c>
      <c r="L537" s="234">
        <v>2</v>
      </c>
      <c r="M537" s="234">
        <v>2</v>
      </c>
      <c r="N537" s="234">
        <v>2</v>
      </c>
      <c r="O537" s="234">
        <v>1</v>
      </c>
      <c r="P537" s="234">
        <v>2</v>
      </c>
      <c r="Q537" s="235">
        <v>1</v>
      </c>
      <c r="R537" s="255"/>
      <c r="S537" s="255"/>
      <c r="T537" s="623">
        <v>3055571</v>
      </c>
      <c r="U537" s="219">
        <f t="shared" si="409"/>
        <v>1210000</v>
      </c>
      <c r="V537" s="220">
        <f t="shared" si="409"/>
        <v>0</v>
      </c>
      <c r="W537" s="220">
        <f t="shared" si="409"/>
        <v>0</v>
      </c>
      <c r="X537" s="220">
        <f t="shared" si="409"/>
        <v>0</v>
      </c>
      <c r="Y537" s="221">
        <f t="shared" si="409"/>
        <v>1210000</v>
      </c>
      <c r="Z537" s="432">
        <f t="shared" si="410"/>
        <v>1845571</v>
      </c>
      <c r="AA537" s="220">
        <f t="shared" si="410"/>
        <v>0</v>
      </c>
      <c r="AB537" s="220">
        <f t="shared" si="410"/>
        <v>0</v>
      </c>
      <c r="AC537" s="220">
        <f t="shared" si="410"/>
        <v>0</v>
      </c>
      <c r="AD537" s="221">
        <f t="shared" si="410"/>
        <v>1845571</v>
      </c>
      <c r="AE537" s="252"/>
      <c r="AF537" s="252"/>
      <c r="AH537" s="251">
        <f>SUM(AI537:AL537)</f>
        <v>602383</v>
      </c>
      <c r="AI537" s="240"/>
      <c r="AJ537" s="240"/>
      <c r="AK537" s="240"/>
      <c r="AL537" s="241">
        <v>602383</v>
      </c>
      <c r="AM537" s="254"/>
      <c r="AN537" s="262"/>
      <c r="AO537" s="251">
        <f>SUM(AP537:AS537)</f>
        <v>607617</v>
      </c>
      <c r="AP537" s="240"/>
      <c r="AQ537" s="240"/>
      <c r="AR537" s="240"/>
      <c r="AS537" s="243">
        <v>607617</v>
      </c>
      <c r="AT537" s="219">
        <f>SUM(AU537:AX537)</f>
        <v>615027</v>
      </c>
      <c r="AU537" s="240"/>
      <c r="AV537" s="240"/>
      <c r="AW537" s="240"/>
      <c r="AX537" s="241">
        <v>615027</v>
      </c>
      <c r="AY537" s="251">
        <f>SUM(AZ537:BC537)</f>
        <v>615157</v>
      </c>
      <c r="AZ537" s="240"/>
      <c r="BA537" s="240"/>
      <c r="BB537" s="240"/>
      <c r="BC537" s="247">
        <v>615157</v>
      </c>
      <c r="BD537" s="254"/>
      <c r="BE537" s="252"/>
      <c r="BF537" s="251">
        <f>SUM(BG537:BJ537)</f>
        <v>615387</v>
      </c>
      <c r="BG537" s="240"/>
      <c r="BH537" s="240"/>
      <c r="BI537" s="240"/>
      <c r="BJ537" s="241">
        <v>615387</v>
      </c>
      <c r="BK537" s="251">
        <f>SUM(BL537:BO537)</f>
        <v>0</v>
      </c>
      <c r="BL537" s="240"/>
      <c r="BM537" s="240"/>
      <c r="BN537" s="240"/>
      <c r="BO537" s="247"/>
      <c r="BP537" s="308">
        <f>SUM(BQ537:BT537)</f>
        <v>0</v>
      </c>
      <c r="BQ537" s="240"/>
      <c r="BR537" s="240"/>
      <c r="BS537" s="240"/>
      <c r="BT537" s="247"/>
      <c r="BU537" s="251">
        <f>SUM(BV537:BY537)</f>
        <v>0</v>
      </c>
      <c r="BV537" s="240"/>
      <c r="BW537" s="240"/>
      <c r="BX537" s="240"/>
      <c r="BY537" s="247"/>
      <c r="CA537" s="222">
        <v>478</v>
      </c>
      <c r="CB537" s="216"/>
      <c r="CC537" s="216"/>
      <c r="CD537" s="216"/>
      <c r="CE537" s="216"/>
      <c r="CF537" s="216">
        <f t="shared" si="405"/>
        <v>0</v>
      </c>
      <c r="CH537" s="263" t="s">
        <v>75</v>
      </c>
      <c r="CJ537" s="274">
        <v>61</v>
      </c>
    </row>
    <row r="538" spans="1:88" s="211" customFormat="1" ht="16.5" customHeight="1" x14ac:dyDescent="0.15">
      <c r="A538" s="213"/>
      <c r="B538" s="237"/>
      <c r="C538" s="418"/>
      <c r="D538" s="680" t="s">
        <v>1206</v>
      </c>
      <c r="E538" s="367"/>
      <c r="F538" s="324"/>
      <c r="G538" s="227"/>
      <c r="H538" s="1181" t="s">
        <v>252</v>
      </c>
      <c r="I538" s="430"/>
      <c r="J538" s="431"/>
      <c r="K538" s="234"/>
      <c r="L538" s="234"/>
      <c r="M538" s="234"/>
      <c r="N538" s="234"/>
      <c r="O538" s="234"/>
      <c r="P538" s="234"/>
      <c r="Q538" s="235"/>
      <c r="R538" s="255"/>
      <c r="S538" s="255"/>
      <c r="T538" s="936">
        <f>SUBTOTAL(9,T535:T537)</f>
        <v>4540463</v>
      </c>
      <c r="U538" s="1138">
        <f t="shared" ref="U538:AD538" si="411">SUBTOTAL(9,U535:U537)</f>
        <v>1800310</v>
      </c>
      <c r="V538" s="220">
        <f t="shared" si="411"/>
        <v>0</v>
      </c>
      <c r="W538" s="220">
        <f t="shared" si="411"/>
        <v>0</v>
      </c>
      <c r="X538" s="220">
        <f t="shared" si="411"/>
        <v>0</v>
      </c>
      <c r="Y538" s="221">
        <f t="shared" si="411"/>
        <v>1800310</v>
      </c>
      <c r="Z538" s="1160">
        <f t="shared" si="411"/>
        <v>2740153</v>
      </c>
      <c r="AA538" s="220">
        <f t="shared" si="411"/>
        <v>0</v>
      </c>
      <c r="AB538" s="220">
        <f t="shared" si="411"/>
        <v>0</v>
      </c>
      <c r="AC538" s="220">
        <f t="shared" si="411"/>
        <v>0</v>
      </c>
      <c r="AD538" s="1104">
        <f t="shared" si="411"/>
        <v>2740153</v>
      </c>
      <c r="AE538" s="252"/>
      <c r="AF538" s="252"/>
      <c r="AH538" s="251"/>
      <c r="AI538" s="240"/>
      <c r="AJ538" s="240"/>
      <c r="AK538" s="240"/>
      <c r="AL538" s="241"/>
      <c r="AM538" s="254"/>
      <c r="AN538" s="262"/>
      <c r="AO538" s="251"/>
      <c r="AP538" s="240"/>
      <c r="AQ538" s="240"/>
      <c r="AR538" s="240"/>
      <c r="AS538" s="243"/>
      <c r="AT538" s="219"/>
      <c r="AU538" s="240"/>
      <c r="AV538" s="240"/>
      <c r="AW538" s="240"/>
      <c r="AX538" s="241"/>
      <c r="AY538" s="251"/>
      <c r="AZ538" s="240"/>
      <c r="BA538" s="240"/>
      <c r="BB538" s="240"/>
      <c r="BC538" s="247"/>
      <c r="BD538" s="254"/>
      <c r="BE538" s="252"/>
      <c r="BF538" s="251"/>
      <c r="BG538" s="240"/>
      <c r="BH538" s="240"/>
      <c r="BI538" s="240"/>
      <c r="BJ538" s="241"/>
      <c r="BK538" s="251"/>
      <c r="BL538" s="240"/>
      <c r="BM538" s="240"/>
      <c r="BN538" s="240"/>
      <c r="BO538" s="247"/>
      <c r="BP538" s="308"/>
      <c r="BQ538" s="240"/>
      <c r="BR538" s="240"/>
      <c r="BS538" s="240"/>
      <c r="BT538" s="247"/>
      <c r="BU538" s="251"/>
      <c r="BV538" s="240"/>
      <c r="BW538" s="240"/>
      <c r="BX538" s="240"/>
      <c r="BY538" s="247"/>
      <c r="CA538" s="222"/>
      <c r="CB538" s="216"/>
      <c r="CC538" s="216"/>
      <c r="CD538" s="216"/>
      <c r="CE538" s="216"/>
      <c r="CF538" s="216">
        <f t="shared" si="405"/>
        <v>0</v>
      </c>
      <c r="CH538" s="425"/>
      <c r="CJ538" s="274"/>
    </row>
    <row r="539" spans="1:88" s="211" customFormat="1" ht="16.5" customHeight="1" x14ac:dyDescent="0.15">
      <c r="A539" s="213">
        <f>+ROW()-14</f>
        <v>525</v>
      </c>
      <c r="B539" s="236" t="s">
        <v>26</v>
      </c>
      <c r="C539" s="1109" t="s">
        <v>1212</v>
      </c>
      <c r="D539" s="1115" t="s">
        <v>1213</v>
      </c>
      <c r="E539" s="1116" t="s">
        <v>1214</v>
      </c>
      <c r="F539" s="1117" t="s">
        <v>1215</v>
      </c>
      <c r="G539" s="224" t="s">
        <v>1216</v>
      </c>
      <c r="H539" s="263">
        <v>3</v>
      </c>
      <c r="I539" s="230">
        <v>44075</v>
      </c>
      <c r="J539" s="231">
        <v>44347</v>
      </c>
      <c r="K539" s="232">
        <v>10</v>
      </c>
      <c r="L539" s="232">
        <v>2</v>
      </c>
      <c r="M539" s="232">
        <v>2</v>
      </c>
      <c r="N539" s="232">
        <v>2</v>
      </c>
      <c r="O539" s="232">
        <v>2</v>
      </c>
      <c r="P539" s="232">
        <v>2</v>
      </c>
      <c r="Q539" s="233">
        <v>2</v>
      </c>
      <c r="R539" s="257"/>
      <c r="S539" s="257"/>
      <c r="T539" s="282">
        <v>190000</v>
      </c>
      <c r="U539" s="214">
        <f>AH539+AO539</f>
        <v>0</v>
      </c>
      <c r="V539" s="218">
        <f>AI539+AP539</f>
        <v>0</v>
      </c>
      <c r="W539" s="218">
        <f>AJ539+AQ539</f>
        <v>0</v>
      </c>
      <c r="X539" s="218">
        <f>AK539+AR539</f>
        <v>0</v>
      </c>
      <c r="Y539" s="212">
        <f>AL539+AS539</f>
        <v>0</v>
      </c>
      <c r="Z539" s="214">
        <f>AT539+AY539+BF539+BK539+BP539+BU539</f>
        <v>190000</v>
      </c>
      <c r="AA539" s="218">
        <f>AU539+AZ539+BG539+BL539+BQ539+BV539</f>
        <v>0</v>
      </c>
      <c r="AB539" s="218">
        <f>AV539+BA539+BH539+BM539+BR539+BW539</f>
        <v>0</v>
      </c>
      <c r="AC539" s="218">
        <f>AW539+BB539+BI539+BN539+BS539+BX539</f>
        <v>0</v>
      </c>
      <c r="AD539" s="212">
        <f>AX539+BC539+BJ539+BO539+BT539+BY539</f>
        <v>190000</v>
      </c>
      <c r="AE539" s="252"/>
      <c r="AF539" s="252"/>
      <c r="AH539" s="249">
        <f>SUM(AI539:AL539)</f>
        <v>0</v>
      </c>
      <c r="AI539" s="238"/>
      <c r="AJ539" s="238"/>
      <c r="AK539" s="238"/>
      <c r="AL539" s="239"/>
      <c r="AM539" s="254"/>
      <c r="AN539" s="262"/>
      <c r="AO539" s="249">
        <f>SUM(AP539:AS539)</f>
        <v>0</v>
      </c>
      <c r="AP539" s="238"/>
      <c r="AQ539" s="238"/>
      <c r="AR539" s="238"/>
      <c r="AS539" s="242"/>
      <c r="AT539" s="214">
        <f>SUM(AU539:AX539)</f>
        <v>0</v>
      </c>
      <c r="AU539" s="238"/>
      <c r="AV539" s="238"/>
      <c r="AW539" s="238"/>
      <c r="AX539" s="239"/>
      <c r="AY539" s="249">
        <f>SUM(AZ539:BC539)</f>
        <v>190000</v>
      </c>
      <c r="AZ539" s="238"/>
      <c r="BA539" s="238"/>
      <c r="BB539" s="808">
        <v>0</v>
      </c>
      <c r="BC539" s="809">
        <v>190000</v>
      </c>
      <c r="BD539" s="254"/>
      <c r="BE539" s="252"/>
      <c r="BF539" s="249">
        <f>SUM(BG539:BJ539)</f>
        <v>0</v>
      </c>
      <c r="BG539" s="238"/>
      <c r="BH539" s="238"/>
      <c r="BI539" s="238"/>
      <c r="BJ539" s="239"/>
      <c r="BK539" s="249">
        <f>SUM(BL539:BO539)</f>
        <v>0</v>
      </c>
      <c r="BL539" s="238"/>
      <c r="BM539" s="238"/>
      <c r="BN539" s="238"/>
      <c r="BO539" s="246"/>
      <c r="BP539" s="223">
        <f>SUM(BQ539:BT539)</f>
        <v>0</v>
      </c>
      <c r="BQ539" s="238"/>
      <c r="BR539" s="238"/>
      <c r="BS539" s="238"/>
      <c r="BT539" s="246"/>
      <c r="BU539" s="249">
        <f>SUM(BV539:BY539)</f>
        <v>0</v>
      </c>
      <c r="BV539" s="238"/>
      <c r="BW539" s="238"/>
      <c r="BX539" s="238"/>
      <c r="BY539" s="246"/>
      <c r="CA539" s="222">
        <v>5</v>
      </c>
      <c r="CB539" s="216"/>
      <c r="CC539" s="216"/>
      <c r="CD539" s="216"/>
      <c r="CE539" s="216"/>
      <c r="CF539" s="216">
        <f t="shared" si="405"/>
        <v>0</v>
      </c>
      <c r="CH539" s="376"/>
    </row>
    <row r="540" spans="1:88" s="211" customFormat="1" ht="16.5" customHeight="1" x14ac:dyDescent="0.15">
      <c r="A540" s="213"/>
      <c r="B540" s="236"/>
      <c r="C540" s="265"/>
      <c r="D540" s="697" t="s">
        <v>1213</v>
      </c>
      <c r="E540" s="267"/>
      <c r="F540" s="325"/>
      <c r="G540" s="224"/>
      <c r="H540" s="1175">
        <v>3</v>
      </c>
      <c r="I540" s="230"/>
      <c r="J540" s="231"/>
      <c r="K540" s="232"/>
      <c r="L540" s="232"/>
      <c r="M540" s="232"/>
      <c r="N540" s="232"/>
      <c r="O540" s="232"/>
      <c r="P540" s="232"/>
      <c r="Q540" s="233"/>
      <c r="R540" s="257"/>
      <c r="S540" s="257"/>
      <c r="T540" s="975">
        <f>SUBTOTAL(9,T539:T539)</f>
        <v>190000</v>
      </c>
      <c r="U540" s="1146">
        <f t="shared" ref="U540:AD540" si="412">SUBTOTAL(9,U539:U539)</f>
        <v>0</v>
      </c>
      <c r="V540" s="218">
        <f t="shared" si="412"/>
        <v>0</v>
      </c>
      <c r="W540" s="218">
        <f t="shared" si="412"/>
        <v>0</v>
      </c>
      <c r="X540" s="218">
        <f t="shared" si="412"/>
        <v>0</v>
      </c>
      <c r="Y540" s="212">
        <f t="shared" si="412"/>
        <v>0</v>
      </c>
      <c r="Z540" s="1146">
        <f t="shared" si="412"/>
        <v>190000</v>
      </c>
      <c r="AA540" s="218">
        <f t="shared" si="412"/>
        <v>0</v>
      </c>
      <c r="AB540" s="218">
        <f t="shared" si="412"/>
        <v>0</v>
      </c>
      <c r="AC540" s="218">
        <f t="shared" si="412"/>
        <v>0</v>
      </c>
      <c r="AD540" s="1141">
        <f t="shared" si="412"/>
        <v>190000</v>
      </c>
      <c r="AE540" s="252"/>
      <c r="AF540" s="252"/>
      <c r="AH540" s="249"/>
      <c r="AI540" s="238"/>
      <c r="AJ540" s="238"/>
      <c r="AK540" s="238"/>
      <c r="AL540" s="239"/>
      <c r="AM540" s="254"/>
      <c r="AN540" s="262"/>
      <c r="AO540" s="249"/>
      <c r="AP540" s="238"/>
      <c r="AQ540" s="238"/>
      <c r="AR540" s="238"/>
      <c r="AS540" s="242"/>
      <c r="AT540" s="214"/>
      <c r="AU540" s="238"/>
      <c r="AV540" s="238"/>
      <c r="AW540" s="238"/>
      <c r="AX540" s="239"/>
      <c r="AY540" s="249"/>
      <c r="AZ540" s="238"/>
      <c r="BA540" s="238"/>
      <c r="BB540" s="744"/>
      <c r="BC540" s="748"/>
      <c r="BD540" s="254"/>
      <c r="BE540" s="252"/>
      <c r="BF540" s="249"/>
      <c r="BG540" s="238"/>
      <c r="BH540" s="238"/>
      <c r="BI540" s="238"/>
      <c r="BJ540" s="239"/>
      <c r="BK540" s="249"/>
      <c r="BL540" s="238"/>
      <c r="BM540" s="238"/>
      <c r="BN540" s="238"/>
      <c r="BO540" s="239"/>
      <c r="BP540" s="223"/>
      <c r="BQ540" s="238"/>
      <c r="BR540" s="238"/>
      <c r="BS540" s="238"/>
      <c r="BT540" s="239"/>
      <c r="BU540" s="249"/>
      <c r="BV540" s="238"/>
      <c r="BW540" s="238"/>
      <c r="BX540" s="238"/>
      <c r="BY540" s="246"/>
      <c r="CA540" s="222"/>
      <c r="CB540" s="216"/>
      <c r="CC540" s="216"/>
      <c r="CD540" s="216"/>
      <c r="CE540" s="216"/>
      <c r="CF540" s="216">
        <f t="shared" si="405"/>
        <v>0</v>
      </c>
      <c r="CH540" s="376"/>
    </row>
    <row r="541" spans="1:88" s="211" customFormat="1" ht="16.5" customHeight="1" x14ac:dyDescent="0.15">
      <c r="A541" s="213">
        <f>+ROW()-14</f>
        <v>527</v>
      </c>
      <c r="B541" s="236" t="s">
        <v>26</v>
      </c>
      <c r="C541" s="268" t="s">
        <v>1230</v>
      </c>
      <c r="D541" s="270" t="s">
        <v>1230</v>
      </c>
      <c r="E541" s="269" t="s">
        <v>1231</v>
      </c>
      <c r="F541" s="201" t="s">
        <v>1215</v>
      </c>
      <c r="G541" s="226" t="s">
        <v>1232</v>
      </c>
      <c r="H541" s="264" t="s">
        <v>1233</v>
      </c>
      <c r="I541" s="181">
        <v>44075</v>
      </c>
      <c r="J541" s="383">
        <v>48213</v>
      </c>
      <c r="K541" s="232">
        <v>10</v>
      </c>
      <c r="L541" s="232">
        <v>2</v>
      </c>
      <c r="M541" s="232">
        <v>2</v>
      </c>
      <c r="N541" s="232">
        <v>2</v>
      </c>
      <c r="O541" s="232">
        <v>2</v>
      </c>
      <c r="P541" s="232">
        <v>2</v>
      </c>
      <c r="Q541" s="233">
        <v>3</v>
      </c>
      <c r="R541" s="369"/>
      <c r="S541" s="369"/>
      <c r="T541" s="536">
        <v>99000</v>
      </c>
      <c r="U541" s="214">
        <f>AH541+AO541</f>
        <v>0</v>
      </c>
      <c r="V541" s="218">
        <f>AI541+AP541</f>
        <v>0</v>
      </c>
      <c r="W541" s="218">
        <f>AJ541+AQ541</f>
        <v>0</v>
      </c>
      <c r="X541" s="218">
        <f>AK541+AR541</f>
        <v>0</v>
      </c>
      <c r="Y541" s="212">
        <f>AL541+AS541</f>
        <v>0</v>
      </c>
      <c r="Z541" s="214">
        <f>AT541+AY541+BF541+BK541+BP541+BU541</f>
        <v>99000</v>
      </c>
      <c r="AA541" s="218">
        <f>AU541+AZ541+BG541+BL541+BQ541+BV541</f>
        <v>0</v>
      </c>
      <c r="AB541" s="218">
        <f>AV541+BA541+BH541+BM541+BR541+BW541</f>
        <v>0</v>
      </c>
      <c r="AC541" s="218">
        <f>AW541+BB541+BI541+BN541+BS541+BX541</f>
        <v>0</v>
      </c>
      <c r="AD541" s="212">
        <f>AX541+BC541+BJ541+BO541+BT541+BY541</f>
        <v>99000</v>
      </c>
      <c r="AE541" s="370"/>
      <c r="AF541" s="370"/>
      <c r="AG541" s="371"/>
      <c r="AH541" s="249">
        <f>SUM(AI541:AL541)</f>
        <v>0</v>
      </c>
      <c r="AI541" s="238"/>
      <c r="AJ541" s="238"/>
      <c r="AK541" s="238"/>
      <c r="AL541" s="239"/>
      <c r="AM541" s="372"/>
      <c r="AN541" s="373"/>
      <c r="AO541" s="249">
        <f>SUM(AP541:AS541)</f>
        <v>0</v>
      </c>
      <c r="AP541" s="238"/>
      <c r="AQ541" s="238"/>
      <c r="AR541" s="238"/>
      <c r="AS541" s="242"/>
      <c r="AT541" s="214">
        <f>SUM(AU541:AX541)</f>
        <v>0</v>
      </c>
      <c r="AU541" s="238"/>
      <c r="AV541" s="238"/>
      <c r="AW541" s="238"/>
      <c r="AX541" s="239"/>
      <c r="AY541" s="249">
        <f>SUM(AZ541:BC541)</f>
        <v>89698</v>
      </c>
      <c r="AZ541" s="238"/>
      <c r="BA541" s="238"/>
      <c r="BB541" s="238"/>
      <c r="BC541" s="246">
        <f>ROUNDDOWN(96259*0.9,0)+81*4+2000+64+677</f>
        <v>89698</v>
      </c>
      <c r="BD541" s="372"/>
      <c r="BE541" s="370"/>
      <c r="BF541" s="249">
        <f>SUM(BG541:BJ541)</f>
        <v>972</v>
      </c>
      <c r="BG541" s="238"/>
      <c r="BH541" s="238"/>
      <c r="BI541" s="238"/>
      <c r="BJ541" s="239">
        <f>81*12</f>
        <v>972</v>
      </c>
      <c r="BK541" s="249">
        <f>SUM(BL541:BO541)</f>
        <v>972</v>
      </c>
      <c r="BL541" s="238"/>
      <c r="BM541" s="238"/>
      <c r="BN541" s="238"/>
      <c r="BO541" s="239">
        <f>81*12</f>
        <v>972</v>
      </c>
      <c r="BP541" s="223">
        <f>SUM(BQ541:BT541)</f>
        <v>972</v>
      </c>
      <c r="BQ541" s="238"/>
      <c r="BR541" s="238"/>
      <c r="BS541" s="238"/>
      <c r="BT541" s="239">
        <f>81*12</f>
        <v>972</v>
      </c>
      <c r="BU541" s="249">
        <f>SUM(BV541:BY541)</f>
        <v>6386</v>
      </c>
      <c r="BV541" s="238"/>
      <c r="BW541" s="238"/>
      <c r="BX541" s="238"/>
      <c r="BY541" s="246">
        <f>96259-86633-324-972*3</f>
        <v>6386</v>
      </c>
      <c r="CA541" s="222">
        <v>1</v>
      </c>
      <c r="CB541" s="216"/>
      <c r="CC541" s="216"/>
      <c r="CD541" s="216"/>
      <c r="CE541" s="216"/>
      <c r="CF541" s="216">
        <f t="shared" si="405"/>
        <v>0</v>
      </c>
      <c r="CH541" s="376"/>
    </row>
    <row r="542" spans="1:88" s="211" customFormat="1" ht="16.5" customHeight="1" x14ac:dyDescent="0.15">
      <c r="A542" s="213"/>
      <c r="B542" s="236"/>
      <c r="C542" s="268"/>
      <c r="D542" s="700" t="s">
        <v>1230</v>
      </c>
      <c r="E542" s="269"/>
      <c r="F542" s="201"/>
      <c r="G542" s="226"/>
      <c r="H542" s="1174" t="s">
        <v>1233</v>
      </c>
      <c r="I542" s="181"/>
      <c r="J542" s="383"/>
      <c r="K542" s="232"/>
      <c r="L542" s="232"/>
      <c r="M542" s="232"/>
      <c r="N542" s="232"/>
      <c r="O542" s="232"/>
      <c r="P542" s="232"/>
      <c r="Q542" s="233"/>
      <c r="R542" s="256"/>
      <c r="S542" s="256"/>
      <c r="T542" s="939">
        <f>SUBTOTAL(9,T541:T541)</f>
        <v>99000</v>
      </c>
      <c r="U542" s="1147">
        <f t="shared" ref="U542:AD542" si="413">SUBTOTAL(9,U541:U541)</f>
        <v>0</v>
      </c>
      <c r="V542" s="218">
        <f t="shared" si="413"/>
        <v>0</v>
      </c>
      <c r="W542" s="218">
        <f t="shared" si="413"/>
        <v>0</v>
      </c>
      <c r="X542" s="218">
        <f t="shared" si="413"/>
        <v>0</v>
      </c>
      <c r="Y542" s="212">
        <f t="shared" si="413"/>
        <v>0</v>
      </c>
      <c r="Z542" s="1146">
        <f t="shared" si="413"/>
        <v>99000</v>
      </c>
      <c r="AA542" s="218">
        <f t="shared" si="413"/>
        <v>0</v>
      </c>
      <c r="AB542" s="218">
        <f t="shared" si="413"/>
        <v>0</v>
      </c>
      <c r="AC542" s="218">
        <f t="shared" si="413"/>
        <v>0</v>
      </c>
      <c r="AD542" s="1141">
        <f t="shared" si="413"/>
        <v>99000</v>
      </c>
      <c r="AE542" s="252"/>
      <c r="AF542" s="252"/>
      <c r="AG542" s="376"/>
      <c r="AH542" s="249"/>
      <c r="AI542" s="238"/>
      <c r="AJ542" s="238"/>
      <c r="AK542" s="238"/>
      <c r="AL542" s="239"/>
      <c r="AM542" s="254"/>
      <c r="AN542" s="262"/>
      <c r="AO542" s="249"/>
      <c r="AP542" s="238"/>
      <c r="AQ542" s="238"/>
      <c r="AR542" s="238"/>
      <c r="AS542" s="242"/>
      <c r="AT542" s="214"/>
      <c r="AU542" s="238"/>
      <c r="AV542" s="238"/>
      <c r="AW542" s="238"/>
      <c r="AX542" s="239"/>
      <c r="AY542" s="249"/>
      <c r="AZ542" s="238"/>
      <c r="BA542" s="238"/>
      <c r="BB542" s="238"/>
      <c r="BC542" s="246"/>
      <c r="BD542" s="254"/>
      <c r="BE542" s="252"/>
      <c r="BF542" s="249"/>
      <c r="BG542" s="238"/>
      <c r="BH542" s="238"/>
      <c r="BI542" s="238"/>
      <c r="BJ542" s="239"/>
      <c r="BK542" s="249"/>
      <c r="BL542" s="238"/>
      <c r="BM542" s="238"/>
      <c r="BN542" s="238"/>
      <c r="BO542" s="239"/>
      <c r="BP542" s="223"/>
      <c r="BQ542" s="238"/>
      <c r="BR542" s="238"/>
      <c r="BS542" s="238"/>
      <c r="BT542" s="239"/>
      <c r="BU542" s="249"/>
      <c r="BV542" s="238"/>
      <c r="BW542" s="238"/>
      <c r="BX542" s="238"/>
      <c r="BY542" s="246"/>
      <c r="CA542" s="222"/>
      <c r="CB542" s="216"/>
      <c r="CC542" s="216"/>
      <c r="CD542" s="216"/>
      <c r="CE542" s="216"/>
      <c r="CF542" s="216">
        <f t="shared" si="405"/>
        <v>0</v>
      </c>
      <c r="CH542" s="376"/>
    </row>
    <row r="543" spans="1:88" s="211" customFormat="1" ht="16.5" customHeight="1" x14ac:dyDescent="0.15">
      <c r="A543" s="213">
        <f>+ROW()-14</f>
        <v>529</v>
      </c>
      <c r="B543" s="236" t="s">
        <v>26</v>
      </c>
      <c r="C543" s="268" t="s">
        <v>1299</v>
      </c>
      <c r="D543" s="270" t="s">
        <v>1299</v>
      </c>
      <c r="E543" s="269" t="s">
        <v>1153</v>
      </c>
      <c r="F543" s="273" t="s">
        <v>1278</v>
      </c>
      <c r="G543" s="151" t="s">
        <v>1283</v>
      </c>
      <c r="H543" s="162">
        <v>3</v>
      </c>
      <c r="I543" s="433" t="s">
        <v>1293</v>
      </c>
      <c r="J543" s="434" t="s">
        <v>1296</v>
      </c>
      <c r="K543" s="232">
        <v>10</v>
      </c>
      <c r="L543" s="232">
        <v>2</v>
      </c>
      <c r="M543" s="232">
        <v>2</v>
      </c>
      <c r="N543" s="232">
        <v>3</v>
      </c>
      <c r="O543" s="232">
        <v>1</v>
      </c>
      <c r="P543" s="232">
        <v>1</v>
      </c>
      <c r="Q543" s="233">
        <v>2</v>
      </c>
      <c r="R543" s="255"/>
      <c r="S543" s="255"/>
      <c r="T543" s="259">
        <v>4600</v>
      </c>
      <c r="U543" s="223">
        <f>AH543+AO543</f>
        <v>0</v>
      </c>
      <c r="V543" s="218">
        <f>AI543+AP543</f>
        <v>0</v>
      </c>
      <c r="W543" s="218">
        <f>AJ543+AQ543</f>
        <v>0</v>
      </c>
      <c r="X543" s="218">
        <f>AK543+AR543</f>
        <v>0</v>
      </c>
      <c r="Y543" s="212">
        <f>AL543+AS543</f>
        <v>0</v>
      </c>
      <c r="Z543" s="214">
        <f>AT543+AY543+BF543+BK543+BP543+BU543</f>
        <v>4600</v>
      </c>
      <c r="AA543" s="218">
        <f>AU543+AZ543+BG543+BL543+BQ543+BV543</f>
        <v>0</v>
      </c>
      <c r="AB543" s="218">
        <f>AV543+BA543+BH543+BM543+BR543+BW543</f>
        <v>0</v>
      </c>
      <c r="AC543" s="218">
        <f>AW543+BB543+BI543+BN543+BS543+BX543</f>
        <v>0</v>
      </c>
      <c r="AD543" s="212">
        <f>AX543+BC543+BJ543+BO543+BT543+BY543</f>
        <v>4600</v>
      </c>
      <c r="AE543" s="252"/>
      <c r="AF543" s="252"/>
      <c r="AH543" s="249">
        <f>SUM(AI543:AL543)</f>
        <v>0</v>
      </c>
      <c r="AI543" s="238"/>
      <c r="AJ543" s="238"/>
      <c r="AK543" s="238"/>
      <c r="AL543" s="239"/>
      <c r="AM543" s="254"/>
      <c r="AN543" s="262"/>
      <c r="AO543" s="249">
        <f>SUM(AP543:AS543)</f>
        <v>0</v>
      </c>
      <c r="AP543" s="238"/>
      <c r="AQ543" s="238"/>
      <c r="AR543" s="238"/>
      <c r="AS543" s="242"/>
      <c r="AT543" s="214">
        <f>SUM(AU543:AX543)</f>
        <v>0</v>
      </c>
      <c r="AU543" s="238"/>
      <c r="AV543" s="238"/>
      <c r="AW543" s="238"/>
      <c r="AX543" s="239"/>
      <c r="AY543" s="249">
        <f>SUM(AZ543:BC543)</f>
        <v>4600</v>
      </c>
      <c r="AZ543" s="238"/>
      <c r="BA543" s="238"/>
      <c r="BB543" s="238"/>
      <c r="BC543" s="246">
        <v>4600</v>
      </c>
      <c r="BD543" s="254"/>
      <c r="BE543" s="252"/>
      <c r="BF543" s="249">
        <f>SUM(BG543:BJ543)</f>
        <v>0</v>
      </c>
      <c r="BG543" s="238"/>
      <c r="BH543" s="238"/>
      <c r="BI543" s="238"/>
      <c r="BJ543" s="239"/>
      <c r="BK543" s="249">
        <f>SUM(BL543:BO543)</f>
        <v>0</v>
      </c>
      <c r="BL543" s="238"/>
      <c r="BM543" s="238"/>
      <c r="BN543" s="238"/>
      <c r="BO543" s="246"/>
      <c r="BP543" s="223">
        <f>SUM(BQ543:BT543)</f>
        <v>0</v>
      </c>
      <c r="BQ543" s="238"/>
      <c r="BR543" s="238"/>
      <c r="BS543" s="238"/>
      <c r="BT543" s="246"/>
      <c r="BU543" s="249">
        <f>SUM(BV543:BY543)</f>
        <v>0</v>
      </c>
      <c r="BV543" s="238"/>
      <c r="BW543" s="238"/>
      <c r="BX543" s="238"/>
      <c r="BY543" s="246"/>
      <c r="CA543" s="222">
        <v>482</v>
      </c>
      <c r="CB543" s="216"/>
      <c r="CC543" s="216"/>
      <c r="CD543" s="216"/>
      <c r="CE543" s="216"/>
      <c r="CF543" s="216">
        <f t="shared" si="405"/>
        <v>0</v>
      </c>
      <c r="CH543" s="263">
        <v>32</v>
      </c>
      <c r="CJ543" s="274">
        <v>63</v>
      </c>
    </row>
    <row r="544" spans="1:88" s="211" customFormat="1" ht="16.5" customHeight="1" x14ac:dyDescent="0.15">
      <c r="A544" s="213"/>
      <c r="B544" s="236"/>
      <c r="C544" s="268"/>
      <c r="D544" s="700" t="s">
        <v>1299</v>
      </c>
      <c r="E544" s="269"/>
      <c r="F544" s="273"/>
      <c r="G544" s="151"/>
      <c r="H544" s="1177">
        <v>3</v>
      </c>
      <c r="I544" s="433"/>
      <c r="J544" s="434"/>
      <c r="K544" s="232"/>
      <c r="L544" s="232"/>
      <c r="M544" s="232"/>
      <c r="N544" s="232"/>
      <c r="O544" s="232"/>
      <c r="P544" s="232"/>
      <c r="Q544" s="233"/>
      <c r="R544" s="255"/>
      <c r="S544" s="255"/>
      <c r="T544" s="940">
        <f>SUBTOTAL(9,T543:T543)</f>
        <v>4600</v>
      </c>
      <c r="U544" s="1147">
        <f t="shared" ref="U544:AD544" si="414">SUBTOTAL(9,U543:U543)</f>
        <v>0</v>
      </c>
      <c r="V544" s="218">
        <f t="shared" si="414"/>
        <v>0</v>
      </c>
      <c r="W544" s="218">
        <f t="shared" si="414"/>
        <v>0</v>
      </c>
      <c r="X544" s="218">
        <f t="shared" si="414"/>
        <v>0</v>
      </c>
      <c r="Y544" s="212">
        <f t="shared" si="414"/>
        <v>0</v>
      </c>
      <c r="Z544" s="1146">
        <f t="shared" si="414"/>
        <v>4600</v>
      </c>
      <c r="AA544" s="218">
        <f t="shared" si="414"/>
        <v>0</v>
      </c>
      <c r="AB544" s="218">
        <f t="shared" si="414"/>
        <v>0</v>
      </c>
      <c r="AC544" s="218">
        <f t="shared" si="414"/>
        <v>0</v>
      </c>
      <c r="AD544" s="1141">
        <f t="shared" si="414"/>
        <v>4600</v>
      </c>
      <c r="AE544" s="252"/>
      <c r="AF544" s="252"/>
      <c r="AH544" s="249"/>
      <c r="AI544" s="238"/>
      <c r="AJ544" s="238"/>
      <c r="AK544" s="238"/>
      <c r="AL544" s="239"/>
      <c r="AM544" s="254"/>
      <c r="AN544" s="262"/>
      <c r="AO544" s="249"/>
      <c r="AP544" s="238"/>
      <c r="AQ544" s="238"/>
      <c r="AR544" s="238"/>
      <c r="AS544" s="242"/>
      <c r="AT544" s="214"/>
      <c r="AU544" s="238"/>
      <c r="AV544" s="238"/>
      <c r="AW544" s="238"/>
      <c r="AX544" s="239"/>
      <c r="AY544" s="249"/>
      <c r="AZ544" s="238"/>
      <c r="BA544" s="238"/>
      <c r="BB544" s="238"/>
      <c r="BC544" s="246"/>
      <c r="BD544" s="254"/>
      <c r="BE544" s="252"/>
      <c r="BF544" s="249"/>
      <c r="BG544" s="238"/>
      <c r="BH544" s="238"/>
      <c r="BI544" s="238"/>
      <c r="BJ544" s="239"/>
      <c r="BK544" s="249"/>
      <c r="BL544" s="238"/>
      <c r="BM544" s="238"/>
      <c r="BN544" s="238"/>
      <c r="BO544" s="246"/>
      <c r="BP544" s="223"/>
      <c r="BQ544" s="238"/>
      <c r="BR544" s="238"/>
      <c r="BS544" s="238"/>
      <c r="BT544" s="246"/>
      <c r="BU544" s="249"/>
      <c r="BV544" s="238"/>
      <c r="BW544" s="238"/>
      <c r="BX544" s="238"/>
      <c r="BY544" s="246"/>
      <c r="CA544" s="222"/>
      <c r="CB544" s="216"/>
      <c r="CC544" s="216"/>
      <c r="CD544" s="216"/>
      <c r="CE544" s="216"/>
      <c r="CF544" s="216">
        <f t="shared" si="405"/>
        <v>0</v>
      </c>
      <c r="CH544" s="263"/>
      <c r="CJ544" s="274"/>
    </row>
    <row r="545" spans="1:89" s="211" customFormat="1" ht="16.5" customHeight="1" x14ac:dyDescent="0.15">
      <c r="A545" s="213">
        <f>+ROW()-14</f>
        <v>531</v>
      </c>
      <c r="B545" s="236" t="s">
        <v>26</v>
      </c>
      <c r="C545" s="268" t="s">
        <v>1300</v>
      </c>
      <c r="D545" s="270" t="s">
        <v>1301</v>
      </c>
      <c r="E545" s="269" t="s">
        <v>1153</v>
      </c>
      <c r="F545" s="273" t="s">
        <v>1278</v>
      </c>
      <c r="G545" s="173" t="s">
        <v>1302</v>
      </c>
      <c r="H545" s="162" t="s">
        <v>1303</v>
      </c>
      <c r="I545" s="433" t="s">
        <v>1284</v>
      </c>
      <c r="J545" s="434" t="s">
        <v>1304</v>
      </c>
      <c r="K545" s="232">
        <v>10</v>
      </c>
      <c r="L545" s="232">
        <v>2</v>
      </c>
      <c r="M545" s="232">
        <v>2</v>
      </c>
      <c r="N545" s="232">
        <v>3</v>
      </c>
      <c r="O545" s="232">
        <v>1</v>
      </c>
      <c r="P545" s="232">
        <v>1</v>
      </c>
      <c r="Q545" s="233">
        <v>16</v>
      </c>
      <c r="R545" s="255"/>
      <c r="S545" s="255"/>
      <c r="T545" s="259">
        <v>24000</v>
      </c>
      <c r="U545" s="223">
        <f>AH545+AO545</f>
        <v>0</v>
      </c>
      <c r="V545" s="218">
        <f>AI545+AP545</f>
        <v>0</v>
      </c>
      <c r="W545" s="218">
        <f>AJ545+AQ545</f>
        <v>0</v>
      </c>
      <c r="X545" s="218">
        <f>AK545+AR545</f>
        <v>0</v>
      </c>
      <c r="Y545" s="212">
        <f>AL545+AS545</f>
        <v>0</v>
      </c>
      <c r="Z545" s="214">
        <v>24000</v>
      </c>
      <c r="AA545" s="218">
        <f>AU545+AZ545+BG545+BL545+BQ545+BV545</f>
        <v>0</v>
      </c>
      <c r="AB545" s="218">
        <f>AV545+BA545+BH545+BM545+BR545+BW545</f>
        <v>0</v>
      </c>
      <c r="AC545" s="218">
        <f>AW545+BB545+BI545+BN545+BS545+BX545</f>
        <v>0</v>
      </c>
      <c r="AD545" s="212">
        <v>24000</v>
      </c>
      <c r="AE545" s="252"/>
      <c r="AF545" s="252"/>
      <c r="AH545" s="249">
        <f>SUM(AI545:AL545)</f>
        <v>0</v>
      </c>
      <c r="AI545" s="238"/>
      <c r="AJ545" s="238"/>
      <c r="AK545" s="238"/>
      <c r="AL545" s="239"/>
      <c r="AM545" s="254"/>
      <c r="AN545" s="262"/>
      <c r="AO545" s="249">
        <f>SUM(AP545:AS545)</f>
        <v>0</v>
      </c>
      <c r="AP545" s="238"/>
      <c r="AQ545" s="238"/>
      <c r="AR545" s="238"/>
      <c r="AS545" s="242"/>
      <c r="AT545" s="214">
        <v>0</v>
      </c>
      <c r="AU545" s="238"/>
      <c r="AV545" s="238"/>
      <c r="AW545" s="238"/>
      <c r="AX545" s="239"/>
      <c r="AY545" s="249">
        <f>SUM(AZ545:BC545)</f>
        <v>12000</v>
      </c>
      <c r="AZ545" s="238"/>
      <c r="BA545" s="238"/>
      <c r="BB545" s="238"/>
      <c r="BC545" s="246">
        <v>12000</v>
      </c>
      <c r="BD545" s="254"/>
      <c r="BE545" s="252"/>
      <c r="BF545" s="249">
        <v>12000</v>
      </c>
      <c r="BG545" s="238"/>
      <c r="BH545" s="238"/>
      <c r="BI545" s="238"/>
      <c r="BJ545" s="239">
        <v>12000</v>
      </c>
      <c r="BK545" s="249">
        <f>SUM(BL545:BO545)</f>
        <v>0</v>
      </c>
      <c r="BL545" s="238"/>
      <c r="BM545" s="238"/>
      <c r="BN545" s="238"/>
      <c r="BO545" s="246"/>
      <c r="BP545" s="223">
        <f>SUM(BQ545:BT545)</f>
        <v>0</v>
      </c>
      <c r="BQ545" s="238"/>
      <c r="BR545" s="238"/>
      <c r="BS545" s="238"/>
      <c r="BT545" s="246"/>
      <c r="BU545" s="249">
        <f>SUM(BV545:BY545)</f>
        <v>0</v>
      </c>
      <c r="BV545" s="238"/>
      <c r="BW545" s="238"/>
      <c r="BX545" s="238"/>
      <c r="BY545" s="246"/>
      <c r="CA545" s="222">
        <v>484</v>
      </c>
      <c r="CB545" s="216"/>
      <c r="CC545" s="216"/>
      <c r="CD545" s="216"/>
      <c r="CE545" s="216"/>
      <c r="CF545" s="216">
        <f t="shared" si="405"/>
        <v>0</v>
      </c>
      <c r="CH545" s="263">
        <v>32</v>
      </c>
      <c r="CJ545" s="274">
        <v>63</v>
      </c>
    </row>
    <row r="546" spans="1:89" s="211" customFormat="1" ht="16.5" customHeight="1" x14ac:dyDescent="0.15">
      <c r="A546" s="213"/>
      <c r="B546" s="236"/>
      <c r="C546" s="268"/>
      <c r="D546" s="700" t="s">
        <v>2061</v>
      </c>
      <c r="E546" s="269"/>
      <c r="F546" s="273"/>
      <c r="G546" s="173"/>
      <c r="H546" s="1177" t="s">
        <v>1303</v>
      </c>
      <c r="I546" s="433"/>
      <c r="J546" s="434"/>
      <c r="K546" s="232"/>
      <c r="L546" s="232"/>
      <c r="M546" s="232"/>
      <c r="N546" s="232"/>
      <c r="O546" s="232"/>
      <c r="P546" s="232"/>
      <c r="Q546" s="233"/>
      <c r="R546" s="255"/>
      <c r="S546" s="255"/>
      <c r="T546" s="940">
        <f>SUBTOTAL(9,T545:T545)</f>
        <v>24000</v>
      </c>
      <c r="U546" s="1147">
        <f t="shared" ref="U546:AD546" si="415">SUBTOTAL(9,U545:U545)</f>
        <v>0</v>
      </c>
      <c r="V546" s="218">
        <f t="shared" si="415"/>
        <v>0</v>
      </c>
      <c r="W546" s="218">
        <f t="shared" si="415"/>
        <v>0</v>
      </c>
      <c r="X546" s="218">
        <f t="shared" si="415"/>
        <v>0</v>
      </c>
      <c r="Y546" s="212">
        <f t="shared" si="415"/>
        <v>0</v>
      </c>
      <c r="Z546" s="1146">
        <f t="shared" si="415"/>
        <v>24000</v>
      </c>
      <c r="AA546" s="218">
        <f t="shared" si="415"/>
        <v>0</v>
      </c>
      <c r="AB546" s="218">
        <f t="shared" si="415"/>
        <v>0</v>
      </c>
      <c r="AC546" s="218">
        <f t="shared" si="415"/>
        <v>0</v>
      </c>
      <c r="AD546" s="1141">
        <f t="shared" si="415"/>
        <v>24000</v>
      </c>
      <c r="AE546" s="252"/>
      <c r="AF546" s="252"/>
      <c r="AH546" s="249"/>
      <c r="AI546" s="238"/>
      <c r="AJ546" s="238"/>
      <c r="AK546" s="238"/>
      <c r="AL546" s="239"/>
      <c r="AM546" s="254"/>
      <c r="AN546" s="262"/>
      <c r="AO546" s="249"/>
      <c r="AP546" s="238"/>
      <c r="AQ546" s="238"/>
      <c r="AR546" s="238"/>
      <c r="AS546" s="242"/>
      <c r="AT546" s="214"/>
      <c r="AU546" s="238"/>
      <c r="AV546" s="238"/>
      <c r="AW546" s="238"/>
      <c r="AX546" s="239"/>
      <c r="AY546" s="249"/>
      <c r="AZ546" s="238"/>
      <c r="BA546" s="238"/>
      <c r="BB546" s="238"/>
      <c r="BC546" s="246"/>
      <c r="BD546" s="254"/>
      <c r="BE546" s="252"/>
      <c r="BF546" s="249"/>
      <c r="BG546" s="238"/>
      <c r="BH546" s="238"/>
      <c r="BI546" s="238"/>
      <c r="BJ546" s="239"/>
      <c r="BK546" s="249"/>
      <c r="BL546" s="238"/>
      <c r="BM546" s="238"/>
      <c r="BN546" s="238"/>
      <c r="BO546" s="246"/>
      <c r="BP546" s="223"/>
      <c r="BQ546" s="238"/>
      <c r="BR546" s="238"/>
      <c r="BS546" s="238"/>
      <c r="BT546" s="246"/>
      <c r="BU546" s="249"/>
      <c r="BV546" s="238"/>
      <c r="BW546" s="238"/>
      <c r="BX546" s="238"/>
      <c r="BY546" s="246"/>
      <c r="CA546" s="222"/>
      <c r="CB546" s="216"/>
      <c r="CC546" s="216"/>
      <c r="CD546" s="216"/>
      <c r="CE546" s="216"/>
      <c r="CF546" s="216">
        <f t="shared" si="405"/>
        <v>0</v>
      </c>
      <c r="CH546" s="263"/>
      <c r="CJ546" s="274"/>
    </row>
    <row r="547" spans="1:89" s="211" customFormat="1" ht="16.5" customHeight="1" x14ac:dyDescent="0.15">
      <c r="A547" s="213">
        <f>+ROW()-14</f>
        <v>533</v>
      </c>
      <c r="B547" s="236" t="s">
        <v>74</v>
      </c>
      <c r="C547" s="268" t="s">
        <v>1305</v>
      </c>
      <c r="D547" s="270" t="s">
        <v>1306</v>
      </c>
      <c r="E547" s="267" t="s">
        <v>1153</v>
      </c>
      <c r="F547" s="273" t="s">
        <v>1278</v>
      </c>
      <c r="G547" s="173" t="s">
        <v>1307</v>
      </c>
      <c r="H547" s="162" t="s">
        <v>1308</v>
      </c>
      <c r="I547" s="433">
        <v>43190</v>
      </c>
      <c r="J547" s="434">
        <v>45016</v>
      </c>
      <c r="K547" s="232">
        <v>10</v>
      </c>
      <c r="L547" s="232">
        <v>2</v>
      </c>
      <c r="M547" s="232">
        <v>2</v>
      </c>
      <c r="N547" s="232">
        <v>3</v>
      </c>
      <c r="O547" s="232">
        <v>2</v>
      </c>
      <c r="P547" s="232">
        <v>1</v>
      </c>
      <c r="Q547" s="233">
        <v>2</v>
      </c>
      <c r="R547" s="255"/>
      <c r="S547" s="255"/>
      <c r="T547" s="625">
        <v>374000</v>
      </c>
      <c r="U547" s="223">
        <f>AH547+AO547</f>
        <v>148100</v>
      </c>
      <c r="V547" s="218">
        <f>AI547+AP547</f>
        <v>0</v>
      </c>
      <c r="W547" s="218">
        <f>AJ547+AQ547</f>
        <v>0</v>
      </c>
      <c r="X547" s="218">
        <f>AK547+AR547</f>
        <v>0</v>
      </c>
      <c r="Y547" s="212">
        <f>AL547+AS547</f>
        <v>148100</v>
      </c>
      <c r="Z547" s="214">
        <f>AT547+AY547+BF547+BK547+BP547+BU547</f>
        <v>225900</v>
      </c>
      <c r="AA547" s="218">
        <f>AU547+AZ547+BG547+BL547+BQ547+BV547</f>
        <v>0</v>
      </c>
      <c r="AB547" s="218">
        <f>AV547+BA547+BH547+BM547+BR547+BW547</f>
        <v>0</v>
      </c>
      <c r="AC547" s="218">
        <f>AW547+BB547+BI547+BN547+BS547+BX547</f>
        <v>0</v>
      </c>
      <c r="AD547" s="212">
        <f>AX547+BC547+BJ547+BO547+BT547+BY547</f>
        <v>225900</v>
      </c>
      <c r="AE547" s="252"/>
      <c r="AF547" s="252"/>
      <c r="AH547" s="249">
        <f>SUM(AI547:AL547)</f>
        <v>73600</v>
      </c>
      <c r="AI547" s="238"/>
      <c r="AJ547" s="238"/>
      <c r="AK547" s="238"/>
      <c r="AL547" s="239">
        <v>73600</v>
      </c>
      <c r="AM547" s="254"/>
      <c r="AN547" s="262"/>
      <c r="AO547" s="249">
        <f>SUM(AP547:AS547)</f>
        <v>74500</v>
      </c>
      <c r="AP547" s="238"/>
      <c r="AQ547" s="238"/>
      <c r="AR547" s="238"/>
      <c r="AS547" s="242">
        <v>74500</v>
      </c>
      <c r="AT547" s="214">
        <f>SUM(AU547:AX547)</f>
        <v>75300</v>
      </c>
      <c r="AU547" s="238"/>
      <c r="AV547" s="238"/>
      <c r="AW547" s="238"/>
      <c r="AX547" s="239">
        <v>75300</v>
      </c>
      <c r="AY547" s="249">
        <f>SUM(AZ547:BC547)</f>
        <v>75300</v>
      </c>
      <c r="AZ547" s="238"/>
      <c r="BA547" s="238"/>
      <c r="BB547" s="238"/>
      <c r="BC547" s="246">
        <v>75300</v>
      </c>
      <c r="BD547" s="254"/>
      <c r="BE547" s="252"/>
      <c r="BF547" s="249">
        <f>SUM(BG547:BJ547)</f>
        <v>75300</v>
      </c>
      <c r="BG547" s="238"/>
      <c r="BH547" s="238"/>
      <c r="BI547" s="238"/>
      <c r="BJ547" s="239">
        <v>75300</v>
      </c>
      <c r="BK547" s="249">
        <f>SUM(BL547:BO547)</f>
        <v>0</v>
      </c>
      <c r="BL547" s="238"/>
      <c r="BM547" s="238"/>
      <c r="BN547" s="238"/>
      <c r="BO547" s="246"/>
      <c r="BP547" s="223">
        <f>SUM(BQ547:BT547)</f>
        <v>0</v>
      </c>
      <c r="BQ547" s="238"/>
      <c r="BR547" s="238"/>
      <c r="BS547" s="238"/>
      <c r="BT547" s="246"/>
      <c r="BU547" s="249">
        <f>SUM(BV547:BY547)</f>
        <v>0</v>
      </c>
      <c r="BV547" s="238"/>
      <c r="BW547" s="238"/>
      <c r="BX547" s="238"/>
      <c r="BY547" s="246"/>
      <c r="CA547" s="222">
        <v>486</v>
      </c>
      <c r="CB547" s="216"/>
      <c r="CC547" s="216"/>
      <c r="CD547" s="216"/>
      <c r="CE547" s="216"/>
      <c r="CF547" s="216">
        <f t="shared" si="405"/>
        <v>0</v>
      </c>
      <c r="CH547" s="263" t="s">
        <v>75</v>
      </c>
      <c r="CJ547" s="274">
        <v>63</v>
      </c>
    </row>
    <row r="548" spans="1:89" s="211" customFormat="1" ht="16.5" customHeight="1" x14ac:dyDescent="0.15">
      <c r="A548" s="213"/>
      <c r="B548" s="236"/>
      <c r="C548" s="268"/>
      <c r="D548" s="700" t="s">
        <v>1306</v>
      </c>
      <c r="E548" s="267"/>
      <c r="F548" s="273"/>
      <c r="G548" s="173"/>
      <c r="H548" s="1177" t="s">
        <v>1308</v>
      </c>
      <c r="I548" s="433"/>
      <c r="J548" s="434"/>
      <c r="K548" s="232"/>
      <c r="L548" s="232"/>
      <c r="M548" s="232"/>
      <c r="N548" s="232"/>
      <c r="O548" s="232"/>
      <c r="P548" s="232"/>
      <c r="Q548" s="233"/>
      <c r="R548" s="255"/>
      <c r="S548" s="255"/>
      <c r="T548" s="940">
        <f>SUBTOTAL(9,T547:T547)</f>
        <v>374000</v>
      </c>
      <c r="U548" s="1147">
        <f t="shared" ref="U548:AD548" si="416">SUBTOTAL(9,U547:U547)</f>
        <v>148100</v>
      </c>
      <c r="V548" s="218">
        <f t="shared" si="416"/>
        <v>0</v>
      </c>
      <c r="W548" s="218">
        <f t="shared" si="416"/>
        <v>0</v>
      </c>
      <c r="X548" s="218">
        <f t="shared" si="416"/>
        <v>0</v>
      </c>
      <c r="Y548" s="212">
        <f t="shared" si="416"/>
        <v>148100</v>
      </c>
      <c r="Z548" s="1146">
        <f t="shared" si="416"/>
        <v>225900</v>
      </c>
      <c r="AA548" s="218">
        <f t="shared" si="416"/>
        <v>0</v>
      </c>
      <c r="AB548" s="218">
        <f t="shared" si="416"/>
        <v>0</v>
      </c>
      <c r="AC548" s="218">
        <f t="shared" si="416"/>
        <v>0</v>
      </c>
      <c r="AD548" s="1141">
        <f t="shared" si="416"/>
        <v>225900</v>
      </c>
      <c r="AE548" s="252"/>
      <c r="AF548" s="252"/>
      <c r="AH548" s="249"/>
      <c r="AI548" s="238"/>
      <c r="AJ548" s="238"/>
      <c r="AK548" s="238"/>
      <c r="AL548" s="239"/>
      <c r="AM548" s="254"/>
      <c r="AN548" s="262"/>
      <c r="AO548" s="249"/>
      <c r="AP548" s="238"/>
      <c r="AQ548" s="238"/>
      <c r="AR548" s="238"/>
      <c r="AS548" s="242"/>
      <c r="AT548" s="214"/>
      <c r="AU548" s="238"/>
      <c r="AV548" s="238"/>
      <c r="AW548" s="238"/>
      <c r="AX548" s="239"/>
      <c r="AY548" s="249"/>
      <c r="AZ548" s="238"/>
      <c r="BA548" s="238"/>
      <c r="BB548" s="238"/>
      <c r="BC548" s="246"/>
      <c r="BD548" s="254"/>
      <c r="BE548" s="252"/>
      <c r="BF548" s="249"/>
      <c r="BG548" s="238"/>
      <c r="BH548" s="238"/>
      <c r="BI548" s="238"/>
      <c r="BJ548" s="239"/>
      <c r="BK548" s="249"/>
      <c r="BL548" s="238"/>
      <c r="BM548" s="238"/>
      <c r="BN548" s="238"/>
      <c r="BO548" s="246"/>
      <c r="BP548" s="223"/>
      <c r="BQ548" s="238"/>
      <c r="BR548" s="238"/>
      <c r="BS548" s="238"/>
      <c r="BT548" s="246"/>
      <c r="BU548" s="249"/>
      <c r="BV548" s="238"/>
      <c r="BW548" s="238"/>
      <c r="BX548" s="238"/>
      <c r="BY548" s="246"/>
      <c r="CA548" s="222"/>
      <c r="CB548" s="216"/>
      <c r="CC548" s="216"/>
      <c r="CD548" s="216"/>
      <c r="CE548" s="216"/>
      <c r="CF548" s="216">
        <f t="shared" si="405"/>
        <v>0</v>
      </c>
      <c r="CH548" s="263"/>
      <c r="CJ548" s="274"/>
    </row>
    <row r="549" spans="1:89" s="211" customFormat="1" ht="16.5" customHeight="1" x14ac:dyDescent="0.15">
      <c r="A549" s="213">
        <f>+ROW()-14</f>
        <v>535</v>
      </c>
      <c r="B549" s="236" t="s">
        <v>74</v>
      </c>
      <c r="C549" s="265" t="s">
        <v>1309</v>
      </c>
      <c r="D549" s="266" t="s">
        <v>1310</v>
      </c>
      <c r="E549" s="269" t="s">
        <v>1153</v>
      </c>
      <c r="F549" s="272" t="s">
        <v>1278</v>
      </c>
      <c r="G549" s="151" t="s">
        <v>1311</v>
      </c>
      <c r="H549" s="162" t="s">
        <v>252</v>
      </c>
      <c r="I549" s="433">
        <v>43190</v>
      </c>
      <c r="J549" s="434">
        <v>45016</v>
      </c>
      <c r="K549" s="232">
        <v>10</v>
      </c>
      <c r="L549" s="232">
        <v>2</v>
      </c>
      <c r="M549" s="232">
        <v>2</v>
      </c>
      <c r="N549" s="232">
        <v>3</v>
      </c>
      <c r="O549" s="232">
        <v>2</v>
      </c>
      <c r="P549" s="232">
        <v>1</v>
      </c>
      <c r="Q549" s="233">
        <v>4</v>
      </c>
      <c r="R549" s="255"/>
      <c r="S549" s="255"/>
      <c r="T549" s="624">
        <v>1316806</v>
      </c>
      <c r="U549" s="223">
        <f>AH549+AO549</f>
        <v>519481</v>
      </c>
      <c r="V549" s="218">
        <f>AI549+AP549</f>
        <v>0</v>
      </c>
      <c r="W549" s="218">
        <f>AJ549+AQ549</f>
        <v>0</v>
      </c>
      <c r="X549" s="218">
        <f>AK549+AR549</f>
        <v>0</v>
      </c>
      <c r="Y549" s="212">
        <f>AL549+AS549</f>
        <v>519481</v>
      </c>
      <c r="Z549" s="214">
        <f>AT549+AY549+BF549+BK549+BP549+BU549</f>
        <v>797325</v>
      </c>
      <c r="AA549" s="218">
        <f>AU549+AZ549+BG549+BL549+BQ549+BV549</f>
        <v>0</v>
      </c>
      <c r="AB549" s="218">
        <f>AV549+BA549+BH549+BM549+BR549+BW549</f>
        <v>0</v>
      </c>
      <c r="AC549" s="218">
        <f>AW549+BB549+BI549+BN549+BS549+BX549</f>
        <v>0</v>
      </c>
      <c r="AD549" s="212">
        <f>AX549+BC549+BJ549+BO549+BT549+BY549</f>
        <v>797325</v>
      </c>
      <c r="AE549" s="252"/>
      <c r="AF549" s="252"/>
      <c r="AH549" s="249">
        <f>SUM(AI549:AL549)</f>
        <v>257729</v>
      </c>
      <c r="AI549" s="238"/>
      <c r="AJ549" s="238"/>
      <c r="AK549" s="238"/>
      <c r="AL549" s="239">
        <v>257729</v>
      </c>
      <c r="AM549" s="254"/>
      <c r="AN549" s="262"/>
      <c r="AO549" s="249">
        <f>SUM(AP549:AS549)</f>
        <v>261752</v>
      </c>
      <c r="AP549" s="238"/>
      <c r="AQ549" s="238"/>
      <c r="AR549" s="238"/>
      <c r="AS549" s="242">
        <v>261752</v>
      </c>
      <c r="AT549" s="214">
        <f>SUM(AU549:AX549)</f>
        <v>265775</v>
      </c>
      <c r="AU549" s="238"/>
      <c r="AV549" s="238"/>
      <c r="AW549" s="238"/>
      <c r="AX549" s="239">
        <v>265775</v>
      </c>
      <c r="AY549" s="249">
        <f>SUM(AZ549:BC549)</f>
        <v>265775</v>
      </c>
      <c r="AZ549" s="238"/>
      <c r="BA549" s="238"/>
      <c r="BB549" s="238"/>
      <c r="BC549" s="246">
        <v>265775</v>
      </c>
      <c r="BD549" s="254"/>
      <c r="BE549" s="252"/>
      <c r="BF549" s="249">
        <f>SUM(BG549:BJ549)</f>
        <v>265775</v>
      </c>
      <c r="BG549" s="238"/>
      <c r="BH549" s="238"/>
      <c r="BI549" s="238"/>
      <c r="BJ549" s="239">
        <v>265775</v>
      </c>
      <c r="BK549" s="249">
        <f>SUM(BL549:BO549)</f>
        <v>0</v>
      </c>
      <c r="BL549" s="238"/>
      <c r="BM549" s="238"/>
      <c r="BN549" s="238"/>
      <c r="BO549" s="246"/>
      <c r="BP549" s="223">
        <f>SUM(BQ549:BT549)</f>
        <v>0</v>
      </c>
      <c r="BQ549" s="238"/>
      <c r="BR549" s="238"/>
      <c r="BS549" s="238"/>
      <c r="BT549" s="246"/>
      <c r="BU549" s="249">
        <f>SUM(BV549:BY549)</f>
        <v>0</v>
      </c>
      <c r="BV549" s="238"/>
      <c r="BW549" s="238"/>
      <c r="BX549" s="238"/>
      <c r="BY549" s="246"/>
      <c r="CA549" s="222">
        <v>488</v>
      </c>
      <c r="CB549" s="216"/>
      <c r="CC549" s="216"/>
      <c r="CD549" s="216"/>
      <c r="CE549" s="216"/>
      <c r="CF549" s="216">
        <f t="shared" si="405"/>
        <v>0</v>
      </c>
      <c r="CH549" s="263" t="s">
        <v>75</v>
      </c>
      <c r="CJ549" s="274">
        <v>63</v>
      </c>
    </row>
    <row r="550" spans="1:89" s="211" customFormat="1" ht="16.5" customHeight="1" x14ac:dyDescent="0.15">
      <c r="A550" s="213"/>
      <c r="B550" s="236"/>
      <c r="C550" s="265"/>
      <c r="D550" s="697" t="s">
        <v>1310</v>
      </c>
      <c r="E550" s="269"/>
      <c r="F550" s="272"/>
      <c r="G550" s="151"/>
      <c r="H550" s="1177" t="s">
        <v>252</v>
      </c>
      <c r="I550" s="433"/>
      <c r="J550" s="434"/>
      <c r="K550" s="232"/>
      <c r="L550" s="232"/>
      <c r="M550" s="232"/>
      <c r="N550" s="232"/>
      <c r="O550" s="232"/>
      <c r="P550" s="232"/>
      <c r="Q550" s="233"/>
      <c r="R550" s="255"/>
      <c r="S550" s="255"/>
      <c r="T550" s="939">
        <f>SUBTOTAL(9,T549:T549)</f>
        <v>1316806</v>
      </c>
      <c r="U550" s="1147">
        <f t="shared" ref="U550:AD550" si="417">SUBTOTAL(9,U549:U549)</f>
        <v>519481</v>
      </c>
      <c r="V550" s="218">
        <f t="shared" si="417"/>
        <v>0</v>
      </c>
      <c r="W550" s="218">
        <f t="shared" si="417"/>
        <v>0</v>
      </c>
      <c r="X550" s="218">
        <f t="shared" si="417"/>
        <v>0</v>
      </c>
      <c r="Y550" s="212">
        <f t="shared" si="417"/>
        <v>519481</v>
      </c>
      <c r="Z550" s="1146">
        <f t="shared" si="417"/>
        <v>797325</v>
      </c>
      <c r="AA550" s="218">
        <f t="shared" si="417"/>
        <v>0</v>
      </c>
      <c r="AB550" s="218">
        <f t="shared" si="417"/>
        <v>0</v>
      </c>
      <c r="AC550" s="218">
        <f t="shared" si="417"/>
        <v>0</v>
      </c>
      <c r="AD550" s="1141">
        <f t="shared" si="417"/>
        <v>797325</v>
      </c>
      <c r="AE550" s="252"/>
      <c r="AF550" s="252"/>
      <c r="AH550" s="249"/>
      <c r="AI550" s="238"/>
      <c r="AJ550" s="238"/>
      <c r="AK550" s="238"/>
      <c r="AL550" s="239"/>
      <c r="AM550" s="254"/>
      <c r="AN550" s="262"/>
      <c r="AO550" s="249"/>
      <c r="AP550" s="238"/>
      <c r="AQ550" s="238"/>
      <c r="AR550" s="238"/>
      <c r="AS550" s="242"/>
      <c r="AT550" s="214"/>
      <c r="AU550" s="238"/>
      <c r="AV550" s="238"/>
      <c r="AW550" s="238"/>
      <c r="AX550" s="239"/>
      <c r="AY550" s="249"/>
      <c r="AZ550" s="238"/>
      <c r="BA550" s="238"/>
      <c r="BB550" s="238"/>
      <c r="BC550" s="246"/>
      <c r="BD550" s="254"/>
      <c r="BE550" s="252"/>
      <c r="BF550" s="249"/>
      <c r="BG550" s="238"/>
      <c r="BH550" s="238"/>
      <c r="BI550" s="238"/>
      <c r="BJ550" s="239"/>
      <c r="BK550" s="249"/>
      <c r="BL550" s="238"/>
      <c r="BM550" s="238"/>
      <c r="BN550" s="238"/>
      <c r="BO550" s="246"/>
      <c r="BP550" s="223"/>
      <c r="BQ550" s="238"/>
      <c r="BR550" s="238"/>
      <c r="BS550" s="238"/>
      <c r="BT550" s="246"/>
      <c r="BU550" s="249"/>
      <c r="BV550" s="238"/>
      <c r="BW550" s="238"/>
      <c r="BX550" s="238"/>
      <c r="BY550" s="246"/>
      <c r="CA550" s="222"/>
      <c r="CB550" s="216"/>
      <c r="CC550" s="216"/>
      <c r="CD550" s="216"/>
      <c r="CE550" s="216"/>
      <c r="CF550" s="216">
        <f t="shared" si="405"/>
        <v>0</v>
      </c>
      <c r="CH550" s="263"/>
      <c r="CJ550" s="274"/>
    </row>
    <row r="551" spans="1:89" s="211" customFormat="1" ht="16.5" customHeight="1" x14ac:dyDescent="0.15">
      <c r="A551" s="213">
        <f>+ROW()-14</f>
        <v>537</v>
      </c>
      <c r="B551" s="236" t="s">
        <v>26</v>
      </c>
      <c r="C551" s="268" t="s">
        <v>1312</v>
      </c>
      <c r="D551" s="266" t="s">
        <v>1312</v>
      </c>
      <c r="E551" s="269" t="s">
        <v>1153</v>
      </c>
      <c r="F551" s="272" t="s">
        <v>1278</v>
      </c>
      <c r="G551" s="151" t="s">
        <v>1283</v>
      </c>
      <c r="H551" s="162">
        <v>3</v>
      </c>
      <c r="I551" s="433" t="s">
        <v>1293</v>
      </c>
      <c r="J551" s="434" t="s">
        <v>1296</v>
      </c>
      <c r="K551" s="232">
        <v>10</v>
      </c>
      <c r="L551" s="232">
        <v>2</v>
      </c>
      <c r="M551" s="232">
        <v>2</v>
      </c>
      <c r="N551" s="232">
        <v>3</v>
      </c>
      <c r="O551" s="232">
        <v>2</v>
      </c>
      <c r="P551" s="232">
        <v>1</v>
      </c>
      <c r="Q551" s="233">
        <v>6</v>
      </c>
      <c r="R551" s="255"/>
      <c r="S551" s="255"/>
      <c r="T551" s="258">
        <v>20000</v>
      </c>
      <c r="U551" s="223">
        <f>AH551+AO551</f>
        <v>0</v>
      </c>
      <c r="V551" s="218">
        <f>AI551+AP551</f>
        <v>0</v>
      </c>
      <c r="W551" s="218">
        <f>AJ551+AQ551</f>
        <v>0</v>
      </c>
      <c r="X551" s="218">
        <f>AK551+AR551</f>
        <v>0</v>
      </c>
      <c r="Y551" s="212">
        <f>AL551+AS551</f>
        <v>0</v>
      </c>
      <c r="Z551" s="214">
        <v>20000</v>
      </c>
      <c r="AA551" s="218">
        <f>AU551+AZ551+BG551+BL551+BQ551+BV551</f>
        <v>0</v>
      </c>
      <c r="AB551" s="218">
        <f>AV551+BA551+BH551+BM551+BR551+BW551</f>
        <v>0</v>
      </c>
      <c r="AC551" s="218">
        <f>AW551+BB551+BI551+BN551+BS551+BX551</f>
        <v>0</v>
      </c>
      <c r="AD551" s="212">
        <v>20000</v>
      </c>
      <c r="AE551" s="252"/>
      <c r="AF551" s="252"/>
      <c r="AH551" s="249">
        <f>SUM(AI551:AL551)</f>
        <v>0</v>
      </c>
      <c r="AI551" s="238"/>
      <c r="AJ551" s="238"/>
      <c r="AK551" s="238"/>
      <c r="AL551" s="239"/>
      <c r="AM551" s="254"/>
      <c r="AN551" s="262"/>
      <c r="AO551" s="249">
        <f>SUM(AP551:AS551)</f>
        <v>0</v>
      </c>
      <c r="AP551" s="238"/>
      <c r="AQ551" s="238"/>
      <c r="AR551" s="238"/>
      <c r="AS551" s="242"/>
      <c r="AT551" s="214">
        <v>0</v>
      </c>
      <c r="AU551" s="238"/>
      <c r="AV551" s="238"/>
      <c r="AW551" s="238"/>
      <c r="AX551" s="239"/>
      <c r="AY551" s="249">
        <f>SUM(AZ551:BC551)</f>
        <v>20000</v>
      </c>
      <c r="AZ551" s="238"/>
      <c r="BA551" s="238"/>
      <c r="BB551" s="238"/>
      <c r="BC551" s="246">
        <v>20000</v>
      </c>
      <c r="BD551" s="254"/>
      <c r="BE551" s="252"/>
      <c r="BF551" s="249">
        <f>SUM(BG551:BJ551)</f>
        <v>0</v>
      </c>
      <c r="BG551" s="238"/>
      <c r="BH551" s="238"/>
      <c r="BI551" s="238"/>
      <c r="BJ551" s="239"/>
      <c r="BK551" s="249">
        <f>SUM(BL551:BO551)</f>
        <v>0</v>
      </c>
      <c r="BL551" s="238"/>
      <c r="BM551" s="238"/>
      <c r="BN551" s="238"/>
      <c r="BO551" s="246"/>
      <c r="BP551" s="223">
        <f>SUM(BQ551:BT551)</f>
        <v>0</v>
      </c>
      <c r="BQ551" s="238"/>
      <c r="BR551" s="238"/>
      <c r="BS551" s="238"/>
      <c r="BT551" s="246"/>
      <c r="BU551" s="249">
        <f>SUM(BV551:BY551)</f>
        <v>0</v>
      </c>
      <c r="BV551" s="238"/>
      <c r="BW551" s="238"/>
      <c r="BX551" s="238"/>
      <c r="BY551" s="246"/>
      <c r="CA551" s="222">
        <v>491.5</v>
      </c>
      <c r="CB551" s="216"/>
      <c r="CC551" s="216"/>
      <c r="CD551" s="216"/>
      <c r="CE551" s="216"/>
      <c r="CF551" s="216">
        <f t="shared" si="405"/>
        <v>0</v>
      </c>
      <c r="CH551" s="263">
        <v>32</v>
      </c>
      <c r="CJ551" s="274">
        <v>63</v>
      </c>
    </row>
    <row r="552" spans="1:89" s="211" customFormat="1" ht="16.5" customHeight="1" x14ac:dyDescent="0.15">
      <c r="A552" s="213">
        <f t="shared" ref="A552:A559" si="418">+ROW()-14</f>
        <v>538</v>
      </c>
      <c r="B552" s="236"/>
      <c r="C552" s="268"/>
      <c r="D552" s="697" t="s">
        <v>1312</v>
      </c>
      <c r="E552" s="269"/>
      <c r="F552" s="272"/>
      <c r="G552" s="151"/>
      <c r="H552" s="1177">
        <v>3</v>
      </c>
      <c r="I552" s="433"/>
      <c r="J552" s="434"/>
      <c r="K552" s="232"/>
      <c r="L552" s="232"/>
      <c r="M552" s="232"/>
      <c r="N552" s="232"/>
      <c r="O552" s="232"/>
      <c r="P552" s="232"/>
      <c r="Q552" s="233"/>
      <c r="R552" s="255"/>
      <c r="S552" s="255"/>
      <c r="T552" s="939">
        <f>SUBTOTAL(9,T551:T551)</f>
        <v>20000</v>
      </c>
      <c r="U552" s="223">
        <f t="shared" ref="U552:AD554" si="419">SUBTOTAL(9,U551:U551)</f>
        <v>0</v>
      </c>
      <c r="V552" s="218">
        <f t="shared" si="419"/>
        <v>0</v>
      </c>
      <c r="W552" s="218">
        <f t="shared" si="419"/>
        <v>0</v>
      </c>
      <c r="X552" s="218">
        <f t="shared" si="419"/>
        <v>0</v>
      </c>
      <c r="Y552" s="212">
        <f t="shared" si="419"/>
        <v>0</v>
      </c>
      <c r="Z552" s="1146">
        <f t="shared" si="419"/>
        <v>20000</v>
      </c>
      <c r="AA552" s="218">
        <f t="shared" si="419"/>
        <v>0</v>
      </c>
      <c r="AB552" s="218">
        <f t="shared" si="419"/>
        <v>0</v>
      </c>
      <c r="AC552" s="218">
        <f t="shared" si="419"/>
        <v>0</v>
      </c>
      <c r="AD552" s="1141">
        <f t="shared" si="419"/>
        <v>20000</v>
      </c>
      <c r="AE552" s="252"/>
      <c r="AF552" s="252"/>
      <c r="AH552" s="249"/>
      <c r="AI552" s="238"/>
      <c r="AJ552" s="238"/>
      <c r="AK552" s="238"/>
      <c r="AL552" s="239"/>
      <c r="AM552" s="254"/>
      <c r="AN552" s="262"/>
      <c r="AO552" s="249"/>
      <c r="AP552" s="238"/>
      <c r="AQ552" s="238"/>
      <c r="AR552" s="238"/>
      <c r="AS552" s="242"/>
      <c r="AT552" s="214"/>
      <c r="AU552" s="238"/>
      <c r="AV552" s="238"/>
      <c r="AW552" s="238"/>
      <c r="AX552" s="239"/>
      <c r="AY552" s="249"/>
      <c r="AZ552" s="238"/>
      <c r="BA552" s="238"/>
      <c r="BB552" s="238"/>
      <c r="BC552" s="246"/>
      <c r="BD552" s="254"/>
      <c r="BE552" s="252"/>
      <c r="BF552" s="249"/>
      <c r="BG552" s="238"/>
      <c r="BH552" s="238"/>
      <c r="BI552" s="238"/>
      <c r="BJ552" s="239"/>
      <c r="BK552" s="249"/>
      <c r="BL552" s="238"/>
      <c r="BM552" s="238"/>
      <c r="BN552" s="238"/>
      <c r="BO552" s="246"/>
      <c r="BP552" s="223"/>
      <c r="BQ552" s="238"/>
      <c r="BR552" s="238"/>
      <c r="BS552" s="238"/>
      <c r="BT552" s="246"/>
      <c r="BU552" s="249"/>
      <c r="BV552" s="238"/>
      <c r="BW552" s="238"/>
      <c r="BX552" s="238"/>
      <c r="BY552" s="246"/>
      <c r="CA552" s="222"/>
      <c r="CB552" s="216"/>
      <c r="CC552" s="216"/>
      <c r="CD552" s="216"/>
      <c r="CE552" s="216"/>
      <c r="CF552" s="216">
        <f t="shared" si="405"/>
        <v>0</v>
      </c>
      <c r="CH552" s="425"/>
      <c r="CJ552" s="274"/>
    </row>
    <row r="553" spans="1:89" s="1028" customFormat="1" ht="16.5" customHeight="1" x14ac:dyDescent="0.15">
      <c r="A553" s="213">
        <f t="shared" si="418"/>
        <v>539</v>
      </c>
      <c r="B553" s="236" t="s">
        <v>74</v>
      </c>
      <c r="C553" s="1015"/>
      <c r="D553" s="1056" t="s">
        <v>2151</v>
      </c>
      <c r="E553" s="1017" t="s">
        <v>1214</v>
      </c>
      <c r="F553" s="1018" t="s">
        <v>2149</v>
      </c>
      <c r="G553" s="1019"/>
      <c r="H553" s="1020" t="s">
        <v>2150</v>
      </c>
      <c r="I553" s="1021"/>
      <c r="J553" s="1022"/>
      <c r="K553" s="1023"/>
      <c r="L553" s="1023"/>
      <c r="M553" s="1023"/>
      <c r="N553" s="1023"/>
      <c r="O553" s="1023"/>
      <c r="P553" s="1023"/>
      <c r="Q553" s="1024"/>
      <c r="R553" s="1025"/>
      <c r="S553" s="1025"/>
      <c r="T553" s="1026">
        <v>150000</v>
      </c>
      <c r="U553" s="223">
        <f>SUBTOTAL(9,U552:U552)</f>
        <v>0</v>
      </c>
      <c r="V553" s="218">
        <f>SUBTOTAL(9,V552:V552)</f>
        <v>0</v>
      </c>
      <c r="W553" s="218">
        <f>SUBTOTAL(9,W552:W552)</f>
        <v>0</v>
      </c>
      <c r="X553" s="218">
        <f>SUBTOTAL(9,X552:X552)</f>
        <v>0</v>
      </c>
      <c r="Y553" s="212">
        <f>SUBTOTAL(9,Y552:Y552)</f>
        <v>0</v>
      </c>
      <c r="Z553" s="214">
        <f>AT553+AY553+BF553+BK553+BP553+BU553</f>
        <v>150000</v>
      </c>
      <c r="AA553" s="218">
        <f>AU553+AZ553+BG553+BL553+BQ553+BV553</f>
        <v>0</v>
      </c>
      <c r="AB553" s="218">
        <f>AV553+BA553+BH553+BM553+BR553+BW553</f>
        <v>0</v>
      </c>
      <c r="AC553" s="218">
        <f>AW553+BB553+BI553+BN553+BS553+BX553</f>
        <v>0</v>
      </c>
      <c r="AD553" s="212">
        <f>AX553+BC553+BJ553+BO553+BT553+BY553</f>
        <v>150000</v>
      </c>
      <c r="AE553" s="1027"/>
      <c r="AF553" s="1027"/>
      <c r="AH553" s="1029"/>
      <c r="AI553" s="1030"/>
      <c r="AJ553" s="1030"/>
      <c r="AK553" s="1030"/>
      <c r="AL553" s="982"/>
      <c r="AM553" s="1031"/>
      <c r="AN553" s="1032"/>
      <c r="AO553" s="1029"/>
      <c r="AP553" s="1030"/>
      <c r="AQ553" s="1030"/>
      <c r="AR553" s="1030"/>
      <c r="AS553" s="981"/>
      <c r="AT553" s="214">
        <f>SUM(AU553:AX553)</f>
        <v>30000</v>
      </c>
      <c r="AU553" s="1030"/>
      <c r="AV553" s="1030"/>
      <c r="AW553" s="1030"/>
      <c r="AX553" s="982">
        <v>30000</v>
      </c>
      <c r="AY553" s="1029">
        <f>SUM(AZ553:BC553)</f>
        <v>30000</v>
      </c>
      <c r="AZ553" s="1030"/>
      <c r="BA553" s="1030"/>
      <c r="BB553" s="1030"/>
      <c r="BC553" s="982">
        <v>30000</v>
      </c>
      <c r="BD553" s="1031"/>
      <c r="BE553" s="1027"/>
      <c r="BF553" s="214">
        <f>SUM(BG553:BJ553)</f>
        <v>30000</v>
      </c>
      <c r="BG553" s="1030"/>
      <c r="BH553" s="1030"/>
      <c r="BI553" s="1030"/>
      <c r="BJ553" s="982">
        <v>30000</v>
      </c>
      <c r="BK553" s="214">
        <f>SUM(BL553:BO553)</f>
        <v>30000</v>
      </c>
      <c r="BL553" s="1030"/>
      <c r="BM553" s="1030"/>
      <c r="BN553" s="1030"/>
      <c r="BO553" s="983">
        <v>30000</v>
      </c>
      <c r="BP553" s="214">
        <f>SUM(BQ553:BT553)</f>
        <v>30000</v>
      </c>
      <c r="BQ553" s="1030"/>
      <c r="BR553" s="1030"/>
      <c r="BS553" s="1030"/>
      <c r="BT553" s="983">
        <v>30000</v>
      </c>
      <c r="BU553" s="1029"/>
      <c r="BV553" s="1030"/>
      <c r="BW553" s="1030"/>
      <c r="BX553" s="1030"/>
      <c r="BY553" s="983"/>
      <c r="CA553" s="1033"/>
      <c r="CB553" s="1034"/>
      <c r="CC553" s="1034"/>
      <c r="CD553" s="1034"/>
      <c r="CE553" s="1034"/>
      <c r="CF553" s="1034"/>
      <c r="CH553" s="1035"/>
      <c r="CJ553" s="1036"/>
    </row>
    <row r="554" spans="1:89" s="1028" customFormat="1" ht="16.5" customHeight="1" x14ac:dyDescent="0.15">
      <c r="A554" s="213">
        <f t="shared" si="418"/>
        <v>540</v>
      </c>
      <c r="B554" s="1037"/>
      <c r="C554" s="1015"/>
      <c r="D554" s="1016" t="s">
        <v>2151</v>
      </c>
      <c r="E554" s="1017"/>
      <c r="F554" s="1018"/>
      <c r="G554" s="1019" t="s">
        <v>2152</v>
      </c>
      <c r="H554" s="1177" t="s">
        <v>2150</v>
      </c>
      <c r="I554" s="1021">
        <v>43891</v>
      </c>
      <c r="J554" s="1022">
        <v>45747</v>
      </c>
      <c r="K554" s="1023">
        <v>10</v>
      </c>
      <c r="L554" s="1023">
        <v>2</v>
      </c>
      <c r="M554" s="1023">
        <v>2</v>
      </c>
      <c r="N554" s="1023">
        <v>3</v>
      </c>
      <c r="O554" s="1023">
        <v>2</v>
      </c>
      <c r="P554" s="1023">
        <v>1</v>
      </c>
      <c r="Q554" s="1024">
        <v>7</v>
      </c>
      <c r="R554" s="1025"/>
      <c r="S554" s="1025"/>
      <c r="T554" s="939">
        <v>150000</v>
      </c>
      <c r="U554" s="223">
        <f t="shared" si="419"/>
        <v>0</v>
      </c>
      <c r="V554" s="218">
        <f t="shared" si="419"/>
        <v>0</v>
      </c>
      <c r="W554" s="218">
        <f t="shared" si="419"/>
        <v>0</v>
      </c>
      <c r="X554" s="218">
        <f t="shared" si="419"/>
        <v>0</v>
      </c>
      <c r="Y554" s="212">
        <f t="shared" si="419"/>
        <v>0</v>
      </c>
      <c r="Z554" s="1146">
        <f t="shared" si="419"/>
        <v>150000</v>
      </c>
      <c r="AA554" s="218">
        <f t="shared" ref="AA554:AC555" si="420">AU554+AZ554+BG554+BL554+BQ554+BV554</f>
        <v>0</v>
      </c>
      <c r="AB554" s="218">
        <f t="shared" si="420"/>
        <v>0</v>
      </c>
      <c r="AC554" s="218">
        <f t="shared" si="420"/>
        <v>0</v>
      </c>
      <c r="AD554" s="1141">
        <f t="shared" si="419"/>
        <v>150000</v>
      </c>
      <c r="AE554" s="1027"/>
      <c r="AF554" s="1027"/>
      <c r="AH554" s="1029"/>
      <c r="AI554" s="1030"/>
      <c r="AJ554" s="1030"/>
      <c r="AK554" s="1030"/>
      <c r="AL554" s="982"/>
      <c r="AM554" s="1031"/>
      <c r="AN554" s="1032"/>
      <c r="AO554" s="1029"/>
      <c r="AP554" s="1030"/>
      <c r="AQ554" s="1030"/>
      <c r="AR554" s="1030"/>
      <c r="AS554" s="981"/>
      <c r="AT554" s="1038">
        <f>SUM(AU554:AX554)</f>
        <v>30000</v>
      </c>
      <c r="AU554" s="1030"/>
      <c r="AV554" s="1030"/>
      <c r="AW554" s="1030"/>
      <c r="AX554" s="982">
        <v>30000</v>
      </c>
      <c r="AY554" s="1029">
        <f>SUM(AZ554:BC554)</f>
        <v>30000</v>
      </c>
      <c r="AZ554" s="1030"/>
      <c r="BA554" s="1030"/>
      <c r="BB554" s="1030"/>
      <c r="BC554" s="982">
        <v>30000</v>
      </c>
      <c r="BD554" s="1031"/>
      <c r="BE554" s="1027"/>
      <c r="BF554" s="1029">
        <f>SUM(BG554:BJ554)</f>
        <v>30000</v>
      </c>
      <c r="BG554" s="1030"/>
      <c r="BH554" s="1030"/>
      <c r="BI554" s="1030"/>
      <c r="BJ554" s="982">
        <v>30000</v>
      </c>
      <c r="BK554" s="1029">
        <f>SUM(BL554:BO554)</f>
        <v>30000</v>
      </c>
      <c r="BL554" s="1030"/>
      <c r="BM554" s="1030"/>
      <c r="BN554" s="1030"/>
      <c r="BO554" s="983">
        <v>30000</v>
      </c>
      <c r="BP554" s="1039">
        <f>SUM(BQ554:BT554)</f>
        <v>30000</v>
      </c>
      <c r="BQ554" s="1030"/>
      <c r="BR554" s="1030"/>
      <c r="BS554" s="1030"/>
      <c r="BT554" s="983">
        <v>30000</v>
      </c>
      <c r="BU554" s="1029">
        <f>SUM(BV554:BY554)</f>
        <v>0</v>
      </c>
      <c r="BV554" s="1030"/>
      <c r="BW554" s="1030"/>
      <c r="BX554" s="1030"/>
      <c r="BY554" s="983">
        <v>0</v>
      </c>
      <c r="CA554" s="1033"/>
      <c r="CB554" s="1034"/>
      <c r="CC554" s="1034"/>
      <c r="CD554" s="1034"/>
      <c r="CE554" s="1034"/>
      <c r="CF554" s="1034"/>
      <c r="CH554" s="1035"/>
      <c r="CJ554" s="1036"/>
    </row>
    <row r="555" spans="1:89" s="211" customFormat="1" ht="16.5" customHeight="1" x14ac:dyDescent="0.15">
      <c r="A555" s="213">
        <f>+ROW()-14</f>
        <v>541</v>
      </c>
      <c r="B555" s="1201" t="s">
        <v>28</v>
      </c>
      <c r="C555" s="268" t="s">
        <v>1329</v>
      </c>
      <c r="D555" s="266" t="s">
        <v>1330</v>
      </c>
      <c r="E555" s="267" t="s">
        <v>1153</v>
      </c>
      <c r="F555" s="272" t="s">
        <v>1278</v>
      </c>
      <c r="G555" s="151" t="s">
        <v>1331</v>
      </c>
      <c r="H555" s="162" t="s">
        <v>1332</v>
      </c>
      <c r="I555" s="433">
        <v>43891</v>
      </c>
      <c r="J555" s="434">
        <v>45747</v>
      </c>
      <c r="K555" s="232">
        <v>10</v>
      </c>
      <c r="L555" s="232">
        <v>2</v>
      </c>
      <c r="M555" s="232">
        <v>2</v>
      </c>
      <c r="N555" s="232">
        <v>3</v>
      </c>
      <c r="O555" s="232">
        <v>2</v>
      </c>
      <c r="P555" s="232">
        <v>1</v>
      </c>
      <c r="Q555" s="233">
        <v>10</v>
      </c>
      <c r="R555" s="255"/>
      <c r="S555" s="255"/>
      <c r="T555" s="258">
        <v>5163968</v>
      </c>
      <c r="U555" s="214">
        <f>AH555+AO555</f>
        <v>0</v>
      </c>
      <c r="V555" s="218">
        <f>AI555+AP555</f>
        <v>0</v>
      </c>
      <c r="W555" s="218">
        <f>AJ555+AQ555</f>
        <v>0</v>
      </c>
      <c r="X555" s="218">
        <f>AK555+AR555</f>
        <v>0</v>
      </c>
      <c r="Y555" s="212">
        <f>AL555+AS555</f>
        <v>0</v>
      </c>
      <c r="Z555" s="214">
        <f>AT555+AY555+BF555+BK555+BP555+BU555</f>
        <v>5163968</v>
      </c>
      <c r="AA555" s="218">
        <f t="shared" si="420"/>
        <v>0</v>
      </c>
      <c r="AB555" s="218">
        <f t="shared" si="420"/>
        <v>0</v>
      </c>
      <c r="AC555" s="218">
        <f t="shared" si="420"/>
        <v>0</v>
      </c>
      <c r="AD555" s="212">
        <f>AX555+BC555+BJ555+BO555+BT555+BY555</f>
        <v>5163968</v>
      </c>
      <c r="AE555" s="252"/>
      <c r="AF555" s="252"/>
      <c r="AG555" s="376"/>
      <c r="AH555" s="249">
        <f>SUM(AI555:AL555)</f>
        <v>0</v>
      </c>
      <c r="AI555" s="238"/>
      <c r="AJ555" s="238"/>
      <c r="AK555" s="238"/>
      <c r="AL555" s="239"/>
      <c r="AM555" s="254"/>
      <c r="AN555" s="262"/>
      <c r="AO555" s="249">
        <f>SUM(AP555:AS555)</f>
        <v>0</v>
      </c>
      <c r="AP555" s="238"/>
      <c r="AQ555" s="238"/>
      <c r="AR555" s="238"/>
      <c r="AS555" s="242"/>
      <c r="AT555" s="214">
        <f>SUM(AU555:AX555)</f>
        <v>1039388</v>
      </c>
      <c r="AU555" s="238"/>
      <c r="AV555" s="238"/>
      <c r="AW555" s="238"/>
      <c r="AX555" s="239">
        <v>1039388</v>
      </c>
      <c r="AY555" s="249">
        <f>SUM(AZ555:BC555)</f>
        <v>1031145</v>
      </c>
      <c r="AZ555" s="238"/>
      <c r="BA555" s="238"/>
      <c r="BB555" s="238"/>
      <c r="BC555" s="246">
        <v>1031145</v>
      </c>
      <c r="BD555" s="254"/>
      <c r="BE555" s="252"/>
      <c r="BF555" s="249">
        <f>SUM(BG555:BJ555)</f>
        <v>1031145</v>
      </c>
      <c r="BG555" s="238"/>
      <c r="BH555" s="238"/>
      <c r="BI555" s="238"/>
      <c r="BJ555" s="239">
        <v>1031145</v>
      </c>
      <c r="BK555" s="249">
        <f>SUM(BL555:BO555)</f>
        <v>1031145</v>
      </c>
      <c r="BL555" s="238"/>
      <c r="BM555" s="238"/>
      <c r="BN555" s="238"/>
      <c r="BO555" s="246">
        <v>1031145</v>
      </c>
      <c r="BP555" s="223">
        <f>SUM(BQ555:BT555)</f>
        <v>1031145</v>
      </c>
      <c r="BQ555" s="238"/>
      <c r="BR555" s="238"/>
      <c r="BS555" s="238"/>
      <c r="BT555" s="246">
        <v>1031145</v>
      </c>
      <c r="BU555" s="249">
        <f>SUM(BV555:BY555)</f>
        <v>0</v>
      </c>
      <c r="BV555" s="238"/>
      <c r="BW555" s="238"/>
      <c r="BX555" s="238"/>
      <c r="BY555" s="246"/>
      <c r="CA555" s="222">
        <v>1004</v>
      </c>
      <c r="CB555" s="216"/>
      <c r="CC555" s="216"/>
      <c r="CD555" s="216"/>
      <c r="CE555" s="216"/>
      <c r="CF555" s="216">
        <f>+T555-Z555-U555</f>
        <v>0</v>
      </c>
      <c r="CH555" s="376"/>
    </row>
    <row r="556" spans="1:89" s="211" customFormat="1" ht="16.5" customHeight="1" x14ac:dyDescent="0.15">
      <c r="A556" s="213"/>
      <c r="B556" s="236"/>
      <c r="C556" s="268"/>
      <c r="D556" s="697" t="s">
        <v>2179</v>
      </c>
      <c r="E556" s="267"/>
      <c r="F556" s="325"/>
      <c r="G556" s="151"/>
      <c r="H556" s="1177" t="s">
        <v>1332</v>
      </c>
      <c r="I556" s="433"/>
      <c r="J556" s="434"/>
      <c r="K556" s="232"/>
      <c r="L556" s="232"/>
      <c r="M556" s="232"/>
      <c r="N556" s="232"/>
      <c r="O556" s="232"/>
      <c r="P556" s="232"/>
      <c r="Q556" s="233"/>
      <c r="R556" s="255"/>
      <c r="S556" s="255"/>
      <c r="T556" s="939">
        <f>SUBTOTAL(9,T555:T555)</f>
        <v>5163968</v>
      </c>
      <c r="U556" s="214">
        <f t="shared" ref="U556:AD556" si="421">SUBTOTAL(9,U555:U555)</f>
        <v>0</v>
      </c>
      <c r="V556" s="218">
        <f t="shared" si="421"/>
        <v>0</v>
      </c>
      <c r="W556" s="218">
        <f t="shared" si="421"/>
        <v>0</v>
      </c>
      <c r="X556" s="218">
        <f t="shared" si="421"/>
        <v>0</v>
      </c>
      <c r="Y556" s="212">
        <f t="shared" si="421"/>
        <v>0</v>
      </c>
      <c r="Z556" s="1146">
        <f t="shared" si="421"/>
        <v>5163968</v>
      </c>
      <c r="AA556" s="218">
        <f t="shared" si="421"/>
        <v>0</v>
      </c>
      <c r="AB556" s="218">
        <f t="shared" si="421"/>
        <v>0</v>
      </c>
      <c r="AC556" s="218">
        <f t="shared" si="421"/>
        <v>0</v>
      </c>
      <c r="AD556" s="1141">
        <f t="shared" si="421"/>
        <v>5163968</v>
      </c>
      <c r="AE556" s="252"/>
      <c r="AF556" s="252"/>
      <c r="AG556" s="376"/>
      <c r="AH556" s="249"/>
      <c r="AI556" s="238"/>
      <c r="AJ556" s="238"/>
      <c r="AK556" s="238"/>
      <c r="AL556" s="239"/>
      <c r="AM556" s="254"/>
      <c r="AN556" s="262"/>
      <c r="AO556" s="249"/>
      <c r="AP556" s="238"/>
      <c r="AQ556" s="238"/>
      <c r="AR556" s="238"/>
      <c r="AS556" s="242"/>
      <c r="AT556" s="214"/>
      <c r="AU556" s="238"/>
      <c r="AV556" s="238"/>
      <c r="AW556" s="238"/>
      <c r="AX556" s="239"/>
      <c r="AY556" s="223"/>
      <c r="AZ556" s="238"/>
      <c r="BA556" s="238"/>
      <c r="BB556" s="238"/>
      <c r="BC556" s="239"/>
      <c r="BD556" s="254"/>
      <c r="BE556" s="252"/>
      <c r="BF556" s="249"/>
      <c r="BG556" s="238"/>
      <c r="BH556" s="238"/>
      <c r="BI556" s="238"/>
      <c r="BJ556" s="239"/>
      <c r="BK556" s="249"/>
      <c r="BL556" s="238"/>
      <c r="BM556" s="238"/>
      <c r="BN556" s="238"/>
      <c r="BO556" s="246"/>
      <c r="BP556" s="223"/>
      <c r="BQ556" s="238"/>
      <c r="BR556" s="238"/>
      <c r="BS556" s="238"/>
      <c r="BT556" s="246"/>
      <c r="BU556" s="249"/>
      <c r="BV556" s="238"/>
      <c r="BW556" s="238"/>
      <c r="BX556" s="238"/>
      <c r="BY556" s="246"/>
      <c r="CA556" s="222"/>
      <c r="CB556" s="216"/>
      <c r="CC556" s="216"/>
      <c r="CD556" s="216"/>
      <c r="CE556" s="216"/>
      <c r="CF556" s="216">
        <f>+T556-Z556-U556</f>
        <v>0</v>
      </c>
      <c r="CH556" s="376"/>
    </row>
    <row r="557" spans="1:89" s="211" customFormat="1" ht="16.5" customHeight="1" x14ac:dyDescent="0.15">
      <c r="A557" s="213">
        <f t="shared" si="418"/>
        <v>543</v>
      </c>
      <c r="B557" s="236" t="s">
        <v>27</v>
      </c>
      <c r="C557" s="268" t="s">
        <v>1336</v>
      </c>
      <c r="D557" s="266" t="s">
        <v>2060</v>
      </c>
      <c r="E557" s="267" t="s">
        <v>1153</v>
      </c>
      <c r="F557" s="325" t="s">
        <v>1278</v>
      </c>
      <c r="G557" s="151" t="s">
        <v>1337</v>
      </c>
      <c r="H557" s="162">
        <v>3</v>
      </c>
      <c r="I557" s="433">
        <v>43922</v>
      </c>
      <c r="J557" s="434">
        <v>44377</v>
      </c>
      <c r="K557" s="232">
        <v>10</v>
      </c>
      <c r="L557" s="232">
        <v>2</v>
      </c>
      <c r="M557" s="232">
        <v>2</v>
      </c>
      <c r="N557" s="232">
        <v>3</v>
      </c>
      <c r="O557" s="232">
        <v>2</v>
      </c>
      <c r="P557" s="232">
        <v>2</v>
      </c>
      <c r="Q557" s="233">
        <v>9</v>
      </c>
      <c r="R557" s="255"/>
      <c r="S557" s="255"/>
      <c r="T557" s="258">
        <v>222000</v>
      </c>
      <c r="U557" s="214">
        <f t="shared" ref="U557:Y559" si="422">AH557+AO557</f>
        <v>0</v>
      </c>
      <c r="V557" s="218">
        <f t="shared" si="422"/>
        <v>0</v>
      </c>
      <c r="W557" s="218">
        <f t="shared" si="422"/>
        <v>0</v>
      </c>
      <c r="X557" s="218">
        <f t="shared" si="422"/>
        <v>0</v>
      </c>
      <c r="Y557" s="212">
        <f t="shared" si="422"/>
        <v>0</v>
      </c>
      <c r="Z557" s="214">
        <f t="shared" ref="Z557:AD559" si="423">AT557+AY557+BF557+BK557+BP557+BU557</f>
        <v>222000</v>
      </c>
      <c r="AA557" s="218">
        <f t="shared" si="423"/>
        <v>0</v>
      </c>
      <c r="AB557" s="218">
        <f t="shared" si="423"/>
        <v>104000</v>
      </c>
      <c r="AC557" s="218">
        <f t="shared" si="423"/>
        <v>0</v>
      </c>
      <c r="AD557" s="212">
        <f t="shared" si="423"/>
        <v>118000</v>
      </c>
      <c r="AE557" s="252"/>
      <c r="AF557" s="252"/>
      <c r="AH557" s="249">
        <f>SUM(AI557:AL557)</f>
        <v>0</v>
      </c>
      <c r="AI557" s="238"/>
      <c r="AJ557" s="238"/>
      <c r="AK557" s="238"/>
      <c r="AL557" s="239"/>
      <c r="AM557" s="254"/>
      <c r="AN557" s="262"/>
      <c r="AO557" s="249">
        <f>SUM(AP557:AS557)</f>
        <v>0</v>
      </c>
      <c r="AP557" s="238"/>
      <c r="AQ557" s="238"/>
      <c r="AR557" s="238"/>
      <c r="AS557" s="242"/>
      <c r="AT557" s="214">
        <f>SUM(AU557:AX557)</f>
        <v>0</v>
      </c>
      <c r="AU557" s="238"/>
      <c r="AV557" s="238"/>
      <c r="AW557" s="238"/>
      <c r="AX557" s="246"/>
      <c r="AY557" s="223">
        <f>SUM(AZ557:BC557)</f>
        <v>222000</v>
      </c>
      <c r="AZ557" s="238"/>
      <c r="BA557" s="238">
        <v>104000</v>
      </c>
      <c r="BB557" s="238"/>
      <c r="BC557" s="239">
        <v>118000</v>
      </c>
      <c r="BD557" s="254"/>
      <c r="BE557" s="252"/>
      <c r="BF557" s="249">
        <f>SUM(BG557:BJ557)</f>
        <v>0</v>
      </c>
      <c r="BG557" s="238"/>
      <c r="BH557" s="238"/>
      <c r="BI557" s="238"/>
      <c r="BJ557" s="239"/>
      <c r="BK557" s="249">
        <f>SUM(BL557:BO557)</f>
        <v>0</v>
      </c>
      <c r="BL557" s="238"/>
      <c r="BM557" s="238"/>
      <c r="BN557" s="238"/>
      <c r="BO557" s="246"/>
      <c r="BP557" s="223">
        <f>SUM(BQ557:BT557)</f>
        <v>0</v>
      </c>
      <c r="BQ557" s="238"/>
      <c r="BR557" s="238"/>
      <c r="BS557" s="238"/>
      <c r="BT557" s="246"/>
      <c r="BU557" s="249">
        <f>SUM(BV557:BY557)</f>
        <v>0</v>
      </c>
      <c r="BV557" s="238"/>
      <c r="BW557" s="238"/>
      <c r="BX557" s="238"/>
      <c r="BY557" s="246"/>
      <c r="CA557" s="222">
        <v>1014</v>
      </c>
      <c r="CB557" s="216"/>
      <c r="CC557" s="216"/>
      <c r="CD557" s="216"/>
      <c r="CE557" s="216"/>
      <c r="CF557" s="216">
        <f t="shared" si="405"/>
        <v>0</v>
      </c>
      <c r="CH557" s="376"/>
      <c r="CK557" s="620" t="s">
        <v>1962</v>
      </c>
    </row>
    <row r="558" spans="1:89" s="211" customFormat="1" ht="16.5" customHeight="1" x14ac:dyDescent="0.15">
      <c r="A558" s="213">
        <f t="shared" si="418"/>
        <v>544</v>
      </c>
      <c r="B558" s="236"/>
      <c r="C558" s="268"/>
      <c r="D558" s="697" t="s">
        <v>2060</v>
      </c>
      <c r="E558" s="267"/>
      <c r="F558" s="325"/>
      <c r="G558" s="151"/>
      <c r="H558" s="1177">
        <v>3</v>
      </c>
      <c r="I558" s="433"/>
      <c r="J558" s="434"/>
      <c r="K558" s="232"/>
      <c r="L558" s="232"/>
      <c r="M558" s="232"/>
      <c r="N558" s="232"/>
      <c r="O558" s="232"/>
      <c r="P558" s="232"/>
      <c r="Q558" s="233"/>
      <c r="R558" s="255"/>
      <c r="S558" s="255"/>
      <c r="T558" s="939">
        <f>SUBTOTAL(9,T557:T557)</f>
        <v>222000</v>
      </c>
      <c r="U558" s="223">
        <f t="shared" ref="U558:AD558" si="424">SUBTOTAL(9,U557:U557)</f>
        <v>0</v>
      </c>
      <c r="V558" s="218">
        <f t="shared" si="424"/>
        <v>0</v>
      </c>
      <c r="W558" s="218">
        <f t="shared" si="424"/>
        <v>0</v>
      </c>
      <c r="X558" s="218">
        <f t="shared" si="424"/>
        <v>0</v>
      </c>
      <c r="Y558" s="212">
        <f t="shared" si="424"/>
        <v>0</v>
      </c>
      <c r="Z558" s="1146">
        <f t="shared" si="424"/>
        <v>222000</v>
      </c>
      <c r="AA558" s="218">
        <f t="shared" si="424"/>
        <v>0</v>
      </c>
      <c r="AB558" s="1149">
        <f t="shared" si="424"/>
        <v>104000</v>
      </c>
      <c r="AC558" s="218">
        <f t="shared" si="424"/>
        <v>0</v>
      </c>
      <c r="AD558" s="1141">
        <f t="shared" si="424"/>
        <v>118000</v>
      </c>
      <c r="AE558" s="252"/>
      <c r="AF558" s="252"/>
      <c r="AH558" s="249"/>
      <c r="AI558" s="238"/>
      <c r="AJ558" s="238"/>
      <c r="AK558" s="238"/>
      <c r="AL558" s="239"/>
      <c r="AM558" s="254"/>
      <c r="AN558" s="262"/>
      <c r="AO558" s="249"/>
      <c r="AP558" s="238"/>
      <c r="AQ558" s="238"/>
      <c r="AR558" s="238"/>
      <c r="AS558" s="242"/>
      <c r="AT558" s="214"/>
      <c r="AU558" s="238"/>
      <c r="AV558" s="238"/>
      <c r="AW558" s="238"/>
      <c r="AX558" s="239"/>
      <c r="AY558" s="223"/>
      <c r="AZ558" s="238"/>
      <c r="BA558" s="238"/>
      <c r="BB558" s="238"/>
      <c r="BC558" s="239"/>
      <c r="BD558" s="254"/>
      <c r="BE558" s="252"/>
      <c r="BF558" s="249"/>
      <c r="BG558" s="238"/>
      <c r="BH558" s="238"/>
      <c r="BI558" s="238"/>
      <c r="BJ558" s="239"/>
      <c r="BK558" s="249"/>
      <c r="BL558" s="238"/>
      <c r="BM558" s="238"/>
      <c r="BN558" s="238"/>
      <c r="BO558" s="246"/>
      <c r="BP558" s="223"/>
      <c r="BQ558" s="238"/>
      <c r="BR558" s="238"/>
      <c r="BS558" s="238"/>
      <c r="BT558" s="246"/>
      <c r="BU558" s="249"/>
      <c r="BV558" s="238"/>
      <c r="BW558" s="238"/>
      <c r="BX558" s="238"/>
      <c r="BY558" s="246"/>
      <c r="CA558" s="222"/>
      <c r="CB558" s="216"/>
      <c r="CC558" s="216"/>
      <c r="CD558" s="216"/>
      <c r="CE558" s="216"/>
      <c r="CF558" s="216">
        <f t="shared" si="405"/>
        <v>0</v>
      </c>
      <c r="CH558" s="376"/>
      <c r="CK558" s="620"/>
    </row>
    <row r="559" spans="1:89" s="211" customFormat="1" ht="16.5" customHeight="1" x14ac:dyDescent="0.15">
      <c r="A559" s="213">
        <f t="shared" si="418"/>
        <v>545</v>
      </c>
      <c r="B559" s="426" t="s">
        <v>28</v>
      </c>
      <c r="C559" s="265" t="s">
        <v>1321</v>
      </c>
      <c r="D559" s="266" t="s">
        <v>1322</v>
      </c>
      <c r="E559" s="269" t="s">
        <v>1153</v>
      </c>
      <c r="F559" s="272" t="s">
        <v>1278</v>
      </c>
      <c r="G559" s="151" t="s">
        <v>1323</v>
      </c>
      <c r="H559" s="162" t="s">
        <v>254</v>
      </c>
      <c r="I559" s="433">
        <v>43770</v>
      </c>
      <c r="J559" s="434">
        <v>44651</v>
      </c>
      <c r="K559" s="232">
        <v>10</v>
      </c>
      <c r="L559" s="232">
        <v>2</v>
      </c>
      <c r="M559" s="232">
        <v>2</v>
      </c>
      <c r="N559" s="232">
        <v>3</v>
      </c>
      <c r="O559" s="232">
        <v>2</v>
      </c>
      <c r="P559" s="232">
        <v>2</v>
      </c>
      <c r="Q559" s="233">
        <v>10</v>
      </c>
      <c r="R559" s="255"/>
      <c r="S559" s="255"/>
      <c r="T559" s="258">
        <v>2950000</v>
      </c>
      <c r="U559" s="223">
        <f t="shared" si="422"/>
        <v>0</v>
      </c>
      <c r="V559" s="218">
        <f t="shared" si="422"/>
        <v>0</v>
      </c>
      <c r="W559" s="218">
        <f t="shared" si="422"/>
        <v>0</v>
      </c>
      <c r="X559" s="218">
        <f t="shared" si="422"/>
        <v>0</v>
      </c>
      <c r="Y559" s="212">
        <f t="shared" si="422"/>
        <v>0</v>
      </c>
      <c r="Z559" s="214">
        <f t="shared" si="423"/>
        <v>2241228</v>
      </c>
      <c r="AA559" s="218">
        <f t="shared" si="423"/>
        <v>282898</v>
      </c>
      <c r="AB559" s="218">
        <f t="shared" si="423"/>
        <v>0</v>
      </c>
      <c r="AC559" s="218">
        <f t="shared" si="423"/>
        <v>0</v>
      </c>
      <c r="AD559" s="212">
        <f t="shared" si="423"/>
        <v>1958330</v>
      </c>
      <c r="AE559" s="252"/>
      <c r="AF559" s="252"/>
      <c r="AH559" s="249">
        <f>SUM(AI559:AL559)</f>
        <v>0</v>
      </c>
      <c r="AI559" s="238"/>
      <c r="AJ559" s="238"/>
      <c r="AK559" s="238"/>
      <c r="AL559" s="239"/>
      <c r="AM559" s="254"/>
      <c r="AN559" s="262"/>
      <c r="AO559" s="249">
        <f>SUM(AP559:AS559)</f>
        <v>0</v>
      </c>
      <c r="AP559" s="1105"/>
      <c r="AQ559" s="1105"/>
      <c r="AR559" s="1105"/>
      <c r="AS559" s="1106"/>
      <c r="AT559" s="214">
        <f>SUM(AU559:AX559)</f>
        <v>906100</v>
      </c>
      <c r="AU559" s="238">
        <v>119560</v>
      </c>
      <c r="AV559" s="238"/>
      <c r="AW559" s="238"/>
      <c r="AX559" s="239">
        <v>786540</v>
      </c>
      <c r="AY559" s="249">
        <f>SUM(AZ559:BC559)</f>
        <v>1335128</v>
      </c>
      <c r="AZ559" s="238">
        <v>163338</v>
      </c>
      <c r="BA559" s="238"/>
      <c r="BB559" s="238"/>
      <c r="BC559" s="246">
        <v>1171790</v>
      </c>
      <c r="BD559" s="254"/>
      <c r="BE559" s="252"/>
      <c r="BF559" s="249">
        <f>SUM(BG559:BJ559)</f>
        <v>0</v>
      </c>
      <c r="BG559" s="238"/>
      <c r="BH559" s="238"/>
      <c r="BI559" s="238"/>
      <c r="BJ559" s="239"/>
      <c r="BK559" s="249">
        <f>SUM(BL559:BO559)</f>
        <v>0</v>
      </c>
      <c r="BL559" s="238"/>
      <c r="BM559" s="238"/>
      <c r="BN559" s="238"/>
      <c r="BO559" s="246"/>
      <c r="BP559" s="223">
        <f>SUM(BQ559:BT559)</f>
        <v>0</v>
      </c>
      <c r="BQ559" s="238"/>
      <c r="BR559" s="238"/>
      <c r="BS559" s="238"/>
      <c r="BT559" s="246"/>
      <c r="BU559" s="249">
        <f>SUM(BV559:BY559)</f>
        <v>0</v>
      </c>
      <c r="BV559" s="238"/>
      <c r="BW559" s="238"/>
      <c r="BX559" s="238"/>
      <c r="BY559" s="246"/>
      <c r="CA559" s="222">
        <v>499</v>
      </c>
      <c r="CB559" s="216"/>
      <c r="CC559" s="216"/>
      <c r="CD559" s="216"/>
      <c r="CE559" s="216"/>
      <c r="CF559" s="216">
        <f t="shared" si="405"/>
        <v>708772</v>
      </c>
      <c r="CH559" s="263" t="s">
        <v>170</v>
      </c>
      <c r="CJ559" s="274">
        <v>63</v>
      </c>
    </row>
    <row r="560" spans="1:89" s="211" customFormat="1" ht="16.5" customHeight="1" x14ac:dyDescent="0.15">
      <c r="A560" s="213"/>
      <c r="B560" s="426"/>
      <c r="C560" s="265"/>
      <c r="D560" s="697" t="s">
        <v>1322</v>
      </c>
      <c r="E560" s="269"/>
      <c r="F560" s="272"/>
      <c r="G560" s="151"/>
      <c r="H560" s="1177" t="s">
        <v>254</v>
      </c>
      <c r="I560" s="533"/>
      <c r="J560" s="434"/>
      <c r="K560" s="232"/>
      <c r="L560" s="232"/>
      <c r="M560" s="232"/>
      <c r="N560" s="232"/>
      <c r="O560" s="232"/>
      <c r="P560" s="232"/>
      <c r="Q560" s="233"/>
      <c r="R560" s="255"/>
      <c r="S560" s="255"/>
      <c r="T560" s="939">
        <f>SUBTOTAL(9,T559:T559)</f>
        <v>2950000</v>
      </c>
      <c r="U560" s="223">
        <f t="shared" ref="U560:AD560" si="425">SUBTOTAL(9,U559:U559)</f>
        <v>0</v>
      </c>
      <c r="V560" s="218">
        <f t="shared" si="425"/>
        <v>0</v>
      </c>
      <c r="W560" s="218">
        <f t="shared" si="425"/>
        <v>0</v>
      </c>
      <c r="X560" s="218">
        <f t="shared" si="425"/>
        <v>0</v>
      </c>
      <c r="Y560" s="212">
        <f t="shared" si="425"/>
        <v>0</v>
      </c>
      <c r="Z560" s="1146">
        <f t="shared" si="425"/>
        <v>2241228</v>
      </c>
      <c r="AA560" s="1149">
        <f t="shared" si="425"/>
        <v>282898</v>
      </c>
      <c r="AB560" s="218">
        <f t="shared" si="425"/>
        <v>0</v>
      </c>
      <c r="AC560" s="218">
        <f t="shared" si="425"/>
        <v>0</v>
      </c>
      <c r="AD560" s="1141">
        <f t="shared" si="425"/>
        <v>1958330</v>
      </c>
      <c r="AE560" s="252"/>
      <c r="AF560" s="252"/>
      <c r="AH560" s="249"/>
      <c r="AI560" s="238"/>
      <c r="AJ560" s="238"/>
      <c r="AK560" s="238"/>
      <c r="AL560" s="239"/>
      <c r="AM560" s="254"/>
      <c r="AN560" s="262"/>
      <c r="AO560" s="249"/>
      <c r="AP560" s="238"/>
      <c r="AQ560" s="238"/>
      <c r="AR560" s="238"/>
      <c r="AS560" s="242"/>
      <c r="AT560" s="214"/>
      <c r="AU560" s="238"/>
      <c r="AV560" s="238"/>
      <c r="AW560" s="238"/>
      <c r="AX560" s="239"/>
      <c r="AY560" s="249"/>
      <c r="AZ560" s="238"/>
      <c r="BA560" s="238"/>
      <c r="BB560" s="238"/>
      <c r="BC560" s="246"/>
      <c r="BD560" s="254"/>
      <c r="BE560" s="252"/>
      <c r="BF560" s="249"/>
      <c r="BG560" s="238"/>
      <c r="BH560" s="238"/>
      <c r="BI560" s="238"/>
      <c r="BJ560" s="239"/>
      <c r="BK560" s="249"/>
      <c r="BL560" s="238"/>
      <c r="BM560" s="238"/>
      <c r="BN560" s="238"/>
      <c r="BO560" s="246"/>
      <c r="BP560" s="223"/>
      <c r="BQ560" s="238"/>
      <c r="BR560" s="238"/>
      <c r="BS560" s="238"/>
      <c r="BT560" s="246"/>
      <c r="BU560" s="249"/>
      <c r="BV560" s="238"/>
      <c r="BW560" s="238"/>
      <c r="BX560" s="238"/>
      <c r="BY560" s="246"/>
      <c r="CA560" s="222"/>
      <c r="CB560" s="216"/>
      <c r="CC560" s="216"/>
      <c r="CD560" s="216"/>
      <c r="CE560" s="216"/>
      <c r="CF560" s="216">
        <f t="shared" si="405"/>
        <v>708772</v>
      </c>
      <c r="CH560" s="263"/>
      <c r="CJ560" s="274"/>
    </row>
    <row r="561" spans="1:88" s="211" customFormat="1" ht="16.5" customHeight="1" x14ac:dyDescent="0.15">
      <c r="A561" s="213">
        <f>+ROW()-14</f>
        <v>547</v>
      </c>
      <c r="B561" s="236" t="s">
        <v>74</v>
      </c>
      <c r="C561" s="265" t="s">
        <v>1313</v>
      </c>
      <c r="D561" s="266" t="s">
        <v>1314</v>
      </c>
      <c r="E561" s="269" t="s">
        <v>1153</v>
      </c>
      <c r="F561" s="272" t="s">
        <v>1278</v>
      </c>
      <c r="G561" s="151" t="s">
        <v>1315</v>
      </c>
      <c r="H561" s="162" t="s">
        <v>252</v>
      </c>
      <c r="I561" s="433">
        <v>43190</v>
      </c>
      <c r="J561" s="434">
        <v>45016</v>
      </c>
      <c r="K561" s="232">
        <v>10</v>
      </c>
      <c r="L561" s="232">
        <v>2</v>
      </c>
      <c r="M561" s="232">
        <v>2</v>
      </c>
      <c r="N561" s="232">
        <v>3</v>
      </c>
      <c r="O561" s="232">
        <v>3</v>
      </c>
      <c r="P561" s="232">
        <v>1</v>
      </c>
      <c r="Q561" s="233">
        <v>1</v>
      </c>
      <c r="R561" s="255"/>
      <c r="S561" s="255"/>
      <c r="T561" s="624">
        <v>73210</v>
      </c>
      <c r="U561" s="223">
        <f>AH561+AO561</f>
        <v>28720</v>
      </c>
      <c r="V561" s="218">
        <f>AI561+AP561</f>
        <v>0</v>
      </c>
      <c r="W561" s="218">
        <f>AJ561+AQ561</f>
        <v>0</v>
      </c>
      <c r="X561" s="218">
        <f>AK561+AR561</f>
        <v>0</v>
      </c>
      <c r="Y561" s="212">
        <f>AL561+AS561</f>
        <v>28720</v>
      </c>
      <c r="Z561" s="214">
        <f>AT561+AY561+BF561+BK561+BP561+BU561</f>
        <v>44490</v>
      </c>
      <c r="AA561" s="218">
        <f>AU561+AZ561+BG561+BL561+BQ561+BV561</f>
        <v>0</v>
      </c>
      <c r="AB561" s="218">
        <f>AV561+BA561+BH561+BM561+BR561+BW561</f>
        <v>0</v>
      </c>
      <c r="AC561" s="218">
        <f>AW561+BB561+BI561+BN561+BS561+BX561</f>
        <v>0</v>
      </c>
      <c r="AD561" s="212">
        <f>AX561+BC561+BJ561+BO561+BT561+BY561</f>
        <v>44490</v>
      </c>
      <c r="AE561" s="252"/>
      <c r="AF561" s="252"/>
      <c r="AH561" s="249">
        <f>SUM(AI561:AL561)</f>
        <v>14370</v>
      </c>
      <c r="AI561" s="238"/>
      <c r="AJ561" s="238"/>
      <c r="AK561" s="238"/>
      <c r="AL561" s="239">
        <v>14370</v>
      </c>
      <c r="AM561" s="254"/>
      <c r="AN561" s="262"/>
      <c r="AO561" s="249">
        <f>SUM(AP561:AS561)</f>
        <v>14350</v>
      </c>
      <c r="AP561" s="238"/>
      <c r="AQ561" s="238"/>
      <c r="AR561" s="238"/>
      <c r="AS561" s="242">
        <v>14350</v>
      </c>
      <c r="AT561" s="214">
        <f>SUM(AU561:AX561)</f>
        <v>14830</v>
      </c>
      <c r="AU561" s="238"/>
      <c r="AV561" s="238"/>
      <c r="AW561" s="238"/>
      <c r="AX561" s="239">
        <v>14830</v>
      </c>
      <c r="AY561" s="249">
        <f>SUM(AZ561:BC561)</f>
        <v>14830</v>
      </c>
      <c r="AZ561" s="238"/>
      <c r="BA561" s="238"/>
      <c r="BB561" s="238"/>
      <c r="BC561" s="246">
        <v>14830</v>
      </c>
      <c r="BD561" s="254"/>
      <c r="BE561" s="252"/>
      <c r="BF561" s="249">
        <f>SUM(BG561:BJ561)</f>
        <v>14830</v>
      </c>
      <c r="BG561" s="238"/>
      <c r="BH561" s="238"/>
      <c r="BI561" s="238"/>
      <c r="BJ561" s="239">
        <v>14830</v>
      </c>
      <c r="BK561" s="249">
        <f>SUM(BL561:BO561)</f>
        <v>0</v>
      </c>
      <c r="BL561" s="238"/>
      <c r="BM561" s="238"/>
      <c r="BN561" s="238"/>
      <c r="BO561" s="246"/>
      <c r="BP561" s="223">
        <f>SUM(BQ561:BT561)</f>
        <v>0</v>
      </c>
      <c r="BQ561" s="238"/>
      <c r="BR561" s="238"/>
      <c r="BS561" s="238"/>
      <c r="BT561" s="246"/>
      <c r="BU561" s="249">
        <f>SUM(BV561:BY561)</f>
        <v>0</v>
      </c>
      <c r="BV561" s="238"/>
      <c r="BW561" s="238"/>
      <c r="BX561" s="238"/>
      <c r="BY561" s="246"/>
      <c r="CA561" s="222">
        <v>493</v>
      </c>
      <c r="CB561" s="216"/>
      <c r="CC561" s="216"/>
      <c r="CD561" s="216"/>
      <c r="CE561" s="216"/>
      <c r="CF561" s="216">
        <f t="shared" si="405"/>
        <v>0</v>
      </c>
      <c r="CH561" s="263" t="s">
        <v>75</v>
      </c>
      <c r="CJ561" s="274">
        <v>63</v>
      </c>
    </row>
    <row r="562" spans="1:88" s="211" customFormat="1" ht="16.5" customHeight="1" x14ac:dyDescent="0.15">
      <c r="A562" s="213"/>
      <c r="B562" s="236"/>
      <c r="C562" s="265"/>
      <c r="D562" s="697" t="s">
        <v>1314</v>
      </c>
      <c r="E562" s="269"/>
      <c r="F562" s="272"/>
      <c r="G562" s="151"/>
      <c r="H562" s="1177"/>
      <c r="I562" s="433"/>
      <c r="J562" s="434"/>
      <c r="K562" s="232"/>
      <c r="L562" s="232"/>
      <c r="M562" s="232"/>
      <c r="N562" s="232"/>
      <c r="O562" s="232"/>
      <c r="P562" s="232"/>
      <c r="Q562" s="233"/>
      <c r="R562" s="255"/>
      <c r="S562" s="255"/>
      <c r="T562" s="939">
        <f>SUBTOTAL(9,T561:T561)</f>
        <v>73210</v>
      </c>
      <c r="U562" s="223">
        <f t="shared" ref="U562:AD562" si="426">SUBTOTAL(9,U561:U561)</f>
        <v>28720</v>
      </c>
      <c r="V562" s="218">
        <f t="shared" si="426"/>
        <v>0</v>
      </c>
      <c r="W562" s="218">
        <f t="shared" si="426"/>
        <v>0</v>
      </c>
      <c r="X562" s="218">
        <f t="shared" si="426"/>
        <v>0</v>
      </c>
      <c r="Y562" s="1141">
        <f t="shared" si="426"/>
        <v>28720</v>
      </c>
      <c r="Z562" s="1146">
        <f t="shared" si="426"/>
        <v>44490</v>
      </c>
      <c r="AA562" s="218">
        <f t="shared" si="426"/>
        <v>0</v>
      </c>
      <c r="AB562" s="218">
        <f t="shared" si="426"/>
        <v>0</v>
      </c>
      <c r="AC562" s="218">
        <f t="shared" si="426"/>
        <v>0</v>
      </c>
      <c r="AD562" s="1141">
        <f t="shared" si="426"/>
        <v>44490</v>
      </c>
      <c r="AE562" s="252"/>
      <c r="AF562" s="252"/>
      <c r="AH562" s="249"/>
      <c r="AI562" s="238"/>
      <c r="AJ562" s="238"/>
      <c r="AK562" s="238"/>
      <c r="AL562" s="239"/>
      <c r="AM562" s="254"/>
      <c r="AN562" s="262"/>
      <c r="AO562" s="249"/>
      <c r="AP562" s="238"/>
      <c r="AQ562" s="238"/>
      <c r="AR562" s="238"/>
      <c r="AS562" s="242"/>
      <c r="AT562" s="214"/>
      <c r="AU562" s="238"/>
      <c r="AV562" s="238"/>
      <c r="AW562" s="238"/>
      <c r="AX562" s="239"/>
      <c r="AY562" s="249"/>
      <c r="AZ562" s="238"/>
      <c r="BA562" s="238"/>
      <c r="BB562" s="238"/>
      <c r="BC562" s="246"/>
      <c r="BD562" s="254"/>
      <c r="BE562" s="252"/>
      <c r="BF562" s="249"/>
      <c r="BG562" s="238"/>
      <c r="BH562" s="238"/>
      <c r="BI562" s="238"/>
      <c r="BJ562" s="239"/>
      <c r="BK562" s="249"/>
      <c r="BL562" s="238"/>
      <c r="BM562" s="238"/>
      <c r="BN562" s="238"/>
      <c r="BO562" s="246"/>
      <c r="BP562" s="223"/>
      <c r="BQ562" s="238"/>
      <c r="BR562" s="238"/>
      <c r="BS562" s="238"/>
      <c r="BT562" s="246"/>
      <c r="BU562" s="249"/>
      <c r="BV562" s="238"/>
      <c r="BW562" s="238"/>
      <c r="BX562" s="238"/>
      <c r="BY562" s="246"/>
      <c r="CA562" s="222"/>
      <c r="CB562" s="216"/>
      <c r="CC562" s="216"/>
      <c r="CD562" s="216"/>
      <c r="CE562" s="216"/>
      <c r="CF562" s="216">
        <f t="shared" si="405"/>
        <v>0</v>
      </c>
      <c r="CH562" s="263"/>
      <c r="CJ562" s="274"/>
    </row>
    <row r="563" spans="1:88" s="211" customFormat="1" ht="16.5" customHeight="1" x14ac:dyDescent="0.15">
      <c r="A563" s="213">
        <f>+ROW()-14</f>
        <v>549</v>
      </c>
      <c r="B563" s="426" t="s">
        <v>74</v>
      </c>
      <c r="C563" s="265" t="s">
        <v>1316</v>
      </c>
      <c r="D563" s="266" t="s">
        <v>1317</v>
      </c>
      <c r="E563" s="267" t="s">
        <v>1153</v>
      </c>
      <c r="F563" s="272" t="s">
        <v>1278</v>
      </c>
      <c r="G563" s="151" t="s">
        <v>1318</v>
      </c>
      <c r="H563" s="162" t="s">
        <v>252</v>
      </c>
      <c r="I563" s="433">
        <v>43190</v>
      </c>
      <c r="J563" s="434">
        <v>45016</v>
      </c>
      <c r="K563" s="427">
        <v>10</v>
      </c>
      <c r="L563" s="427">
        <v>2</v>
      </c>
      <c r="M563" s="427">
        <v>2</v>
      </c>
      <c r="N563" s="427">
        <v>3</v>
      </c>
      <c r="O563" s="427">
        <v>3</v>
      </c>
      <c r="P563" s="427">
        <v>1</v>
      </c>
      <c r="Q563" s="428">
        <v>1</v>
      </c>
      <c r="R563" s="255"/>
      <c r="S563" s="255"/>
      <c r="T563" s="624">
        <v>139148</v>
      </c>
      <c r="U563" s="223">
        <f>AH563+AO563</f>
        <v>56153</v>
      </c>
      <c r="V563" s="218">
        <f>AI563+AP563</f>
        <v>0</v>
      </c>
      <c r="W563" s="218">
        <f>AJ563+AQ563</f>
        <v>0</v>
      </c>
      <c r="X563" s="218">
        <f>AK563+AR563</f>
        <v>0</v>
      </c>
      <c r="Y563" s="212">
        <f>AL563+AS563</f>
        <v>56153</v>
      </c>
      <c r="Z563" s="214">
        <f>AT563+AY563+BF563+BK563+BP563+BU563</f>
        <v>82995</v>
      </c>
      <c r="AA563" s="218">
        <f>AU563+AZ563+BG563+BL563+BQ563+BV563</f>
        <v>0</v>
      </c>
      <c r="AB563" s="218">
        <f>AV563+BA563+BH563+BM563+BR563+BW563</f>
        <v>0</v>
      </c>
      <c r="AC563" s="218">
        <f>AW563+BB563+BI563+BN563+BS563+BX563</f>
        <v>0</v>
      </c>
      <c r="AD563" s="212">
        <f>AX563+BC563+BJ563+BO563+BT563+BY563</f>
        <v>82995</v>
      </c>
      <c r="AE563" s="252"/>
      <c r="AF563" s="252"/>
      <c r="AH563" s="249">
        <v>0</v>
      </c>
      <c r="AI563" s="238"/>
      <c r="AJ563" s="238"/>
      <c r="AK563" s="238"/>
      <c r="AL563" s="239"/>
      <c r="AM563" s="254"/>
      <c r="AN563" s="262"/>
      <c r="AO563" s="249">
        <f>SUM(AP563:AS563)</f>
        <v>56153</v>
      </c>
      <c r="AP563" s="238"/>
      <c r="AQ563" s="238"/>
      <c r="AR563" s="238"/>
      <c r="AS563" s="242">
        <v>56153</v>
      </c>
      <c r="AT563" s="214">
        <f>SUM(AU563:AX563)</f>
        <v>27665</v>
      </c>
      <c r="AU563" s="238"/>
      <c r="AV563" s="238"/>
      <c r="AW563" s="238"/>
      <c r="AX563" s="239">
        <v>27665</v>
      </c>
      <c r="AY563" s="249">
        <f>SUM(AZ563:BC563)</f>
        <v>27665</v>
      </c>
      <c r="AZ563" s="238"/>
      <c r="BA563" s="238"/>
      <c r="BB563" s="238"/>
      <c r="BC563" s="246">
        <v>27665</v>
      </c>
      <c r="BD563" s="254"/>
      <c r="BE563" s="252"/>
      <c r="BF563" s="249">
        <f>SUM(BG563:BJ563)</f>
        <v>27665</v>
      </c>
      <c r="BG563" s="238"/>
      <c r="BH563" s="238"/>
      <c r="BI563" s="238"/>
      <c r="BJ563" s="239">
        <v>27665</v>
      </c>
      <c r="BK563" s="249">
        <f>SUM(BL563:BO563)</f>
        <v>0</v>
      </c>
      <c r="BL563" s="238"/>
      <c r="BM563" s="238"/>
      <c r="BN563" s="238"/>
      <c r="BO563" s="246"/>
      <c r="BP563" s="223">
        <f>SUM(BQ563:BT563)</f>
        <v>0</v>
      </c>
      <c r="BQ563" s="238"/>
      <c r="BR563" s="238"/>
      <c r="BS563" s="238"/>
      <c r="BT563" s="246"/>
      <c r="BU563" s="249">
        <f>SUM(BV563:BY563)</f>
        <v>0</v>
      </c>
      <c r="BV563" s="238"/>
      <c r="BW563" s="238"/>
      <c r="BX563" s="238"/>
      <c r="BY563" s="246"/>
      <c r="CA563" s="222">
        <v>495</v>
      </c>
      <c r="CB563" s="216"/>
      <c r="CC563" s="403"/>
      <c r="CD563" s="403"/>
      <c r="CE563" s="403"/>
      <c r="CF563" s="216">
        <f t="shared" si="405"/>
        <v>0</v>
      </c>
      <c r="CH563" s="263" t="s">
        <v>75</v>
      </c>
      <c r="CJ563" s="274">
        <v>63</v>
      </c>
    </row>
    <row r="564" spans="1:88" s="211" customFormat="1" ht="16.5" customHeight="1" x14ac:dyDescent="0.15">
      <c r="A564" s="213"/>
      <c r="B564" s="287"/>
      <c r="C564" s="418"/>
      <c r="D564" s="697" t="s">
        <v>1317</v>
      </c>
      <c r="E564" s="267"/>
      <c r="F564" s="272"/>
      <c r="G564" s="411"/>
      <c r="H564" s="1177" t="s">
        <v>252</v>
      </c>
      <c r="I564" s="433"/>
      <c r="J564" s="434"/>
      <c r="K564" s="427"/>
      <c r="L564" s="427"/>
      <c r="M564" s="427"/>
      <c r="N564" s="427"/>
      <c r="O564" s="427"/>
      <c r="P564" s="427"/>
      <c r="Q564" s="428"/>
      <c r="R564" s="255"/>
      <c r="S564" s="255"/>
      <c r="T564" s="936">
        <f>SUBTOTAL(9,T563:T563)</f>
        <v>139148</v>
      </c>
      <c r="U564" s="308">
        <f t="shared" ref="U564:AD564" si="427">SUBTOTAL(9,U563:U563)</f>
        <v>56153</v>
      </c>
      <c r="V564" s="220">
        <f t="shared" si="427"/>
        <v>0</v>
      </c>
      <c r="W564" s="220">
        <f t="shared" si="427"/>
        <v>0</v>
      </c>
      <c r="X564" s="220">
        <f t="shared" si="427"/>
        <v>0</v>
      </c>
      <c r="Y564" s="1104">
        <f t="shared" si="427"/>
        <v>56153</v>
      </c>
      <c r="Z564" s="1138">
        <f t="shared" si="427"/>
        <v>82995</v>
      </c>
      <c r="AA564" s="220">
        <f t="shared" si="427"/>
        <v>0</v>
      </c>
      <c r="AB564" s="220">
        <f t="shared" si="427"/>
        <v>0</v>
      </c>
      <c r="AC564" s="220">
        <f t="shared" si="427"/>
        <v>0</v>
      </c>
      <c r="AD564" s="1104">
        <f t="shared" si="427"/>
        <v>82995</v>
      </c>
      <c r="AE564" s="252"/>
      <c r="AF564" s="252"/>
      <c r="AH564" s="251"/>
      <c r="AI564" s="240"/>
      <c r="AJ564" s="240"/>
      <c r="AK564" s="240"/>
      <c r="AL564" s="241"/>
      <c r="AM564" s="254"/>
      <c r="AN564" s="262"/>
      <c r="AO564" s="249"/>
      <c r="AP564" s="240"/>
      <c r="AQ564" s="240"/>
      <c r="AR564" s="240"/>
      <c r="AS564" s="243"/>
      <c r="AT564" s="214"/>
      <c r="AU564" s="240"/>
      <c r="AV564" s="240"/>
      <c r="AW564" s="240"/>
      <c r="AX564" s="241"/>
      <c r="AY564" s="249"/>
      <c r="AZ564" s="240"/>
      <c r="BA564" s="240"/>
      <c r="BB564" s="240"/>
      <c r="BC564" s="247"/>
      <c r="BD564" s="254"/>
      <c r="BE564" s="252"/>
      <c r="BF564" s="249"/>
      <c r="BG564" s="240"/>
      <c r="BH564" s="240"/>
      <c r="BI564" s="240"/>
      <c r="BJ564" s="241"/>
      <c r="BK564" s="249"/>
      <c r="BL564" s="240"/>
      <c r="BM564" s="240"/>
      <c r="BN564" s="240"/>
      <c r="BO564" s="247"/>
      <c r="BP564" s="223"/>
      <c r="BQ564" s="240"/>
      <c r="BR564" s="240"/>
      <c r="BS564" s="240"/>
      <c r="BT564" s="247"/>
      <c r="BU564" s="249"/>
      <c r="BV564" s="240"/>
      <c r="BW564" s="240"/>
      <c r="BX564" s="240"/>
      <c r="BY564" s="247"/>
      <c r="CA564" s="222"/>
      <c r="CB564" s="216"/>
      <c r="CC564" s="403"/>
      <c r="CD564" s="403"/>
      <c r="CE564" s="403"/>
      <c r="CF564" s="216">
        <f t="shared" si="405"/>
        <v>0</v>
      </c>
      <c r="CH564" s="425"/>
      <c r="CJ564" s="274"/>
    </row>
    <row r="565" spans="1:88" s="211" customFormat="1" ht="16.5" customHeight="1" x14ac:dyDescent="0.15">
      <c r="A565" s="213">
        <f>+ROW()-14</f>
        <v>551</v>
      </c>
      <c r="B565" s="1202" t="s">
        <v>28</v>
      </c>
      <c r="C565" s="303" t="s">
        <v>1333</v>
      </c>
      <c r="D565" s="304" t="s">
        <v>1334</v>
      </c>
      <c r="E565" s="267" t="s">
        <v>1153</v>
      </c>
      <c r="F565" s="272" t="s">
        <v>1278</v>
      </c>
      <c r="G565" s="411" t="s">
        <v>1335</v>
      </c>
      <c r="H565" s="162" t="s">
        <v>1332</v>
      </c>
      <c r="I565" s="433">
        <v>43891</v>
      </c>
      <c r="J565" s="434">
        <v>45747</v>
      </c>
      <c r="K565" s="427">
        <v>10</v>
      </c>
      <c r="L565" s="427">
        <v>2</v>
      </c>
      <c r="M565" s="427">
        <v>2</v>
      </c>
      <c r="N565" s="427">
        <v>3</v>
      </c>
      <c r="O565" s="427">
        <v>3</v>
      </c>
      <c r="P565" s="427">
        <v>1</v>
      </c>
      <c r="Q565" s="428">
        <v>1</v>
      </c>
      <c r="R565" s="255"/>
      <c r="S565" s="255"/>
      <c r="T565" s="261">
        <v>233200</v>
      </c>
      <c r="U565" s="219">
        <f>AH565+AO565</f>
        <v>0</v>
      </c>
      <c r="V565" s="220">
        <f>AI565+AP565</f>
        <v>0</v>
      </c>
      <c r="W565" s="220">
        <f>AJ565+AQ565</f>
        <v>0</v>
      </c>
      <c r="X565" s="220">
        <f>AK565+AR565</f>
        <v>0</v>
      </c>
      <c r="Y565" s="221">
        <f>AL565+AS565</f>
        <v>0</v>
      </c>
      <c r="Z565" s="219">
        <f>AT565+AY565+BF565+BK565+BP565+BU565</f>
        <v>233200</v>
      </c>
      <c r="AA565" s="220">
        <f>AU565+AZ565+BG565+BL565+BQ565+BV565</f>
        <v>0</v>
      </c>
      <c r="AB565" s="220">
        <f>AV565+BA565+BH565+BM565+BR565+BW565</f>
        <v>0</v>
      </c>
      <c r="AC565" s="220">
        <f>AW565+BB565+BI565+BN565+BS565+BX565</f>
        <v>0</v>
      </c>
      <c r="AD565" s="221">
        <f>AX565+BC565+BJ565+BO565+BT565+BY565</f>
        <v>233200</v>
      </c>
      <c r="AE565" s="252"/>
      <c r="AF565" s="252"/>
      <c r="AH565" s="251">
        <f>SUM(AI565:AL565)</f>
        <v>0</v>
      </c>
      <c r="AI565" s="240"/>
      <c r="AJ565" s="240"/>
      <c r="AK565" s="240"/>
      <c r="AL565" s="241"/>
      <c r="AM565" s="254"/>
      <c r="AN565" s="262"/>
      <c r="AO565" s="249">
        <f>SUM(AP565:AS565)</f>
        <v>0</v>
      </c>
      <c r="AP565" s="240"/>
      <c r="AQ565" s="240"/>
      <c r="AR565" s="240"/>
      <c r="AS565" s="243">
        <v>0</v>
      </c>
      <c r="AT565" s="214">
        <f>SUM(AU565:AX565)</f>
        <v>46640</v>
      </c>
      <c r="AU565" s="240"/>
      <c r="AV565" s="240"/>
      <c r="AW565" s="240"/>
      <c r="AX565" s="241">
        <v>46640</v>
      </c>
      <c r="AY565" s="249">
        <f>SUM(AZ565:BC565)</f>
        <v>46640</v>
      </c>
      <c r="AZ565" s="240"/>
      <c r="BA565" s="240"/>
      <c r="BB565" s="240"/>
      <c r="BC565" s="247">
        <v>46640</v>
      </c>
      <c r="BD565" s="254"/>
      <c r="BE565" s="252"/>
      <c r="BF565" s="249">
        <f>SUM(BG565:BJ565)</f>
        <v>46640</v>
      </c>
      <c r="BG565" s="240"/>
      <c r="BH565" s="240"/>
      <c r="BI565" s="240"/>
      <c r="BJ565" s="241">
        <v>46640</v>
      </c>
      <c r="BK565" s="249">
        <f>SUM(BL565:BO565)</f>
        <v>46640</v>
      </c>
      <c r="BL565" s="240"/>
      <c r="BM565" s="240"/>
      <c r="BN565" s="240"/>
      <c r="BO565" s="247">
        <v>46640</v>
      </c>
      <c r="BP565" s="223">
        <f>SUM(BQ565:BT565)</f>
        <v>46640</v>
      </c>
      <c r="BQ565" s="240"/>
      <c r="BR565" s="240"/>
      <c r="BS565" s="240"/>
      <c r="BT565" s="247">
        <v>46640</v>
      </c>
      <c r="BU565" s="249">
        <f>SUM(BV565:BY565)</f>
        <v>0</v>
      </c>
      <c r="BV565" s="240"/>
      <c r="BW565" s="240"/>
      <c r="BX565" s="240"/>
      <c r="BY565" s="247"/>
      <c r="CA565" s="222">
        <v>1013</v>
      </c>
      <c r="CB565" s="216"/>
      <c r="CC565" s="216"/>
      <c r="CD565" s="216"/>
      <c r="CE565" s="216"/>
      <c r="CF565" s="216">
        <f t="shared" si="405"/>
        <v>0</v>
      </c>
      <c r="CH565" s="376"/>
    </row>
    <row r="566" spans="1:88" s="211" customFormat="1" ht="16.5" customHeight="1" x14ac:dyDescent="0.15">
      <c r="A566" s="213"/>
      <c r="B566" s="237"/>
      <c r="C566" s="303"/>
      <c r="D566" s="680" t="s">
        <v>1334</v>
      </c>
      <c r="E566" s="267"/>
      <c r="F566" s="272"/>
      <c r="G566" s="411"/>
      <c r="H566" s="1177" t="s">
        <v>1332</v>
      </c>
      <c r="I566" s="433"/>
      <c r="J566" s="434"/>
      <c r="K566" s="427"/>
      <c r="L566" s="427"/>
      <c r="M566" s="427"/>
      <c r="N566" s="427"/>
      <c r="O566" s="427"/>
      <c r="P566" s="427"/>
      <c r="Q566" s="428"/>
      <c r="R566" s="255"/>
      <c r="S566" s="255"/>
      <c r="T566" s="936">
        <f>SUBTOTAL(9,T565:T565)</f>
        <v>233200</v>
      </c>
      <c r="U566" s="308">
        <f t="shared" ref="U566:AD566" si="428">SUBTOTAL(9,U565:U565)</f>
        <v>0</v>
      </c>
      <c r="V566" s="220">
        <f t="shared" si="428"/>
        <v>0</v>
      </c>
      <c r="W566" s="220">
        <f t="shared" si="428"/>
        <v>0</v>
      </c>
      <c r="X566" s="220">
        <f t="shared" si="428"/>
        <v>0</v>
      </c>
      <c r="Y566" s="221">
        <f t="shared" si="428"/>
        <v>0</v>
      </c>
      <c r="Z566" s="1138">
        <f t="shared" si="428"/>
        <v>233200</v>
      </c>
      <c r="AA566" s="220">
        <f t="shared" si="428"/>
        <v>0</v>
      </c>
      <c r="AB566" s="220">
        <f t="shared" si="428"/>
        <v>0</v>
      </c>
      <c r="AC566" s="220">
        <f t="shared" si="428"/>
        <v>0</v>
      </c>
      <c r="AD566" s="1104">
        <f t="shared" si="428"/>
        <v>233200</v>
      </c>
      <c r="AE566" s="252"/>
      <c r="AF566" s="252"/>
      <c r="AH566" s="251"/>
      <c r="AI566" s="240"/>
      <c r="AJ566" s="240"/>
      <c r="AK566" s="240"/>
      <c r="AL566" s="241"/>
      <c r="AM566" s="254"/>
      <c r="AN566" s="262"/>
      <c r="AO566" s="249"/>
      <c r="AP566" s="240"/>
      <c r="AQ566" s="240"/>
      <c r="AR566" s="240"/>
      <c r="AS566" s="243"/>
      <c r="AT566" s="214"/>
      <c r="AU566" s="240"/>
      <c r="AV566" s="240"/>
      <c r="AW566" s="240"/>
      <c r="AX566" s="241"/>
      <c r="AY566" s="249"/>
      <c r="AZ566" s="240"/>
      <c r="BA566" s="240"/>
      <c r="BB566" s="240"/>
      <c r="BC566" s="247"/>
      <c r="BD566" s="254"/>
      <c r="BE566" s="252"/>
      <c r="BF566" s="249"/>
      <c r="BG566" s="240"/>
      <c r="BH566" s="240"/>
      <c r="BI566" s="240"/>
      <c r="BJ566" s="241"/>
      <c r="BK566" s="249"/>
      <c r="BL566" s="240"/>
      <c r="BM566" s="240"/>
      <c r="BN566" s="240"/>
      <c r="BO566" s="247"/>
      <c r="BP566" s="223"/>
      <c r="BQ566" s="240"/>
      <c r="BR566" s="240"/>
      <c r="BS566" s="240"/>
      <c r="BT566" s="247"/>
      <c r="BU566" s="249"/>
      <c r="BV566" s="240"/>
      <c r="BW566" s="240"/>
      <c r="BX566" s="240"/>
      <c r="BY566" s="247"/>
      <c r="CA566" s="222"/>
      <c r="CB566" s="216"/>
      <c r="CC566" s="216"/>
      <c r="CD566" s="216"/>
      <c r="CE566" s="216"/>
      <c r="CF566" s="216">
        <f t="shared" si="405"/>
        <v>0</v>
      </c>
      <c r="CH566" s="376"/>
    </row>
    <row r="567" spans="1:88" s="211" customFormat="1" ht="16.5" customHeight="1" x14ac:dyDescent="0.15">
      <c r="A567" s="213">
        <f>+ROW()-14</f>
        <v>553</v>
      </c>
      <c r="B567" s="236" t="s">
        <v>74</v>
      </c>
      <c r="C567" s="265" t="s">
        <v>1319</v>
      </c>
      <c r="D567" s="266" t="s">
        <v>1319</v>
      </c>
      <c r="E567" s="267" t="s">
        <v>1153</v>
      </c>
      <c r="F567" s="272" t="s">
        <v>1278</v>
      </c>
      <c r="G567" s="151" t="s">
        <v>1320</v>
      </c>
      <c r="H567" s="162" t="s">
        <v>255</v>
      </c>
      <c r="I567" s="433">
        <v>43891</v>
      </c>
      <c r="J567" s="434">
        <v>45016</v>
      </c>
      <c r="K567" s="232">
        <v>10</v>
      </c>
      <c r="L567" s="232">
        <v>2</v>
      </c>
      <c r="M567" s="232">
        <v>2</v>
      </c>
      <c r="N567" s="232">
        <v>3</v>
      </c>
      <c r="O567" s="232">
        <v>3</v>
      </c>
      <c r="P567" s="232">
        <v>1</v>
      </c>
      <c r="Q567" s="233">
        <v>4</v>
      </c>
      <c r="R567" s="255"/>
      <c r="S567" s="255"/>
      <c r="T567" s="624">
        <v>22000</v>
      </c>
      <c r="U567" s="223">
        <f>AH567+AO567</f>
        <v>0</v>
      </c>
      <c r="V567" s="218">
        <f>AI567+AP567</f>
        <v>0</v>
      </c>
      <c r="W567" s="218">
        <f>AJ567+AQ567</f>
        <v>0</v>
      </c>
      <c r="X567" s="218">
        <f>AK567+AR567</f>
        <v>0</v>
      </c>
      <c r="Y567" s="212">
        <f>AL567+AS567</f>
        <v>0</v>
      </c>
      <c r="Z567" s="214">
        <f>AT567+AY567+BF567+BK567+BP567+BU567</f>
        <v>22000</v>
      </c>
      <c r="AA567" s="218">
        <f>AU567+AZ567+BG567+BL567+BQ567+BV567</f>
        <v>0</v>
      </c>
      <c r="AB567" s="218">
        <f>AV567+BA567+BH567+BM567+BR567+BW567</f>
        <v>0</v>
      </c>
      <c r="AC567" s="218">
        <f>AW567+BB567+BI567+BN567+BS567+BX567</f>
        <v>0</v>
      </c>
      <c r="AD567" s="212">
        <f>AX567+BC567+BJ567+BO567+BT567+BY567</f>
        <v>22000</v>
      </c>
      <c r="AE567" s="252"/>
      <c r="AF567" s="252"/>
      <c r="AH567" s="249">
        <f>SUM(AI567:AL567)</f>
        <v>0</v>
      </c>
      <c r="AI567" s="238"/>
      <c r="AJ567" s="238"/>
      <c r="AK567" s="238"/>
      <c r="AL567" s="239"/>
      <c r="AM567" s="254"/>
      <c r="AN567" s="262"/>
      <c r="AO567" s="249">
        <f>SUM(AP567:AS567)</f>
        <v>0</v>
      </c>
      <c r="AP567" s="238"/>
      <c r="AQ567" s="238"/>
      <c r="AR567" s="238"/>
      <c r="AS567" s="242"/>
      <c r="AT567" s="214">
        <f>SUM(AU567:AX567)</f>
        <v>7300</v>
      </c>
      <c r="AU567" s="238"/>
      <c r="AV567" s="238"/>
      <c r="AW567" s="238"/>
      <c r="AX567" s="239">
        <v>7300</v>
      </c>
      <c r="AY567" s="249">
        <f>SUM(AZ567:BC567)</f>
        <v>7300</v>
      </c>
      <c r="AZ567" s="238"/>
      <c r="BA567" s="238"/>
      <c r="BB567" s="238"/>
      <c r="BC567" s="246">
        <v>7300</v>
      </c>
      <c r="BD567" s="254"/>
      <c r="BE567" s="252"/>
      <c r="BF567" s="249">
        <f>SUM(BG567:BJ567)</f>
        <v>7400</v>
      </c>
      <c r="BG567" s="238"/>
      <c r="BH567" s="238"/>
      <c r="BI567" s="238"/>
      <c r="BJ567" s="239">
        <v>7400</v>
      </c>
      <c r="BK567" s="249">
        <f>SUM(BL567:BO567)</f>
        <v>0</v>
      </c>
      <c r="BL567" s="238"/>
      <c r="BM567" s="238"/>
      <c r="BN567" s="238"/>
      <c r="BO567" s="246"/>
      <c r="BP567" s="223">
        <f>SUM(BQ567:BT567)</f>
        <v>0</v>
      </c>
      <c r="BQ567" s="238"/>
      <c r="BR567" s="238"/>
      <c r="BS567" s="238"/>
      <c r="BT567" s="246"/>
      <c r="BU567" s="249">
        <f>SUM(BV567:BY567)</f>
        <v>0</v>
      </c>
      <c r="BV567" s="238"/>
      <c r="BW567" s="238"/>
      <c r="BX567" s="238"/>
      <c r="BY567" s="246"/>
      <c r="CA567" s="222">
        <v>497</v>
      </c>
      <c r="CB567" s="216"/>
      <c r="CC567" s="216"/>
      <c r="CD567" s="216"/>
      <c r="CE567" s="216"/>
      <c r="CF567" s="216">
        <f t="shared" si="405"/>
        <v>0</v>
      </c>
      <c r="CH567" s="263" t="s">
        <v>76</v>
      </c>
      <c r="CJ567" s="274">
        <v>63</v>
      </c>
    </row>
    <row r="568" spans="1:88" s="211" customFormat="1" ht="16.5" customHeight="1" x14ac:dyDescent="0.15">
      <c r="A568" s="213"/>
      <c r="B568" s="237"/>
      <c r="C568" s="418"/>
      <c r="D568" s="697" t="s">
        <v>1319</v>
      </c>
      <c r="E568" s="267"/>
      <c r="F568" s="324"/>
      <c r="G568" s="411"/>
      <c r="H568" s="1177" t="s">
        <v>255</v>
      </c>
      <c r="I568" s="433"/>
      <c r="J568" s="434"/>
      <c r="K568" s="234"/>
      <c r="L568" s="234"/>
      <c r="M568" s="234"/>
      <c r="N568" s="234"/>
      <c r="O568" s="234"/>
      <c r="P568" s="234"/>
      <c r="Q568" s="235"/>
      <c r="R568" s="255"/>
      <c r="S568" s="255"/>
      <c r="T568" s="936">
        <f>SUBTOTAL(9,T567:T567)</f>
        <v>22000</v>
      </c>
      <c r="U568" s="308">
        <f t="shared" ref="U568:AD568" si="429">SUBTOTAL(9,U567:U567)</f>
        <v>0</v>
      </c>
      <c r="V568" s="220">
        <f t="shared" si="429"/>
        <v>0</v>
      </c>
      <c r="W568" s="220">
        <f t="shared" si="429"/>
        <v>0</v>
      </c>
      <c r="X568" s="220">
        <f t="shared" si="429"/>
        <v>0</v>
      </c>
      <c r="Y568" s="221">
        <f t="shared" si="429"/>
        <v>0</v>
      </c>
      <c r="Z568" s="1138">
        <f t="shared" si="429"/>
        <v>22000</v>
      </c>
      <c r="AA568" s="220">
        <f t="shared" si="429"/>
        <v>0</v>
      </c>
      <c r="AB568" s="220">
        <f t="shared" si="429"/>
        <v>0</v>
      </c>
      <c r="AC568" s="220">
        <f t="shared" si="429"/>
        <v>0</v>
      </c>
      <c r="AD568" s="1104">
        <f t="shared" si="429"/>
        <v>22000</v>
      </c>
      <c r="AE568" s="252"/>
      <c r="AF568" s="252"/>
      <c r="AH568" s="249"/>
      <c r="AI568" s="240"/>
      <c r="AJ568" s="240"/>
      <c r="AK568" s="240"/>
      <c r="AL568" s="241"/>
      <c r="AM568" s="254"/>
      <c r="AN568" s="262"/>
      <c r="AO568" s="249"/>
      <c r="AP568" s="240"/>
      <c r="AQ568" s="240"/>
      <c r="AR568" s="240"/>
      <c r="AS568" s="243"/>
      <c r="AT568" s="214"/>
      <c r="AU568" s="240"/>
      <c r="AV568" s="240"/>
      <c r="AW568" s="240"/>
      <c r="AX568" s="241"/>
      <c r="AY568" s="249"/>
      <c r="AZ568" s="240"/>
      <c r="BA568" s="240"/>
      <c r="BB568" s="240"/>
      <c r="BC568" s="247"/>
      <c r="BD568" s="254"/>
      <c r="BE568" s="252"/>
      <c r="BF568" s="249"/>
      <c r="BG568" s="240"/>
      <c r="BH568" s="240"/>
      <c r="BI568" s="240"/>
      <c r="BJ568" s="241"/>
      <c r="BK568" s="249"/>
      <c r="BL568" s="240"/>
      <c r="BM568" s="240"/>
      <c r="BN568" s="240"/>
      <c r="BO568" s="247"/>
      <c r="BP568" s="223"/>
      <c r="BQ568" s="240"/>
      <c r="BR568" s="240"/>
      <c r="BS568" s="240"/>
      <c r="BT568" s="247"/>
      <c r="BU568" s="249"/>
      <c r="BV568" s="240"/>
      <c r="BW568" s="240"/>
      <c r="BX568" s="240"/>
      <c r="BY568" s="247"/>
      <c r="CA568" s="222"/>
      <c r="CB568" s="216"/>
      <c r="CC568" s="216"/>
      <c r="CD568" s="216"/>
      <c r="CE568" s="216"/>
      <c r="CF568" s="216">
        <f t="shared" si="405"/>
        <v>0</v>
      </c>
      <c r="CH568" s="425"/>
      <c r="CJ568" s="274"/>
    </row>
    <row r="569" spans="1:88" s="211" customFormat="1" ht="16.5" customHeight="1" x14ac:dyDescent="0.15">
      <c r="A569" s="213">
        <f>+ROW()-14</f>
        <v>555</v>
      </c>
      <c r="B569" s="237" t="s">
        <v>26</v>
      </c>
      <c r="C569" s="303" t="s">
        <v>1239</v>
      </c>
      <c r="D569" s="304" t="s">
        <v>1996</v>
      </c>
      <c r="E569" s="267" t="s">
        <v>1214</v>
      </c>
      <c r="F569" s="324" t="s">
        <v>1237</v>
      </c>
      <c r="G569" s="227" t="s">
        <v>1240</v>
      </c>
      <c r="H569" s="1175">
        <v>3</v>
      </c>
      <c r="I569" s="181">
        <v>44275</v>
      </c>
      <c r="J569" s="383">
        <v>44651</v>
      </c>
      <c r="K569" s="234">
        <v>10</v>
      </c>
      <c r="L569" s="234">
        <v>2</v>
      </c>
      <c r="M569" s="234">
        <v>2</v>
      </c>
      <c r="N569" s="234">
        <v>4</v>
      </c>
      <c r="O569" s="234">
        <v>1</v>
      </c>
      <c r="P569" s="234">
        <v>1</v>
      </c>
      <c r="Q569" s="235">
        <v>2</v>
      </c>
      <c r="R569" s="255"/>
      <c r="S569" s="255"/>
      <c r="T569" s="261">
        <v>77000</v>
      </c>
      <c r="U569" s="219">
        <f>AH569+AO569</f>
        <v>0</v>
      </c>
      <c r="V569" s="220">
        <f>AI569+AP569</f>
        <v>0</v>
      </c>
      <c r="W569" s="220">
        <f>AJ569+AQ569</f>
        <v>0</v>
      </c>
      <c r="X569" s="220">
        <f>AK569+AR569</f>
        <v>0</v>
      </c>
      <c r="Y569" s="221">
        <f>AL569+AS569</f>
        <v>0</v>
      </c>
      <c r="Z569" s="219">
        <f>AT569+AY569+BF569+BK569+BP569+BU569</f>
        <v>77000</v>
      </c>
      <c r="AA569" s="220">
        <f>AU569+AZ569+BG569+BL569+BQ569+BV569</f>
        <v>8500</v>
      </c>
      <c r="AB569" s="220">
        <f>AV569+BA569+BH569+BM569+BR569+BW569</f>
        <v>0</v>
      </c>
      <c r="AC569" s="220">
        <f>AW569+BB569+BI569+BN569+BS569+BX569</f>
        <v>0</v>
      </c>
      <c r="AD569" s="221">
        <f>AX569+BC569+BJ569+BO569+BT569+BY569</f>
        <v>68500</v>
      </c>
      <c r="AE569" s="252"/>
      <c r="AF569" s="252"/>
      <c r="AH569" s="249">
        <f>SUM(AI569:AL569)</f>
        <v>0</v>
      </c>
      <c r="AI569" s="240"/>
      <c r="AJ569" s="240"/>
      <c r="AK569" s="240"/>
      <c r="AL569" s="241"/>
      <c r="AM569" s="254"/>
      <c r="AN569" s="262"/>
      <c r="AO569" s="249">
        <f>SUM(AP569:AS569)</f>
        <v>0</v>
      </c>
      <c r="AP569" s="240"/>
      <c r="AQ569" s="240"/>
      <c r="AR569" s="240"/>
      <c r="AS569" s="243"/>
      <c r="AT569" s="214">
        <f>SUM(AU569:AX569)</f>
        <v>0</v>
      </c>
      <c r="AU569" s="240"/>
      <c r="AV569" s="240"/>
      <c r="AW569" s="240"/>
      <c r="AX569" s="241"/>
      <c r="AY569" s="249">
        <f>SUM(AZ569:BC569)</f>
        <v>77000</v>
      </c>
      <c r="AZ569" s="240">
        <v>8500</v>
      </c>
      <c r="BA569" s="240"/>
      <c r="BB569" s="240"/>
      <c r="BC569" s="247">
        <v>68500</v>
      </c>
      <c r="BD569" s="254"/>
      <c r="BE569" s="252"/>
      <c r="BF569" s="249">
        <f>SUM(BG569:BJ569)</f>
        <v>0</v>
      </c>
      <c r="BG569" s="240"/>
      <c r="BH569" s="240"/>
      <c r="BI569" s="240"/>
      <c r="BJ569" s="241"/>
      <c r="BK569" s="249">
        <f>SUM(BL569:BO569)</f>
        <v>0</v>
      </c>
      <c r="BL569" s="240"/>
      <c r="BM569" s="240"/>
      <c r="BN569" s="240"/>
      <c r="BO569" s="247"/>
      <c r="BP569" s="223">
        <f>SUM(BQ569:BT569)</f>
        <v>0</v>
      </c>
      <c r="BQ569" s="240"/>
      <c r="BR569" s="240"/>
      <c r="BS569" s="240"/>
      <c r="BT569" s="247"/>
      <c r="BU569" s="249">
        <f>SUM(BV569:BY569)</f>
        <v>0</v>
      </c>
      <c r="BV569" s="240"/>
      <c r="BW569" s="240"/>
      <c r="BX569" s="240"/>
      <c r="BY569" s="247"/>
      <c r="CA569" s="222">
        <v>2</v>
      </c>
      <c r="CB569" s="216"/>
      <c r="CC569" s="216"/>
      <c r="CD569" s="216"/>
      <c r="CE569" s="216"/>
      <c r="CF569" s="216">
        <f t="shared" si="405"/>
        <v>0</v>
      </c>
      <c r="CH569" s="376"/>
    </row>
    <row r="570" spans="1:88" s="211" customFormat="1" ht="16.5" customHeight="1" x14ac:dyDescent="0.15">
      <c r="A570" s="213"/>
      <c r="B570" s="237"/>
      <c r="C570" s="303"/>
      <c r="D570" s="680" t="s">
        <v>1996</v>
      </c>
      <c r="E570" s="267"/>
      <c r="F570" s="324"/>
      <c r="G570" s="227"/>
      <c r="H570" s="1175">
        <v>3</v>
      </c>
      <c r="I570" s="181"/>
      <c r="J570" s="383"/>
      <c r="K570" s="234"/>
      <c r="L570" s="234"/>
      <c r="M570" s="234"/>
      <c r="N570" s="234"/>
      <c r="O570" s="234"/>
      <c r="P570" s="234"/>
      <c r="Q570" s="235"/>
      <c r="R570" s="255"/>
      <c r="S570" s="255"/>
      <c r="T570" s="936">
        <f>SUBTOTAL(9,T569:T569)</f>
        <v>77000</v>
      </c>
      <c r="U570" s="219">
        <f t="shared" ref="U570:AD570" si="430">SUBTOTAL(9,U569:U569)</f>
        <v>0</v>
      </c>
      <c r="V570" s="220">
        <f t="shared" si="430"/>
        <v>0</v>
      </c>
      <c r="W570" s="220">
        <f t="shared" si="430"/>
        <v>0</v>
      </c>
      <c r="X570" s="220">
        <f t="shared" si="430"/>
        <v>0</v>
      </c>
      <c r="Y570" s="221">
        <f t="shared" si="430"/>
        <v>0</v>
      </c>
      <c r="Z570" s="1138">
        <f t="shared" si="430"/>
        <v>77000</v>
      </c>
      <c r="AA570" s="1148">
        <f t="shared" si="430"/>
        <v>8500</v>
      </c>
      <c r="AB570" s="220">
        <f t="shared" si="430"/>
        <v>0</v>
      </c>
      <c r="AC570" s="220">
        <f t="shared" si="430"/>
        <v>0</v>
      </c>
      <c r="AD570" s="1104">
        <f t="shared" si="430"/>
        <v>68500</v>
      </c>
      <c r="AE570" s="252"/>
      <c r="AF570" s="252"/>
      <c r="AH570" s="249"/>
      <c r="AI570" s="240"/>
      <c r="AJ570" s="240"/>
      <c r="AK570" s="240"/>
      <c r="AL570" s="241"/>
      <c r="AM570" s="254"/>
      <c r="AN570" s="262"/>
      <c r="AO570" s="249"/>
      <c r="AP570" s="240"/>
      <c r="AQ570" s="240"/>
      <c r="AR570" s="240"/>
      <c r="AS570" s="243"/>
      <c r="AT570" s="214"/>
      <c r="AU570" s="240"/>
      <c r="AV570" s="240"/>
      <c r="AW570" s="240"/>
      <c r="AX570" s="241"/>
      <c r="AY570" s="249"/>
      <c r="AZ570" s="240"/>
      <c r="BA570" s="240"/>
      <c r="BB570" s="240"/>
      <c r="BC570" s="247"/>
      <c r="BD570" s="254"/>
      <c r="BE570" s="252"/>
      <c r="BF570" s="249"/>
      <c r="BG570" s="240"/>
      <c r="BH570" s="240"/>
      <c r="BI570" s="240"/>
      <c r="BJ570" s="241"/>
      <c r="BK570" s="249"/>
      <c r="BL570" s="240"/>
      <c r="BM570" s="240"/>
      <c r="BN570" s="240"/>
      <c r="BO570" s="247"/>
      <c r="BP570" s="223"/>
      <c r="BQ570" s="240"/>
      <c r="BR570" s="240"/>
      <c r="BS570" s="240"/>
      <c r="BT570" s="247"/>
      <c r="BU570" s="249"/>
      <c r="BV570" s="240"/>
      <c r="BW570" s="240"/>
      <c r="BX570" s="240"/>
      <c r="BY570" s="247"/>
      <c r="CA570" s="222"/>
      <c r="CB570" s="216"/>
      <c r="CC570" s="216"/>
      <c r="CD570" s="216"/>
      <c r="CE570" s="216"/>
      <c r="CF570" s="216">
        <f t="shared" si="405"/>
        <v>0</v>
      </c>
      <c r="CH570" s="376"/>
    </row>
    <row r="571" spans="1:88" s="211" customFormat="1" ht="16.5" customHeight="1" x14ac:dyDescent="0.15">
      <c r="A571" s="213">
        <f>+ROW()-14</f>
        <v>557</v>
      </c>
      <c r="B571" s="236" t="s">
        <v>26</v>
      </c>
      <c r="C571" s="268" t="s">
        <v>1241</v>
      </c>
      <c r="D571" s="266" t="s">
        <v>1940</v>
      </c>
      <c r="E571" s="267" t="s">
        <v>1214</v>
      </c>
      <c r="F571" s="325" t="s">
        <v>1237</v>
      </c>
      <c r="G571" s="224" t="s">
        <v>1242</v>
      </c>
      <c r="H571" s="263">
        <v>3</v>
      </c>
      <c r="I571" s="181">
        <v>44275</v>
      </c>
      <c r="J571" s="383">
        <v>44651</v>
      </c>
      <c r="K571" s="232">
        <v>10</v>
      </c>
      <c r="L571" s="232">
        <v>2</v>
      </c>
      <c r="M571" s="232">
        <v>2</v>
      </c>
      <c r="N571" s="232">
        <v>4</v>
      </c>
      <c r="O571" s="232">
        <v>1</v>
      </c>
      <c r="P571" s="232">
        <v>1</v>
      </c>
      <c r="Q571" s="233">
        <v>5</v>
      </c>
      <c r="R571" s="255"/>
      <c r="S571" s="255"/>
      <c r="T571" s="258">
        <v>12000</v>
      </c>
      <c r="U571" s="214">
        <f>AH571+AO571</f>
        <v>0</v>
      </c>
      <c r="V571" s="218">
        <f>AI571+AP571</f>
        <v>0</v>
      </c>
      <c r="W571" s="218">
        <f>AJ571+AQ571</f>
        <v>0</v>
      </c>
      <c r="X571" s="218">
        <f>AK571+AR571</f>
        <v>0</v>
      </c>
      <c r="Y571" s="212">
        <f>AL571+AS571</f>
        <v>0</v>
      </c>
      <c r="Z571" s="214">
        <f>AT571+AY571+BF571+BK571+BP571+BU571</f>
        <v>12000</v>
      </c>
      <c r="AA571" s="218">
        <f>AU571+AZ571+BG571+BL571+BQ571+BV571</f>
        <v>10000</v>
      </c>
      <c r="AB571" s="218">
        <f>AV571+BA571+BH571+BM571+BR571+BW571</f>
        <v>0</v>
      </c>
      <c r="AC571" s="218">
        <f>AW571+BB571+BI571+BN571+BS571+BX571</f>
        <v>0</v>
      </c>
      <c r="AD571" s="212">
        <f>AX571+BC571+BJ571+BO571+BT571+BY571</f>
        <v>2000</v>
      </c>
      <c r="AE571" s="252"/>
      <c r="AF571" s="252"/>
      <c r="AH571" s="249">
        <f>SUM(AI571:AL571)</f>
        <v>0</v>
      </c>
      <c r="AI571" s="238"/>
      <c r="AJ571" s="238"/>
      <c r="AK571" s="238"/>
      <c r="AL571" s="239"/>
      <c r="AM571" s="254"/>
      <c r="AN571" s="262"/>
      <c r="AO571" s="249">
        <f>SUM(AP571:AS571)</f>
        <v>0</v>
      </c>
      <c r="AP571" s="238"/>
      <c r="AQ571" s="238"/>
      <c r="AR571" s="238"/>
      <c r="AS571" s="242"/>
      <c r="AT571" s="214">
        <f>SUM(AU571:AX571)</f>
        <v>0</v>
      </c>
      <c r="AU571" s="238"/>
      <c r="AV571" s="238"/>
      <c r="AW571" s="238"/>
      <c r="AX571" s="239"/>
      <c r="AY571" s="249">
        <f>SUM(AZ571:BC571)</f>
        <v>12000</v>
      </c>
      <c r="AZ571" s="238">
        <v>10000</v>
      </c>
      <c r="BA571" s="238"/>
      <c r="BB571" s="238"/>
      <c r="BC571" s="246">
        <v>2000</v>
      </c>
      <c r="BD571" s="254"/>
      <c r="BE571" s="252"/>
      <c r="BF571" s="249">
        <f>SUM(BG571:BJ571)</f>
        <v>0</v>
      </c>
      <c r="BG571" s="238"/>
      <c r="BH571" s="238"/>
      <c r="BI571" s="238"/>
      <c r="BJ571" s="239"/>
      <c r="BK571" s="249">
        <f>SUM(BL571:BO571)</f>
        <v>0</v>
      </c>
      <c r="BL571" s="238"/>
      <c r="BM571" s="238"/>
      <c r="BN571" s="238"/>
      <c r="BO571" s="246"/>
      <c r="BP571" s="223">
        <f>SUM(BQ571:BT571)</f>
        <v>0</v>
      </c>
      <c r="BQ571" s="238"/>
      <c r="BR571" s="238"/>
      <c r="BS571" s="238"/>
      <c r="BT571" s="246"/>
      <c r="BU571" s="249">
        <f>SUM(BV571:BY571)</f>
        <v>0</v>
      </c>
      <c r="BV571" s="238"/>
      <c r="BW571" s="238"/>
      <c r="BX571" s="238"/>
      <c r="BY571" s="246"/>
      <c r="CA571" s="222">
        <v>3</v>
      </c>
      <c r="CB571" s="216"/>
      <c r="CC571" s="216"/>
      <c r="CD571" s="216"/>
      <c r="CE571" s="216"/>
      <c r="CF571" s="216">
        <f t="shared" si="405"/>
        <v>0</v>
      </c>
      <c r="CH571" s="376"/>
    </row>
    <row r="572" spans="1:88" s="211" customFormat="1" ht="16.5" customHeight="1" x14ac:dyDescent="0.15">
      <c r="A572" s="213"/>
      <c r="B572" s="237"/>
      <c r="C572" s="303"/>
      <c r="D572" s="697" t="s">
        <v>1940</v>
      </c>
      <c r="E572" s="267"/>
      <c r="F572" s="324"/>
      <c r="G572" s="227"/>
      <c r="H572" s="1175">
        <v>3</v>
      </c>
      <c r="I572" s="181"/>
      <c r="J572" s="383"/>
      <c r="K572" s="234"/>
      <c r="L572" s="234"/>
      <c r="M572" s="234"/>
      <c r="N572" s="234"/>
      <c r="O572" s="234"/>
      <c r="P572" s="234"/>
      <c r="Q572" s="235"/>
      <c r="R572" s="255"/>
      <c r="S572" s="255"/>
      <c r="T572" s="936">
        <f>SUBTOTAL(9,T571:T571)</f>
        <v>12000</v>
      </c>
      <c r="U572" s="219">
        <f t="shared" ref="U572:AD572" si="431">SUBTOTAL(9,U571:U571)</f>
        <v>0</v>
      </c>
      <c r="V572" s="220">
        <f t="shared" si="431"/>
        <v>0</v>
      </c>
      <c r="W572" s="220">
        <f t="shared" si="431"/>
        <v>0</v>
      </c>
      <c r="X572" s="220">
        <f t="shared" si="431"/>
        <v>0</v>
      </c>
      <c r="Y572" s="221">
        <f t="shared" si="431"/>
        <v>0</v>
      </c>
      <c r="Z572" s="1138">
        <f t="shared" si="431"/>
        <v>12000</v>
      </c>
      <c r="AA572" s="1148">
        <f t="shared" si="431"/>
        <v>10000</v>
      </c>
      <c r="AB572" s="220">
        <f t="shared" si="431"/>
        <v>0</v>
      </c>
      <c r="AC572" s="220">
        <f t="shared" si="431"/>
        <v>0</v>
      </c>
      <c r="AD572" s="1104">
        <f t="shared" si="431"/>
        <v>2000</v>
      </c>
      <c r="AE572" s="252"/>
      <c r="AF572" s="252"/>
      <c r="AH572" s="249"/>
      <c r="AI572" s="240"/>
      <c r="AJ572" s="240"/>
      <c r="AK572" s="240"/>
      <c r="AL572" s="241"/>
      <c r="AM572" s="254"/>
      <c r="AN572" s="262"/>
      <c r="AO572" s="249"/>
      <c r="AP572" s="240"/>
      <c r="AQ572" s="240"/>
      <c r="AR572" s="240"/>
      <c r="AS572" s="243"/>
      <c r="AT572" s="214"/>
      <c r="AU572" s="240"/>
      <c r="AV572" s="240"/>
      <c r="AW572" s="240"/>
      <c r="AX572" s="241"/>
      <c r="AY572" s="249"/>
      <c r="AZ572" s="240"/>
      <c r="BA572" s="240"/>
      <c r="BB572" s="240"/>
      <c r="BC572" s="247"/>
      <c r="BD572" s="254"/>
      <c r="BE572" s="252"/>
      <c r="BF572" s="249"/>
      <c r="BG572" s="240"/>
      <c r="BH572" s="240"/>
      <c r="BI572" s="240"/>
      <c r="BJ572" s="241"/>
      <c r="BK572" s="249"/>
      <c r="BL572" s="240"/>
      <c r="BM572" s="240"/>
      <c r="BN572" s="240"/>
      <c r="BO572" s="247"/>
      <c r="BP572" s="223"/>
      <c r="BQ572" s="240"/>
      <c r="BR572" s="240"/>
      <c r="BS572" s="240"/>
      <c r="BT572" s="247"/>
      <c r="BU572" s="249"/>
      <c r="BV572" s="240"/>
      <c r="BW572" s="240"/>
      <c r="BX572" s="240"/>
      <c r="BY572" s="247"/>
      <c r="CA572" s="222"/>
      <c r="CB572" s="216"/>
      <c r="CC572" s="216"/>
      <c r="CD572" s="216"/>
      <c r="CE572" s="216"/>
      <c r="CF572" s="216">
        <f t="shared" si="405"/>
        <v>0</v>
      </c>
      <c r="CH572" s="376"/>
    </row>
    <row r="573" spans="1:88" s="211" customFormat="1" ht="16.5" customHeight="1" x14ac:dyDescent="0.15">
      <c r="A573" s="213">
        <f>+ROW()-14</f>
        <v>559</v>
      </c>
      <c r="B573" s="237" t="s">
        <v>26</v>
      </c>
      <c r="C573" s="303" t="s">
        <v>1243</v>
      </c>
      <c r="D573" s="304" t="s">
        <v>1244</v>
      </c>
      <c r="E573" s="267" t="s">
        <v>1214</v>
      </c>
      <c r="F573" s="324" t="s">
        <v>1237</v>
      </c>
      <c r="G573" s="227" t="s">
        <v>1245</v>
      </c>
      <c r="H573" s="263">
        <v>3</v>
      </c>
      <c r="I573" s="181">
        <v>44275</v>
      </c>
      <c r="J573" s="383">
        <v>44651</v>
      </c>
      <c r="K573" s="234">
        <v>10</v>
      </c>
      <c r="L573" s="234">
        <v>2</v>
      </c>
      <c r="M573" s="234">
        <v>2</v>
      </c>
      <c r="N573" s="234">
        <v>4</v>
      </c>
      <c r="O573" s="234">
        <v>1</v>
      </c>
      <c r="P573" s="234">
        <v>2</v>
      </c>
      <c r="Q573" s="235">
        <v>1</v>
      </c>
      <c r="R573" s="255"/>
      <c r="S573" s="255"/>
      <c r="T573" s="261">
        <v>28500</v>
      </c>
      <c r="U573" s="219">
        <f>AH573+AO573</f>
        <v>0</v>
      </c>
      <c r="V573" s="220">
        <f>AI573+AP573</f>
        <v>0</v>
      </c>
      <c r="W573" s="220">
        <f>AJ573+AQ573</f>
        <v>0</v>
      </c>
      <c r="X573" s="220">
        <f>AK573+AR573</f>
        <v>0</v>
      </c>
      <c r="Y573" s="221">
        <f>AL573+AS573</f>
        <v>0</v>
      </c>
      <c r="Z573" s="219">
        <f>AT573+AY573+BF573+BK573+BP573+BU573</f>
        <v>28500</v>
      </c>
      <c r="AA573" s="220">
        <f>AU573+AZ573+BG573+BL573+BQ573+BV573</f>
        <v>0</v>
      </c>
      <c r="AB573" s="220">
        <f>AV573+BA573+BH573+BM573+BR573+BW573</f>
        <v>0</v>
      </c>
      <c r="AC573" s="220">
        <f>AW573+BB573+BI573+BN573+BS573+BX573</f>
        <v>6000</v>
      </c>
      <c r="AD573" s="221">
        <f>AX573+BC573+BJ573+BO573+BT573+BY573</f>
        <v>22500</v>
      </c>
      <c r="AE573" s="252"/>
      <c r="AF573" s="252"/>
      <c r="AH573" s="249">
        <f>SUM(AI573:AL573)</f>
        <v>0</v>
      </c>
      <c r="AI573" s="240"/>
      <c r="AJ573" s="240"/>
      <c r="AK573" s="240"/>
      <c r="AL573" s="241"/>
      <c r="AM573" s="254"/>
      <c r="AN573" s="262"/>
      <c r="AO573" s="249">
        <f>SUM(AP573:AS573)</f>
        <v>0</v>
      </c>
      <c r="AP573" s="240"/>
      <c r="AQ573" s="240"/>
      <c r="AR573" s="240"/>
      <c r="AS573" s="243"/>
      <c r="AT573" s="214">
        <f>SUM(AU573:AX573)</f>
        <v>0</v>
      </c>
      <c r="AU573" s="240"/>
      <c r="AV573" s="240"/>
      <c r="AW573" s="240"/>
      <c r="AX573" s="241"/>
      <c r="AY573" s="249">
        <f>SUM(AZ573:BC573)</f>
        <v>28500</v>
      </c>
      <c r="AZ573" s="240"/>
      <c r="BA573" s="240"/>
      <c r="BB573" s="240">
        <v>6000</v>
      </c>
      <c r="BC573" s="247">
        <v>22500</v>
      </c>
      <c r="BD573" s="254"/>
      <c r="BE573" s="252"/>
      <c r="BF573" s="249">
        <f>SUM(BG573:BJ573)</f>
        <v>0</v>
      </c>
      <c r="BG573" s="240"/>
      <c r="BH573" s="240"/>
      <c r="BI573" s="240"/>
      <c r="BJ573" s="241"/>
      <c r="BK573" s="249">
        <f>SUM(BL573:BO573)</f>
        <v>0</v>
      </c>
      <c r="BL573" s="240"/>
      <c r="BM573" s="240"/>
      <c r="BN573" s="240"/>
      <c r="BO573" s="247"/>
      <c r="BP573" s="223">
        <f>SUM(BQ573:BT573)</f>
        <v>0</v>
      </c>
      <c r="BQ573" s="240"/>
      <c r="BR573" s="240"/>
      <c r="BS573" s="240"/>
      <c r="BT573" s="247"/>
      <c r="BU573" s="249">
        <f>SUM(BV573:BY573)</f>
        <v>0</v>
      </c>
      <c r="BV573" s="240"/>
      <c r="BW573" s="240"/>
      <c r="BX573" s="240"/>
      <c r="BY573" s="247"/>
      <c r="CA573" s="222">
        <v>4</v>
      </c>
      <c r="CB573" s="216"/>
      <c r="CC573" s="216"/>
      <c r="CD573" s="216"/>
      <c r="CE573" s="216"/>
      <c r="CF573" s="216">
        <f t="shared" si="405"/>
        <v>0</v>
      </c>
      <c r="CH573" s="376"/>
    </row>
    <row r="574" spans="1:88" s="211" customFormat="1" ht="16.5" customHeight="1" x14ac:dyDescent="0.15">
      <c r="A574" s="213"/>
      <c r="B574" s="237"/>
      <c r="C574" s="1103" t="s">
        <v>2170</v>
      </c>
      <c r="D574" s="680" t="s">
        <v>1244</v>
      </c>
      <c r="E574" s="267"/>
      <c r="F574" s="324"/>
      <c r="G574" s="227"/>
      <c r="H574" s="263"/>
      <c r="I574" s="181"/>
      <c r="J574" s="383"/>
      <c r="K574" s="234"/>
      <c r="L574" s="234"/>
      <c r="M574" s="234"/>
      <c r="N574" s="234"/>
      <c r="O574" s="234"/>
      <c r="P574" s="234"/>
      <c r="Q574" s="235"/>
      <c r="R574" s="255"/>
      <c r="S574" s="255"/>
      <c r="T574" s="261">
        <v>500</v>
      </c>
      <c r="U574" s="219"/>
      <c r="V574" s="220"/>
      <c r="W574" s="220"/>
      <c r="X574" s="220"/>
      <c r="Y574" s="221"/>
      <c r="Z574" s="219">
        <v>500</v>
      </c>
      <c r="AA574" s="220"/>
      <c r="AB574" s="220"/>
      <c r="AC574" s="220"/>
      <c r="AD574" s="221">
        <v>500</v>
      </c>
      <c r="AE574" s="252"/>
      <c r="AF574" s="252"/>
      <c r="AH574" s="249"/>
      <c r="AI574" s="240"/>
      <c r="AJ574" s="240"/>
      <c r="AK574" s="240"/>
      <c r="AL574" s="241"/>
      <c r="AM574" s="254"/>
      <c r="AN574" s="262"/>
      <c r="AO574" s="249"/>
      <c r="AP574" s="240"/>
      <c r="AQ574" s="240"/>
      <c r="AR574" s="240"/>
      <c r="AS574" s="243"/>
      <c r="AT574" s="214"/>
      <c r="AU574" s="240"/>
      <c r="AV574" s="240"/>
      <c r="AW574" s="240"/>
      <c r="AX574" s="241"/>
      <c r="AY574" s="249"/>
      <c r="AZ574" s="240"/>
      <c r="BA574" s="240"/>
      <c r="BB574" s="240"/>
      <c r="BC574" s="247"/>
      <c r="BD574" s="254"/>
      <c r="BE574" s="252"/>
      <c r="BF574" s="249"/>
      <c r="BG574" s="240"/>
      <c r="BH574" s="240"/>
      <c r="BI574" s="240"/>
      <c r="BJ574" s="241"/>
      <c r="BK574" s="249"/>
      <c r="BL574" s="240"/>
      <c r="BM574" s="240"/>
      <c r="BN574" s="240"/>
      <c r="BO574" s="247"/>
      <c r="BP574" s="223"/>
      <c r="BQ574" s="240"/>
      <c r="BR574" s="240"/>
      <c r="BS574" s="240"/>
      <c r="BT574" s="247"/>
      <c r="BU574" s="249"/>
      <c r="BV574" s="240"/>
      <c r="BW574" s="240"/>
      <c r="BX574" s="240"/>
      <c r="BY574" s="247"/>
      <c r="CA574" s="222"/>
      <c r="CB574" s="216"/>
      <c r="CC574" s="216"/>
      <c r="CD574" s="216"/>
      <c r="CE574" s="216"/>
      <c r="CF574" s="216"/>
      <c r="CH574" s="376"/>
    </row>
    <row r="575" spans="1:88" s="211" customFormat="1" ht="16.5" customHeight="1" x14ac:dyDescent="0.15">
      <c r="A575" s="213"/>
      <c r="B575" s="237"/>
      <c r="C575" s="303"/>
      <c r="D575" s="680" t="s">
        <v>1244</v>
      </c>
      <c r="E575" s="267"/>
      <c r="F575" s="324"/>
      <c r="G575" s="227"/>
      <c r="H575" s="1175">
        <v>3</v>
      </c>
      <c r="I575" s="181"/>
      <c r="J575" s="383"/>
      <c r="K575" s="234"/>
      <c r="L575" s="234"/>
      <c r="M575" s="234"/>
      <c r="N575" s="234"/>
      <c r="O575" s="234"/>
      <c r="P575" s="234"/>
      <c r="Q575" s="235"/>
      <c r="R575" s="255"/>
      <c r="S575" s="255"/>
      <c r="T575" s="936">
        <f>SUBTOTAL(9,T573:T574)</f>
        <v>29000</v>
      </c>
      <c r="U575" s="219">
        <f t="shared" ref="U575:AD575" si="432">SUBTOTAL(9,U573:U574)</f>
        <v>0</v>
      </c>
      <c r="V575" s="220">
        <f t="shared" si="432"/>
        <v>0</v>
      </c>
      <c r="W575" s="220">
        <f t="shared" si="432"/>
        <v>0</v>
      </c>
      <c r="X575" s="220">
        <f t="shared" si="432"/>
        <v>0</v>
      </c>
      <c r="Y575" s="221">
        <f t="shared" si="432"/>
        <v>0</v>
      </c>
      <c r="Z575" s="1138">
        <f t="shared" si="432"/>
        <v>29000</v>
      </c>
      <c r="AA575" s="220">
        <f t="shared" si="432"/>
        <v>0</v>
      </c>
      <c r="AB575" s="220">
        <f t="shared" si="432"/>
        <v>0</v>
      </c>
      <c r="AC575" s="1148">
        <f t="shared" si="432"/>
        <v>6000</v>
      </c>
      <c r="AD575" s="1104">
        <f t="shared" si="432"/>
        <v>23000</v>
      </c>
      <c r="AE575" s="252"/>
      <c r="AF575" s="252"/>
      <c r="AH575" s="249"/>
      <c r="AI575" s="240"/>
      <c r="AJ575" s="240"/>
      <c r="AK575" s="240"/>
      <c r="AL575" s="241"/>
      <c r="AM575" s="254"/>
      <c r="AN575" s="262"/>
      <c r="AO575" s="249"/>
      <c r="AP575" s="240"/>
      <c r="AQ575" s="240"/>
      <c r="AR575" s="240"/>
      <c r="AS575" s="243"/>
      <c r="AT575" s="214"/>
      <c r="AU575" s="240"/>
      <c r="AV575" s="240"/>
      <c r="AW575" s="240"/>
      <c r="AX575" s="241"/>
      <c r="AY575" s="249"/>
      <c r="AZ575" s="240"/>
      <c r="BA575" s="240"/>
      <c r="BB575" s="240"/>
      <c r="BC575" s="247"/>
      <c r="BD575" s="254"/>
      <c r="BE575" s="252"/>
      <c r="BF575" s="249"/>
      <c r="BG575" s="240"/>
      <c r="BH575" s="240"/>
      <c r="BI575" s="240"/>
      <c r="BJ575" s="241"/>
      <c r="BK575" s="249"/>
      <c r="BL575" s="240"/>
      <c r="BM575" s="240"/>
      <c r="BN575" s="240"/>
      <c r="BO575" s="247"/>
      <c r="BP575" s="223"/>
      <c r="BQ575" s="240"/>
      <c r="BR575" s="240"/>
      <c r="BS575" s="240"/>
      <c r="BT575" s="247"/>
      <c r="BU575" s="249"/>
      <c r="BV575" s="240"/>
      <c r="BW575" s="240"/>
      <c r="BX575" s="240"/>
      <c r="BY575" s="247"/>
      <c r="CA575" s="222"/>
      <c r="CB575" s="216"/>
      <c r="CC575" s="216"/>
      <c r="CD575" s="216"/>
      <c r="CE575" s="216"/>
      <c r="CF575" s="216">
        <f t="shared" si="405"/>
        <v>0</v>
      </c>
      <c r="CH575" s="376"/>
    </row>
    <row r="576" spans="1:88" s="211" customFormat="1" ht="16.5" customHeight="1" x14ac:dyDescent="0.15">
      <c r="A576" s="213">
        <f>+ROW()-14</f>
        <v>562</v>
      </c>
      <c r="B576" s="236" t="s">
        <v>26</v>
      </c>
      <c r="C576" s="268" t="s">
        <v>1257</v>
      </c>
      <c r="D576" s="266" t="s">
        <v>1258</v>
      </c>
      <c r="E576" s="267" t="s">
        <v>1214</v>
      </c>
      <c r="F576" s="325" t="s">
        <v>1259</v>
      </c>
      <c r="G576" s="224" t="s">
        <v>1260</v>
      </c>
      <c r="H576" s="263">
        <v>3</v>
      </c>
      <c r="I576" s="181">
        <v>44270</v>
      </c>
      <c r="J576" s="383">
        <v>44651</v>
      </c>
      <c r="K576" s="232">
        <v>10</v>
      </c>
      <c r="L576" s="232">
        <v>2</v>
      </c>
      <c r="M576" s="232">
        <v>2</v>
      </c>
      <c r="N576" s="232">
        <v>5</v>
      </c>
      <c r="O576" s="232">
        <v>1</v>
      </c>
      <c r="P576" s="232">
        <v>1</v>
      </c>
      <c r="Q576" s="233">
        <v>3</v>
      </c>
      <c r="R576" s="255"/>
      <c r="S576" s="255"/>
      <c r="T576" s="258">
        <v>20000</v>
      </c>
      <c r="U576" s="214">
        <f>AH576+AO576</f>
        <v>0</v>
      </c>
      <c r="V576" s="218">
        <f>AI576+AP576</f>
        <v>0</v>
      </c>
      <c r="W576" s="218">
        <f>AJ576+AQ576</f>
        <v>0</v>
      </c>
      <c r="X576" s="218">
        <f>AK576+AR576</f>
        <v>0</v>
      </c>
      <c r="Y576" s="212">
        <f>AL576+AS576</f>
        <v>0</v>
      </c>
      <c r="Z576" s="214">
        <f>AT576+AY576+BF576+BK576+BP576+BU576</f>
        <v>20000</v>
      </c>
      <c r="AA576" s="218">
        <f>AU576+AZ576+BG576+BL576+BQ576+BV576</f>
        <v>0</v>
      </c>
      <c r="AB576" s="218">
        <f>AV576+BA576+BH576+BM576+BR576+BW576</f>
        <v>0</v>
      </c>
      <c r="AC576" s="218">
        <f>AW576+BB576+BI576+BN576+BS576+BX576</f>
        <v>0</v>
      </c>
      <c r="AD576" s="212">
        <f>AX576+BC576+BJ576+BO576+BT576+BY576</f>
        <v>20000</v>
      </c>
      <c r="AE576" s="252"/>
      <c r="AF576" s="252"/>
      <c r="AH576" s="249">
        <f>SUM(AI576:AL576)</f>
        <v>0</v>
      </c>
      <c r="AI576" s="238"/>
      <c r="AJ576" s="238"/>
      <c r="AK576" s="238"/>
      <c r="AL576" s="239"/>
      <c r="AM576" s="254"/>
      <c r="AN576" s="262"/>
      <c r="AO576" s="249">
        <f>SUM(AP576:AS576)</f>
        <v>0</v>
      </c>
      <c r="AP576" s="238"/>
      <c r="AQ576" s="238"/>
      <c r="AR576" s="238"/>
      <c r="AS576" s="242"/>
      <c r="AT576" s="214">
        <f>SUM(AU576:AX576)</f>
        <v>0</v>
      </c>
      <c r="AU576" s="238"/>
      <c r="AV576" s="238"/>
      <c r="AW576" s="238"/>
      <c r="AX576" s="239"/>
      <c r="AY576" s="249">
        <f>SUM(AZ576:BC576)</f>
        <v>20000</v>
      </c>
      <c r="AZ576" s="238"/>
      <c r="BA576" s="238"/>
      <c r="BB576" s="238"/>
      <c r="BC576" s="246">
        <v>20000</v>
      </c>
      <c r="BD576" s="254"/>
      <c r="BE576" s="252"/>
      <c r="BF576" s="249">
        <f>SUM(BG576:BJ576)</f>
        <v>0</v>
      </c>
      <c r="BG576" s="238"/>
      <c r="BH576" s="238"/>
      <c r="BI576" s="238"/>
      <c r="BJ576" s="239"/>
      <c r="BK576" s="249">
        <f>SUM(BL576:BO576)</f>
        <v>0</v>
      </c>
      <c r="BL576" s="238"/>
      <c r="BM576" s="238"/>
      <c r="BN576" s="238"/>
      <c r="BO576" s="246"/>
      <c r="BP576" s="223">
        <f>SUM(BQ576:BT576)</f>
        <v>0</v>
      </c>
      <c r="BQ576" s="238"/>
      <c r="BR576" s="238"/>
      <c r="BS576" s="238"/>
      <c r="BT576" s="246"/>
      <c r="BU576" s="249">
        <f>SUM(BV576:BY576)</f>
        <v>0</v>
      </c>
      <c r="BV576" s="238"/>
      <c r="BW576" s="238"/>
      <c r="BX576" s="238"/>
      <c r="BY576" s="246"/>
      <c r="CA576" s="222">
        <v>8</v>
      </c>
      <c r="CB576" s="216"/>
      <c r="CC576" s="216"/>
      <c r="CD576" s="216"/>
      <c r="CE576" s="216"/>
      <c r="CF576" s="216">
        <f t="shared" si="405"/>
        <v>0</v>
      </c>
      <c r="CH576" s="376"/>
    </row>
    <row r="577" spans="1:88" s="211" customFormat="1" ht="16.5" customHeight="1" x14ac:dyDescent="0.15">
      <c r="A577" s="213"/>
      <c r="B577" s="237"/>
      <c r="C577" s="303"/>
      <c r="D577" s="697" t="s">
        <v>1258</v>
      </c>
      <c r="E577" s="267"/>
      <c r="F577" s="324"/>
      <c r="G577" s="227"/>
      <c r="H577" s="1175">
        <v>3</v>
      </c>
      <c r="I577" s="181"/>
      <c r="J577" s="383"/>
      <c r="K577" s="234"/>
      <c r="L577" s="234"/>
      <c r="M577" s="234"/>
      <c r="N577" s="234"/>
      <c r="O577" s="234"/>
      <c r="P577" s="234"/>
      <c r="Q577" s="235"/>
      <c r="R577" s="255"/>
      <c r="S577" s="255"/>
      <c r="T577" s="936">
        <f>SUBTOTAL(9,T576:T576)</f>
        <v>20000</v>
      </c>
      <c r="U577" s="219">
        <f t="shared" ref="U577:AD577" si="433">SUBTOTAL(9,U576:U576)</f>
        <v>0</v>
      </c>
      <c r="V577" s="220">
        <f t="shared" si="433"/>
        <v>0</v>
      </c>
      <c r="W577" s="220">
        <f t="shared" si="433"/>
        <v>0</v>
      </c>
      <c r="X577" s="220">
        <f t="shared" si="433"/>
        <v>0</v>
      </c>
      <c r="Y577" s="221">
        <f t="shared" si="433"/>
        <v>0</v>
      </c>
      <c r="Z577" s="1138">
        <f t="shared" si="433"/>
        <v>20000</v>
      </c>
      <c r="AA577" s="220">
        <f t="shared" si="433"/>
        <v>0</v>
      </c>
      <c r="AB577" s="220">
        <f t="shared" si="433"/>
        <v>0</v>
      </c>
      <c r="AC577" s="220">
        <f t="shared" si="433"/>
        <v>0</v>
      </c>
      <c r="AD577" s="1104">
        <f t="shared" si="433"/>
        <v>20000</v>
      </c>
      <c r="AE577" s="252"/>
      <c r="AF577" s="252"/>
      <c r="AH577" s="249"/>
      <c r="AI577" s="240"/>
      <c r="AJ577" s="240"/>
      <c r="AK577" s="240"/>
      <c r="AL577" s="241"/>
      <c r="AM577" s="254"/>
      <c r="AN577" s="262"/>
      <c r="AO577" s="249"/>
      <c r="AP577" s="240"/>
      <c r="AQ577" s="240"/>
      <c r="AR577" s="240"/>
      <c r="AS577" s="243"/>
      <c r="AT577" s="214"/>
      <c r="AU577" s="240"/>
      <c r="AV577" s="240"/>
      <c r="AW577" s="240"/>
      <c r="AX577" s="241"/>
      <c r="AY577" s="249"/>
      <c r="AZ577" s="240"/>
      <c r="BA577" s="240"/>
      <c r="BB577" s="240"/>
      <c r="BC577" s="247"/>
      <c r="BD577" s="254"/>
      <c r="BE577" s="252"/>
      <c r="BF577" s="249"/>
      <c r="BG577" s="240"/>
      <c r="BH577" s="240"/>
      <c r="BI577" s="240"/>
      <c r="BJ577" s="241"/>
      <c r="BK577" s="249"/>
      <c r="BL577" s="240"/>
      <c r="BM577" s="240"/>
      <c r="BN577" s="240"/>
      <c r="BO577" s="247"/>
      <c r="BP577" s="223"/>
      <c r="BQ577" s="240"/>
      <c r="BR577" s="240"/>
      <c r="BS577" s="240"/>
      <c r="BT577" s="247"/>
      <c r="BU577" s="249"/>
      <c r="BV577" s="240"/>
      <c r="BW577" s="240"/>
      <c r="BX577" s="240"/>
      <c r="BY577" s="247"/>
      <c r="CA577" s="222"/>
      <c r="CB577" s="216"/>
      <c r="CC577" s="216"/>
      <c r="CD577" s="216"/>
      <c r="CE577" s="216"/>
      <c r="CF577" s="216">
        <f t="shared" si="405"/>
        <v>0</v>
      </c>
      <c r="CH577" s="376"/>
    </row>
    <row r="578" spans="1:88" s="211" customFormat="1" ht="16.5" customHeight="1" x14ac:dyDescent="0.15">
      <c r="A578" s="213">
        <f>+ROW()-14</f>
        <v>564</v>
      </c>
      <c r="B578" s="237" t="s">
        <v>26</v>
      </c>
      <c r="C578" s="303" t="s">
        <v>1261</v>
      </c>
      <c r="D578" s="304" t="s">
        <v>1262</v>
      </c>
      <c r="E578" s="267" t="s">
        <v>1214</v>
      </c>
      <c r="F578" s="324" t="s">
        <v>1259</v>
      </c>
      <c r="G578" s="227" t="s">
        <v>1263</v>
      </c>
      <c r="H578" s="263">
        <v>3</v>
      </c>
      <c r="I578" s="181">
        <v>44270</v>
      </c>
      <c r="J578" s="383">
        <v>44651</v>
      </c>
      <c r="K578" s="234">
        <v>10</v>
      </c>
      <c r="L578" s="234">
        <v>2</v>
      </c>
      <c r="M578" s="234">
        <v>2</v>
      </c>
      <c r="N578" s="234">
        <v>5</v>
      </c>
      <c r="O578" s="234">
        <v>1</v>
      </c>
      <c r="P578" s="234">
        <v>1</v>
      </c>
      <c r="Q578" s="235">
        <v>3</v>
      </c>
      <c r="R578" s="255"/>
      <c r="S578" s="255"/>
      <c r="T578" s="261">
        <v>1500</v>
      </c>
      <c r="U578" s="219">
        <f>AH578+AO578</f>
        <v>0</v>
      </c>
      <c r="V578" s="220">
        <f>AI578+AP578</f>
        <v>0</v>
      </c>
      <c r="W578" s="220">
        <f>AJ578+AQ578</f>
        <v>0</v>
      </c>
      <c r="X578" s="220">
        <f>AK578+AR578</f>
        <v>0</v>
      </c>
      <c r="Y578" s="221">
        <f>AL578+AS578</f>
        <v>0</v>
      </c>
      <c r="Z578" s="219">
        <f>AT578+AY578+BF578+BK578+BP578+BU578</f>
        <v>1500</v>
      </c>
      <c r="AA578" s="220">
        <f>AU578+AZ578+BG578+BL578+BQ578+BV578</f>
        <v>0</v>
      </c>
      <c r="AB578" s="220">
        <f>AV578+BA578+BH578+BM578+BR578+BW578</f>
        <v>0</v>
      </c>
      <c r="AC578" s="220">
        <f>AW578+BB578+BI578+BN578+BS578+BX578</f>
        <v>0</v>
      </c>
      <c r="AD578" s="221">
        <f>AX578+BC578+BJ578+BO578+BT578+BY578</f>
        <v>1500</v>
      </c>
      <c r="AE578" s="252"/>
      <c r="AF578" s="252"/>
      <c r="AH578" s="249">
        <f>SUM(AI578:AL578)</f>
        <v>0</v>
      </c>
      <c r="AI578" s="240"/>
      <c r="AJ578" s="240"/>
      <c r="AK578" s="240"/>
      <c r="AL578" s="241"/>
      <c r="AM578" s="254"/>
      <c r="AN578" s="262"/>
      <c r="AO578" s="249">
        <f>SUM(AP578:AS578)</f>
        <v>0</v>
      </c>
      <c r="AP578" s="240"/>
      <c r="AQ578" s="240"/>
      <c r="AR578" s="240"/>
      <c r="AS578" s="243"/>
      <c r="AT578" s="214">
        <f>SUM(AU578:AX578)</f>
        <v>0</v>
      </c>
      <c r="AU578" s="240"/>
      <c r="AV578" s="240"/>
      <c r="AW578" s="240"/>
      <c r="AX578" s="241"/>
      <c r="AY578" s="249">
        <f>SUM(AZ578:BC578)</f>
        <v>1500</v>
      </c>
      <c r="AZ578" s="240"/>
      <c r="BA578" s="240"/>
      <c r="BB578" s="240"/>
      <c r="BC578" s="247">
        <v>1500</v>
      </c>
      <c r="BD578" s="254"/>
      <c r="BE578" s="252"/>
      <c r="BF578" s="249">
        <f>SUM(BG578:BJ578)</f>
        <v>0</v>
      </c>
      <c r="BG578" s="240"/>
      <c r="BH578" s="240"/>
      <c r="BI578" s="240"/>
      <c r="BJ578" s="241"/>
      <c r="BK578" s="249">
        <f>SUM(BL578:BO578)</f>
        <v>0</v>
      </c>
      <c r="BL578" s="240"/>
      <c r="BM578" s="240"/>
      <c r="BN578" s="240"/>
      <c r="BO578" s="247"/>
      <c r="BP578" s="223">
        <f>SUM(BQ578:BT578)</f>
        <v>0</v>
      </c>
      <c r="BQ578" s="240"/>
      <c r="BR578" s="240"/>
      <c r="BS578" s="240"/>
      <c r="BT578" s="247"/>
      <c r="BU578" s="249">
        <f>SUM(BV578:BY578)</f>
        <v>0</v>
      </c>
      <c r="BV578" s="240"/>
      <c r="BW578" s="240"/>
      <c r="BX578" s="240"/>
      <c r="BY578" s="247"/>
      <c r="CA578" s="222">
        <v>9</v>
      </c>
      <c r="CB578" s="216"/>
      <c r="CC578" s="216"/>
      <c r="CD578" s="216"/>
      <c r="CE578" s="216"/>
      <c r="CF578" s="216">
        <f t="shared" si="405"/>
        <v>0</v>
      </c>
      <c r="CH578" s="376"/>
    </row>
    <row r="579" spans="1:88" s="211" customFormat="1" ht="16.5" customHeight="1" x14ac:dyDescent="0.15">
      <c r="A579" s="213"/>
      <c r="B579" s="237"/>
      <c r="C579" s="303"/>
      <c r="D579" s="680" t="s">
        <v>1262</v>
      </c>
      <c r="E579" s="267"/>
      <c r="F579" s="324"/>
      <c r="G579" s="227"/>
      <c r="H579" s="1175">
        <v>3</v>
      </c>
      <c r="I579" s="181"/>
      <c r="J579" s="383"/>
      <c r="K579" s="234"/>
      <c r="L579" s="234"/>
      <c r="M579" s="234"/>
      <c r="N579" s="234"/>
      <c r="O579" s="234"/>
      <c r="P579" s="234"/>
      <c r="Q579" s="235"/>
      <c r="R579" s="255"/>
      <c r="S579" s="255"/>
      <c r="T579" s="936">
        <f>SUBTOTAL(9,T578:T578)</f>
        <v>1500</v>
      </c>
      <c r="U579" s="219">
        <f t="shared" ref="U579:AD579" si="434">SUBTOTAL(9,U578:U578)</f>
        <v>0</v>
      </c>
      <c r="V579" s="220">
        <f t="shared" si="434"/>
        <v>0</v>
      </c>
      <c r="W579" s="220">
        <f t="shared" si="434"/>
        <v>0</v>
      </c>
      <c r="X579" s="220">
        <f t="shared" si="434"/>
        <v>0</v>
      </c>
      <c r="Y579" s="221">
        <f t="shared" si="434"/>
        <v>0</v>
      </c>
      <c r="Z579" s="1138">
        <f t="shared" si="434"/>
        <v>1500</v>
      </c>
      <c r="AA579" s="220">
        <f t="shared" si="434"/>
        <v>0</v>
      </c>
      <c r="AB579" s="220">
        <f t="shared" si="434"/>
        <v>0</v>
      </c>
      <c r="AC579" s="220">
        <f t="shared" si="434"/>
        <v>0</v>
      </c>
      <c r="AD579" s="1104">
        <f t="shared" si="434"/>
        <v>1500</v>
      </c>
      <c r="AE579" s="252"/>
      <c r="AF579" s="252"/>
      <c r="AH579" s="249"/>
      <c r="AI579" s="240"/>
      <c r="AJ579" s="240"/>
      <c r="AK579" s="240"/>
      <c r="AL579" s="241"/>
      <c r="AM579" s="254"/>
      <c r="AN579" s="262"/>
      <c r="AO579" s="249"/>
      <c r="AP579" s="240"/>
      <c r="AQ579" s="240"/>
      <c r="AR579" s="240"/>
      <c r="AS579" s="243"/>
      <c r="AT579" s="214"/>
      <c r="AU579" s="240"/>
      <c r="AV579" s="240"/>
      <c r="AW579" s="240"/>
      <c r="AX579" s="241"/>
      <c r="AY579" s="249"/>
      <c r="AZ579" s="240"/>
      <c r="BA579" s="240"/>
      <c r="BB579" s="240"/>
      <c r="BC579" s="247"/>
      <c r="BD579" s="254"/>
      <c r="BE579" s="252"/>
      <c r="BF579" s="249"/>
      <c r="BG579" s="240"/>
      <c r="BH579" s="240"/>
      <c r="BI579" s="240"/>
      <c r="BJ579" s="241"/>
      <c r="BK579" s="249"/>
      <c r="BL579" s="240"/>
      <c r="BM579" s="240"/>
      <c r="BN579" s="240"/>
      <c r="BO579" s="247"/>
      <c r="BP579" s="223"/>
      <c r="BQ579" s="240"/>
      <c r="BR579" s="240"/>
      <c r="BS579" s="240"/>
      <c r="BT579" s="247"/>
      <c r="BU579" s="249"/>
      <c r="BV579" s="240"/>
      <c r="BW579" s="240"/>
      <c r="BX579" s="240"/>
      <c r="BY579" s="247"/>
      <c r="CA579" s="222"/>
      <c r="CB579" s="216"/>
      <c r="CC579" s="216"/>
      <c r="CD579" s="216"/>
      <c r="CE579" s="216"/>
      <c r="CF579" s="216">
        <f t="shared" si="405"/>
        <v>0</v>
      </c>
      <c r="CH579" s="376"/>
    </row>
    <row r="580" spans="1:88" s="211" customFormat="1" ht="16.5" customHeight="1" x14ac:dyDescent="0.15">
      <c r="A580" s="213">
        <f>+ROW()-14</f>
        <v>566</v>
      </c>
      <c r="B580" s="236" t="s">
        <v>26</v>
      </c>
      <c r="C580" s="268" t="s">
        <v>1264</v>
      </c>
      <c r="D580" s="266" t="s">
        <v>1265</v>
      </c>
      <c r="E580" s="267" t="s">
        <v>1214</v>
      </c>
      <c r="F580" s="325" t="s">
        <v>1259</v>
      </c>
      <c r="G580" s="224" t="s">
        <v>1266</v>
      </c>
      <c r="H580" s="263">
        <v>3</v>
      </c>
      <c r="I580" s="181">
        <v>44270</v>
      </c>
      <c r="J580" s="383">
        <v>44651</v>
      </c>
      <c r="K580" s="232">
        <v>10</v>
      </c>
      <c r="L580" s="232">
        <v>2</v>
      </c>
      <c r="M580" s="232">
        <v>2</v>
      </c>
      <c r="N580" s="232">
        <v>5</v>
      </c>
      <c r="O580" s="232">
        <v>1</v>
      </c>
      <c r="P580" s="232">
        <v>1</v>
      </c>
      <c r="Q580" s="233">
        <v>5</v>
      </c>
      <c r="R580" s="255"/>
      <c r="S580" s="255"/>
      <c r="T580" s="407">
        <v>2900</v>
      </c>
      <c r="U580" s="214">
        <f>AH580+AO580</f>
        <v>0</v>
      </c>
      <c r="V580" s="218">
        <f>AI580+AP580</f>
        <v>0</v>
      </c>
      <c r="W580" s="218">
        <f>AJ580+AQ580</f>
        <v>0</v>
      </c>
      <c r="X580" s="218">
        <f>AK580+AR580</f>
        <v>0</v>
      </c>
      <c r="Y580" s="212">
        <f>AL580+AS580</f>
        <v>0</v>
      </c>
      <c r="Z580" s="214">
        <f>AT580+AY580+BF580+BK580+BP580+BU580</f>
        <v>2900</v>
      </c>
      <c r="AA580" s="218">
        <f>AU580+AZ580+BG580+BL580+BQ580+BV580</f>
        <v>0</v>
      </c>
      <c r="AB580" s="218">
        <f>AV580+BA580+BH580+BM580+BR580+BW580</f>
        <v>0</v>
      </c>
      <c r="AC580" s="218">
        <f>AW580+BB580+BI580+BN580+BS580+BX580</f>
        <v>0</v>
      </c>
      <c r="AD580" s="212">
        <f>AX580+BC580+BJ580+BO580+BT580+BY580</f>
        <v>2900</v>
      </c>
      <c r="AE580" s="252"/>
      <c r="AF580" s="252"/>
      <c r="AH580" s="249">
        <f>SUM(AI580:AL580)</f>
        <v>0</v>
      </c>
      <c r="AI580" s="238"/>
      <c r="AJ580" s="238"/>
      <c r="AK580" s="238"/>
      <c r="AL580" s="239"/>
      <c r="AM580" s="254"/>
      <c r="AN580" s="262"/>
      <c r="AO580" s="249">
        <f>SUM(AP580:AS580)</f>
        <v>0</v>
      </c>
      <c r="AP580" s="238"/>
      <c r="AQ580" s="238"/>
      <c r="AR580" s="238"/>
      <c r="AS580" s="242"/>
      <c r="AT580" s="214">
        <f>SUM(AU580:AX580)</f>
        <v>0</v>
      </c>
      <c r="AU580" s="238"/>
      <c r="AV580" s="238"/>
      <c r="AW580" s="238"/>
      <c r="AX580" s="239"/>
      <c r="AY580" s="249">
        <f>SUM(AZ580:BC580)</f>
        <v>2900</v>
      </c>
      <c r="AZ580" s="238"/>
      <c r="BA580" s="238"/>
      <c r="BB580" s="238"/>
      <c r="BC580" s="409">
        <v>2900</v>
      </c>
      <c r="BD580" s="254"/>
      <c r="BE580" s="252"/>
      <c r="BF580" s="249">
        <f>SUM(BG580:BJ580)</f>
        <v>0</v>
      </c>
      <c r="BG580" s="238"/>
      <c r="BH580" s="238"/>
      <c r="BI580" s="238"/>
      <c r="BJ580" s="239"/>
      <c r="BK580" s="249">
        <f>SUM(BL580:BO580)</f>
        <v>0</v>
      </c>
      <c r="BL580" s="238"/>
      <c r="BM580" s="238"/>
      <c r="BN580" s="238"/>
      <c r="BO580" s="246"/>
      <c r="BP580" s="223">
        <f>SUM(BQ580:BT580)</f>
        <v>0</v>
      </c>
      <c r="BQ580" s="238"/>
      <c r="BR580" s="238"/>
      <c r="BS580" s="238"/>
      <c r="BT580" s="246"/>
      <c r="BU580" s="249">
        <f>SUM(BV580:BY580)</f>
        <v>0</v>
      </c>
      <c r="BV580" s="238"/>
      <c r="BW580" s="238"/>
      <c r="BX580" s="238"/>
      <c r="BY580" s="246"/>
      <c r="CA580" s="222">
        <v>10</v>
      </c>
      <c r="CB580" s="216"/>
      <c r="CC580" s="216"/>
      <c r="CD580" s="216"/>
      <c r="CE580" s="216"/>
      <c r="CF580" s="216">
        <f t="shared" si="405"/>
        <v>0</v>
      </c>
      <c r="CH580" s="376"/>
    </row>
    <row r="581" spans="1:88" s="211" customFormat="1" ht="16.5" customHeight="1" x14ac:dyDescent="0.15">
      <c r="A581" s="213"/>
      <c r="B581" s="236"/>
      <c r="C581" s="268"/>
      <c r="D581" s="697" t="s">
        <v>1265</v>
      </c>
      <c r="E581" s="267"/>
      <c r="F581" s="325"/>
      <c r="G581" s="224"/>
      <c r="H581" s="1175">
        <v>3</v>
      </c>
      <c r="I581" s="181"/>
      <c r="J581" s="383"/>
      <c r="K581" s="232"/>
      <c r="L581" s="232"/>
      <c r="M581" s="232"/>
      <c r="N581" s="232"/>
      <c r="O581" s="232"/>
      <c r="P581" s="232"/>
      <c r="Q581" s="233"/>
      <c r="R581" s="255"/>
      <c r="S581" s="255"/>
      <c r="T581" s="939">
        <f>SUBTOTAL(9,T580:T580)</f>
        <v>2900</v>
      </c>
      <c r="U581" s="214">
        <f t="shared" ref="U581:AD581" si="435">SUBTOTAL(9,U580:U580)</f>
        <v>0</v>
      </c>
      <c r="V581" s="218">
        <f t="shared" si="435"/>
        <v>0</v>
      </c>
      <c r="W581" s="218">
        <f t="shared" si="435"/>
        <v>0</v>
      </c>
      <c r="X581" s="218">
        <f t="shared" si="435"/>
        <v>0</v>
      </c>
      <c r="Y581" s="212">
        <f t="shared" si="435"/>
        <v>0</v>
      </c>
      <c r="Z581" s="1146">
        <f t="shared" si="435"/>
        <v>2900</v>
      </c>
      <c r="AA581" s="218">
        <f t="shared" si="435"/>
        <v>0</v>
      </c>
      <c r="AB581" s="218">
        <f t="shared" si="435"/>
        <v>0</v>
      </c>
      <c r="AC581" s="218">
        <f t="shared" si="435"/>
        <v>0</v>
      </c>
      <c r="AD581" s="1141">
        <f t="shared" si="435"/>
        <v>2900</v>
      </c>
      <c r="AE581" s="252"/>
      <c r="AF581" s="252"/>
      <c r="AH581" s="249"/>
      <c r="AI581" s="238"/>
      <c r="AJ581" s="238"/>
      <c r="AK581" s="238"/>
      <c r="AL581" s="239"/>
      <c r="AM581" s="254"/>
      <c r="AN581" s="262"/>
      <c r="AO581" s="249"/>
      <c r="AP581" s="238"/>
      <c r="AQ581" s="238"/>
      <c r="AR581" s="238"/>
      <c r="AS581" s="242"/>
      <c r="AT581" s="214"/>
      <c r="AU581" s="238"/>
      <c r="AV581" s="238"/>
      <c r="AW581" s="238"/>
      <c r="AX581" s="239"/>
      <c r="AY581" s="249"/>
      <c r="AZ581" s="238"/>
      <c r="BA581" s="238"/>
      <c r="BB581" s="238"/>
      <c r="BC581" s="409"/>
      <c r="BD581" s="254"/>
      <c r="BE581" s="252"/>
      <c r="BF581" s="249"/>
      <c r="BG581" s="238"/>
      <c r="BH581" s="238"/>
      <c r="BI581" s="238"/>
      <c r="BJ581" s="239"/>
      <c r="BK581" s="249"/>
      <c r="BL581" s="238"/>
      <c r="BM581" s="238"/>
      <c r="BN581" s="238"/>
      <c r="BO581" s="246"/>
      <c r="BP581" s="223"/>
      <c r="BQ581" s="238"/>
      <c r="BR581" s="238"/>
      <c r="BS581" s="238"/>
      <c r="BT581" s="246"/>
      <c r="BU581" s="249"/>
      <c r="BV581" s="238"/>
      <c r="BW581" s="238"/>
      <c r="BX581" s="238"/>
      <c r="BY581" s="246"/>
      <c r="CA581" s="222"/>
      <c r="CB581" s="216"/>
      <c r="CC581" s="216"/>
      <c r="CD581" s="216"/>
      <c r="CE581" s="216"/>
      <c r="CF581" s="216">
        <f t="shared" si="405"/>
        <v>0</v>
      </c>
      <c r="CH581" s="376"/>
    </row>
    <row r="582" spans="1:88" s="211" customFormat="1" ht="16.5" customHeight="1" x14ac:dyDescent="0.15">
      <c r="A582" s="213">
        <f>+ROW()-14</f>
        <v>568</v>
      </c>
      <c r="B582" s="237" t="s">
        <v>26</v>
      </c>
      <c r="C582" s="303" t="s">
        <v>1267</v>
      </c>
      <c r="D582" s="304" t="s">
        <v>1949</v>
      </c>
      <c r="E582" s="267" t="s">
        <v>1214</v>
      </c>
      <c r="F582" s="324" t="s">
        <v>1237</v>
      </c>
      <c r="G582" s="227" t="s">
        <v>1268</v>
      </c>
      <c r="H582" s="263">
        <v>3</v>
      </c>
      <c r="I582" s="181">
        <v>44270</v>
      </c>
      <c r="J582" s="383">
        <v>44651</v>
      </c>
      <c r="K582" s="234">
        <v>10</v>
      </c>
      <c r="L582" s="234">
        <v>2</v>
      </c>
      <c r="M582" s="234">
        <v>2</v>
      </c>
      <c r="N582" s="234">
        <v>5</v>
      </c>
      <c r="O582" s="234">
        <v>1</v>
      </c>
      <c r="P582" s="234">
        <v>1</v>
      </c>
      <c r="Q582" s="235">
        <v>6</v>
      </c>
      <c r="R582" s="255"/>
      <c r="S582" s="255"/>
      <c r="T582" s="406">
        <v>2500</v>
      </c>
      <c r="U582" s="219">
        <f>AH582+AO582</f>
        <v>0</v>
      </c>
      <c r="V582" s="220">
        <f>AI582+AP582</f>
        <v>0</v>
      </c>
      <c r="W582" s="220">
        <f>AJ582+AQ582</f>
        <v>0</v>
      </c>
      <c r="X582" s="220">
        <f>AK582+AR582</f>
        <v>0</v>
      </c>
      <c r="Y582" s="221">
        <f>AL582+AS582</f>
        <v>0</v>
      </c>
      <c r="Z582" s="219">
        <f>AT582+AY582+BF582+BK582+BP582+BU582</f>
        <v>2500</v>
      </c>
      <c r="AA582" s="220">
        <f>AU582+AZ582+BG582+BL582+BQ582+BV582</f>
        <v>0</v>
      </c>
      <c r="AB582" s="220">
        <f>AV582+BA582+BH582+BM582+BR582+BW582</f>
        <v>0</v>
      </c>
      <c r="AC582" s="220">
        <f>AW582+BB582+BI582+BN582+BS582+BX582</f>
        <v>0</v>
      </c>
      <c r="AD582" s="221">
        <f>AX582+BC582+BJ582+BO582+BT582+BY582</f>
        <v>2500</v>
      </c>
      <c r="AE582" s="252"/>
      <c r="AF582" s="252"/>
      <c r="AG582" s="376"/>
      <c r="AH582" s="249">
        <f>SUM(AI582:AL582)</f>
        <v>0</v>
      </c>
      <c r="AI582" s="240"/>
      <c r="AJ582" s="240"/>
      <c r="AK582" s="240"/>
      <c r="AL582" s="241"/>
      <c r="AM582" s="254"/>
      <c r="AN582" s="262"/>
      <c r="AO582" s="249">
        <f>SUM(AP582:AS582)</f>
        <v>0</v>
      </c>
      <c r="AP582" s="240"/>
      <c r="AQ582" s="240"/>
      <c r="AR582" s="240"/>
      <c r="AS582" s="243"/>
      <c r="AT582" s="214">
        <f>SUM(AU582:AX582)</f>
        <v>0</v>
      </c>
      <c r="AU582" s="240"/>
      <c r="AV582" s="240"/>
      <c r="AW582" s="240"/>
      <c r="AX582" s="241"/>
      <c r="AY582" s="249">
        <f>SUM(AZ582:BC582)</f>
        <v>2500</v>
      </c>
      <c r="AZ582" s="240"/>
      <c r="BA582" s="240"/>
      <c r="BB582" s="240"/>
      <c r="BC582" s="466">
        <v>2500</v>
      </c>
      <c r="BD582" s="254"/>
      <c r="BE582" s="252"/>
      <c r="BF582" s="249">
        <f>SUM(BG582:BJ582)</f>
        <v>0</v>
      </c>
      <c r="BG582" s="240"/>
      <c r="BH582" s="240"/>
      <c r="BI582" s="240"/>
      <c r="BJ582" s="241"/>
      <c r="BK582" s="249">
        <f>SUM(BL582:BO582)</f>
        <v>0</v>
      </c>
      <c r="BL582" s="240"/>
      <c r="BM582" s="240"/>
      <c r="BN582" s="240"/>
      <c r="BO582" s="247"/>
      <c r="BP582" s="223">
        <f>SUM(BQ582:BT582)</f>
        <v>0</v>
      </c>
      <c r="BQ582" s="240"/>
      <c r="BR582" s="240"/>
      <c r="BS582" s="240"/>
      <c r="BT582" s="247"/>
      <c r="BU582" s="249">
        <f>SUM(BV582:BY582)</f>
        <v>0</v>
      </c>
      <c r="BV582" s="240"/>
      <c r="BW582" s="240"/>
      <c r="BX582" s="240"/>
      <c r="BY582" s="247"/>
      <c r="CA582" s="222">
        <v>11</v>
      </c>
      <c r="CB582" s="216"/>
      <c r="CC582" s="216"/>
      <c r="CD582" s="216"/>
      <c r="CE582" s="216"/>
      <c r="CF582" s="216">
        <f t="shared" si="405"/>
        <v>0</v>
      </c>
      <c r="CH582" s="376"/>
    </row>
    <row r="583" spans="1:88" s="211" customFormat="1" ht="16.5" customHeight="1" x14ac:dyDescent="0.15">
      <c r="A583" s="213"/>
      <c r="B583" s="237"/>
      <c r="C583" s="303"/>
      <c r="D583" s="680" t="s">
        <v>1949</v>
      </c>
      <c r="E583" s="267"/>
      <c r="F583" s="324"/>
      <c r="G583" s="227"/>
      <c r="H583" s="1175">
        <v>3</v>
      </c>
      <c r="I583" s="181"/>
      <c r="J583" s="383"/>
      <c r="K583" s="234"/>
      <c r="L583" s="234"/>
      <c r="M583" s="234"/>
      <c r="N583" s="234"/>
      <c r="O583" s="234"/>
      <c r="P583" s="234"/>
      <c r="Q583" s="235"/>
      <c r="R583" s="255"/>
      <c r="S583" s="255"/>
      <c r="T583" s="936">
        <f>SUBTOTAL(9,T582:T582)</f>
        <v>2500</v>
      </c>
      <c r="U583" s="1138">
        <f t="shared" ref="U583:AD583" si="436">SUBTOTAL(9,U582:U582)</f>
        <v>0</v>
      </c>
      <c r="V583" s="220">
        <f t="shared" si="436"/>
        <v>0</v>
      </c>
      <c r="W583" s="220">
        <f t="shared" si="436"/>
        <v>0</v>
      </c>
      <c r="X583" s="220">
        <f t="shared" si="436"/>
        <v>0</v>
      </c>
      <c r="Y583" s="221">
        <f t="shared" si="436"/>
        <v>0</v>
      </c>
      <c r="Z583" s="936">
        <f t="shared" si="436"/>
        <v>2500</v>
      </c>
      <c r="AA583" s="220">
        <f t="shared" si="436"/>
        <v>0</v>
      </c>
      <c r="AB583" s="220">
        <f t="shared" si="436"/>
        <v>0</v>
      </c>
      <c r="AC583" s="220">
        <f t="shared" si="436"/>
        <v>0</v>
      </c>
      <c r="AD583" s="1104">
        <f t="shared" si="436"/>
        <v>2500</v>
      </c>
      <c r="AE583" s="252"/>
      <c r="AF583" s="252"/>
      <c r="AG583" s="376"/>
      <c r="AH583" s="249"/>
      <c r="AI583" s="240"/>
      <c r="AJ583" s="240"/>
      <c r="AK583" s="240"/>
      <c r="AL583" s="241"/>
      <c r="AM583" s="254"/>
      <c r="AN583" s="262"/>
      <c r="AO583" s="249"/>
      <c r="AP583" s="240"/>
      <c r="AQ583" s="240"/>
      <c r="AR583" s="240"/>
      <c r="AS583" s="243"/>
      <c r="AT583" s="214"/>
      <c r="AU583" s="240"/>
      <c r="AV583" s="240"/>
      <c r="AW583" s="240"/>
      <c r="AX583" s="241"/>
      <c r="AY583" s="249"/>
      <c r="AZ583" s="240"/>
      <c r="BA583" s="240"/>
      <c r="BB583" s="240"/>
      <c r="BC583" s="466"/>
      <c r="BD583" s="254"/>
      <c r="BE583" s="252"/>
      <c r="BF583" s="249"/>
      <c r="BG583" s="240"/>
      <c r="BH583" s="240"/>
      <c r="BI583" s="240"/>
      <c r="BJ583" s="241"/>
      <c r="BK583" s="249"/>
      <c r="BL583" s="240"/>
      <c r="BM583" s="240"/>
      <c r="BN583" s="240"/>
      <c r="BO583" s="247"/>
      <c r="BP583" s="223"/>
      <c r="BQ583" s="240"/>
      <c r="BR583" s="240"/>
      <c r="BS583" s="240"/>
      <c r="BT583" s="247"/>
      <c r="BU583" s="249"/>
      <c r="BV583" s="240"/>
      <c r="BW583" s="240"/>
      <c r="BX583" s="240"/>
      <c r="BY583" s="247"/>
      <c r="CA583" s="222"/>
      <c r="CB583" s="216"/>
      <c r="CC583" s="216"/>
      <c r="CD583" s="216"/>
      <c r="CE583" s="216"/>
      <c r="CF583" s="216">
        <f t="shared" si="405"/>
        <v>0</v>
      </c>
      <c r="CH583" s="376"/>
    </row>
    <row r="584" spans="1:88" s="211" customFormat="1" ht="16.5" customHeight="1" x14ac:dyDescent="0.15">
      <c r="A584" s="213">
        <f>+ROW()-14</f>
        <v>570</v>
      </c>
      <c r="B584" s="236" t="s">
        <v>26</v>
      </c>
      <c r="C584" s="268" t="s">
        <v>1269</v>
      </c>
      <c r="D584" s="266" t="s">
        <v>1270</v>
      </c>
      <c r="E584" s="267" t="s">
        <v>1214</v>
      </c>
      <c r="F584" s="325" t="s">
        <v>1259</v>
      </c>
      <c r="G584" s="224" t="s">
        <v>1271</v>
      </c>
      <c r="H584" s="263">
        <v>3</v>
      </c>
      <c r="I584" s="181">
        <v>44270</v>
      </c>
      <c r="J584" s="383">
        <v>44651</v>
      </c>
      <c r="K584" s="232">
        <v>10</v>
      </c>
      <c r="L584" s="232">
        <v>2</v>
      </c>
      <c r="M584" s="232">
        <v>2</v>
      </c>
      <c r="N584" s="232">
        <v>5</v>
      </c>
      <c r="O584" s="232">
        <v>1</v>
      </c>
      <c r="P584" s="232">
        <v>1</v>
      </c>
      <c r="Q584" s="233">
        <v>7</v>
      </c>
      <c r="R584" s="255"/>
      <c r="S584" s="255"/>
      <c r="T584" s="258">
        <v>2100</v>
      </c>
      <c r="U584" s="214">
        <f>AH584+AO584</f>
        <v>0</v>
      </c>
      <c r="V584" s="218">
        <f>AI584+AP584</f>
        <v>0</v>
      </c>
      <c r="W584" s="218">
        <f>AJ584+AQ584</f>
        <v>0</v>
      </c>
      <c r="X584" s="218">
        <f>AK584+AR584</f>
        <v>0</v>
      </c>
      <c r="Y584" s="212">
        <f>AL584+AS584</f>
        <v>0</v>
      </c>
      <c r="Z584" s="214">
        <f>AT584+AY584+BF584+BK584+BP584+BU584</f>
        <v>2100</v>
      </c>
      <c r="AA584" s="218">
        <f>AU584+AZ584+BG584+BL584+BQ584+BV584</f>
        <v>0</v>
      </c>
      <c r="AB584" s="218">
        <f>AV584+BA584+BH584+BM584+BR584+BW584</f>
        <v>0</v>
      </c>
      <c r="AC584" s="218">
        <f>AW584+BB584+BI584+BN584+BS584+BX584</f>
        <v>0</v>
      </c>
      <c r="AD584" s="212">
        <f>AX584+BC584+BJ584+BO584+BT584+BY584</f>
        <v>2100</v>
      </c>
      <c r="AE584" s="252"/>
      <c r="AF584" s="252"/>
      <c r="AH584" s="249">
        <f>SUM(AI584:AL584)</f>
        <v>0</v>
      </c>
      <c r="AI584" s="238"/>
      <c r="AJ584" s="238"/>
      <c r="AK584" s="238"/>
      <c r="AL584" s="239"/>
      <c r="AM584" s="254"/>
      <c r="AN584" s="262"/>
      <c r="AO584" s="249">
        <f>SUM(AP584:AS584)</f>
        <v>0</v>
      </c>
      <c r="AP584" s="238"/>
      <c r="AQ584" s="238"/>
      <c r="AR584" s="238"/>
      <c r="AS584" s="242"/>
      <c r="AT584" s="214">
        <f>SUM(AU584:AX584)</f>
        <v>0</v>
      </c>
      <c r="AU584" s="238"/>
      <c r="AV584" s="238"/>
      <c r="AW584" s="238"/>
      <c r="AX584" s="239"/>
      <c r="AY584" s="249">
        <f>SUM(AZ584:BC584)</f>
        <v>2100</v>
      </c>
      <c r="AZ584" s="238"/>
      <c r="BA584" s="238"/>
      <c r="BB584" s="238"/>
      <c r="BC584" s="246">
        <v>2100</v>
      </c>
      <c r="BD584" s="254"/>
      <c r="BE584" s="252"/>
      <c r="BF584" s="249">
        <f>SUM(BG584:BJ584)</f>
        <v>0</v>
      </c>
      <c r="BG584" s="238"/>
      <c r="BH584" s="238"/>
      <c r="BI584" s="238"/>
      <c r="BJ584" s="239"/>
      <c r="BK584" s="249">
        <f>SUM(BL584:BO584)</f>
        <v>0</v>
      </c>
      <c r="BL584" s="238"/>
      <c r="BM584" s="238"/>
      <c r="BN584" s="238"/>
      <c r="BO584" s="246"/>
      <c r="BP584" s="223">
        <f>SUM(BQ584:BT584)</f>
        <v>0</v>
      </c>
      <c r="BQ584" s="238"/>
      <c r="BR584" s="238"/>
      <c r="BS584" s="238"/>
      <c r="BT584" s="246"/>
      <c r="BU584" s="249">
        <f>SUM(BV584:BY584)</f>
        <v>0</v>
      </c>
      <c r="BV584" s="238"/>
      <c r="BW584" s="238"/>
      <c r="BX584" s="238"/>
      <c r="BY584" s="246"/>
      <c r="CA584" s="222">
        <v>12</v>
      </c>
      <c r="CB584" s="216"/>
      <c r="CC584" s="216"/>
      <c r="CD584" s="216"/>
      <c r="CE584" s="216"/>
      <c r="CF584" s="216">
        <f t="shared" si="405"/>
        <v>0</v>
      </c>
      <c r="CH584" s="376"/>
    </row>
    <row r="585" spans="1:88" s="211" customFormat="1" ht="16.5" customHeight="1" x14ac:dyDescent="0.15">
      <c r="A585" s="213"/>
      <c r="B585" s="237"/>
      <c r="C585" s="303"/>
      <c r="D585" s="697" t="s">
        <v>1270</v>
      </c>
      <c r="E585" s="267"/>
      <c r="F585" s="324"/>
      <c r="G585" s="227"/>
      <c r="H585" s="1175">
        <v>3</v>
      </c>
      <c r="I585" s="181"/>
      <c r="J585" s="383"/>
      <c r="K585" s="234"/>
      <c r="L585" s="234"/>
      <c r="M585" s="234"/>
      <c r="N585" s="234"/>
      <c r="O585" s="234"/>
      <c r="P585" s="234"/>
      <c r="Q585" s="235"/>
      <c r="R585" s="255"/>
      <c r="S585" s="255"/>
      <c r="T585" s="936">
        <f>SUBTOTAL(9,T584:T584)</f>
        <v>2100</v>
      </c>
      <c r="U585" s="1138">
        <f t="shared" ref="U585:AD585" si="437">SUBTOTAL(9,U584:U584)</f>
        <v>0</v>
      </c>
      <c r="V585" s="220">
        <f t="shared" si="437"/>
        <v>0</v>
      </c>
      <c r="W585" s="220">
        <f t="shared" si="437"/>
        <v>0</v>
      </c>
      <c r="X585" s="220">
        <f t="shared" si="437"/>
        <v>0</v>
      </c>
      <c r="Y585" s="221">
        <f t="shared" si="437"/>
        <v>0</v>
      </c>
      <c r="Z585" s="1138">
        <f t="shared" si="437"/>
        <v>2100</v>
      </c>
      <c r="AA585" s="220">
        <f t="shared" si="437"/>
        <v>0</v>
      </c>
      <c r="AB585" s="220">
        <f t="shared" si="437"/>
        <v>0</v>
      </c>
      <c r="AC585" s="220">
        <f t="shared" si="437"/>
        <v>0</v>
      </c>
      <c r="AD585" s="1104">
        <f t="shared" si="437"/>
        <v>2100</v>
      </c>
      <c r="AE585" s="252"/>
      <c r="AF585" s="252"/>
      <c r="AH585" s="249"/>
      <c r="AI585" s="240"/>
      <c r="AJ585" s="240"/>
      <c r="AK585" s="240"/>
      <c r="AL585" s="241"/>
      <c r="AM585" s="254"/>
      <c r="AN585" s="262"/>
      <c r="AO585" s="249"/>
      <c r="AP585" s="240"/>
      <c r="AQ585" s="240"/>
      <c r="AR585" s="240"/>
      <c r="AS585" s="243"/>
      <c r="AT585" s="214"/>
      <c r="AU585" s="240"/>
      <c r="AV585" s="240"/>
      <c r="AW585" s="240"/>
      <c r="AX585" s="241"/>
      <c r="AY585" s="249"/>
      <c r="AZ585" s="240"/>
      <c r="BA585" s="240"/>
      <c r="BB585" s="240"/>
      <c r="BC585" s="247"/>
      <c r="BD585" s="254"/>
      <c r="BE585" s="252"/>
      <c r="BF585" s="249"/>
      <c r="BG585" s="240"/>
      <c r="BH585" s="240"/>
      <c r="BI585" s="240"/>
      <c r="BJ585" s="241"/>
      <c r="BK585" s="249"/>
      <c r="BL585" s="240"/>
      <c r="BM585" s="240"/>
      <c r="BN585" s="240"/>
      <c r="BO585" s="247"/>
      <c r="BP585" s="223"/>
      <c r="BQ585" s="240"/>
      <c r="BR585" s="240"/>
      <c r="BS585" s="240"/>
      <c r="BT585" s="247"/>
      <c r="BU585" s="249"/>
      <c r="BV585" s="240"/>
      <c r="BW585" s="240"/>
      <c r="BX585" s="240"/>
      <c r="BY585" s="247"/>
      <c r="CA585" s="222"/>
      <c r="CB585" s="216"/>
      <c r="CC585" s="216"/>
      <c r="CD585" s="216"/>
      <c r="CE585" s="216"/>
      <c r="CF585" s="216">
        <f t="shared" si="405"/>
        <v>0</v>
      </c>
      <c r="CH585" s="376"/>
    </row>
    <row r="586" spans="1:88" s="211" customFormat="1" ht="16.5" customHeight="1" x14ac:dyDescent="0.15">
      <c r="A586" s="213">
        <f>+ROW()-14</f>
        <v>572</v>
      </c>
      <c r="B586" s="237" t="s">
        <v>27</v>
      </c>
      <c r="C586" s="303" t="s">
        <v>1272</v>
      </c>
      <c r="D586" s="304" t="s">
        <v>1272</v>
      </c>
      <c r="E586" s="267" t="s">
        <v>1214</v>
      </c>
      <c r="F586" s="324" t="s">
        <v>1259</v>
      </c>
      <c r="G586" s="227" t="s">
        <v>1273</v>
      </c>
      <c r="H586" s="263">
        <v>3</v>
      </c>
      <c r="I586" s="181">
        <v>44270</v>
      </c>
      <c r="J586" s="383">
        <v>44651</v>
      </c>
      <c r="K586" s="234">
        <v>10</v>
      </c>
      <c r="L586" s="234">
        <v>2</v>
      </c>
      <c r="M586" s="234">
        <v>2</v>
      </c>
      <c r="N586" s="234">
        <v>5</v>
      </c>
      <c r="O586" s="234">
        <v>1</v>
      </c>
      <c r="P586" s="234">
        <v>1</v>
      </c>
      <c r="Q586" s="235">
        <v>8</v>
      </c>
      <c r="R586" s="255"/>
      <c r="S586" s="255"/>
      <c r="T586" s="261">
        <v>4000</v>
      </c>
      <c r="U586" s="219">
        <f>AH586+AO586</f>
        <v>0</v>
      </c>
      <c r="V586" s="220">
        <f>AI586+AP586</f>
        <v>0</v>
      </c>
      <c r="W586" s="220">
        <f>AJ586+AQ586</f>
        <v>0</v>
      </c>
      <c r="X586" s="220">
        <f>AK586+AR586</f>
        <v>0</v>
      </c>
      <c r="Y586" s="221">
        <f>AL586+AS586</f>
        <v>0</v>
      </c>
      <c r="Z586" s="219">
        <f>AT586+AY586+BF586+BK586+BP586+BU586</f>
        <v>4000</v>
      </c>
      <c r="AA586" s="220">
        <f>AU586+AZ586+BG586+BL586+BQ586+BV586</f>
        <v>2000</v>
      </c>
      <c r="AB586" s="220">
        <f>AV586+BA586+BH586+BM586+BR586+BW586</f>
        <v>0</v>
      </c>
      <c r="AC586" s="220">
        <f>AW586+BB586+BI586+BN586+BS586+BX586</f>
        <v>0</v>
      </c>
      <c r="AD586" s="221">
        <f>AX586+BC586+BJ586+BO586+BT586+BY586</f>
        <v>2000</v>
      </c>
      <c r="AE586" s="252"/>
      <c r="AF586" s="252"/>
      <c r="AH586" s="249">
        <f>SUM(AI586:AL586)</f>
        <v>0</v>
      </c>
      <c r="AI586" s="240"/>
      <c r="AJ586" s="240"/>
      <c r="AK586" s="240"/>
      <c r="AL586" s="241"/>
      <c r="AM586" s="254"/>
      <c r="AN586" s="262"/>
      <c r="AO586" s="249">
        <f>SUM(AP586:AS586)</f>
        <v>0</v>
      </c>
      <c r="AP586" s="240"/>
      <c r="AQ586" s="240"/>
      <c r="AR586" s="240"/>
      <c r="AS586" s="243"/>
      <c r="AT586" s="214">
        <f>SUM(AU586:AX586)</f>
        <v>0</v>
      </c>
      <c r="AU586" s="240"/>
      <c r="AV586" s="240"/>
      <c r="AW586" s="240"/>
      <c r="AX586" s="241"/>
      <c r="AY586" s="249">
        <f>SUM(AZ586:BC586)</f>
        <v>4000</v>
      </c>
      <c r="AZ586" s="240">
        <v>2000</v>
      </c>
      <c r="BA586" s="240"/>
      <c r="BB586" s="240"/>
      <c r="BC586" s="247">
        <v>2000</v>
      </c>
      <c r="BD586" s="254"/>
      <c r="BE586" s="252"/>
      <c r="BF586" s="249">
        <f>SUM(BG586:BJ586)</f>
        <v>0</v>
      </c>
      <c r="BG586" s="240"/>
      <c r="BH586" s="240"/>
      <c r="BI586" s="240"/>
      <c r="BJ586" s="241"/>
      <c r="BK586" s="249">
        <f>SUM(BL586:BO586)</f>
        <v>0</v>
      </c>
      <c r="BL586" s="240"/>
      <c r="BM586" s="240"/>
      <c r="BN586" s="240"/>
      <c r="BO586" s="247"/>
      <c r="BP586" s="223">
        <f>SUM(BQ586:BT586)</f>
        <v>0</v>
      </c>
      <c r="BQ586" s="240"/>
      <c r="BR586" s="240"/>
      <c r="BS586" s="240"/>
      <c r="BT586" s="247"/>
      <c r="BU586" s="249">
        <f>SUM(BV586:BY586)</f>
        <v>0</v>
      </c>
      <c r="BV586" s="240"/>
      <c r="BW586" s="240"/>
      <c r="BX586" s="240"/>
      <c r="BY586" s="247"/>
      <c r="CA586" s="222">
        <v>13</v>
      </c>
      <c r="CB586" s="216"/>
      <c r="CC586" s="216"/>
      <c r="CD586" s="216"/>
      <c r="CE586" s="216"/>
      <c r="CF586" s="216">
        <f t="shared" si="405"/>
        <v>0</v>
      </c>
      <c r="CH586" s="376"/>
    </row>
    <row r="587" spans="1:88" s="211" customFormat="1" ht="16.5" customHeight="1" x14ac:dyDescent="0.15">
      <c r="A587" s="213"/>
      <c r="B587" s="237"/>
      <c r="C587" s="303"/>
      <c r="D587" s="680" t="s">
        <v>1272</v>
      </c>
      <c r="E587" s="267"/>
      <c r="F587" s="324"/>
      <c r="G587" s="227"/>
      <c r="H587" s="1175">
        <v>3</v>
      </c>
      <c r="I587" s="181"/>
      <c r="J587" s="383"/>
      <c r="K587" s="234"/>
      <c r="L587" s="234"/>
      <c r="M587" s="234"/>
      <c r="N587" s="234"/>
      <c r="O587" s="234"/>
      <c r="P587" s="234"/>
      <c r="Q587" s="235"/>
      <c r="R587" s="255"/>
      <c r="S587" s="255"/>
      <c r="T587" s="936">
        <f>SUBTOTAL(9,T586:T586)</f>
        <v>4000</v>
      </c>
      <c r="U587" s="1160">
        <f t="shared" ref="U587:AD587" si="438">SUBTOTAL(9,U586:U586)</f>
        <v>0</v>
      </c>
      <c r="V587" s="220">
        <f t="shared" si="438"/>
        <v>0</v>
      </c>
      <c r="W587" s="220">
        <f t="shared" si="438"/>
        <v>0</v>
      </c>
      <c r="X587" s="220">
        <f t="shared" si="438"/>
        <v>0</v>
      </c>
      <c r="Y587" s="221">
        <f t="shared" si="438"/>
        <v>0</v>
      </c>
      <c r="Z587" s="1138">
        <f t="shared" si="438"/>
        <v>4000</v>
      </c>
      <c r="AA587" s="1148">
        <f t="shared" si="438"/>
        <v>2000</v>
      </c>
      <c r="AB587" s="220">
        <f t="shared" si="438"/>
        <v>0</v>
      </c>
      <c r="AC587" s="220">
        <f t="shared" si="438"/>
        <v>0</v>
      </c>
      <c r="AD587" s="1104">
        <f t="shared" si="438"/>
        <v>2000</v>
      </c>
      <c r="AE587" s="252"/>
      <c r="AF587" s="252"/>
      <c r="AH587" s="249"/>
      <c r="AI587" s="240"/>
      <c r="AJ587" s="240"/>
      <c r="AK587" s="240"/>
      <c r="AL587" s="241"/>
      <c r="AM587" s="254"/>
      <c r="AN587" s="262"/>
      <c r="AO587" s="249"/>
      <c r="AP587" s="240"/>
      <c r="AQ587" s="240"/>
      <c r="AR587" s="240"/>
      <c r="AS587" s="243"/>
      <c r="AT587" s="214"/>
      <c r="AU587" s="240"/>
      <c r="AV587" s="240"/>
      <c r="AW587" s="240"/>
      <c r="AX587" s="241"/>
      <c r="AY587" s="249"/>
      <c r="AZ587" s="240"/>
      <c r="BA587" s="240"/>
      <c r="BB587" s="240"/>
      <c r="BC587" s="247"/>
      <c r="BD587" s="254"/>
      <c r="BE587" s="252"/>
      <c r="BF587" s="249"/>
      <c r="BG587" s="240"/>
      <c r="BH587" s="240"/>
      <c r="BI587" s="240"/>
      <c r="BJ587" s="241"/>
      <c r="BK587" s="249"/>
      <c r="BL587" s="240"/>
      <c r="BM587" s="240"/>
      <c r="BN587" s="240"/>
      <c r="BO587" s="247"/>
      <c r="BP587" s="223"/>
      <c r="BQ587" s="240"/>
      <c r="BR587" s="240"/>
      <c r="BS587" s="240"/>
      <c r="BT587" s="247"/>
      <c r="BU587" s="249"/>
      <c r="BV587" s="240"/>
      <c r="BW587" s="240"/>
      <c r="BX587" s="240"/>
      <c r="BY587" s="247"/>
      <c r="CA587" s="222"/>
      <c r="CB587" s="216"/>
      <c r="CC587" s="216"/>
      <c r="CD587" s="216"/>
      <c r="CE587" s="216"/>
      <c r="CF587" s="216">
        <f t="shared" si="405"/>
        <v>0</v>
      </c>
      <c r="CH587" s="376"/>
    </row>
    <row r="588" spans="1:88" s="211" customFormat="1" ht="16.5" customHeight="1" x14ac:dyDescent="0.15">
      <c r="A588" s="213">
        <f>+ROW()-14</f>
        <v>574</v>
      </c>
      <c r="B588" s="236" t="s">
        <v>28</v>
      </c>
      <c r="C588" s="268" t="s">
        <v>1274</v>
      </c>
      <c r="D588" s="266" t="s">
        <v>1275</v>
      </c>
      <c r="E588" s="267" t="s">
        <v>1214</v>
      </c>
      <c r="F588" s="325" t="s">
        <v>1237</v>
      </c>
      <c r="G588" s="224" t="s">
        <v>1276</v>
      </c>
      <c r="H588" s="263" t="s">
        <v>1964</v>
      </c>
      <c r="I588" s="181">
        <v>43182</v>
      </c>
      <c r="J588" s="383">
        <v>45016</v>
      </c>
      <c r="K588" s="232">
        <v>10</v>
      </c>
      <c r="L588" s="232">
        <v>2</v>
      </c>
      <c r="M588" s="232">
        <v>2</v>
      </c>
      <c r="N588" s="232">
        <v>5</v>
      </c>
      <c r="O588" s="232">
        <v>1</v>
      </c>
      <c r="P588" s="232">
        <v>2</v>
      </c>
      <c r="Q588" s="233">
        <v>1</v>
      </c>
      <c r="R588" s="255"/>
      <c r="S588" s="255"/>
      <c r="T588" s="624">
        <v>1210057</v>
      </c>
      <c r="U588" s="214">
        <f t="shared" ref="U588:Y589" si="439">AH588+AO588</f>
        <v>478615</v>
      </c>
      <c r="V588" s="218">
        <f t="shared" si="439"/>
        <v>0</v>
      </c>
      <c r="W588" s="218">
        <f t="shared" si="439"/>
        <v>0</v>
      </c>
      <c r="X588" s="218">
        <f t="shared" si="439"/>
        <v>0</v>
      </c>
      <c r="Y588" s="1141">
        <f t="shared" si="439"/>
        <v>478615</v>
      </c>
      <c r="Z588" s="214">
        <f t="shared" ref="Z588:AD589" si="440">AT588+AY588+BF588+BK588+BP588+BU588</f>
        <v>731442</v>
      </c>
      <c r="AA588" s="218">
        <f t="shared" si="440"/>
        <v>0</v>
      </c>
      <c r="AB588" s="218">
        <f t="shared" si="440"/>
        <v>0</v>
      </c>
      <c r="AC588" s="218">
        <f t="shared" si="440"/>
        <v>0</v>
      </c>
      <c r="AD588" s="212">
        <f t="shared" si="440"/>
        <v>731442</v>
      </c>
      <c r="AE588" s="252"/>
      <c r="AF588" s="252"/>
      <c r="AH588" s="249">
        <f>SUM(AI588:AL588)</f>
        <v>237805</v>
      </c>
      <c r="AI588" s="238"/>
      <c r="AJ588" s="238"/>
      <c r="AK588" s="238"/>
      <c r="AL588" s="239">
        <v>237805</v>
      </c>
      <c r="AM588" s="254"/>
      <c r="AN588" s="262"/>
      <c r="AO588" s="249">
        <f>SUM(AP588:AS588)</f>
        <v>240810</v>
      </c>
      <c r="AP588" s="238"/>
      <c r="AQ588" s="238"/>
      <c r="AR588" s="238"/>
      <c r="AS588" s="981">
        <v>240810</v>
      </c>
      <c r="AT588" s="214">
        <f>SUM(AU588:AX588)</f>
        <v>243814</v>
      </c>
      <c r="AU588" s="238"/>
      <c r="AV588" s="238"/>
      <c r="AW588" s="238"/>
      <c r="AX588" s="982">
        <v>243814</v>
      </c>
      <c r="AY588" s="249">
        <f>SUM(AZ588:BC588)</f>
        <v>243814</v>
      </c>
      <c r="AZ588" s="238"/>
      <c r="BA588" s="238"/>
      <c r="BB588" s="238"/>
      <c r="BC588" s="983">
        <v>243814</v>
      </c>
      <c r="BD588" s="254"/>
      <c r="BE588" s="252"/>
      <c r="BF588" s="249">
        <f>SUM(BG588:BJ588)</f>
        <v>243814</v>
      </c>
      <c r="BG588" s="238"/>
      <c r="BH588" s="238"/>
      <c r="BI588" s="238"/>
      <c r="BJ588" s="982">
        <v>243814</v>
      </c>
      <c r="BK588" s="249">
        <f>SUM(BL588:BO588)</f>
        <v>0</v>
      </c>
      <c r="BL588" s="238"/>
      <c r="BM588" s="238"/>
      <c r="BN588" s="238"/>
      <c r="BO588" s="246"/>
      <c r="BP588" s="223">
        <f>SUM(BQ588:BT588)</f>
        <v>0</v>
      </c>
      <c r="BQ588" s="238"/>
      <c r="BR588" s="238"/>
      <c r="BS588" s="238"/>
      <c r="BT588" s="246"/>
      <c r="BU588" s="249">
        <f>SUM(BV588:BY588)</f>
        <v>0</v>
      </c>
      <c r="BV588" s="238"/>
      <c r="BW588" s="238"/>
      <c r="BX588" s="238"/>
      <c r="BY588" s="246"/>
      <c r="CA588" s="222">
        <v>14</v>
      </c>
      <c r="CB588" s="216"/>
      <c r="CC588" s="216"/>
      <c r="CD588" s="216"/>
      <c r="CE588" s="216"/>
      <c r="CF588" s="216">
        <f>+T588-Z588-U588</f>
        <v>0</v>
      </c>
      <c r="CH588" s="376"/>
    </row>
    <row r="589" spans="1:88" s="211" customFormat="1" ht="16.5" customHeight="1" x14ac:dyDescent="0.15">
      <c r="A589" s="213">
        <f>+ROW()-14</f>
        <v>575</v>
      </c>
      <c r="B589" s="757" t="s">
        <v>74</v>
      </c>
      <c r="C589" s="804" t="s">
        <v>1718</v>
      </c>
      <c r="D589" s="758" t="s">
        <v>1999</v>
      </c>
      <c r="E589" s="759" t="s">
        <v>1583</v>
      </c>
      <c r="F589" s="760" t="s">
        <v>1700</v>
      </c>
      <c r="G589" s="761" t="s">
        <v>2040</v>
      </c>
      <c r="H589" s="762" t="s">
        <v>252</v>
      </c>
      <c r="I589" s="1195">
        <v>43182</v>
      </c>
      <c r="J589" s="1196">
        <v>45016</v>
      </c>
      <c r="K589" s="1197">
        <v>10</v>
      </c>
      <c r="L589" s="1197">
        <v>4</v>
      </c>
      <c r="M589" s="1197">
        <v>1</v>
      </c>
      <c r="N589" s="1197">
        <v>1</v>
      </c>
      <c r="O589" s="1197">
        <v>2</v>
      </c>
      <c r="P589" s="1197">
        <v>1</v>
      </c>
      <c r="Q589" s="1198">
        <v>2</v>
      </c>
      <c r="R589" s="960"/>
      <c r="S589" s="255"/>
      <c r="T589" s="803"/>
      <c r="U589" s="219"/>
      <c r="V589" s="220">
        <f t="shared" si="439"/>
        <v>0</v>
      </c>
      <c r="W589" s="220">
        <f t="shared" si="439"/>
        <v>0</v>
      </c>
      <c r="X589" s="220">
        <f t="shared" si="439"/>
        <v>0</v>
      </c>
      <c r="Y589" s="221"/>
      <c r="Z589" s="219"/>
      <c r="AA589" s="220">
        <f t="shared" si="440"/>
        <v>0</v>
      </c>
      <c r="AB589" s="220">
        <f t="shared" si="440"/>
        <v>0</v>
      </c>
      <c r="AC589" s="220">
        <f t="shared" si="440"/>
        <v>0</v>
      </c>
      <c r="AD589" s="221"/>
      <c r="AE589" s="252"/>
      <c r="AF589" s="252"/>
      <c r="AG589" s="376"/>
      <c r="AH589" s="251">
        <f>SUM(AI589:AL589)</f>
        <v>0</v>
      </c>
      <c r="AI589" s="240"/>
      <c r="AJ589" s="240"/>
      <c r="AK589" s="240"/>
      <c r="AL589" s="241"/>
      <c r="AM589" s="254"/>
      <c r="AN589" s="262"/>
      <c r="AO589" s="249">
        <f>SUM(AP589:AS589)</f>
        <v>30696</v>
      </c>
      <c r="AP589" s="240"/>
      <c r="AQ589" s="240"/>
      <c r="AR589" s="240"/>
      <c r="AS589" s="337">
        <v>30696</v>
      </c>
      <c r="AT589" s="214">
        <f>SUM(AU589:AX589)</f>
        <v>31010</v>
      </c>
      <c r="AU589" s="240"/>
      <c r="AV589" s="240"/>
      <c r="AW589" s="240"/>
      <c r="AX589" s="302">
        <v>31010</v>
      </c>
      <c r="AY589" s="249">
        <f>SUM(AZ589:BC589)</f>
        <v>31010</v>
      </c>
      <c r="AZ589" s="240"/>
      <c r="BA589" s="240"/>
      <c r="BB589" s="240"/>
      <c r="BC589" s="247">
        <v>31010</v>
      </c>
      <c r="BD589" s="254"/>
      <c r="BE589" s="252"/>
      <c r="BF589" s="249">
        <f>SUM(BG589:BJ589)</f>
        <v>31010</v>
      </c>
      <c r="BG589" s="240"/>
      <c r="BH589" s="240"/>
      <c r="BI589" s="240"/>
      <c r="BJ589" s="241">
        <v>31010</v>
      </c>
      <c r="BK589" s="249">
        <f>SUM(BL589:BO589)</f>
        <v>0</v>
      </c>
      <c r="BL589" s="240"/>
      <c r="BM589" s="240"/>
      <c r="BN589" s="240"/>
      <c r="BO589" s="247"/>
      <c r="BP589" s="223">
        <f>SUM(BQ589:BT589)</f>
        <v>0</v>
      </c>
      <c r="BQ589" s="240"/>
      <c r="BR589" s="240"/>
      <c r="BS589" s="240"/>
      <c r="BT589" s="247"/>
      <c r="BU589" s="249">
        <f>SUM(BV589:BY589)</f>
        <v>0</v>
      </c>
      <c r="BV589" s="240"/>
      <c r="BW589" s="240"/>
      <c r="BX589" s="240"/>
      <c r="BY589" s="247"/>
      <c r="CA589" s="222">
        <v>514</v>
      </c>
      <c r="CB589" s="216"/>
      <c r="CC589" s="216"/>
      <c r="CD589" s="216"/>
      <c r="CE589" s="216"/>
      <c r="CF589" s="216">
        <f>+T589-Z589-U589</f>
        <v>0</v>
      </c>
      <c r="CH589" s="263" t="s">
        <v>75</v>
      </c>
      <c r="CJ589" s="274">
        <v>112</v>
      </c>
    </row>
    <row r="590" spans="1:88" s="211" customFormat="1" ht="16.5" customHeight="1" x14ac:dyDescent="0.15">
      <c r="A590" s="213"/>
      <c r="B590" s="237"/>
      <c r="C590" s="485"/>
      <c r="D590" s="680" t="s">
        <v>1998</v>
      </c>
      <c r="E590" s="267"/>
      <c r="F590" s="324"/>
      <c r="G590" s="285"/>
      <c r="H590" s="1175" t="s">
        <v>252</v>
      </c>
      <c r="I590" s="275"/>
      <c r="J590" s="320"/>
      <c r="K590" s="234"/>
      <c r="L590" s="234"/>
      <c r="M590" s="234"/>
      <c r="N590" s="234"/>
      <c r="O590" s="234"/>
      <c r="P590" s="234"/>
      <c r="Q590" s="235"/>
      <c r="R590" s="255"/>
      <c r="S590" s="255"/>
      <c r="T590" s="936">
        <f>SUBTOTAL(9,T588:T589)</f>
        <v>1210057</v>
      </c>
      <c r="U590" s="1138">
        <f t="shared" ref="U590:AD590" si="441">SUBTOTAL(9,U588:U589)</f>
        <v>478615</v>
      </c>
      <c r="V590" s="220">
        <f t="shared" si="441"/>
        <v>0</v>
      </c>
      <c r="W590" s="220">
        <f t="shared" si="441"/>
        <v>0</v>
      </c>
      <c r="X590" s="220">
        <f t="shared" si="441"/>
        <v>0</v>
      </c>
      <c r="Y590" s="1104">
        <f t="shared" si="441"/>
        <v>478615</v>
      </c>
      <c r="Z590" s="1138">
        <f t="shared" si="441"/>
        <v>731442</v>
      </c>
      <c r="AA590" s="220">
        <f t="shared" si="441"/>
        <v>0</v>
      </c>
      <c r="AB590" s="220">
        <f t="shared" si="441"/>
        <v>0</v>
      </c>
      <c r="AC590" s="220">
        <f t="shared" si="441"/>
        <v>0</v>
      </c>
      <c r="AD590" s="1104">
        <f t="shared" si="441"/>
        <v>731442</v>
      </c>
      <c r="AE590" s="252"/>
      <c r="AF590" s="252"/>
      <c r="AG590" s="376"/>
      <c r="AH590" s="251"/>
      <c r="AI590" s="240"/>
      <c r="AJ590" s="240"/>
      <c r="AK590" s="240"/>
      <c r="AL590" s="241"/>
      <c r="AM590" s="254"/>
      <c r="AN590" s="262"/>
      <c r="AO590" s="249"/>
      <c r="AP590" s="240"/>
      <c r="AQ590" s="240"/>
      <c r="AR590" s="240"/>
      <c r="AS590" s="337"/>
      <c r="AT590" s="214"/>
      <c r="AU590" s="240"/>
      <c r="AV590" s="240"/>
      <c r="AW590" s="240"/>
      <c r="AX590" s="302"/>
      <c r="AY590" s="249"/>
      <c r="AZ590" s="240"/>
      <c r="BA590" s="240"/>
      <c r="BB590" s="240"/>
      <c r="BC590" s="247"/>
      <c r="BD590" s="254"/>
      <c r="BE590" s="252"/>
      <c r="BF590" s="249"/>
      <c r="BG590" s="240"/>
      <c r="BH590" s="240"/>
      <c r="BI590" s="240"/>
      <c r="BJ590" s="241"/>
      <c r="BK590" s="249"/>
      <c r="BL590" s="240"/>
      <c r="BM590" s="240"/>
      <c r="BN590" s="240"/>
      <c r="BO590" s="247"/>
      <c r="BP590" s="223"/>
      <c r="BQ590" s="240"/>
      <c r="BR590" s="240"/>
      <c r="BS590" s="240"/>
      <c r="BT590" s="247"/>
      <c r="BU590" s="249"/>
      <c r="BV590" s="240"/>
      <c r="BW590" s="240"/>
      <c r="BX590" s="240"/>
      <c r="BY590" s="247"/>
      <c r="CA590" s="222"/>
      <c r="CB590" s="216"/>
      <c r="CC590" s="216"/>
      <c r="CD590" s="216"/>
      <c r="CE590" s="216"/>
      <c r="CF590" s="216">
        <f>+T590-Z590-U590</f>
        <v>0</v>
      </c>
      <c r="CH590" s="425"/>
      <c r="CJ590" s="274"/>
    </row>
    <row r="591" spans="1:88" s="211" customFormat="1" ht="16.5" customHeight="1" x14ac:dyDescent="0.15">
      <c r="A591" s="213">
        <f>+ROW()-14</f>
        <v>577</v>
      </c>
      <c r="B591" s="236" t="s">
        <v>27</v>
      </c>
      <c r="C591" s="268" t="s">
        <v>1274</v>
      </c>
      <c r="D591" s="266" t="s">
        <v>1275</v>
      </c>
      <c r="E591" s="267" t="s">
        <v>1214</v>
      </c>
      <c r="F591" s="325" t="s">
        <v>1237</v>
      </c>
      <c r="G591" s="224" t="s">
        <v>1518</v>
      </c>
      <c r="H591" s="263" t="s">
        <v>1519</v>
      </c>
      <c r="I591" s="181" t="s">
        <v>1520</v>
      </c>
      <c r="J591" s="383">
        <v>45016</v>
      </c>
      <c r="K591" s="232">
        <v>10</v>
      </c>
      <c r="L591" s="232">
        <v>2</v>
      </c>
      <c r="M591" s="232">
        <v>2</v>
      </c>
      <c r="N591" s="232">
        <v>5</v>
      </c>
      <c r="O591" s="232">
        <v>1</v>
      </c>
      <c r="P591" s="232">
        <v>2</v>
      </c>
      <c r="Q591" s="233">
        <v>1</v>
      </c>
      <c r="R591" s="255"/>
      <c r="S591" s="255"/>
      <c r="T591" s="407">
        <v>9000</v>
      </c>
      <c r="U591" s="214">
        <f>AH591+AO591</f>
        <v>0</v>
      </c>
      <c r="V591" s="218">
        <f>AI591+AP591</f>
        <v>0</v>
      </c>
      <c r="W591" s="218">
        <f>AJ591+AQ591</f>
        <v>0</v>
      </c>
      <c r="X591" s="218">
        <f>AK591+AR591</f>
        <v>0</v>
      </c>
      <c r="Y591" s="212">
        <f>AL591+AS591</f>
        <v>0</v>
      </c>
      <c r="Z591" s="214">
        <f>AT591+AY591+BF591+BK591+BP591+BU591</f>
        <v>9000</v>
      </c>
      <c r="AA591" s="218">
        <f>AU591+AZ591+BG591+BL591+BQ591+BV591</f>
        <v>0</v>
      </c>
      <c r="AB591" s="218">
        <f>AV591+BA591+BH591+BM591+BR591+BW591</f>
        <v>0</v>
      </c>
      <c r="AC591" s="218">
        <f>AW591+BB591+BI591+BN591+BS591+BX591</f>
        <v>0</v>
      </c>
      <c r="AD591" s="212">
        <f>AX591+BC591+BJ591+BO591+BT591+BY591</f>
        <v>9000</v>
      </c>
      <c r="AE591" s="252"/>
      <c r="AF591" s="252"/>
      <c r="AH591" s="249">
        <f>SUM(AI591:AL591)</f>
        <v>0</v>
      </c>
      <c r="AI591" s="238"/>
      <c r="AJ591" s="238"/>
      <c r="AK591" s="238"/>
      <c r="AL591" s="239">
        <v>0</v>
      </c>
      <c r="AM591" s="254"/>
      <c r="AN591" s="262"/>
      <c r="AO591" s="249">
        <f>SUM(AP591:AS591)</f>
        <v>0</v>
      </c>
      <c r="AP591" s="238"/>
      <c r="AQ591" s="238"/>
      <c r="AR591" s="238"/>
      <c r="AS591" s="242">
        <v>0</v>
      </c>
      <c r="AT591" s="214">
        <f>SUM(AU591:AX591)</f>
        <v>0</v>
      </c>
      <c r="AU591" s="238"/>
      <c r="AV591" s="238"/>
      <c r="AW591" s="238"/>
      <c r="AX591" s="239">
        <v>0</v>
      </c>
      <c r="AY591" s="249">
        <f>SUM(AZ591:BC591)</f>
        <v>4500</v>
      </c>
      <c r="AZ591" s="238"/>
      <c r="BA591" s="238"/>
      <c r="BB591" s="238"/>
      <c r="BC591" s="409">
        <v>4500</v>
      </c>
      <c r="BD591" s="254"/>
      <c r="BE591" s="252"/>
      <c r="BF591" s="249">
        <f>SUM(BG591:BJ591)</f>
        <v>4500</v>
      </c>
      <c r="BG591" s="238"/>
      <c r="BH591" s="238"/>
      <c r="BI591" s="238"/>
      <c r="BJ591" s="468">
        <v>4500</v>
      </c>
      <c r="BK591" s="249">
        <f>SUM(BL591:BO591)</f>
        <v>0</v>
      </c>
      <c r="BL591" s="238"/>
      <c r="BM591" s="238"/>
      <c r="BN591" s="238"/>
      <c r="BO591" s="246"/>
      <c r="BP591" s="223">
        <f>SUM(BQ591:BT591)</f>
        <v>0</v>
      </c>
      <c r="BQ591" s="238"/>
      <c r="BR591" s="238"/>
      <c r="BS591" s="238"/>
      <c r="BT591" s="246"/>
      <c r="BU591" s="249">
        <f>SUM(BV591:BY591)</f>
        <v>0</v>
      </c>
      <c r="BV591" s="238"/>
      <c r="BW591" s="238"/>
      <c r="BX591" s="238"/>
      <c r="BY591" s="246"/>
      <c r="CA591" s="222">
        <v>14</v>
      </c>
      <c r="CB591" s="216"/>
      <c r="CC591" s="216"/>
      <c r="CD591" s="216"/>
      <c r="CE591" s="216"/>
      <c r="CF591" s="216">
        <f>+T591-Z591-U591</f>
        <v>0</v>
      </c>
      <c r="CH591" s="376"/>
    </row>
    <row r="592" spans="1:88" s="211" customFormat="1" ht="16.5" customHeight="1" x14ac:dyDescent="0.15">
      <c r="A592" s="213"/>
      <c r="B592" s="237"/>
      <c r="C592" s="303"/>
      <c r="D592" s="697" t="s">
        <v>1997</v>
      </c>
      <c r="E592" s="267"/>
      <c r="F592" s="324"/>
      <c r="G592" s="227"/>
      <c r="H592" s="1175" t="s">
        <v>1519</v>
      </c>
      <c r="I592" s="181"/>
      <c r="J592" s="383"/>
      <c r="K592" s="234"/>
      <c r="L592" s="234"/>
      <c r="M592" s="234"/>
      <c r="N592" s="234"/>
      <c r="O592" s="234"/>
      <c r="P592" s="234"/>
      <c r="Q592" s="235"/>
      <c r="R592" s="255"/>
      <c r="S592" s="255"/>
      <c r="T592" s="936">
        <f>SUBTOTAL(9,T591:T591)</f>
        <v>9000</v>
      </c>
      <c r="U592" s="1138">
        <f t="shared" ref="U592:AD592" si="442">SUBTOTAL(9,U591:U591)</f>
        <v>0</v>
      </c>
      <c r="V592" s="220">
        <f t="shared" si="442"/>
        <v>0</v>
      </c>
      <c r="W592" s="220">
        <f t="shared" si="442"/>
        <v>0</v>
      </c>
      <c r="X592" s="220">
        <f t="shared" si="442"/>
        <v>0</v>
      </c>
      <c r="Y592" s="221">
        <f t="shared" si="442"/>
        <v>0</v>
      </c>
      <c r="Z592" s="1138">
        <f t="shared" si="442"/>
        <v>9000</v>
      </c>
      <c r="AA592" s="220">
        <f t="shared" si="442"/>
        <v>0</v>
      </c>
      <c r="AB592" s="220">
        <f t="shared" si="442"/>
        <v>0</v>
      </c>
      <c r="AC592" s="220">
        <f t="shared" si="442"/>
        <v>0</v>
      </c>
      <c r="AD592" s="1104">
        <f t="shared" si="442"/>
        <v>9000</v>
      </c>
      <c r="AE592" s="252"/>
      <c r="AF592" s="252"/>
      <c r="AH592" s="249"/>
      <c r="AI592" s="240"/>
      <c r="AJ592" s="240"/>
      <c r="AK592" s="240"/>
      <c r="AL592" s="241"/>
      <c r="AM592" s="254"/>
      <c r="AN592" s="262"/>
      <c r="AO592" s="249"/>
      <c r="AP592" s="240"/>
      <c r="AQ592" s="240"/>
      <c r="AR592" s="240"/>
      <c r="AS592" s="243"/>
      <c r="AT592" s="214"/>
      <c r="AU592" s="240"/>
      <c r="AV592" s="240"/>
      <c r="AW592" s="240"/>
      <c r="AX592" s="241"/>
      <c r="AY592" s="249"/>
      <c r="AZ592" s="240"/>
      <c r="BA592" s="240"/>
      <c r="BB592" s="240"/>
      <c r="BC592" s="466"/>
      <c r="BD592" s="254"/>
      <c r="BE592" s="252"/>
      <c r="BF592" s="249"/>
      <c r="BG592" s="240"/>
      <c r="BH592" s="240"/>
      <c r="BI592" s="240"/>
      <c r="BJ592" s="467"/>
      <c r="BK592" s="249"/>
      <c r="BL592" s="240"/>
      <c r="BM592" s="240"/>
      <c r="BN592" s="240"/>
      <c r="BO592" s="247"/>
      <c r="BP592" s="223"/>
      <c r="BQ592" s="240"/>
      <c r="BR592" s="240"/>
      <c r="BS592" s="240"/>
      <c r="BT592" s="247"/>
      <c r="BU592" s="249"/>
      <c r="BV592" s="240"/>
      <c r="BW592" s="240"/>
      <c r="BX592" s="240"/>
      <c r="BY592" s="247"/>
      <c r="CA592" s="222"/>
      <c r="CB592" s="216"/>
      <c r="CC592" s="216"/>
      <c r="CD592" s="216"/>
      <c r="CE592" s="216"/>
      <c r="CF592" s="216">
        <f>+T592-Z592-U592</f>
        <v>0</v>
      </c>
      <c r="CH592" s="376"/>
    </row>
    <row r="593" spans="1:88" s="211" customFormat="1" ht="16.5" customHeight="1" x14ac:dyDescent="0.15">
      <c r="A593" s="213">
        <f>+ROW()-14</f>
        <v>579</v>
      </c>
      <c r="B593" s="236" t="s">
        <v>26</v>
      </c>
      <c r="C593" s="268" t="s">
        <v>844</v>
      </c>
      <c r="D593" s="266" t="s">
        <v>845</v>
      </c>
      <c r="E593" s="267" t="s">
        <v>846</v>
      </c>
      <c r="F593" s="272" t="s">
        <v>847</v>
      </c>
      <c r="G593" s="224" t="s">
        <v>848</v>
      </c>
      <c r="H593" s="537">
        <v>3</v>
      </c>
      <c r="I593" s="230">
        <v>44180</v>
      </c>
      <c r="J593" s="231">
        <v>44469</v>
      </c>
      <c r="K593" s="232">
        <v>10</v>
      </c>
      <c r="L593" s="232">
        <v>2</v>
      </c>
      <c r="M593" s="232">
        <v>2</v>
      </c>
      <c r="N593" s="232">
        <v>6</v>
      </c>
      <c r="O593" s="232">
        <v>1</v>
      </c>
      <c r="P593" s="232">
        <v>1</v>
      </c>
      <c r="Q593" s="233">
        <v>14</v>
      </c>
      <c r="R593" s="255"/>
      <c r="S593" s="255"/>
      <c r="T593" s="258">
        <v>38000</v>
      </c>
      <c r="U593" s="223">
        <f>AH593+AO593</f>
        <v>0</v>
      </c>
      <c r="V593" s="218">
        <f>AI593+AP593</f>
        <v>0</v>
      </c>
      <c r="W593" s="218">
        <f>AJ593+AQ593</f>
        <v>0</v>
      </c>
      <c r="X593" s="218">
        <f>AK593+AR593</f>
        <v>0</v>
      </c>
      <c r="Y593" s="212">
        <f>AL593+AS593</f>
        <v>0</v>
      </c>
      <c r="Z593" s="214">
        <f>AT593+AY593+BF593+BK593+BP593+BU593</f>
        <v>38000</v>
      </c>
      <c r="AA593" s="218">
        <f>AU593+AZ593+BG593+BL593+BQ593+BV593</f>
        <v>0</v>
      </c>
      <c r="AB593" s="218">
        <f>AV593+BA593+BH593+BM593+BR593+BW593</f>
        <v>27000</v>
      </c>
      <c r="AC593" s="218">
        <f>AW593+BB593+BI593+BN593+BS593+BX593</f>
        <v>0</v>
      </c>
      <c r="AD593" s="212">
        <f>AX593+BC593+BJ593+BO593+BT593+BY593</f>
        <v>11000</v>
      </c>
      <c r="AE593" s="252"/>
      <c r="AF593" s="252"/>
      <c r="AH593" s="249">
        <f>SUM(AI593:AL593)</f>
        <v>0</v>
      </c>
      <c r="AI593" s="238"/>
      <c r="AJ593" s="238"/>
      <c r="AK593" s="238"/>
      <c r="AL593" s="239"/>
      <c r="AM593" s="254"/>
      <c r="AN593" s="262"/>
      <c r="AO593" s="249">
        <f>SUM(AP593:AS593)</f>
        <v>0</v>
      </c>
      <c r="AP593" s="238"/>
      <c r="AQ593" s="238"/>
      <c r="AR593" s="238"/>
      <c r="AS593" s="242"/>
      <c r="AT593" s="214">
        <f>SUM(AU593:AX593)</f>
        <v>0</v>
      </c>
      <c r="AU593" s="238"/>
      <c r="AV593" s="238"/>
      <c r="AW593" s="238"/>
      <c r="AX593" s="239"/>
      <c r="AY593" s="249">
        <f>SUM(AZ593:BC593)</f>
        <v>38000</v>
      </c>
      <c r="AZ593" s="238"/>
      <c r="BA593" s="238">
        <v>27000</v>
      </c>
      <c r="BB593" s="238"/>
      <c r="BC593" s="246">
        <v>11000</v>
      </c>
      <c r="BD593" s="254"/>
      <c r="BE593" s="252"/>
      <c r="BF593" s="249">
        <f>SUM(BG593:BJ593)</f>
        <v>0</v>
      </c>
      <c r="BG593" s="238"/>
      <c r="BH593" s="238"/>
      <c r="BI593" s="238"/>
      <c r="BJ593" s="239"/>
      <c r="BK593" s="249">
        <f>SUM(BL593:BO593)</f>
        <v>0</v>
      </c>
      <c r="BL593" s="238"/>
      <c r="BM593" s="238"/>
      <c r="BN593" s="238"/>
      <c r="BO593" s="246"/>
      <c r="BP593" s="223">
        <f>SUM(BQ593:BT593)</f>
        <v>0</v>
      </c>
      <c r="BQ593" s="238"/>
      <c r="BR593" s="238"/>
      <c r="BS593" s="238"/>
      <c r="BT593" s="246"/>
      <c r="BU593" s="249">
        <f>SUM(BV593:BY593)</f>
        <v>0</v>
      </c>
      <c r="BV593" s="238"/>
      <c r="BW593" s="238"/>
      <c r="BX593" s="238"/>
      <c r="BY593" s="246"/>
      <c r="CA593" s="222">
        <v>1134</v>
      </c>
      <c r="CB593" s="216"/>
      <c r="CC593" s="216"/>
      <c r="CD593" s="216"/>
      <c r="CE593" s="216"/>
      <c r="CF593" s="216">
        <f t="shared" si="405"/>
        <v>0</v>
      </c>
      <c r="CH593" s="263"/>
      <c r="CJ593" s="274"/>
    </row>
    <row r="594" spans="1:88" s="211" customFormat="1" ht="16.5" customHeight="1" x14ac:dyDescent="0.15">
      <c r="A594" s="213"/>
      <c r="B594" s="236"/>
      <c r="C594" s="268"/>
      <c r="D594" s="697" t="s">
        <v>845</v>
      </c>
      <c r="E594" s="267"/>
      <c r="F594" s="272"/>
      <c r="G594" s="224"/>
      <c r="H594" s="1175">
        <v>3</v>
      </c>
      <c r="I594" s="230"/>
      <c r="J594" s="231"/>
      <c r="K594" s="232"/>
      <c r="L594" s="232"/>
      <c r="M594" s="232"/>
      <c r="N594" s="232"/>
      <c r="O594" s="232"/>
      <c r="P594" s="232"/>
      <c r="Q594" s="233"/>
      <c r="R594" s="255"/>
      <c r="S594" s="255"/>
      <c r="T594" s="939">
        <f>SUBTOTAL(9,T593:T593)</f>
        <v>38000</v>
      </c>
      <c r="U594" s="1147">
        <f t="shared" ref="U594:AD594" si="443">SUBTOTAL(9,U593:U593)</f>
        <v>0</v>
      </c>
      <c r="V594" s="218">
        <f t="shared" si="443"/>
        <v>0</v>
      </c>
      <c r="W594" s="218">
        <f t="shared" si="443"/>
        <v>0</v>
      </c>
      <c r="X594" s="218">
        <f t="shared" si="443"/>
        <v>0</v>
      </c>
      <c r="Y594" s="212">
        <f t="shared" si="443"/>
        <v>0</v>
      </c>
      <c r="Z594" s="1146">
        <f t="shared" si="443"/>
        <v>38000</v>
      </c>
      <c r="AA594" s="218">
        <f t="shared" si="443"/>
        <v>0</v>
      </c>
      <c r="AB594" s="1149">
        <f t="shared" si="443"/>
        <v>27000</v>
      </c>
      <c r="AC594" s="218">
        <f t="shared" si="443"/>
        <v>0</v>
      </c>
      <c r="AD594" s="1141">
        <f t="shared" si="443"/>
        <v>11000</v>
      </c>
      <c r="AE594" s="252"/>
      <c r="AF594" s="252"/>
      <c r="AH594" s="249"/>
      <c r="AI594" s="238"/>
      <c r="AJ594" s="238"/>
      <c r="AK594" s="238"/>
      <c r="AL594" s="239"/>
      <c r="AM594" s="254"/>
      <c r="AN594" s="262"/>
      <c r="AO594" s="249"/>
      <c r="AP594" s="238"/>
      <c r="AQ594" s="238"/>
      <c r="AR594" s="238"/>
      <c r="AS594" s="242"/>
      <c r="AT594" s="214"/>
      <c r="AU594" s="238"/>
      <c r="AV594" s="238"/>
      <c r="AW594" s="238"/>
      <c r="AX594" s="239"/>
      <c r="AY594" s="249"/>
      <c r="AZ594" s="238"/>
      <c r="BA594" s="238"/>
      <c r="BB594" s="238"/>
      <c r="BC594" s="246"/>
      <c r="BD594" s="254"/>
      <c r="BE594" s="252"/>
      <c r="BF594" s="249"/>
      <c r="BG594" s="238"/>
      <c r="BH594" s="238"/>
      <c r="BI594" s="238"/>
      <c r="BJ594" s="239"/>
      <c r="BK594" s="249"/>
      <c r="BL594" s="238"/>
      <c r="BM594" s="238"/>
      <c r="BN594" s="238"/>
      <c r="BO594" s="246"/>
      <c r="BP594" s="223"/>
      <c r="BQ594" s="238"/>
      <c r="BR594" s="238"/>
      <c r="BS594" s="238"/>
      <c r="BT594" s="246"/>
      <c r="BU594" s="249"/>
      <c r="BV594" s="238"/>
      <c r="BW594" s="238"/>
      <c r="BX594" s="238"/>
      <c r="BY594" s="246"/>
      <c r="CA594" s="222"/>
      <c r="CB594" s="216"/>
      <c r="CC594" s="216"/>
      <c r="CD594" s="216"/>
      <c r="CE594" s="216"/>
      <c r="CF594" s="216">
        <f t="shared" si="405"/>
        <v>0</v>
      </c>
      <c r="CH594" s="263"/>
      <c r="CJ594" s="274"/>
    </row>
    <row r="595" spans="1:88" s="211" customFormat="1" ht="16.5" customHeight="1" x14ac:dyDescent="0.15">
      <c r="A595" s="213">
        <f>+ROW()-14</f>
        <v>581</v>
      </c>
      <c r="B595" s="236" t="s">
        <v>26</v>
      </c>
      <c r="C595" s="268" t="s">
        <v>833</v>
      </c>
      <c r="D595" s="266" t="s">
        <v>834</v>
      </c>
      <c r="E595" s="267" t="s">
        <v>830</v>
      </c>
      <c r="F595" s="272" t="s">
        <v>831</v>
      </c>
      <c r="G595" s="224" t="s">
        <v>835</v>
      </c>
      <c r="H595" s="263">
        <v>3</v>
      </c>
      <c r="I595" s="230">
        <v>44256</v>
      </c>
      <c r="J595" s="231">
        <v>44651</v>
      </c>
      <c r="K595" s="232">
        <v>10</v>
      </c>
      <c r="L595" s="232">
        <v>2</v>
      </c>
      <c r="M595" s="232">
        <v>2</v>
      </c>
      <c r="N595" s="232">
        <v>6</v>
      </c>
      <c r="O595" s="232">
        <v>2</v>
      </c>
      <c r="P595" s="232">
        <v>1</v>
      </c>
      <c r="Q595" s="233">
        <v>1</v>
      </c>
      <c r="R595" s="255"/>
      <c r="S595" s="255"/>
      <c r="T595" s="258">
        <v>381000</v>
      </c>
      <c r="U595" s="223">
        <f>AH595+AO595</f>
        <v>0</v>
      </c>
      <c r="V595" s="218">
        <f>AI595+AP595</f>
        <v>0</v>
      </c>
      <c r="W595" s="218">
        <f>AJ595+AQ595</f>
        <v>0</v>
      </c>
      <c r="X595" s="218">
        <f>AK595+AR595</f>
        <v>0</v>
      </c>
      <c r="Y595" s="212">
        <f>AL595+AS595</f>
        <v>0</v>
      </c>
      <c r="Z595" s="214">
        <f>AT595+AY595+BF595+BK595+BP595+BU595</f>
        <v>381000</v>
      </c>
      <c r="AA595" s="218">
        <f>AU595+AZ595+BG595+BL595+BQ595+BV595</f>
        <v>0</v>
      </c>
      <c r="AB595" s="218">
        <f>AV595+BA595+BH595+BM595+BR595+BW595</f>
        <v>0</v>
      </c>
      <c r="AC595" s="218">
        <f>AW595+BB595+BI595+BN595+BS595+BX595</f>
        <v>0</v>
      </c>
      <c r="AD595" s="212">
        <f>AX595+BC595+BJ595+BO595+BT595+BY595</f>
        <v>381000</v>
      </c>
      <c r="AE595" s="252"/>
      <c r="AF595" s="252"/>
      <c r="AH595" s="249">
        <f>SUM(AI595:AL595)</f>
        <v>0</v>
      </c>
      <c r="AI595" s="238"/>
      <c r="AJ595" s="238"/>
      <c r="AK595" s="238"/>
      <c r="AL595" s="239"/>
      <c r="AM595" s="254"/>
      <c r="AN595" s="262"/>
      <c r="AO595" s="249">
        <f>SUM(AP595:AS595)</f>
        <v>0</v>
      </c>
      <c r="AP595" s="238"/>
      <c r="AQ595" s="238"/>
      <c r="AR595" s="238"/>
      <c r="AS595" s="242"/>
      <c r="AT595" s="214">
        <f>SUM(AU595:AX595)</f>
        <v>0</v>
      </c>
      <c r="AU595" s="238"/>
      <c r="AV595" s="238"/>
      <c r="AW595" s="238"/>
      <c r="AX595" s="239"/>
      <c r="AY595" s="249">
        <f>SUM(AZ595:BC595)</f>
        <v>381000</v>
      </c>
      <c r="AZ595" s="238"/>
      <c r="BA595" s="238"/>
      <c r="BB595" s="238"/>
      <c r="BC595" s="246">
        <v>381000</v>
      </c>
      <c r="BD595" s="254"/>
      <c r="BE595" s="252"/>
      <c r="BF595" s="249">
        <f>SUM(BG595:BJ595)</f>
        <v>0</v>
      </c>
      <c r="BG595" s="238"/>
      <c r="BH595" s="238"/>
      <c r="BI595" s="238"/>
      <c r="BJ595" s="239"/>
      <c r="BK595" s="249">
        <f>SUM(BL595:BO595)</f>
        <v>0</v>
      </c>
      <c r="BL595" s="238"/>
      <c r="BM595" s="238"/>
      <c r="BN595" s="238"/>
      <c r="BO595" s="246"/>
      <c r="BP595" s="223">
        <f>SUM(BQ595:BT595)</f>
        <v>0</v>
      </c>
      <c r="BQ595" s="238"/>
      <c r="BR595" s="238"/>
      <c r="BS595" s="238"/>
      <c r="BT595" s="246"/>
      <c r="BU595" s="249">
        <f>SUM(BV595:BY595)</f>
        <v>0</v>
      </c>
      <c r="BV595" s="238"/>
      <c r="BW595" s="238"/>
      <c r="BX595" s="238"/>
      <c r="BY595" s="246"/>
      <c r="CA595" s="222">
        <v>522</v>
      </c>
      <c r="CB595" s="216"/>
      <c r="CC595" s="216"/>
      <c r="CD595" s="216"/>
      <c r="CE595" s="216"/>
      <c r="CF595" s="216">
        <f t="shared" si="405"/>
        <v>0</v>
      </c>
      <c r="CH595" s="263">
        <v>32</v>
      </c>
      <c r="CJ595" s="274">
        <v>71</v>
      </c>
    </row>
    <row r="596" spans="1:88" s="211" customFormat="1" ht="16.5" customHeight="1" x14ac:dyDescent="0.15">
      <c r="A596" s="213"/>
      <c r="B596" s="236"/>
      <c r="C596" s="268"/>
      <c r="D596" s="697" t="s">
        <v>834</v>
      </c>
      <c r="E596" s="267"/>
      <c r="F596" s="272"/>
      <c r="G596" s="224"/>
      <c r="H596" s="1175">
        <v>3</v>
      </c>
      <c r="I596" s="230"/>
      <c r="J596" s="231"/>
      <c r="K596" s="232"/>
      <c r="L596" s="232"/>
      <c r="M596" s="232"/>
      <c r="N596" s="232"/>
      <c r="O596" s="232"/>
      <c r="P596" s="232"/>
      <c r="Q596" s="233"/>
      <c r="R596" s="255"/>
      <c r="S596" s="255"/>
      <c r="T596" s="939">
        <f>SUBTOTAL(9,T595:T595)</f>
        <v>381000</v>
      </c>
      <c r="U596" s="1147">
        <f t="shared" ref="U596:AD596" si="444">SUBTOTAL(9,U595:U595)</f>
        <v>0</v>
      </c>
      <c r="V596" s="218">
        <f t="shared" si="444"/>
        <v>0</v>
      </c>
      <c r="W596" s="218">
        <f t="shared" si="444"/>
        <v>0</v>
      </c>
      <c r="X596" s="218">
        <f t="shared" si="444"/>
        <v>0</v>
      </c>
      <c r="Y596" s="212">
        <f t="shared" si="444"/>
        <v>0</v>
      </c>
      <c r="Z596" s="1146">
        <f t="shared" si="444"/>
        <v>381000</v>
      </c>
      <c r="AA596" s="218">
        <f t="shared" si="444"/>
        <v>0</v>
      </c>
      <c r="AB596" s="218">
        <f t="shared" si="444"/>
        <v>0</v>
      </c>
      <c r="AC596" s="218">
        <f t="shared" si="444"/>
        <v>0</v>
      </c>
      <c r="AD596" s="1141">
        <f t="shared" si="444"/>
        <v>381000</v>
      </c>
      <c r="AE596" s="252"/>
      <c r="AF596" s="252"/>
      <c r="AH596" s="249"/>
      <c r="AI596" s="238"/>
      <c r="AJ596" s="238"/>
      <c r="AK596" s="238"/>
      <c r="AL596" s="239"/>
      <c r="AM596" s="254"/>
      <c r="AN596" s="262"/>
      <c r="AO596" s="249"/>
      <c r="AP596" s="238"/>
      <c r="AQ596" s="238"/>
      <c r="AR596" s="238"/>
      <c r="AS596" s="242"/>
      <c r="AT596" s="214"/>
      <c r="AU596" s="238"/>
      <c r="AV596" s="238"/>
      <c r="AW596" s="238"/>
      <c r="AX596" s="239"/>
      <c r="AY596" s="249"/>
      <c r="AZ596" s="238"/>
      <c r="BA596" s="238"/>
      <c r="BB596" s="238"/>
      <c r="BC596" s="246"/>
      <c r="BD596" s="254"/>
      <c r="BE596" s="252"/>
      <c r="BF596" s="249"/>
      <c r="BG596" s="238"/>
      <c r="BH596" s="238"/>
      <c r="BI596" s="238"/>
      <c r="BJ596" s="239"/>
      <c r="BK596" s="249"/>
      <c r="BL596" s="238"/>
      <c r="BM596" s="238"/>
      <c r="BN596" s="238"/>
      <c r="BO596" s="246"/>
      <c r="BP596" s="223"/>
      <c r="BQ596" s="238"/>
      <c r="BR596" s="238"/>
      <c r="BS596" s="238"/>
      <c r="BT596" s="246"/>
      <c r="BU596" s="249"/>
      <c r="BV596" s="238"/>
      <c r="BW596" s="238"/>
      <c r="BX596" s="238"/>
      <c r="BY596" s="246"/>
      <c r="CA596" s="222"/>
      <c r="CB596" s="216"/>
      <c r="CC596" s="216"/>
      <c r="CD596" s="216"/>
      <c r="CE596" s="216"/>
      <c r="CF596" s="216">
        <f t="shared" ref="CF596:CF659" si="445">+T596-Z596-U596</f>
        <v>0</v>
      </c>
      <c r="CH596" s="263"/>
      <c r="CJ596" s="274"/>
    </row>
    <row r="597" spans="1:88" s="211" customFormat="1" ht="16.5" customHeight="1" x14ac:dyDescent="0.15">
      <c r="A597" s="213">
        <f>+ROW()-14</f>
        <v>583</v>
      </c>
      <c r="B597" s="236" t="s">
        <v>74</v>
      </c>
      <c r="C597" s="268" t="s">
        <v>836</v>
      </c>
      <c r="D597" s="266" t="s">
        <v>837</v>
      </c>
      <c r="E597" s="267" t="s">
        <v>830</v>
      </c>
      <c r="F597" s="272" t="s">
        <v>831</v>
      </c>
      <c r="G597" s="224"/>
      <c r="H597" s="263" t="s">
        <v>252</v>
      </c>
      <c r="I597" s="230">
        <v>43190</v>
      </c>
      <c r="J597" s="231">
        <v>45016</v>
      </c>
      <c r="K597" s="232">
        <v>10</v>
      </c>
      <c r="L597" s="232">
        <v>2</v>
      </c>
      <c r="M597" s="232">
        <v>2</v>
      </c>
      <c r="N597" s="232">
        <v>6</v>
      </c>
      <c r="O597" s="232">
        <v>4</v>
      </c>
      <c r="P597" s="232">
        <v>1</v>
      </c>
      <c r="Q597" s="233">
        <v>1</v>
      </c>
      <c r="R597" s="255"/>
      <c r="S597" s="255"/>
      <c r="T597" s="624">
        <v>10551100</v>
      </c>
      <c r="U597" s="223">
        <f>AH597+AO597</f>
        <v>4097080</v>
      </c>
      <c r="V597" s="218">
        <f>AI597+AP597</f>
        <v>0</v>
      </c>
      <c r="W597" s="218">
        <f>AJ597+AQ597</f>
        <v>0</v>
      </c>
      <c r="X597" s="218">
        <f>AK597+AR597</f>
        <v>0</v>
      </c>
      <c r="Y597" s="212">
        <f>AL597+AS597</f>
        <v>4097080</v>
      </c>
      <c r="Z597" s="214">
        <f>AT597+AY597+BF597+BK597+BP597+BU597</f>
        <v>6454020</v>
      </c>
      <c r="AA597" s="218">
        <f>AU597+AZ597+BG597+BL597+BQ597+BV597</f>
        <v>0</v>
      </c>
      <c r="AB597" s="218">
        <f>AV597+BA597+BH597+BM597+BR597+BW597</f>
        <v>0</v>
      </c>
      <c r="AC597" s="218">
        <f>AW597+BB597+BI597+BN597+BS597+BX597</f>
        <v>0</v>
      </c>
      <c r="AD597" s="212">
        <f>AX597+BC597+BJ597+BO597+BT597+BY597</f>
        <v>6454020</v>
      </c>
      <c r="AE597" s="252"/>
      <c r="AF597" s="252"/>
      <c r="AH597" s="249">
        <f>SUM(AI597:AL597)</f>
        <v>1971850</v>
      </c>
      <c r="AI597" s="238"/>
      <c r="AJ597" s="238"/>
      <c r="AK597" s="238"/>
      <c r="AL597" s="239">
        <v>1971850</v>
      </c>
      <c r="AM597" s="254"/>
      <c r="AN597" s="262"/>
      <c r="AO597" s="249">
        <f>SUM(AP597:AS597)</f>
        <v>2125230</v>
      </c>
      <c r="AP597" s="238"/>
      <c r="AQ597" s="238"/>
      <c r="AR597" s="238"/>
      <c r="AS597" s="242">
        <v>2125230</v>
      </c>
      <c r="AT597" s="214">
        <f>SUM(AU597:AX597)</f>
        <v>2151340</v>
      </c>
      <c r="AU597" s="238"/>
      <c r="AV597" s="238"/>
      <c r="AW597" s="238"/>
      <c r="AX597" s="239">
        <v>2151340</v>
      </c>
      <c r="AY597" s="249">
        <f>SUM(AZ597:BC597)</f>
        <v>2151340</v>
      </c>
      <c r="AZ597" s="238"/>
      <c r="BA597" s="238"/>
      <c r="BB597" s="238"/>
      <c r="BC597" s="246">
        <v>2151340</v>
      </c>
      <c r="BD597" s="254"/>
      <c r="BE597" s="252"/>
      <c r="BF597" s="249">
        <f>SUM(BG597:BJ597)</f>
        <v>2151340</v>
      </c>
      <c r="BG597" s="238"/>
      <c r="BH597" s="238"/>
      <c r="BI597" s="238"/>
      <c r="BJ597" s="239">
        <v>2151340</v>
      </c>
      <c r="BK597" s="249">
        <f>SUM(BL597:BO597)</f>
        <v>0</v>
      </c>
      <c r="BL597" s="238"/>
      <c r="BM597" s="238"/>
      <c r="BN597" s="238"/>
      <c r="BO597" s="246"/>
      <c r="BP597" s="223">
        <f>SUM(BQ597:BT597)</f>
        <v>0</v>
      </c>
      <c r="BQ597" s="238"/>
      <c r="BR597" s="238"/>
      <c r="BS597" s="238"/>
      <c r="BT597" s="246"/>
      <c r="BU597" s="249">
        <f>SUM(BV597:BY597)</f>
        <v>0</v>
      </c>
      <c r="BV597" s="238"/>
      <c r="BW597" s="238"/>
      <c r="BX597" s="238"/>
      <c r="BY597" s="246"/>
      <c r="CA597" s="222">
        <v>524</v>
      </c>
      <c r="CB597" s="216"/>
      <c r="CC597" s="216"/>
      <c r="CD597" s="216"/>
      <c r="CE597" s="216"/>
      <c r="CF597" s="216">
        <f t="shared" si="445"/>
        <v>0</v>
      </c>
      <c r="CH597" s="263" t="s">
        <v>75</v>
      </c>
      <c r="CJ597" s="274">
        <v>71</v>
      </c>
    </row>
    <row r="598" spans="1:88" s="211" customFormat="1" ht="16.5" customHeight="1" x14ac:dyDescent="0.15">
      <c r="A598" s="213"/>
      <c r="B598" s="236"/>
      <c r="C598" s="268"/>
      <c r="D598" s="697" t="s">
        <v>837</v>
      </c>
      <c r="E598" s="267"/>
      <c r="F598" s="272"/>
      <c r="G598" s="224"/>
      <c r="H598" s="1175" t="s">
        <v>252</v>
      </c>
      <c r="I598" s="230"/>
      <c r="J598" s="231"/>
      <c r="K598" s="232"/>
      <c r="L598" s="232"/>
      <c r="M598" s="232"/>
      <c r="N598" s="232"/>
      <c r="O598" s="232"/>
      <c r="P598" s="232"/>
      <c r="Q598" s="233"/>
      <c r="R598" s="255"/>
      <c r="S598" s="255"/>
      <c r="T598" s="939">
        <f>SUBTOTAL(9,T597:T597)</f>
        <v>10551100</v>
      </c>
      <c r="U598" s="1147">
        <f t="shared" ref="U598:AD598" si="446">SUBTOTAL(9,U597:U597)</f>
        <v>4097080</v>
      </c>
      <c r="V598" s="218">
        <f t="shared" si="446"/>
        <v>0</v>
      </c>
      <c r="W598" s="218">
        <f t="shared" si="446"/>
        <v>0</v>
      </c>
      <c r="X598" s="218">
        <f t="shared" si="446"/>
        <v>0</v>
      </c>
      <c r="Y598" s="212">
        <f t="shared" si="446"/>
        <v>4097080</v>
      </c>
      <c r="Z598" s="1146">
        <f t="shared" si="446"/>
        <v>6454020</v>
      </c>
      <c r="AA598" s="218">
        <f t="shared" si="446"/>
        <v>0</v>
      </c>
      <c r="AB598" s="218">
        <f t="shared" si="446"/>
        <v>0</v>
      </c>
      <c r="AC598" s="218">
        <f t="shared" si="446"/>
        <v>0</v>
      </c>
      <c r="AD598" s="1141">
        <f t="shared" si="446"/>
        <v>6454020</v>
      </c>
      <c r="AE598" s="252"/>
      <c r="AF598" s="252"/>
      <c r="AH598" s="249"/>
      <c r="AI598" s="238"/>
      <c r="AJ598" s="238"/>
      <c r="AK598" s="238"/>
      <c r="AL598" s="239"/>
      <c r="AM598" s="254"/>
      <c r="AN598" s="262"/>
      <c r="AO598" s="249"/>
      <c r="AP598" s="238"/>
      <c r="AQ598" s="238"/>
      <c r="AR598" s="238"/>
      <c r="AS598" s="242"/>
      <c r="AT598" s="214"/>
      <c r="AU598" s="238"/>
      <c r="AV598" s="238"/>
      <c r="AW598" s="238"/>
      <c r="AX598" s="239"/>
      <c r="AY598" s="249"/>
      <c r="AZ598" s="238"/>
      <c r="BA598" s="238"/>
      <c r="BB598" s="238"/>
      <c r="BC598" s="246"/>
      <c r="BD598" s="254"/>
      <c r="BE598" s="252"/>
      <c r="BF598" s="249"/>
      <c r="BG598" s="238"/>
      <c r="BH598" s="238"/>
      <c r="BI598" s="238"/>
      <c r="BJ598" s="239"/>
      <c r="BK598" s="249"/>
      <c r="BL598" s="238"/>
      <c r="BM598" s="238"/>
      <c r="BN598" s="238"/>
      <c r="BO598" s="246"/>
      <c r="BP598" s="223"/>
      <c r="BQ598" s="238"/>
      <c r="BR598" s="238"/>
      <c r="BS598" s="238"/>
      <c r="BT598" s="246"/>
      <c r="BU598" s="249"/>
      <c r="BV598" s="238"/>
      <c r="BW598" s="238"/>
      <c r="BX598" s="238"/>
      <c r="BY598" s="246"/>
      <c r="CA598" s="222"/>
      <c r="CB598" s="216"/>
      <c r="CC598" s="216"/>
      <c r="CD598" s="216"/>
      <c r="CE598" s="216"/>
      <c r="CF598" s="216">
        <f t="shared" si="445"/>
        <v>0</v>
      </c>
      <c r="CH598" s="263"/>
      <c r="CJ598" s="274"/>
    </row>
    <row r="599" spans="1:88" s="211" customFormat="1" ht="16.5" customHeight="1" x14ac:dyDescent="0.15">
      <c r="A599" s="213">
        <f>+ROW()-14</f>
        <v>585</v>
      </c>
      <c r="B599" s="236" t="s">
        <v>74</v>
      </c>
      <c r="C599" s="268" t="s">
        <v>838</v>
      </c>
      <c r="D599" s="266" t="s">
        <v>839</v>
      </c>
      <c r="E599" s="267" t="s">
        <v>830</v>
      </c>
      <c r="F599" s="272" t="s">
        <v>831</v>
      </c>
      <c r="G599" s="224"/>
      <c r="H599" s="263" t="s">
        <v>252</v>
      </c>
      <c r="I599" s="230">
        <v>43190</v>
      </c>
      <c r="J599" s="231">
        <v>45016</v>
      </c>
      <c r="K599" s="232">
        <v>10</v>
      </c>
      <c r="L599" s="232">
        <v>2</v>
      </c>
      <c r="M599" s="232">
        <v>2</v>
      </c>
      <c r="N599" s="232">
        <v>6</v>
      </c>
      <c r="O599" s="232">
        <v>4</v>
      </c>
      <c r="P599" s="232">
        <v>1</v>
      </c>
      <c r="Q599" s="233">
        <v>1</v>
      </c>
      <c r="R599" s="255"/>
      <c r="S599" s="255"/>
      <c r="T599" s="624">
        <v>490390</v>
      </c>
      <c r="U599" s="223">
        <f>AH599+AO599</f>
        <v>192340</v>
      </c>
      <c r="V599" s="218">
        <f>AI599+AP599</f>
        <v>0</v>
      </c>
      <c r="W599" s="218">
        <f>AJ599+AQ599</f>
        <v>0</v>
      </c>
      <c r="X599" s="218">
        <f>AK599+AR599</f>
        <v>0</v>
      </c>
      <c r="Y599" s="212">
        <f>AL599+AS599</f>
        <v>192340</v>
      </c>
      <c r="Z599" s="214">
        <f>AT599+AY599+BF599+BK599+BP599+BU599</f>
        <v>298050</v>
      </c>
      <c r="AA599" s="218">
        <f>AU599+AZ599+BG599+BL599+BQ599+BV599</f>
        <v>0</v>
      </c>
      <c r="AB599" s="218">
        <f>AV599+BA599+BH599+BM599+BR599+BW599</f>
        <v>0</v>
      </c>
      <c r="AC599" s="218">
        <f>AW599+BB599+BI599+BN599+BS599+BX599</f>
        <v>0</v>
      </c>
      <c r="AD599" s="212">
        <f>AX599+BC599+BJ599+BO599+BT599+BY599</f>
        <v>298050</v>
      </c>
      <c r="AE599" s="252"/>
      <c r="AF599" s="252"/>
      <c r="AH599" s="249">
        <f>SUM(AI599:AL599)</f>
        <v>95110</v>
      </c>
      <c r="AI599" s="238"/>
      <c r="AJ599" s="238"/>
      <c r="AK599" s="238"/>
      <c r="AL599" s="239">
        <v>95110</v>
      </c>
      <c r="AM599" s="254"/>
      <c r="AN599" s="262"/>
      <c r="AO599" s="249">
        <f>SUM(AP599:AS599)</f>
        <v>97230</v>
      </c>
      <c r="AP599" s="238"/>
      <c r="AQ599" s="238"/>
      <c r="AR599" s="238"/>
      <c r="AS599" s="242">
        <v>97230</v>
      </c>
      <c r="AT599" s="214">
        <f>SUM(AU599:AX599)</f>
        <v>99350</v>
      </c>
      <c r="AU599" s="238"/>
      <c r="AV599" s="238"/>
      <c r="AW599" s="238"/>
      <c r="AX599" s="239">
        <v>99350</v>
      </c>
      <c r="AY599" s="249">
        <f>SUM(AZ599:BC599)</f>
        <v>99350</v>
      </c>
      <c r="AZ599" s="238"/>
      <c r="BA599" s="238"/>
      <c r="BB599" s="238"/>
      <c r="BC599" s="246">
        <v>99350</v>
      </c>
      <c r="BD599" s="254"/>
      <c r="BE599" s="252"/>
      <c r="BF599" s="249">
        <f>SUM(BG599:BJ599)</f>
        <v>99350</v>
      </c>
      <c r="BG599" s="238"/>
      <c r="BH599" s="238"/>
      <c r="BI599" s="238"/>
      <c r="BJ599" s="239">
        <v>99350</v>
      </c>
      <c r="BK599" s="249">
        <f>SUM(BL599:BO599)</f>
        <v>0</v>
      </c>
      <c r="BL599" s="238"/>
      <c r="BM599" s="238"/>
      <c r="BN599" s="238"/>
      <c r="BO599" s="246"/>
      <c r="BP599" s="223">
        <f>SUM(BQ599:BT599)</f>
        <v>0</v>
      </c>
      <c r="BQ599" s="238"/>
      <c r="BR599" s="238"/>
      <c r="BS599" s="238"/>
      <c r="BT599" s="246"/>
      <c r="BU599" s="249">
        <f>SUM(BV599:BY599)</f>
        <v>0</v>
      </c>
      <c r="BV599" s="238"/>
      <c r="BW599" s="238"/>
      <c r="BX599" s="238"/>
      <c r="BY599" s="246"/>
      <c r="CA599" s="222">
        <v>526</v>
      </c>
      <c r="CB599" s="216"/>
      <c r="CC599" s="216"/>
      <c r="CD599" s="216"/>
      <c r="CE599" s="216"/>
      <c r="CF599" s="216">
        <f t="shared" si="445"/>
        <v>0</v>
      </c>
      <c r="CH599" s="263" t="s">
        <v>75</v>
      </c>
      <c r="CJ599" s="274">
        <v>71</v>
      </c>
    </row>
    <row r="600" spans="1:88" s="211" customFormat="1" ht="16.5" customHeight="1" x14ac:dyDescent="0.15">
      <c r="A600" s="213"/>
      <c r="B600" s="236"/>
      <c r="C600" s="268"/>
      <c r="D600" s="697" t="s">
        <v>839</v>
      </c>
      <c r="E600" s="267"/>
      <c r="F600" s="272"/>
      <c r="G600" s="224"/>
      <c r="H600" s="1175" t="s">
        <v>252</v>
      </c>
      <c r="I600" s="230"/>
      <c r="J600" s="231"/>
      <c r="K600" s="232"/>
      <c r="L600" s="232"/>
      <c r="M600" s="232"/>
      <c r="N600" s="232"/>
      <c r="O600" s="232"/>
      <c r="P600" s="232"/>
      <c r="Q600" s="233"/>
      <c r="R600" s="255"/>
      <c r="S600" s="255"/>
      <c r="T600" s="939">
        <f>SUBTOTAL(9,T599:T599)</f>
        <v>490390</v>
      </c>
      <c r="U600" s="1147">
        <f t="shared" ref="U600:AD600" si="447">SUBTOTAL(9,U599:U599)</f>
        <v>192340</v>
      </c>
      <c r="V600" s="218">
        <f t="shared" si="447"/>
        <v>0</v>
      </c>
      <c r="W600" s="218">
        <f t="shared" si="447"/>
        <v>0</v>
      </c>
      <c r="X600" s="218">
        <f t="shared" si="447"/>
        <v>0</v>
      </c>
      <c r="Y600" s="212">
        <f t="shared" si="447"/>
        <v>192340</v>
      </c>
      <c r="Z600" s="1146">
        <f t="shared" si="447"/>
        <v>298050</v>
      </c>
      <c r="AA600" s="218">
        <f t="shared" si="447"/>
        <v>0</v>
      </c>
      <c r="AB600" s="218">
        <f t="shared" si="447"/>
        <v>0</v>
      </c>
      <c r="AC600" s="218">
        <f t="shared" si="447"/>
        <v>0</v>
      </c>
      <c r="AD600" s="1141">
        <f t="shared" si="447"/>
        <v>298050</v>
      </c>
      <c r="AE600" s="252"/>
      <c r="AF600" s="252"/>
      <c r="AH600" s="249"/>
      <c r="AI600" s="238"/>
      <c r="AJ600" s="238"/>
      <c r="AK600" s="238"/>
      <c r="AL600" s="239"/>
      <c r="AM600" s="254"/>
      <c r="AN600" s="262"/>
      <c r="AO600" s="249"/>
      <c r="AP600" s="238"/>
      <c r="AQ600" s="238"/>
      <c r="AR600" s="238"/>
      <c r="AS600" s="242"/>
      <c r="AT600" s="214"/>
      <c r="AU600" s="238"/>
      <c r="AV600" s="238"/>
      <c r="AW600" s="238"/>
      <c r="AX600" s="239"/>
      <c r="AY600" s="249"/>
      <c r="AZ600" s="238"/>
      <c r="BA600" s="238"/>
      <c r="BB600" s="238"/>
      <c r="BC600" s="246"/>
      <c r="BD600" s="254"/>
      <c r="BE600" s="252"/>
      <c r="BF600" s="249"/>
      <c r="BG600" s="238"/>
      <c r="BH600" s="238"/>
      <c r="BI600" s="238"/>
      <c r="BJ600" s="239"/>
      <c r="BK600" s="249"/>
      <c r="BL600" s="238"/>
      <c r="BM600" s="238"/>
      <c r="BN600" s="238"/>
      <c r="BO600" s="246"/>
      <c r="BP600" s="223"/>
      <c r="BQ600" s="238"/>
      <c r="BR600" s="238"/>
      <c r="BS600" s="238"/>
      <c r="BT600" s="246"/>
      <c r="BU600" s="249"/>
      <c r="BV600" s="238"/>
      <c r="BW600" s="238"/>
      <c r="BX600" s="238"/>
      <c r="BY600" s="246"/>
      <c r="CA600" s="222"/>
      <c r="CB600" s="216"/>
      <c r="CC600" s="216"/>
      <c r="CD600" s="216"/>
      <c r="CE600" s="216"/>
      <c r="CF600" s="216">
        <f t="shared" si="445"/>
        <v>0</v>
      </c>
      <c r="CH600" s="263"/>
      <c r="CJ600" s="274"/>
    </row>
    <row r="601" spans="1:88" s="211" customFormat="1" ht="16.5" customHeight="1" x14ac:dyDescent="0.15">
      <c r="A601" s="213">
        <f>+ROW()-14</f>
        <v>587</v>
      </c>
      <c r="B601" s="236" t="s">
        <v>74</v>
      </c>
      <c r="C601" s="268" t="s">
        <v>840</v>
      </c>
      <c r="D601" s="266" t="s">
        <v>841</v>
      </c>
      <c r="E601" s="267" t="s">
        <v>830</v>
      </c>
      <c r="F601" s="272" t="s">
        <v>831</v>
      </c>
      <c r="G601" s="224"/>
      <c r="H601" s="263" t="s">
        <v>252</v>
      </c>
      <c r="I601" s="230">
        <v>43190</v>
      </c>
      <c r="J601" s="231">
        <v>45016</v>
      </c>
      <c r="K601" s="232">
        <v>10</v>
      </c>
      <c r="L601" s="232">
        <v>2</v>
      </c>
      <c r="M601" s="232">
        <v>2</v>
      </c>
      <c r="N601" s="232">
        <v>6</v>
      </c>
      <c r="O601" s="232">
        <v>4</v>
      </c>
      <c r="P601" s="232">
        <v>1</v>
      </c>
      <c r="Q601" s="233">
        <v>1</v>
      </c>
      <c r="R601" s="255"/>
      <c r="S601" s="255"/>
      <c r="T601" s="624">
        <v>848602</v>
      </c>
      <c r="U601" s="223">
        <f>AH601+AO601</f>
        <v>335680</v>
      </c>
      <c r="V601" s="218">
        <f>AI601+AP601</f>
        <v>0</v>
      </c>
      <c r="W601" s="218">
        <f>AJ601+AQ601</f>
        <v>0</v>
      </c>
      <c r="X601" s="218">
        <f>AK601+AR601</f>
        <v>0</v>
      </c>
      <c r="Y601" s="212">
        <f>AL601+AS601</f>
        <v>335680</v>
      </c>
      <c r="Z601" s="214">
        <f>AT601+AY601+BF601+BK601+BP601+BU601</f>
        <v>512922</v>
      </c>
      <c r="AA601" s="218">
        <f>AU601+AZ601+BG601+BL601+BQ601+BV601</f>
        <v>0</v>
      </c>
      <c r="AB601" s="218">
        <f>AV601+BA601+BH601+BM601+BR601+BW601</f>
        <v>0</v>
      </c>
      <c r="AC601" s="218">
        <f>AW601+BB601+BI601+BN601+BS601+BX601</f>
        <v>0</v>
      </c>
      <c r="AD601" s="212">
        <f>AX601+BC601+BJ601+BO601+BT601+BY601</f>
        <v>512922</v>
      </c>
      <c r="AE601" s="252"/>
      <c r="AF601" s="252"/>
      <c r="AH601" s="249">
        <f>SUM(AI601:AL601)</f>
        <v>166795</v>
      </c>
      <c r="AI601" s="238"/>
      <c r="AJ601" s="238"/>
      <c r="AK601" s="238"/>
      <c r="AL601" s="239">
        <v>166795</v>
      </c>
      <c r="AM601" s="254"/>
      <c r="AN601" s="262"/>
      <c r="AO601" s="249">
        <f>SUM(AP601:AS601)</f>
        <v>168885</v>
      </c>
      <c r="AP601" s="238"/>
      <c r="AQ601" s="238"/>
      <c r="AR601" s="238"/>
      <c r="AS601" s="242">
        <v>168885</v>
      </c>
      <c r="AT601" s="214">
        <f>SUM(AU601:AX601)</f>
        <v>170974</v>
      </c>
      <c r="AU601" s="238"/>
      <c r="AV601" s="238"/>
      <c r="AW601" s="238"/>
      <c r="AX601" s="239">
        <v>170974</v>
      </c>
      <c r="AY601" s="249">
        <f>SUM(AZ601:BC601)</f>
        <v>170974</v>
      </c>
      <c r="AZ601" s="238"/>
      <c r="BA601" s="238"/>
      <c r="BB601" s="238"/>
      <c r="BC601" s="246">
        <v>170974</v>
      </c>
      <c r="BD601" s="254"/>
      <c r="BE601" s="252"/>
      <c r="BF601" s="249">
        <f>SUM(BG601:BJ601)</f>
        <v>170974</v>
      </c>
      <c r="BG601" s="238"/>
      <c r="BH601" s="238"/>
      <c r="BI601" s="238"/>
      <c r="BJ601" s="239">
        <v>170974</v>
      </c>
      <c r="BK601" s="249">
        <f>SUM(BL601:BO601)</f>
        <v>0</v>
      </c>
      <c r="BL601" s="238"/>
      <c r="BM601" s="238"/>
      <c r="BN601" s="238"/>
      <c r="BO601" s="246"/>
      <c r="BP601" s="223">
        <f>SUM(BQ601:BT601)</f>
        <v>0</v>
      </c>
      <c r="BQ601" s="238"/>
      <c r="BR601" s="238"/>
      <c r="BS601" s="238"/>
      <c r="BT601" s="246"/>
      <c r="BU601" s="249">
        <f>SUM(BV601:BY601)</f>
        <v>0</v>
      </c>
      <c r="BV601" s="238"/>
      <c r="BW601" s="238"/>
      <c r="BX601" s="238"/>
      <c r="BY601" s="246"/>
      <c r="CA601" s="222">
        <v>528</v>
      </c>
      <c r="CB601" s="216"/>
      <c r="CC601" s="216"/>
      <c r="CD601" s="216"/>
      <c r="CE601" s="216"/>
      <c r="CF601" s="216">
        <f t="shared" si="445"/>
        <v>0</v>
      </c>
      <c r="CH601" s="263" t="s">
        <v>75</v>
      </c>
      <c r="CJ601" s="274">
        <v>71</v>
      </c>
    </row>
    <row r="602" spans="1:88" s="211" customFormat="1" ht="16.5" customHeight="1" x14ac:dyDescent="0.15">
      <c r="A602" s="213"/>
      <c r="B602" s="236"/>
      <c r="C602" s="268"/>
      <c r="D602" s="697" t="s">
        <v>2000</v>
      </c>
      <c r="E602" s="267"/>
      <c r="F602" s="272"/>
      <c r="G602" s="224"/>
      <c r="H602" s="1175" t="s">
        <v>252</v>
      </c>
      <c r="I602" s="230"/>
      <c r="J602" s="231"/>
      <c r="K602" s="232"/>
      <c r="L602" s="232"/>
      <c r="M602" s="232"/>
      <c r="N602" s="232"/>
      <c r="O602" s="232"/>
      <c r="P602" s="232"/>
      <c r="Q602" s="233"/>
      <c r="R602" s="255"/>
      <c r="S602" s="255"/>
      <c r="T602" s="939">
        <f>SUBTOTAL(9,T601:T601)</f>
        <v>848602</v>
      </c>
      <c r="U602" s="1147">
        <f t="shared" ref="U602:AD602" si="448">SUBTOTAL(9,U601:U601)</f>
        <v>335680</v>
      </c>
      <c r="V602" s="218">
        <f t="shared" si="448"/>
        <v>0</v>
      </c>
      <c r="W602" s="218">
        <f t="shared" si="448"/>
        <v>0</v>
      </c>
      <c r="X602" s="218">
        <f t="shared" si="448"/>
        <v>0</v>
      </c>
      <c r="Y602" s="212">
        <f t="shared" si="448"/>
        <v>335680</v>
      </c>
      <c r="Z602" s="1146">
        <f t="shared" si="448"/>
        <v>512922</v>
      </c>
      <c r="AA602" s="218">
        <f t="shared" si="448"/>
        <v>0</v>
      </c>
      <c r="AB602" s="218">
        <f t="shared" si="448"/>
        <v>0</v>
      </c>
      <c r="AC602" s="218">
        <f t="shared" si="448"/>
        <v>0</v>
      </c>
      <c r="AD602" s="1141">
        <f t="shared" si="448"/>
        <v>512922</v>
      </c>
      <c r="AE602" s="252"/>
      <c r="AF602" s="252"/>
      <c r="AH602" s="249"/>
      <c r="AI602" s="238"/>
      <c r="AJ602" s="238"/>
      <c r="AK602" s="238"/>
      <c r="AL602" s="239"/>
      <c r="AM602" s="254"/>
      <c r="AN602" s="262"/>
      <c r="AO602" s="249"/>
      <c r="AP602" s="238"/>
      <c r="AQ602" s="238"/>
      <c r="AR602" s="238"/>
      <c r="AS602" s="242"/>
      <c r="AT602" s="214"/>
      <c r="AU602" s="238"/>
      <c r="AV602" s="238"/>
      <c r="AW602" s="238"/>
      <c r="AX602" s="239"/>
      <c r="AY602" s="249"/>
      <c r="AZ602" s="238"/>
      <c r="BA602" s="238"/>
      <c r="BB602" s="238"/>
      <c r="BC602" s="246"/>
      <c r="BD602" s="254"/>
      <c r="BE602" s="252"/>
      <c r="BF602" s="249"/>
      <c r="BG602" s="238"/>
      <c r="BH602" s="238"/>
      <c r="BI602" s="238"/>
      <c r="BJ602" s="239"/>
      <c r="BK602" s="249"/>
      <c r="BL602" s="238"/>
      <c r="BM602" s="238"/>
      <c r="BN602" s="238"/>
      <c r="BO602" s="246"/>
      <c r="BP602" s="223"/>
      <c r="BQ602" s="238"/>
      <c r="BR602" s="238"/>
      <c r="BS602" s="238"/>
      <c r="BT602" s="246"/>
      <c r="BU602" s="249"/>
      <c r="BV602" s="238"/>
      <c r="BW602" s="238"/>
      <c r="BX602" s="238"/>
      <c r="BY602" s="246"/>
      <c r="CA602" s="222"/>
      <c r="CB602" s="216"/>
      <c r="CC602" s="216"/>
      <c r="CD602" s="216"/>
      <c r="CE602" s="216"/>
      <c r="CF602" s="216">
        <f t="shared" si="445"/>
        <v>0</v>
      </c>
      <c r="CH602" s="263"/>
      <c r="CJ602" s="274"/>
    </row>
    <row r="603" spans="1:88" s="211" customFormat="1" ht="16.5" customHeight="1" x14ac:dyDescent="0.15">
      <c r="A603" s="213">
        <f>+ROW()-14</f>
        <v>589</v>
      </c>
      <c r="B603" s="236" t="s">
        <v>28</v>
      </c>
      <c r="C603" s="268" t="s">
        <v>851</v>
      </c>
      <c r="D603" s="266" t="s">
        <v>852</v>
      </c>
      <c r="E603" s="267" t="s">
        <v>846</v>
      </c>
      <c r="F603" s="272" t="s">
        <v>847</v>
      </c>
      <c r="G603" s="224" t="s">
        <v>853</v>
      </c>
      <c r="H603" s="263" t="s">
        <v>257</v>
      </c>
      <c r="I603" s="230">
        <v>43921</v>
      </c>
      <c r="J603" s="231">
        <v>45747</v>
      </c>
      <c r="K603" s="232">
        <v>10</v>
      </c>
      <c r="L603" s="232">
        <v>2</v>
      </c>
      <c r="M603" s="232">
        <v>2</v>
      </c>
      <c r="N603" s="232">
        <v>6</v>
      </c>
      <c r="O603" s="232">
        <v>4</v>
      </c>
      <c r="P603" s="232">
        <v>1</v>
      </c>
      <c r="Q603" s="233">
        <v>1</v>
      </c>
      <c r="R603" s="255"/>
      <c r="S603" s="255"/>
      <c r="T603" s="258">
        <v>656000</v>
      </c>
      <c r="U603" s="223">
        <f>AH603+AO603</f>
        <v>0</v>
      </c>
      <c r="V603" s="218">
        <f>AI603+AP603</f>
        <v>0</v>
      </c>
      <c r="W603" s="218">
        <f>AJ603+AQ603</f>
        <v>0</v>
      </c>
      <c r="X603" s="218">
        <f>AK603+AR603</f>
        <v>0</v>
      </c>
      <c r="Y603" s="212">
        <f>AL603+AS603</f>
        <v>0</v>
      </c>
      <c r="Z603" s="214">
        <f>AT603+AY603+BF603+BK603+BP603+BU603</f>
        <v>656000</v>
      </c>
      <c r="AA603" s="218">
        <f>AU603+AZ603+BG603+BL603+BQ603+BV603</f>
        <v>0</v>
      </c>
      <c r="AB603" s="218">
        <f>AV603+BA603+BH603+BM603+BR603+BW603</f>
        <v>0</v>
      </c>
      <c r="AC603" s="218">
        <f>AW603+BB603+BI603+BN603+BS603+BX603</f>
        <v>0</v>
      </c>
      <c r="AD603" s="212">
        <f>AX603+BC603+BJ603+BO603+BT603+BY603</f>
        <v>656000</v>
      </c>
      <c r="AE603" s="252"/>
      <c r="AF603" s="252"/>
      <c r="AH603" s="249">
        <f>SUM(AI603:AL603)</f>
        <v>0</v>
      </c>
      <c r="AI603" s="238"/>
      <c r="AJ603" s="238"/>
      <c r="AK603" s="238"/>
      <c r="AL603" s="239"/>
      <c r="AM603" s="254"/>
      <c r="AN603" s="262"/>
      <c r="AO603" s="249">
        <f>SUM(AP603:AS603)</f>
        <v>0</v>
      </c>
      <c r="AP603" s="238"/>
      <c r="AQ603" s="238"/>
      <c r="AR603" s="238"/>
      <c r="AS603" s="242"/>
      <c r="AT603" s="214">
        <f>SUM(AU603:AX603)</f>
        <v>131200</v>
      </c>
      <c r="AU603" s="238"/>
      <c r="AV603" s="238"/>
      <c r="AW603" s="238"/>
      <c r="AX603" s="239">
        <v>131200</v>
      </c>
      <c r="AY603" s="249">
        <f>SUM(AZ603:BC603)</f>
        <v>131200</v>
      </c>
      <c r="AZ603" s="238"/>
      <c r="BA603" s="238"/>
      <c r="BB603" s="238"/>
      <c r="BC603" s="246">
        <v>131200</v>
      </c>
      <c r="BD603" s="254"/>
      <c r="BE603" s="252"/>
      <c r="BF603" s="249">
        <f>SUM(BG603:BJ603)</f>
        <v>131200</v>
      </c>
      <c r="BG603" s="238"/>
      <c r="BH603" s="238"/>
      <c r="BI603" s="238"/>
      <c r="BJ603" s="239">
        <v>131200</v>
      </c>
      <c r="BK603" s="249">
        <f>SUM(BL603:BO603)</f>
        <v>131200</v>
      </c>
      <c r="BL603" s="238"/>
      <c r="BM603" s="238"/>
      <c r="BN603" s="238"/>
      <c r="BO603" s="246">
        <v>131200</v>
      </c>
      <c r="BP603" s="223">
        <f>SUM(BQ603:BT603)</f>
        <v>131200</v>
      </c>
      <c r="BQ603" s="238"/>
      <c r="BR603" s="238"/>
      <c r="BS603" s="238"/>
      <c r="BT603" s="246">
        <v>131200</v>
      </c>
      <c r="BU603" s="249">
        <f>SUM(BV603:BY603)</f>
        <v>0</v>
      </c>
      <c r="BV603" s="238"/>
      <c r="BW603" s="238"/>
      <c r="BX603" s="238"/>
      <c r="BY603" s="246"/>
      <c r="CA603" s="222">
        <v>1136</v>
      </c>
      <c r="CB603" s="216"/>
      <c r="CC603" s="216"/>
      <c r="CD603" s="216"/>
      <c r="CE603" s="216"/>
      <c r="CF603" s="216">
        <f t="shared" si="445"/>
        <v>0</v>
      </c>
      <c r="CH603" s="263"/>
      <c r="CJ603" s="274"/>
    </row>
    <row r="604" spans="1:88" s="211" customFormat="1" ht="16.5" customHeight="1" x14ac:dyDescent="0.15">
      <c r="A604" s="213"/>
      <c r="B604" s="236"/>
      <c r="C604" s="268"/>
      <c r="D604" s="697" t="s">
        <v>851</v>
      </c>
      <c r="E604" s="267"/>
      <c r="F604" s="272"/>
      <c r="G604" s="224"/>
      <c r="H604" s="1175" t="s">
        <v>257</v>
      </c>
      <c r="I604" s="230"/>
      <c r="J604" s="231"/>
      <c r="K604" s="232"/>
      <c r="L604" s="232"/>
      <c r="M604" s="232"/>
      <c r="N604" s="232"/>
      <c r="O604" s="232"/>
      <c r="P604" s="232"/>
      <c r="Q604" s="233"/>
      <c r="R604" s="255"/>
      <c r="S604" s="255"/>
      <c r="T604" s="939">
        <f>SUBTOTAL(9,T603:T603)</f>
        <v>656000</v>
      </c>
      <c r="U604" s="223">
        <f t="shared" ref="U604:AD604" si="449">SUBTOTAL(9,U603:U603)</f>
        <v>0</v>
      </c>
      <c r="V604" s="218">
        <f t="shared" si="449"/>
        <v>0</v>
      </c>
      <c r="W604" s="218">
        <f t="shared" si="449"/>
        <v>0</v>
      </c>
      <c r="X604" s="218">
        <f t="shared" si="449"/>
        <v>0</v>
      </c>
      <c r="Y604" s="212">
        <f t="shared" si="449"/>
        <v>0</v>
      </c>
      <c r="Z604" s="1146">
        <f t="shared" si="449"/>
        <v>656000</v>
      </c>
      <c r="AA604" s="218">
        <f t="shared" si="449"/>
        <v>0</v>
      </c>
      <c r="AB604" s="218">
        <f t="shared" si="449"/>
        <v>0</v>
      </c>
      <c r="AC604" s="218">
        <f t="shared" si="449"/>
        <v>0</v>
      </c>
      <c r="AD604" s="1141">
        <f t="shared" si="449"/>
        <v>656000</v>
      </c>
      <c r="AE604" s="252"/>
      <c r="AF604" s="252"/>
      <c r="AH604" s="249"/>
      <c r="AI604" s="238"/>
      <c r="AJ604" s="238"/>
      <c r="AK604" s="238"/>
      <c r="AL604" s="239"/>
      <c r="AM604" s="254"/>
      <c r="AN604" s="262"/>
      <c r="AO604" s="249"/>
      <c r="AP604" s="238"/>
      <c r="AQ604" s="238"/>
      <c r="AR604" s="238"/>
      <c r="AS604" s="242"/>
      <c r="AT604" s="214"/>
      <c r="AU604" s="238"/>
      <c r="AV604" s="238"/>
      <c r="AW604" s="238"/>
      <c r="AX604" s="239"/>
      <c r="AY604" s="249"/>
      <c r="AZ604" s="238"/>
      <c r="BA604" s="238"/>
      <c r="BB604" s="238"/>
      <c r="BC604" s="246"/>
      <c r="BD604" s="254"/>
      <c r="BE604" s="252"/>
      <c r="BF604" s="249"/>
      <c r="BG604" s="238"/>
      <c r="BH604" s="238"/>
      <c r="BI604" s="238"/>
      <c r="BJ604" s="239"/>
      <c r="BK604" s="249"/>
      <c r="BL604" s="238"/>
      <c r="BM604" s="238"/>
      <c r="BN604" s="238"/>
      <c r="BO604" s="246"/>
      <c r="BP604" s="223"/>
      <c r="BQ604" s="238"/>
      <c r="BR604" s="238"/>
      <c r="BS604" s="238"/>
      <c r="BT604" s="246"/>
      <c r="BU604" s="249"/>
      <c r="BV604" s="238"/>
      <c r="BW604" s="238"/>
      <c r="BX604" s="238"/>
      <c r="BY604" s="246"/>
      <c r="CA604" s="222"/>
      <c r="CB604" s="216"/>
      <c r="CC604" s="216"/>
      <c r="CD604" s="216"/>
      <c r="CE604" s="216"/>
      <c r="CF604" s="216">
        <f t="shared" si="445"/>
        <v>0</v>
      </c>
      <c r="CH604" s="263"/>
      <c r="CJ604" s="274"/>
    </row>
    <row r="605" spans="1:88" s="211" customFormat="1" ht="16.5" customHeight="1" x14ac:dyDescent="0.15">
      <c r="A605" s="213">
        <f>+ROW()-14</f>
        <v>591</v>
      </c>
      <c r="B605" s="236" t="s">
        <v>26</v>
      </c>
      <c r="C605" s="268" t="s">
        <v>842</v>
      </c>
      <c r="D605" s="266" t="s">
        <v>1963</v>
      </c>
      <c r="E605" s="267" t="s">
        <v>830</v>
      </c>
      <c r="F605" s="272" t="s">
        <v>831</v>
      </c>
      <c r="G605" s="224" t="s">
        <v>843</v>
      </c>
      <c r="H605" s="263">
        <v>3</v>
      </c>
      <c r="I605" s="230">
        <v>44256</v>
      </c>
      <c r="J605" s="231">
        <v>44651</v>
      </c>
      <c r="K605" s="232">
        <v>10</v>
      </c>
      <c r="L605" s="232">
        <v>2</v>
      </c>
      <c r="M605" s="232">
        <v>2</v>
      </c>
      <c r="N605" s="232">
        <v>6</v>
      </c>
      <c r="O605" s="232">
        <v>4</v>
      </c>
      <c r="P605" s="232">
        <v>2</v>
      </c>
      <c r="Q605" s="233">
        <v>8</v>
      </c>
      <c r="R605" s="255"/>
      <c r="S605" s="255"/>
      <c r="T605" s="528">
        <v>15000</v>
      </c>
      <c r="U605" s="223">
        <f t="shared" ref="U605:Y606" si="450">AH605+AO605</f>
        <v>0</v>
      </c>
      <c r="V605" s="218">
        <f t="shared" si="450"/>
        <v>0</v>
      </c>
      <c r="W605" s="218">
        <f t="shared" si="450"/>
        <v>0</v>
      </c>
      <c r="X605" s="218">
        <f t="shared" si="450"/>
        <v>0</v>
      </c>
      <c r="Y605" s="212">
        <f t="shared" si="450"/>
        <v>0</v>
      </c>
      <c r="Z605" s="214">
        <f t="shared" ref="Z605:AD606" si="451">AT605+AY605+BF605+BK605+BP605+BU605</f>
        <v>15000</v>
      </c>
      <c r="AA605" s="218">
        <f t="shared" si="451"/>
        <v>0</v>
      </c>
      <c r="AB605" s="218">
        <f t="shared" si="451"/>
        <v>0</v>
      </c>
      <c r="AC605" s="218">
        <f t="shared" si="451"/>
        <v>0</v>
      </c>
      <c r="AD605" s="212">
        <f t="shared" si="451"/>
        <v>15000</v>
      </c>
      <c r="AE605" s="252"/>
      <c r="AF605" s="252"/>
      <c r="AH605" s="249">
        <f>SUM(AI605:AL605)</f>
        <v>0</v>
      </c>
      <c r="AI605" s="238"/>
      <c r="AJ605" s="238"/>
      <c r="AK605" s="238"/>
      <c r="AL605" s="239"/>
      <c r="AM605" s="254"/>
      <c r="AN605" s="262"/>
      <c r="AO605" s="249">
        <f>SUM(AP605:AS605)</f>
        <v>0</v>
      </c>
      <c r="AP605" s="238"/>
      <c r="AQ605" s="238"/>
      <c r="AR605" s="238"/>
      <c r="AS605" s="242"/>
      <c r="AT605" s="214">
        <f>SUM(AU605:AX605)</f>
        <v>0</v>
      </c>
      <c r="AU605" s="238"/>
      <c r="AV605" s="238"/>
      <c r="AW605" s="238"/>
      <c r="AX605" s="239"/>
      <c r="AY605" s="249">
        <f>SUM(AZ605:BC605)</f>
        <v>15000</v>
      </c>
      <c r="AZ605" s="238"/>
      <c r="BA605" s="238"/>
      <c r="BB605" s="238"/>
      <c r="BC605" s="246">
        <v>15000</v>
      </c>
      <c r="BD605" s="254"/>
      <c r="BE605" s="252"/>
      <c r="BF605" s="249">
        <f>SUM(BG605:BJ605)</f>
        <v>0</v>
      </c>
      <c r="BG605" s="238"/>
      <c r="BH605" s="238"/>
      <c r="BI605" s="238"/>
      <c r="BJ605" s="239"/>
      <c r="BK605" s="249">
        <f>SUM(BL605:BO605)</f>
        <v>0</v>
      </c>
      <c r="BL605" s="238"/>
      <c r="BM605" s="238"/>
      <c r="BN605" s="238"/>
      <c r="BO605" s="246"/>
      <c r="BP605" s="223">
        <f>SUM(BQ605:BT605)</f>
        <v>0</v>
      </c>
      <c r="BQ605" s="238"/>
      <c r="BR605" s="238"/>
      <c r="BS605" s="238"/>
      <c r="BT605" s="246"/>
      <c r="BU605" s="249">
        <f>SUM(BV605:BY605)</f>
        <v>0</v>
      </c>
      <c r="BV605" s="238"/>
      <c r="BW605" s="238"/>
      <c r="BX605" s="238"/>
      <c r="BY605" s="246"/>
      <c r="CA605" s="222">
        <v>532</v>
      </c>
      <c r="CB605" s="216"/>
      <c r="CC605" s="216"/>
      <c r="CD605" s="216"/>
      <c r="CE605" s="216"/>
      <c r="CF605" s="216">
        <f t="shared" si="445"/>
        <v>0</v>
      </c>
      <c r="CH605" s="263">
        <v>32</v>
      </c>
      <c r="CJ605" s="274">
        <v>71</v>
      </c>
    </row>
    <row r="606" spans="1:88" s="211" customFormat="1" ht="16.5" customHeight="1" x14ac:dyDescent="0.15">
      <c r="A606" s="213">
        <f>+ROW()-14</f>
        <v>592</v>
      </c>
      <c r="B606" s="236" t="s">
        <v>26</v>
      </c>
      <c r="C606" s="268" t="s">
        <v>775</v>
      </c>
      <c r="D606" s="266" t="s">
        <v>1963</v>
      </c>
      <c r="E606" s="267" t="s">
        <v>660</v>
      </c>
      <c r="F606" s="272" t="s">
        <v>761</v>
      </c>
      <c r="G606" s="224" t="s">
        <v>776</v>
      </c>
      <c r="H606" s="263">
        <v>3</v>
      </c>
      <c r="I606" s="230">
        <v>44287</v>
      </c>
      <c r="J606" s="231">
        <v>44651</v>
      </c>
      <c r="K606" s="232">
        <v>10</v>
      </c>
      <c r="L606" s="232">
        <v>6</v>
      </c>
      <c r="M606" s="232">
        <v>1</v>
      </c>
      <c r="N606" s="232">
        <v>2</v>
      </c>
      <c r="O606" s="232">
        <v>1</v>
      </c>
      <c r="P606" s="232">
        <v>9</v>
      </c>
      <c r="Q606" s="233">
        <v>5</v>
      </c>
      <c r="R606" s="255"/>
      <c r="S606" s="255"/>
      <c r="T606" s="258">
        <f>Z606</f>
        <v>15500</v>
      </c>
      <c r="U606" s="214">
        <f t="shared" si="450"/>
        <v>0</v>
      </c>
      <c r="V606" s="218">
        <f t="shared" si="450"/>
        <v>0</v>
      </c>
      <c r="W606" s="218">
        <f t="shared" si="450"/>
        <v>0</v>
      </c>
      <c r="X606" s="218">
        <f t="shared" si="450"/>
        <v>0</v>
      </c>
      <c r="Y606" s="212">
        <f t="shared" si="450"/>
        <v>0</v>
      </c>
      <c r="Z606" s="214">
        <f t="shared" si="451"/>
        <v>15500</v>
      </c>
      <c r="AA606" s="218">
        <f t="shared" si="451"/>
        <v>0</v>
      </c>
      <c r="AB606" s="218">
        <f t="shared" si="451"/>
        <v>0</v>
      </c>
      <c r="AC606" s="218">
        <f t="shared" si="451"/>
        <v>0</v>
      </c>
      <c r="AD606" s="212">
        <f t="shared" si="451"/>
        <v>15500</v>
      </c>
      <c r="AE606" s="252"/>
      <c r="AF606" s="252"/>
      <c r="AH606" s="249">
        <f>SUM(AI606:AL606)</f>
        <v>0</v>
      </c>
      <c r="AI606" s="238"/>
      <c r="AJ606" s="238"/>
      <c r="AK606" s="238"/>
      <c r="AL606" s="239"/>
      <c r="AM606" s="254"/>
      <c r="AN606" s="262"/>
      <c r="AO606" s="249">
        <f>SUM(AP606:AS606)</f>
        <v>0</v>
      </c>
      <c r="AP606" s="238"/>
      <c r="AQ606" s="238"/>
      <c r="AR606" s="238"/>
      <c r="AS606" s="242"/>
      <c r="AT606" s="214">
        <f>SUM(AU606:AX606)</f>
        <v>0</v>
      </c>
      <c r="AU606" s="238"/>
      <c r="AV606" s="238"/>
      <c r="AW606" s="238"/>
      <c r="AX606" s="239"/>
      <c r="AY606" s="249">
        <f>SUM(AZ606:BC606)</f>
        <v>15500</v>
      </c>
      <c r="AZ606" s="238"/>
      <c r="BA606" s="238"/>
      <c r="BB606" s="238"/>
      <c r="BC606" s="462">
        <v>15500</v>
      </c>
      <c r="BD606" s="254"/>
      <c r="BE606" s="252"/>
      <c r="BF606" s="249">
        <f>SUM(BG606:BJ606)</f>
        <v>0</v>
      </c>
      <c r="BG606" s="238"/>
      <c r="BH606" s="238"/>
      <c r="BI606" s="238"/>
      <c r="BJ606" s="239"/>
      <c r="BK606" s="249">
        <f>SUM(BL606:BO606)</f>
        <v>0</v>
      </c>
      <c r="BL606" s="238"/>
      <c r="BM606" s="238"/>
      <c r="BN606" s="238"/>
      <c r="BO606" s="246"/>
      <c r="BP606" s="223">
        <f>SUM(BQ606:BT606)</f>
        <v>0</v>
      </c>
      <c r="BQ606" s="238"/>
      <c r="BR606" s="238"/>
      <c r="BS606" s="238"/>
      <c r="BT606" s="246"/>
      <c r="BU606" s="249">
        <f>SUM(BV606:BY606)</f>
        <v>0</v>
      </c>
      <c r="BV606" s="238"/>
      <c r="BW606" s="238"/>
      <c r="BX606" s="238"/>
      <c r="BY606" s="246"/>
      <c r="CA606" s="222">
        <v>832</v>
      </c>
      <c r="CB606" s="216"/>
      <c r="CC606" s="216"/>
      <c r="CD606" s="216"/>
      <c r="CE606" s="216"/>
      <c r="CF606" s="216">
        <f t="shared" si="445"/>
        <v>0</v>
      </c>
      <c r="CH606" s="263">
        <v>32</v>
      </c>
      <c r="CJ606" s="274">
        <v>102</v>
      </c>
    </row>
    <row r="607" spans="1:88" s="211" customFormat="1" ht="16.5" customHeight="1" x14ac:dyDescent="0.15">
      <c r="A607" s="213">
        <f>+ROW()-14</f>
        <v>593</v>
      </c>
      <c r="B607" s="237" t="s">
        <v>26</v>
      </c>
      <c r="C607" s="763" t="s">
        <v>1588</v>
      </c>
      <c r="D607" s="266" t="s">
        <v>1963</v>
      </c>
      <c r="E607" s="267" t="s">
        <v>1583</v>
      </c>
      <c r="F607" s="292" t="s">
        <v>1753</v>
      </c>
      <c r="G607" s="285" t="s">
        <v>2041</v>
      </c>
      <c r="H607" s="319">
        <v>3</v>
      </c>
      <c r="I607" s="275">
        <v>44287</v>
      </c>
      <c r="J607" s="320">
        <v>44651</v>
      </c>
      <c r="K607" s="234">
        <v>10</v>
      </c>
      <c r="L607" s="234">
        <v>7</v>
      </c>
      <c r="M607" s="234">
        <v>6</v>
      </c>
      <c r="N607" s="234">
        <v>3</v>
      </c>
      <c r="O607" s="234">
        <v>1</v>
      </c>
      <c r="P607" s="234">
        <v>1</v>
      </c>
      <c r="Q607" s="235">
        <v>1</v>
      </c>
      <c r="R607" s="255"/>
      <c r="S607" s="255"/>
      <c r="T607" s="261">
        <v>5200</v>
      </c>
      <c r="U607" s="219">
        <f>AH607+AO607</f>
        <v>0</v>
      </c>
      <c r="V607" s="220">
        <f>AI607+AP607</f>
        <v>0</v>
      </c>
      <c r="W607" s="220">
        <f>AJ607+AQ607</f>
        <v>0</v>
      </c>
      <c r="X607" s="220">
        <f>AK607+AR607</f>
        <v>0</v>
      </c>
      <c r="Y607" s="221">
        <f>AL607+AS607</f>
        <v>0</v>
      </c>
      <c r="Z607" s="219">
        <f>AT607+AY607+BF607+BK607+BP607+BU607</f>
        <v>5200</v>
      </c>
      <c r="AA607" s="220">
        <f>AU607+AZ607+BG607+BL607+BQ607+BV607</f>
        <v>0</v>
      </c>
      <c r="AB607" s="220">
        <f>AV607+BA607+BH607+BM607+BR607+BW607</f>
        <v>0</v>
      </c>
      <c r="AC607" s="220">
        <f>AW607+BB607+BI607+BN607+BS607+BX607</f>
        <v>0</v>
      </c>
      <c r="AD607" s="221">
        <f>AX607+BC607+BJ607+BO607+BT607+BY607</f>
        <v>5200</v>
      </c>
      <c r="AE607" s="252"/>
      <c r="AF607" s="252"/>
      <c r="AH607" s="251">
        <f>SUM(AI607:AL607)</f>
        <v>0</v>
      </c>
      <c r="AI607" s="240"/>
      <c r="AJ607" s="240"/>
      <c r="AK607" s="240"/>
      <c r="AL607" s="241"/>
      <c r="AM607" s="254"/>
      <c r="AN607" s="262"/>
      <c r="AO607" s="249">
        <f>SUM(AP607:AS607)</f>
        <v>0</v>
      </c>
      <c r="AP607" s="240"/>
      <c r="AQ607" s="240"/>
      <c r="AR607" s="240"/>
      <c r="AS607" s="243"/>
      <c r="AT607" s="214">
        <f>SUM(AU607:AX607)</f>
        <v>0</v>
      </c>
      <c r="AU607" s="240"/>
      <c r="AV607" s="240"/>
      <c r="AW607" s="240"/>
      <c r="AX607" s="241"/>
      <c r="AY607" s="249">
        <f>SUM(AZ607:BC607)</f>
        <v>5200</v>
      </c>
      <c r="AZ607" s="240"/>
      <c r="BA607" s="240"/>
      <c r="BB607" s="240"/>
      <c r="BC607" s="247">
        <v>5200</v>
      </c>
      <c r="BD607" s="254"/>
      <c r="BE607" s="252"/>
      <c r="BF607" s="249">
        <f>SUM(BG607:BJ607)</f>
        <v>0</v>
      </c>
      <c r="BG607" s="240"/>
      <c r="BH607" s="240"/>
      <c r="BI607" s="240"/>
      <c r="BJ607" s="241"/>
      <c r="BK607" s="249">
        <f>SUM(BL607:BO607)</f>
        <v>0</v>
      </c>
      <c r="BL607" s="240"/>
      <c r="BM607" s="240"/>
      <c r="BN607" s="240"/>
      <c r="BO607" s="247"/>
      <c r="BP607" s="223">
        <f>SUM(BQ607:BT607)</f>
        <v>0</v>
      </c>
      <c r="BQ607" s="240"/>
      <c r="BR607" s="240"/>
      <c r="BS607" s="240"/>
      <c r="BT607" s="247"/>
      <c r="BU607" s="249">
        <f>SUM(BV607:BY607)</f>
        <v>0</v>
      </c>
      <c r="BV607" s="240"/>
      <c r="BW607" s="240"/>
      <c r="BX607" s="240"/>
      <c r="BY607" s="247"/>
      <c r="CA607" s="222">
        <v>237</v>
      </c>
      <c r="CB607" s="216"/>
      <c r="CC607" s="216"/>
      <c r="CD607" s="216"/>
      <c r="CE607" s="216"/>
      <c r="CF607" s="216">
        <f t="shared" si="445"/>
        <v>0</v>
      </c>
      <c r="CH607" s="263">
        <v>32</v>
      </c>
      <c r="CJ607" s="274">
        <v>113</v>
      </c>
    </row>
    <row r="608" spans="1:88" s="211" customFormat="1" ht="16.5" customHeight="1" x14ac:dyDescent="0.15">
      <c r="A608" s="213"/>
      <c r="B608" s="237"/>
      <c r="C608" s="696" t="s">
        <v>2048</v>
      </c>
      <c r="D608" s="697" t="s">
        <v>1963</v>
      </c>
      <c r="E608" s="267"/>
      <c r="F608" s="292"/>
      <c r="G608" s="285"/>
      <c r="H608" s="319"/>
      <c r="I608" s="275"/>
      <c r="J608" s="320"/>
      <c r="K608" s="234"/>
      <c r="L608" s="234"/>
      <c r="M608" s="234"/>
      <c r="N608" s="234"/>
      <c r="O608" s="234"/>
      <c r="P608" s="234"/>
      <c r="Q608" s="235"/>
      <c r="R608" s="255"/>
      <c r="S608" s="255"/>
      <c r="T608" s="261">
        <v>4300</v>
      </c>
      <c r="U608" s="308"/>
      <c r="V608" s="220"/>
      <c r="W608" s="220"/>
      <c r="X608" s="220"/>
      <c r="Y608" s="221"/>
      <c r="Z608" s="219">
        <v>4300</v>
      </c>
      <c r="AA608" s="220"/>
      <c r="AB608" s="220"/>
      <c r="AC608" s="220"/>
      <c r="AD608" s="221">
        <v>4300</v>
      </c>
      <c r="AE608" s="252"/>
      <c r="AF608" s="252"/>
      <c r="AH608" s="251"/>
      <c r="AI608" s="240"/>
      <c r="AJ608" s="240"/>
      <c r="AK608" s="240"/>
      <c r="AL608" s="241"/>
      <c r="AM608" s="254"/>
      <c r="AN608" s="262"/>
      <c r="AO608" s="249"/>
      <c r="AP608" s="240"/>
      <c r="AQ608" s="240"/>
      <c r="AR608" s="240"/>
      <c r="AS608" s="243"/>
      <c r="AT608" s="214"/>
      <c r="AU608" s="240"/>
      <c r="AV608" s="240"/>
      <c r="AW608" s="240"/>
      <c r="AX608" s="241"/>
      <c r="AY608" s="249"/>
      <c r="AZ608" s="240"/>
      <c r="BA608" s="240"/>
      <c r="BB608" s="240"/>
      <c r="BC608" s="247"/>
      <c r="BD608" s="254"/>
      <c r="BE608" s="252"/>
      <c r="BF608" s="249"/>
      <c r="BG608" s="240"/>
      <c r="BH608" s="240"/>
      <c r="BI608" s="240"/>
      <c r="BJ608" s="241"/>
      <c r="BK608" s="249"/>
      <c r="BL608" s="240"/>
      <c r="BM608" s="240"/>
      <c r="BN608" s="240"/>
      <c r="BO608" s="247"/>
      <c r="BP608" s="223"/>
      <c r="BQ608" s="240"/>
      <c r="BR608" s="240"/>
      <c r="BS608" s="240"/>
      <c r="BT608" s="247"/>
      <c r="BU608" s="249"/>
      <c r="BV608" s="240"/>
      <c r="BW608" s="240"/>
      <c r="BX608" s="240"/>
      <c r="BY608" s="247"/>
      <c r="CA608" s="222"/>
      <c r="CB608" s="216"/>
      <c r="CC608" s="216"/>
      <c r="CD608" s="216"/>
      <c r="CE608" s="216"/>
      <c r="CF608" s="216">
        <f t="shared" si="445"/>
        <v>0</v>
      </c>
      <c r="CH608" s="263"/>
      <c r="CJ608" s="274"/>
    </row>
    <row r="609" spans="1:88" s="211" customFormat="1" ht="16.5" customHeight="1" x14ac:dyDescent="0.15">
      <c r="A609" s="213"/>
      <c r="B609" s="236"/>
      <c r="C609" s="268"/>
      <c r="D609" s="697" t="s">
        <v>1963</v>
      </c>
      <c r="E609" s="267"/>
      <c r="F609" s="272"/>
      <c r="G609" s="224"/>
      <c r="H609" s="1175">
        <v>3</v>
      </c>
      <c r="I609" s="230"/>
      <c r="J609" s="231"/>
      <c r="K609" s="232"/>
      <c r="L609" s="232"/>
      <c r="M609" s="232"/>
      <c r="N609" s="232"/>
      <c r="O609" s="232"/>
      <c r="P609" s="232"/>
      <c r="Q609" s="233"/>
      <c r="R609" s="255"/>
      <c r="S609" s="255"/>
      <c r="T609" s="939">
        <f>SUBTOTAL(9,T605:T608)</f>
        <v>40000</v>
      </c>
      <c r="U609" s="223">
        <f t="shared" ref="U609:AD609" si="452">SUBTOTAL(9,U605:U608)</f>
        <v>0</v>
      </c>
      <c r="V609" s="218">
        <f t="shared" si="452"/>
        <v>0</v>
      </c>
      <c r="W609" s="218">
        <f t="shared" si="452"/>
        <v>0</v>
      </c>
      <c r="X609" s="218">
        <f t="shared" si="452"/>
        <v>0</v>
      </c>
      <c r="Y609" s="212">
        <f t="shared" si="452"/>
        <v>0</v>
      </c>
      <c r="Z609" s="1146">
        <f t="shared" si="452"/>
        <v>40000</v>
      </c>
      <c r="AA609" s="218">
        <f t="shared" si="452"/>
        <v>0</v>
      </c>
      <c r="AB609" s="218">
        <f t="shared" si="452"/>
        <v>0</v>
      </c>
      <c r="AC609" s="218">
        <f t="shared" si="452"/>
        <v>0</v>
      </c>
      <c r="AD609" s="1141">
        <f t="shared" si="452"/>
        <v>40000</v>
      </c>
      <c r="AE609" s="252"/>
      <c r="AF609" s="252"/>
      <c r="AH609" s="249"/>
      <c r="AI609" s="238"/>
      <c r="AJ609" s="238"/>
      <c r="AK609" s="238"/>
      <c r="AL609" s="239"/>
      <c r="AM609" s="254"/>
      <c r="AN609" s="262"/>
      <c r="AO609" s="249"/>
      <c r="AP609" s="238"/>
      <c r="AQ609" s="238"/>
      <c r="AR609" s="238"/>
      <c r="AS609" s="242"/>
      <c r="AT609" s="214"/>
      <c r="AU609" s="238"/>
      <c r="AV609" s="238"/>
      <c r="AW609" s="238"/>
      <c r="AX609" s="239"/>
      <c r="AY609" s="249"/>
      <c r="AZ609" s="238"/>
      <c r="BA609" s="238"/>
      <c r="BB609" s="238"/>
      <c r="BC609" s="462"/>
      <c r="BD609" s="254"/>
      <c r="BE609" s="252"/>
      <c r="BF609" s="249"/>
      <c r="BG609" s="238"/>
      <c r="BH609" s="238"/>
      <c r="BI609" s="238"/>
      <c r="BJ609" s="239"/>
      <c r="BK609" s="249"/>
      <c r="BL609" s="238"/>
      <c r="BM609" s="238"/>
      <c r="BN609" s="238"/>
      <c r="BO609" s="246"/>
      <c r="BP609" s="223"/>
      <c r="BQ609" s="238"/>
      <c r="BR609" s="238"/>
      <c r="BS609" s="238"/>
      <c r="BT609" s="246"/>
      <c r="BU609" s="249"/>
      <c r="BV609" s="238"/>
      <c r="BW609" s="238"/>
      <c r="BX609" s="238"/>
      <c r="BY609" s="246"/>
      <c r="CA609" s="222"/>
      <c r="CB609" s="216"/>
      <c r="CC609" s="216"/>
      <c r="CD609" s="216"/>
      <c r="CE609" s="216"/>
      <c r="CF609" s="216">
        <f t="shared" si="445"/>
        <v>0</v>
      </c>
      <c r="CH609" s="263"/>
      <c r="CJ609" s="274"/>
    </row>
    <row r="610" spans="1:88" s="211" customFormat="1" ht="16.5" customHeight="1" x14ac:dyDescent="0.15">
      <c r="A610" s="213">
        <f>+ROW()-14</f>
        <v>596</v>
      </c>
      <c r="B610" s="236" t="s">
        <v>26</v>
      </c>
      <c r="C610" s="268" t="s">
        <v>631</v>
      </c>
      <c r="D610" s="185" t="s">
        <v>632</v>
      </c>
      <c r="E610" s="267" t="s">
        <v>576</v>
      </c>
      <c r="F610" s="272" t="s">
        <v>608</v>
      </c>
      <c r="G610" s="224" t="s">
        <v>633</v>
      </c>
      <c r="H610" s="263">
        <v>3</v>
      </c>
      <c r="I610" s="230">
        <v>44287</v>
      </c>
      <c r="J610" s="231">
        <v>44651</v>
      </c>
      <c r="K610" s="232">
        <v>10</v>
      </c>
      <c r="L610" s="232">
        <v>2</v>
      </c>
      <c r="M610" s="232">
        <v>3</v>
      </c>
      <c r="N610" s="232">
        <v>1</v>
      </c>
      <c r="O610" s="232">
        <v>2</v>
      </c>
      <c r="P610" s="232">
        <v>1</v>
      </c>
      <c r="Q610" s="233">
        <v>1</v>
      </c>
      <c r="R610" s="255"/>
      <c r="S610" s="255"/>
      <c r="T610" s="258">
        <v>4000</v>
      </c>
      <c r="U610" s="214">
        <v>0</v>
      </c>
      <c r="V610" s="218">
        <v>0</v>
      </c>
      <c r="W610" s="218">
        <v>0</v>
      </c>
      <c r="X610" s="218">
        <v>0</v>
      </c>
      <c r="Y610" s="212">
        <v>0</v>
      </c>
      <c r="Z610" s="312">
        <v>4000</v>
      </c>
      <c r="AA610" s="218">
        <v>0</v>
      </c>
      <c r="AB610" s="218">
        <v>0</v>
      </c>
      <c r="AC610" s="218">
        <v>0</v>
      </c>
      <c r="AD610" s="212">
        <v>4000</v>
      </c>
      <c r="AE610" s="252"/>
      <c r="AF610" s="252"/>
      <c r="AH610" s="249">
        <v>0</v>
      </c>
      <c r="AI610" s="238"/>
      <c r="AJ610" s="238"/>
      <c r="AK610" s="238"/>
      <c r="AL610" s="239"/>
      <c r="AM610" s="254"/>
      <c r="AN610" s="262"/>
      <c r="AO610" s="249">
        <v>0</v>
      </c>
      <c r="AP610" s="238"/>
      <c r="AQ610" s="238"/>
      <c r="AR610" s="238"/>
      <c r="AS610" s="242"/>
      <c r="AT610" s="214">
        <v>0</v>
      </c>
      <c r="AU610" s="238"/>
      <c r="AV610" s="238"/>
      <c r="AW610" s="238"/>
      <c r="AX610" s="239"/>
      <c r="AY610" s="249">
        <v>4000</v>
      </c>
      <c r="AZ610" s="238"/>
      <c r="BA610" s="238"/>
      <c r="BB610" s="238"/>
      <c r="BC610" s="246">
        <v>4000</v>
      </c>
      <c r="BD610" s="254"/>
      <c r="BE610" s="249">
        <v>0</v>
      </c>
      <c r="BF610" s="249">
        <f>SUM(BG610:BJ610)</f>
        <v>0</v>
      </c>
      <c r="BG610" s="238"/>
      <c r="BH610" s="238"/>
      <c r="BI610" s="238"/>
      <c r="BJ610" s="239"/>
      <c r="BK610" s="249">
        <v>0</v>
      </c>
      <c r="BL610" s="238"/>
      <c r="BM610" s="238"/>
      <c r="BN610" s="238"/>
      <c r="BO610" s="246"/>
      <c r="BP610" s="223">
        <v>0</v>
      </c>
      <c r="BQ610" s="238"/>
      <c r="BR610" s="238"/>
      <c r="BS610" s="238"/>
      <c r="BT610" s="246"/>
      <c r="BU610" s="249">
        <v>0</v>
      </c>
      <c r="BV610" s="238"/>
      <c r="BW610" s="238"/>
      <c r="BX610" s="238"/>
      <c r="BY610" s="246"/>
      <c r="CA610" s="222">
        <v>536</v>
      </c>
      <c r="CB610" s="216"/>
      <c r="CC610" s="216"/>
      <c r="CD610" s="216"/>
      <c r="CE610" s="216"/>
      <c r="CF610" s="216">
        <f t="shared" si="445"/>
        <v>0</v>
      </c>
      <c r="CH610" s="263">
        <v>32</v>
      </c>
      <c r="CJ610" s="274">
        <v>52</v>
      </c>
    </row>
    <row r="611" spans="1:88" s="211" customFormat="1" ht="16.5" customHeight="1" x14ac:dyDescent="0.15">
      <c r="A611" s="213"/>
      <c r="B611" s="236"/>
      <c r="C611" s="268"/>
      <c r="D611" s="699" t="s">
        <v>632</v>
      </c>
      <c r="E611" s="267"/>
      <c r="F611" s="272"/>
      <c r="G611" s="224"/>
      <c r="H611" s="1175">
        <v>3</v>
      </c>
      <c r="I611" s="230"/>
      <c r="J611" s="231"/>
      <c r="K611" s="232"/>
      <c r="L611" s="232"/>
      <c r="M611" s="232"/>
      <c r="N611" s="232"/>
      <c r="O611" s="232"/>
      <c r="P611" s="232"/>
      <c r="Q611" s="233"/>
      <c r="R611" s="255"/>
      <c r="S611" s="255"/>
      <c r="T611" s="939">
        <f>SUBTOTAL(9,T610:T610)</f>
        <v>4000</v>
      </c>
      <c r="U611" s="214">
        <f t="shared" ref="U611:AD611" si="453">SUBTOTAL(9,U610:U610)</f>
        <v>0</v>
      </c>
      <c r="V611" s="218">
        <f t="shared" si="453"/>
        <v>0</v>
      </c>
      <c r="W611" s="218">
        <f t="shared" si="453"/>
        <v>0</v>
      </c>
      <c r="X611" s="218">
        <f t="shared" si="453"/>
        <v>0</v>
      </c>
      <c r="Y611" s="212">
        <f t="shared" si="453"/>
        <v>0</v>
      </c>
      <c r="Z611" s="1161">
        <f t="shared" si="453"/>
        <v>4000</v>
      </c>
      <c r="AA611" s="218">
        <f t="shared" si="453"/>
        <v>0</v>
      </c>
      <c r="AB611" s="218">
        <f t="shared" si="453"/>
        <v>0</v>
      </c>
      <c r="AC611" s="218">
        <f t="shared" si="453"/>
        <v>0</v>
      </c>
      <c r="AD611" s="1141">
        <f t="shared" si="453"/>
        <v>4000</v>
      </c>
      <c r="AE611" s="252"/>
      <c r="AF611" s="252"/>
      <c r="AH611" s="249"/>
      <c r="AI611" s="238"/>
      <c r="AJ611" s="238"/>
      <c r="AK611" s="238"/>
      <c r="AL611" s="239"/>
      <c r="AM611" s="254"/>
      <c r="AN611" s="262"/>
      <c r="AO611" s="249"/>
      <c r="AP611" s="238"/>
      <c r="AQ611" s="238"/>
      <c r="AR611" s="238"/>
      <c r="AS611" s="242"/>
      <c r="AT611" s="214"/>
      <c r="AU611" s="238"/>
      <c r="AV611" s="238"/>
      <c r="AW611" s="238"/>
      <c r="AX611" s="239"/>
      <c r="AY611" s="249"/>
      <c r="AZ611" s="238"/>
      <c r="BA611" s="238"/>
      <c r="BB611" s="238"/>
      <c r="BC611" s="246"/>
      <c r="BD611" s="254"/>
      <c r="BE611" s="249"/>
      <c r="BF611" s="249"/>
      <c r="BG611" s="238"/>
      <c r="BH611" s="238"/>
      <c r="BI611" s="238"/>
      <c r="BJ611" s="239"/>
      <c r="BK611" s="249"/>
      <c r="BL611" s="238"/>
      <c r="BM611" s="238"/>
      <c r="BN611" s="238"/>
      <c r="BO611" s="246"/>
      <c r="BP611" s="223"/>
      <c r="BQ611" s="238"/>
      <c r="BR611" s="238"/>
      <c r="BS611" s="238"/>
      <c r="BT611" s="246"/>
      <c r="BU611" s="249"/>
      <c r="BV611" s="238"/>
      <c r="BW611" s="238"/>
      <c r="BX611" s="238"/>
      <c r="BY611" s="246"/>
      <c r="CA611" s="222"/>
      <c r="CB611" s="216"/>
      <c r="CC611" s="216"/>
      <c r="CD611" s="216"/>
      <c r="CE611" s="216"/>
      <c r="CF611" s="216">
        <f t="shared" si="445"/>
        <v>0</v>
      </c>
      <c r="CH611" s="263"/>
      <c r="CJ611" s="274"/>
    </row>
    <row r="612" spans="1:88" s="211" customFormat="1" ht="16.5" customHeight="1" x14ac:dyDescent="0.15">
      <c r="A612" s="213">
        <f>+ROW()-14</f>
        <v>598</v>
      </c>
      <c r="B612" s="236" t="s">
        <v>26</v>
      </c>
      <c r="C612" s="268" t="s">
        <v>634</v>
      </c>
      <c r="D612" s="266" t="s">
        <v>635</v>
      </c>
      <c r="E612" s="267" t="s">
        <v>576</v>
      </c>
      <c r="F612" s="272" t="s">
        <v>608</v>
      </c>
      <c r="G612" s="224" t="s">
        <v>636</v>
      </c>
      <c r="H612" s="263">
        <v>3</v>
      </c>
      <c r="I612" s="230">
        <v>44501</v>
      </c>
      <c r="J612" s="231">
        <v>44651</v>
      </c>
      <c r="K612" s="232">
        <v>10</v>
      </c>
      <c r="L612" s="232">
        <v>2</v>
      </c>
      <c r="M612" s="232">
        <v>3</v>
      </c>
      <c r="N612" s="232">
        <v>1</v>
      </c>
      <c r="O612" s="232">
        <v>2</v>
      </c>
      <c r="P612" s="232">
        <v>3</v>
      </c>
      <c r="Q612" s="233">
        <v>1</v>
      </c>
      <c r="R612" s="255"/>
      <c r="S612" s="255"/>
      <c r="T612" s="258">
        <v>72000</v>
      </c>
      <c r="U612" s="214">
        <v>0</v>
      </c>
      <c r="V612" s="218">
        <v>0</v>
      </c>
      <c r="W612" s="218">
        <v>0</v>
      </c>
      <c r="X612" s="218">
        <v>0</v>
      </c>
      <c r="Y612" s="212">
        <v>0</v>
      </c>
      <c r="Z612" s="312">
        <v>72000</v>
      </c>
      <c r="AA612" s="218">
        <v>0</v>
      </c>
      <c r="AB612" s="218">
        <v>0</v>
      </c>
      <c r="AC612" s="218">
        <v>0</v>
      </c>
      <c r="AD612" s="212">
        <v>72000</v>
      </c>
      <c r="AE612" s="252"/>
      <c r="AF612" s="252"/>
      <c r="AH612" s="249">
        <v>0</v>
      </c>
      <c r="AI612" s="238"/>
      <c r="AJ612" s="238"/>
      <c r="AK612" s="238"/>
      <c r="AL612" s="239"/>
      <c r="AM612" s="254"/>
      <c r="AN612" s="262"/>
      <c r="AO612" s="249">
        <v>0</v>
      </c>
      <c r="AP612" s="238"/>
      <c r="AQ612" s="238"/>
      <c r="AR612" s="238"/>
      <c r="AS612" s="242"/>
      <c r="AT612" s="214">
        <v>0</v>
      </c>
      <c r="AU612" s="238"/>
      <c r="AV612" s="238"/>
      <c r="AW612" s="238"/>
      <c r="AX612" s="239"/>
      <c r="AY612" s="249">
        <v>72000</v>
      </c>
      <c r="AZ612" s="238"/>
      <c r="BA612" s="238"/>
      <c r="BB612" s="238"/>
      <c r="BC612" s="246">
        <v>72000</v>
      </c>
      <c r="BD612" s="254"/>
      <c r="BE612" s="249">
        <v>0</v>
      </c>
      <c r="BF612" s="249">
        <f>SUM(BG612:BJ612)</f>
        <v>0</v>
      </c>
      <c r="BG612" s="238"/>
      <c r="BH612" s="238"/>
      <c r="BI612" s="238"/>
      <c r="BJ612" s="239"/>
      <c r="BK612" s="249">
        <v>0</v>
      </c>
      <c r="BL612" s="238"/>
      <c r="BM612" s="238"/>
      <c r="BN612" s="238"/>
      <c r="BO612" s="246"/>
      <c r="BP612" s="223">
        <v>0</v>
      </c>
      <c r="BQ612" s="238"/>
      <c r="BR612" s="238"/>
      <c r="BS612" s="238"/>
      <c r="BT612" s="246"/>
      <c r="BU612" s="249">
        <v>0</v>
      </c>
      <c r="BV612" s="238"/>
      <c r="BW612" s="238"/>
      <c r="BX612" s="238"/>
      <c r="BY612" s="246"/>
      <c r="CA612" s="222">
        <v>538</v>
      </c>
      <c r="CB612" s="216"/>
      <c r="CC612" s="216"/>
      <c r="CD612" s="216"/>
      <c r="CE612" s="216"/>
      <c r="CF612" s="216">
        <f t="shared" si="445"/>
        <v>0</v>
      </c>
      <c r="CH612" s="263">
        <v>32</v>
      </c>
      <c r="CJ612" s="274">
        <v>52</v>
      </c>
    </row>
    <row r="613" spans="1:88" s="211" customFormat="1" ht="16.5" customHeight="1" x14ac:dyDescent="0.15">
      <c r="A613" s="213"/>
      <c r="B613" s="236"/>
      <c r="C613" s="268"/>
      <c r="D613" s="697" t="s">
        <v>635</v>
      </c>
      <c r="E613" s="267"/>
      <c r="F613" s="272"/>
      <c r="G613" s="224"/>
      <c r="H613" s="1175">
        <v>3</v>
      </c>
      <c r="I613" s="230"/>
      <c r="J613" s="231"/>
      <c r="K613" s="232"/>
      <c r="L613" s="232"/>
      <c r="M613" s="232"/>
      <c r="N613" s="232"/>
      <c r="O613" s="232"/>
      <c r="P613" s="232"/>
      <c r="Q613" s="233"/>
      <c r="R613" s="255"/>
      <c r="S613" s="255"/>
      <c r="T613" s="939">
        <f>SUBTOTAL(9,T612:T612)</f>
        <v>72000</v>
      </c>
      <c r="U613" s="214">
        <f t="shared" ref="U613:AD613" si="454">SUBTOTAL(9,U612:U612)</f>
        <v>0</v>
      </c>
      <c r="V613" s="218">
        <f t="shared" si="454"/>
        <v>0</v>
      </c>
      <c r="W613" s="218">
        <f t="shared" si="454"/>
        <v>0</v>
      </c>
      <c r="X613" s="218">
        <f t="shared" si="454"/>
        <v>0</v>
      </c>
      <c r="Y613" s="212">
        <f t="shared" si="454"/>
        <v>0</v>
      </c>
      <c r="Z613" s="1161">
        <f t="shared" si="454"/>
        <v>72000</v>
      </c>
      <c r="AA613" s="218">
        <f t="shared" si="454"/>
        <v>0</v>
      </c>
      <c r="AB613" s="218">
        <f t="shared" si="454"/>
        <v>0</v>
      </c>
      <c r="AC613" s="218">
        <f t="shared" si="454"/>
        <v>0</v>
      </c>
      <c r="AD613" s="1141">
        <f t="shared" si="454"/>
        <v>72000</v>
      </c>
      <c r="AE613" s="252"/>
      <c r="AF613" s="252"/>
      <c r="AH613" s="249"/>
      <c r="AI613" s="238"/>
      <c r="AJ613" s="238"/>
      <c r="AK613" s="238"/>
      <c r="AL613" s="239"/>
      <c r="AM613" s="254"/>
      <c r="AN613" s="262"/>
      <c r="AO613" s="249"/>
      <c r="AP613" s="238"/>
      <c r="AQ613" s="238"/>
      <c r="AR613" s="238"/>
      <c r="AS613" s="242"/>
      <c r="AT613" s="214"/>
      <c r="AU613" s="238"/>
      <c r="AV613" s="238"/>
      <c r="AW613" s="238"/>
      <c r="AX613" s="239"/>
      <c r="AY613" s="249"/>
      <c r="AZ613" s="238"/>
      <c r="BA613" s="238"/>
      <c r="BB613" s="238"/>
      <c r="BC613" s="246"/>
      <c r="BD613" s="254"/>
      <c r="BE613" s="249"/>
      <c r="BF613" s="249"/>
      <c r="BG613" s="238"/>
      <c r="BH613" s="238"/>
      <c r="BI613" s="238"/>
      <c r="BJ613" s="239"/>
      <c r="BK613" s="249"/>
      <c r="BL613" s="238"/>
      <c r="BM613" s="238"/>
      <c r="BN613" s="238"/>
      <c r="BO613" s="246"/>
      <c r="BP613" s="223"/>
      <c r="BQ613" s="238"/>
      <c r="BR613" s="238"/>
      <c r="BS613" s="238"/>
      <c r="BT613" s="246"/>
      <c r="BU613" s="249"/>
      <c r="BV613" s="238"/>
      <c r="BW613" s="238"/>
      <c r="BX613" s="238"/>
      <c r="BY613" s="246"/>
      <c r="CA613" s="222"/>
      <c r="CB613" s="216"/>
      <c r="CC613" s="216"/>
      <c r="CD613" s="216"/>
      <c r="CE613" s="216"/>
      <c r="CF613" s="216">
        <f t="shared" si="445"/>
        <v>0</v>
      </c>
      <c r="CH613" s="263"/>
      <c r="CJ613" s="274"/>
    </row>
    <row r="614" spans="1:88" s="211" customFormat="1" ht="16.5" customHeight="1" x14ac:dyDescent="0.15">
      <c r="A614" s="213">
        <f>+ROW()-14</f>
        <v>600</v>
      </c>
      <c r="B614" s="236" t="s">
        <v>26</v>
      </c>
      <c r="C614" s="268" t="s">
        <v>637</v>
      </c>
      <c r="D614" s="266" t="s">
        <v>638</v>
      </c>
      <c r="E614" s="267" t="s">
        <v>576</v>
      </c>
      <c r="F614" s="272" t="s">
        <v>608</v>
      </c>
      <c r="G614" s="224" t="s">
        <v>639</v>
      </c>
      <c r="H614" s="263">
        <v>3</v>
      </c>
      <c r="I614" s="230">
        <v>44278</v>
      </c>
      <c r="J614" s="231">
        <v>44651</v>
      </c>
      <c r="K614" s="232">
        <v>10</v>
      </c>
      <c r="L614" s="232">
        <v>2</v>
      </c>
      <c r="M614" s="232">
        <v>3</v>
      </c>
      <c r="N614" s="232">
        <v>1</v>
      </c>
      <c r="O614" s="232">
        <v>2</v>
      </c>
      <c r="P614" s="232">
        <v>3</v>
      </c>
      <c r="Q614" s="233">
        <v>5</v>
      </c>
      <c r="R614" s="255"/>
      <c r="S614" s="255"/>
      <c r="T614" s="258">
        <v>1000</v>
      </c>
      <c r="U614" s="214">
        <v>0</v>
      </c>
      <c r="V614" s="218">
        <v>0</v>
      </c>
      <c r="W614" s="218">
        <v>0</v>
      </c>
      <c r="X614" s="218">
        <v>0</v>
      </c>
      <c r="Y614" s="212">
        <v>0</v>
      </c>
      <c r="Z614" s="312">
        <v>1000</v>
      </c>
      <c r="AA614" s="218">
        <v>0</v>
      </c>
      <c r="AB614" s="218">
        <v>0</v>
      </c>
      <c r="AC614" s="218">
        <v>0</v>
      </c>
      <c r="AD614" s="212">
        <v>1000</v>
      </c>
      <c r="AE614" s="252"/>
      <c r="AF614" s="252"/>
      <c r="AH614" s="249">
        <v>0</v>
      </c>
      <c r="AI614" s="238"/>
      <c r="AJ614" s="238"/>
      <c r="AK614" s="238"/>
      <c r="AL614" s="239"/>
      <c r="AM614" s="254"/>
      <c r="AN614" s="262"/>
      <c r="AO614" s="249">
        <v>0</v>
      </c>
      <c r="AP614" s="238"/>
      <c r="AQ614" s="238"/>
      <c r="AR614" s="238"/>
      <c r="AS614" s="242"/>
      <c r="AT614" s="214">
        <v>0</v>
      </c>
      <c r="AU614" s="238"/>
      <c r="AV614" s="238"/>
      <c r="AW614" s="238"/>
      <c r="AX614" s="239"/>
      <c r="AY614" s="249">
        <v>1000</v>
      </c>
      <c r="AZ614" s="238"/>
      <c r="BA614" s="238"/>
      <c r="BB614" s="238"/>
      <c r="BC614" s="246">
        <v>1000</v>
      </c>
      <c r="BD614" s="254"/>
      <c r="BE614" s="249">
        <v>0</v>
      </c>
      <c r="BF614" s="249">
        <f>SUM(BG614:BJ614)</f>
        <v>0</v>
      </c>
      <c r="BG614" s="238"/>
      <c r="BH614" s="238"/>
      <c r="BI614" s="238"/>
      <c r="BJ614" s="239"/>
      <c r="BK614" s="249">
        <v>0</v>
      </c>
      <c r="BL614" s="238"/>
      <c r="BM614" s="238"/>
      <c r="BN614" s="238"/>
      <c r="BO614" s="246"/>
      <c r="BP614" s="223">
        <v>0</v>
      </c>
      <c r="BQ614" s="238"/>
      <c r="BR614" s="238"/>
      <c r="BS614" s="238"/>
      <c r="BT614" s="246"/>
      <c r="BU614" s="249">
        <v>0</v>
      </c>
      <c r="BV614" s="238"/>
      <c r="BW614" s="238"/>
      <c r="BX614" s="238"/>
      <c r="BY614" s="246"/>
      <c r="CA614" s="222">
        <v>540</v>
      </c>
      <c r="CB614" s="216"/>
      <c r="CC614" s="216"/>
      <c r="CD614" s="216"/>
      <c r="CE614" s="216"/>
      <c r="CF614" s="216">
        <f t="shared" si="445"/>
        <v>0</v>
      </c>
      <c r="CH614" s="263">
        <v>32</v>
      </c>
      <c r="CJ614" s="274">
        <v>52</v>
      </c>
    </row>
    <row r="615" spans="1:88" s="211" customFormat="1" ht="16.5" customHeight="1" x14ac:dyDescent="0.15">
      <c r="A615" s="213"/>
      <c r="B615" s="236"/>
      <c r="C615" s="268"/>
      <c r="D615" s="697" t="s">
        <v>638</v>
      </c>
      <c r="E615" s="267"/>
      <c r="F615" s="272"/>
      <c r="G615" s="224"/>
      <c r="H615" s="1175">
        <v>3</v>
      </c>
      <c r="I615" s="230"/>
      <c r="J615" s="231"/>
      <c r="K615" s="232"/>
      <c r="L615" s="232"/>
      <c r="M615" s="232"/>
      <c r="N615" s="232"/>
      <c r="O615" s="232"/>
      <c r="P615" s="232"/>
      <c r="Q615" s="233"/>
      <c r="R615" s="255"/>
      <c r="S615" s="255"/>
      <c r="T615" s="939">
        <f>SUBTOTAL(9,T614:T614)</f>
        <v>1000</v>
      </c>
      <c r="U615" s="223">
        <f t="shared" ref="U615:AD615" si="455">SUBTOTAL(9,U614:U614)</f>
        <v>0</v>
      </c>
      <c r="V615" s="218">
        <f t="shared" si="455"/>
        <v>0</v>
      </c>
      <c r="W615" s="218">
        <f t="shared" si="455"/>
        <v>0</v>
      </c>
      <c r="X615" s="218">
        <f t="shared" si="455"/>
        <v>0</v>
      </c>
      <c r="Y615" s="212">
        <f t="shared" si="455"/>
        <v>0</v>
      </c>
      <c r="Z615" s="1147">
        <f t="shared" si="455"/>
        <v>1000</v>
      </c>
      <c r="AA615" s="218">
        <f t="shared" si="455"/>
        <v>0</v>
      </c>
      <c r="AB615" s="218">
        <f t="shared" si="455"/>
        <v>0</v>
      </c>
      <c r="AC615" s="218">
        <f t="shared" si="455"/>
        <v>0</v>
      </c>
      <c r="AD615" s="1141">
        <f t="shared" si="455"/>
        <v>1000</v>
      </c>
      <c r="AE615" s="252"/>
      <c r="AF615" s="252"/>
      <c r="AH615" s="249"/>
      <c r="AI615" s="238"/>
      <c r="AJ615" s="238"/>
      <c r="AK615" s="238"/>
      <c r="AL615" s="239"/>
      <c r="AM615" s="254"/>
      <c r="AN615" s="262"/>
      <c r="AO615" s="249"/>
      <c r="AP615" s="238"/>
      <c r="AQ615" s="238"/>
      <c r="AR615" s="238"/>
      <c r="AS615" s="242"/>
      <c r="AT615" s="214"/>
      <c r="AU615" s="238"/>
      <c r="AV615" s="238"/>
      <c r="AW615" s="238"/>
      <c r="AX615" s="239"/>
      <c r="AY615" s="249"/>
      <c r="AZ615" s="238"/>
      <c r="BA615" s="238"/>
      <c r="BB615" s="238"/>
      <c r="BC615" s="246"/>
      <c r="BD615" s="254"/>
      <c r="BE615" s="649"/>
      <c r="BF615" s="249"/>
      <c r="BG615" s="238"/>
      <c r="BH615" s="238"/>
      <c r="BI615" s="238"/>
      <c r="BJ615" s="239"/>
      <c r="BK615" s="249"/>
      <c r="BL615" s="238"/>
      <c r="BM615" s="238"/>
      <c r="BN615" s="238"/>
      <c r="BO615" s="246"/>
      <c r="BP615" s="223"/>
      <c r="BQ615" s="238"/>
      <c r="BR615" s="238"/>
      <c r="BS615" s="238"/>
      <c r="BT615" s="246"/>
      <c r="BU615" s="249"/>
      <c r="BV615" s="238"/>
      <c r="BW615" s="238"/>
      <c r="BX615" s="238"/>
      <c r="BY615" s="246"/>
      <c r="CA615" s="222"/>
      <c r="CB615" s="216"/>
      <c r="CC615" s="216"/>
      <c r="CD615" s="216"/>
      <c r="CE615" s="216"/>
      <c r="CF615" s="216">
        <f t="shared" si="445"/>
        <v>0</v>
      </c>
      <c r="CH615" s="263"/>
      <c r="CJ615" s="274"/>
    </row>
    <row r="616" spans="1:88" s="211" customFormat="1" ht="16.5" customHeight="1" x14ac:dyDescent="0.15">
      <c r="A616" s="213">
        <f>+ROW()-14</f>
        <v>602</v>
      </c>
      <c r="B616" s="236" t="s">
        <v>26</v>
      </c>
      <c r="C616" s="268" t="s">
        <v>383</v>
      </c>
      <c r="D616" s="266" t="s">
        <v>1941</v>
      </c>
      <c r="E616" s="267" t="s">
        <v>379</v>
      </c>
      <c r="F616" s="272" t="s">
        <v>380</v>
      </c>
      <c r="G616" s="224" t="s">
        <v>384</v>
      </c>
      <c r="H616" s="263">
        <v>3</v>
      </c>
      <c r="I616" s="230">
        <v>44287</v>
      </c>
      <c r="J616" s="231">
        <v>44651</v>
      </c>
      <c r="K616" s="232">
        <v>10</v>
      </c>
      <c r="L616" s="232">
        <v>3</v>
      </c>
      <c r="M616" s="232">
        <v>1</v>
      </c>
      <c r="N616" s="232">
        <v>1</v>
      </c>
      <c r="O616" s="232">
        <v>1</v>
      </c>
      <c r="P616" s="232">
        <v>1</v>
      </c>
      <c r="Q616" s="233">
        <v>1</v>
      </c>
      <c r="R616" s="255"/>
      <c r="S616" s="255"/>
      <c r="T616" s="258">
        <v>600</v>
      </c>
      <c r="U616" s="223">
        <f t="shared" ref="U616:Y618" si="456">AH616+AO616</f>
        <v>0</v>
      </c>
      <c r="V616" s="218">
        <f t="shared" si="456"/>
        <v>0</v>
      </c>
      <c r="W616" s="218">
        <f t="shared" si="456"/>
        <v>0</v>
      </c>
      <c r="X616" s="218">
        <f t="shared" si="456"/>
        <v>0</v>
      </c>
      <c r="Y616" s="212">
        <f t="shared" si="456"/>
        <v>0</v>
      </c>
      <c r="Z616" s="214">
        <f t="shared" ref="Z616:AD618" si="457">AT616+AY616+BF616+BK616+BP616+BU616</f>
        <v>600</v>
      </c>
      <c r="AA616" s="218">
        <f t="shared" si="457"/>
        <v>300</v>
      </c>
      <c r="AB616" s="218">
        <f t="shared" si="457"/>
        <v>0</v>
      </c>
      <c r="AC616" s="218">
        <f t="shared" si="457"/>
        <v>0</v>
      </c>
      <c r="AD616" s="212">
        <f t="shared" si="457"/>
        <v>300</v>
      </c>
      <c r="AE616" s="252"/>
      <c r="AF616" s="252"/>
      <c r="AH616" s="249">
        <f>SUM(AI616:AL616)</f>
        <v>0</v>
      </c>
      <c r="AI616" s="238"/>
      <c r="AJ616" s="238"/>
      <c r="AK616" s="238"/>
      <c r="AL616" s="239"/>
      <c r="AM616" s="254"/>
      <c r="AN616" s="262"/>
      <c r="AO616" s="249">
        <f>SUM(AP616:AS616)</f>
        <v>0</v>
      </c>
      <c r="AP616" s="238"/>
      <c r="AQ616" s="238"/>
      <c r="AR616" s="238"/>
      <c r="AS616" s="242"/>
      <c r="AT616" s="214">
        <f>SUM(AU616:AX616)</f>
        <v>0</v>
      </c>
      <c r="AU616" s="238"/>
      <c r="AV616" s="238"/>
      <c r="AW616" s="238"/>
      <c r="AX616" s="239"/>
      <c r="AY616" s="249">
        <f>SUM(AZ616:BC616)</f>
        <v>600</v>
      </c>
      <c r="AZ616" s="238">
        <v>300</v>
      </c>
      <c r="BA616" s="238"/>
      <c r="BB616" s="238"/>
      <c r="BC616" s="246">
        <v>300</v>
      </c>
      <c r="BD616" s="254"/>
      <c r="BE616" s="252"/>
      <c r="BF616" s="249">
        <f>SUM(BG616:BJ616)</f>
        <v>0</v>
      </c>
      <c r="BG616" s="238"/>
      <c r="BH616" s="238"/>
      <c r="BI616" s="238"/>
      <c r="BJ616" s="239"/>
      <c r="BK616" s="249">
        <f>SUM(BL616:BO616)</f>
        <v>0</v>
      </c>
      <c r="BL616" s="238"/>
      <c r="BM616" s="238"/>
      <c r="BN616" s="238"/>
      <c r="BO616" s="246"/>
      <c r="BP616" s="223">
        <f>SUM(BQ616:BT616)</f>
        <v>0</v>
      </c>
      <c r="BQ616" s="238"/>
      <c r="BR616" s="238"/>
      <c r="BS616" s="238"/>
      <c r="BT616" s="246"/>
      <c r="BU616" s="249">
        <f>SUM(BV616:BY616)</f>
        <v>0</v>
      </c>
      <c r="BV616" s="238"/>
      <c r="BW616" s="238"/>
      <c r="BX616" s="238"/>
      <c r="BY616" s="246"/>
      <c r="CA616" s="222">
        <v>3</v>
      </c>
      <c r="CB616" s="216"/>
      <c r="CC616" s="216"/>
      <c r="CD616" s="216"/>
      <c r="CE616" s="216"/>
      <c r="CF616" s="216">
        <f t="shared" si="445"/>
        <v>0</v>
      </c>
      <c r="CH616" s="263"/>
      <c r="CJ616" s="274"/>
    </row>
    <row r="617" spans="1:88" s="211" customFormat="1" ht="16.5" customHeight="1" x14ac:dyDescent="0.15">
      <c r="A617" s="213">
        <f>+ROW()-14</f>
        <v>603</v>
      </c>
      <c r="B617" s="236" t="s">
        <v>26</v>
      </c>
      <c r="C617" s="268" t="s">
        <v>385</v>
      </c>
      <c r="D617" s="266" t="s">
        <v>1941</v>
      </c>
      <c r="E617" s="267" t="s">
        <v>379</v>
      </c>
      <c r="F617" s="272" t="s">
        <v>380</v>
      </c>
      <c r="G617" s="224" t="s">
        <v>386</v>
      </c>
      <c r="H617" s="263">
        <v>3</v>
      </c>
      <c r="I617" s="230">
        <v>44287</v>
      </c>
      <c r="J617" s="231">
        <v>44651</v>
      </c>
      <c r="K617" s="232">
        <v>10</v>
      </c>
      <c r="L617" s="232">
        <v>3</v>
      </c>
      <c r="M617" s="232">
        <v>1</v>
      </c>
      <c r="N617" s="232">
        <v>1</v>
      </c>
      <c r="O617" s="232">
        <v>1</v>
      </c>
      <c r="P617" s="232">
        <v>3</v>
      </c>
      <c r="Q617" s="233">
        <v>3</v>
      </c>
      <c r="R617" s="255"/>
      <c r="S617" s="255"/>
      <c r="T617" s="258">
        <v>3000</v>
      </c>
      <c r="U617" s="223">
        <f t="shared" si="456"/>
        <v>0</v>
      </c>
      <c r="V617" s="218">
        <f t="shared" si="456"/>
        <v>0</v>
      </c>
      <c r="W617" s="218">
        <f t="shared" si="456"/>
        <v>0</v>
      </c>
      <c r="X617" s="218">
        <f t="shared" si="456"/>
        <v>0</v>
      </c>
      <c r="Y617" s="212">
        <f t="shared" si="456"/>
        <v>0</v>
      </c>
      <c r="Z617" s="214">
        <f t="shared" si="457"/>
        <v>3000</v>
      </c>
      <c r="AA617" s="218">
        <f t="shared" si="457"/>
        <v>2250</v>
      </c>
      <c r="AB617" s="218">
        <f t="shared" si="457"/>
        <v>0</v>
      </c>
      <c r="AC617" s="218">
        <f t="shared" si="457"/>
        <v>0</v>
      </c>
      <c r="AD617" s="212">
        <f t="shared" si="457"/>
        <v>750</v>
      </c>
      <c r="AE617" s="252"/>
      <c r="AF617" s="252"/>
      <c r="AH617" s="249">
        <f>SUM(AI617:AL617)</f>
        <v>0</v>
      </c>
      <c r="AI617" s="238"/>
      <c r="AJ617" s="238"/>
      <c r="AK617" s="238"/>
      <c r="AL617" s="239"/>
      <c r="AM617" s="254"/>
      <c r="AN617" s="262"/>
      <c r="AO617" s="249">
        <f>SUM(AP617:AS617)</f>
        <v>0</v>
      </c>
      <c r="AP617" s="238"/>
      <c r="AQ617" s="238"/>
      <c r="AR617" s="238"/>
      <c r="AS617" s="242"/>
      <c r="AT617" s="214">
        <f>SUM(AU617:AX617)</f>
        <v>0</v>
      </c>
      <c r="AU617" s="238"/>
      <c r="AV617" s="238"/>
      <c r="AW617" s="238"/>
      <c r="AX617" s="239"/>
      <c r="AY617" s="249">
        <f>SUM(AZ617:BC617)</f>
        <v>3000</v>
      </c>
      <c r="AZ617" s="238">
        <v>2250</v>
      </c>
      <c r="BA617" s="238"/>
      <c r="BB617" s="238"/>
      <c r="BC617" s="246">
        <v>750</v>
      </c>
      <c r="BD617" s="254"/>
      <c r="BE617" s="252"/>
      <c r="BF617" s="249">
        <f>SUM(BG617:BJ617)</f>
        <v>0</v>
      </c>
      <c r="BG617" s="238"/>
      <c r="BH617" s="238"/>
      <c r="BI617" s="238"/>
      <c r="BJ617" s="239"/>
      <c r="BK617" s="249">
        <f>SUM(BL617:BO617)</f>
        <v>0</v>
      </c>
      <c r="BL617" s="238"/>
      <c r="BM617" s="238"/>
      <c r="BN617" s="238"/>
      <c r="BO617" s="246"/>
      <c r="BP617" s="223">
        <f>SUM(BQ617:BT617)</f>
        <v>0</v>
      </c>
      <c r="BQ617" s="238"/>
      <c r="BR617" s="238"/>
      <c r="BS617" s="238"/>
      <c r="BT617" s="246"/>
      <c r="BU617" s="249">
        <f>SUM(BV617:BY617)</f>
        <v>0</v>
      </c>
      <c r="BV617" s="238"/>
      <c r="BW617" s="238"/>
      <c r="BX617" s="238"/>
      <c r="BY617" s="246"/>
      <c r="CA617" s="222">
        <v>4</v>
      </c>
      <c r="CB617" s="216"/>
      <c r="CC617" s="216"/>
      <c r="CD617" s="216"/>
      <c r="CE617" s="216"/>
      <c r="CF617" s="216">
        <f t="shared" si="445"/>
        <v>0</v>
      </c>
      <c r="CH617" s="263"/>
      <c r="CJ617" s="274"/>
    </row>
    <row r="618" spans="1:88" s="211" customFormat="1" ht="16.5" customHeight="1" x14ac:dyDescent="0.15">
      <c r="A618" s="213">
        <f>+ROW()-14</f>
        <v>604</v>
      </c>
      <c r="B618" s="236" t="s">
        <v>26</v>
      </c>
      <c r="C618" s="268" t="s">
        <v>387</v>
      </c>
      <c r="D618" s="266" t="s">
        <v>1941</v>
      </c>
      <c r="E618" s="267" t="s">
        <v>379</v>
      </c>
      <c r="F618" s="272" t="s">
        <v>380</v>
      </c>
      <c r="G618" s="224" t="s">
        <v>388</v>
      </c>
      <c r="H618" s="263">
        <v>3</v>
      </c>
      <c r="I618" s="230">
        <v>44287</v>
      </c>
      <c r="J618" s="231">
        <v>44651</v>
      </c>
      <c r="K618" s="232">
        <v>10</v>
      </c>
      <c r="L618" s="232">
        <v>3</v>
      </c>
      <c r="M618" s="232">
        <v>1</v>
      </c>
      <c r="N618" s="232">
        <v>1</v>
      </c>
      <c r="O618" s="232">
        <v>1</v>
      </c>
      <c r="P618" s="232">
        <v>6</v>
      </c>
      <c r="Q618" s="233">
        <v>25</v>
      </c>
      <c r="R618" s="255"/>
      <c r="S618" s="255"/>
      <c r="T618" s="258">
        <v>8500</v>
      </c>
      <c r="U618" s="223">
        <f t="shared" si="456"/>
        <v>0</v>
      </c>
      <c r="V618" s="218">
        <f t="shared" si="456"/>
        <v>0</v>
      </c>
      <c r="W618" s="218">
        <f t="shared" si="456"/>
        <v>0</v>
      </c>
      <c r="X618" s="218">
        <f t="shared" si="456"/>
        <v>0</v>
      </c>
      <c r="Y618" s="212">
        <f t="shared" si="456"/>
        <v>0</v>
      </c>
      <c r="Z618" s="214">
        <f t="shared" si="457"/>
        <v>8500</v>
      </c>
      <c r="AA618" s="218">
        <f t="shared" si="457"/>
        <v>1650</v>
      </c>
      <c r="AB618" s="218">
        <f t="shared" si="457"/>
        <v>0</v>
      </c>
      <c r="AC618" s="218">
        <f t="shared" si="457"/>
        <v>0</v>
      </c>
      <c r="AD618" s="212">
        <f t="shared" si="457"/>
        <v>6850</v>
      </c>
      <c r="AE618" s="252"/>
      <c r="AF618" s="252"/>
      <c r="AH618" s="249">
        <f>SUM(AI618:AL618)</f>
        <v>0</v>
      </c>
      <c r="AI618" s="238"/>
      <c r="AJ618" s="238"/>
      <c r="AK618" s="238"/>
      <c r="AL618" s="239"/>
      <c r="AM618" s="254"/>
      <c r="AN618" s="262"/>
      <c r="AO618" s="249">
        <f>SUM(AP618:AS618)</f>
        <v>0</v>
      </c>
      <c r="AP618" s="238"/>
      <c r="AQ618" s="238"/>
      <c r="AR618" s="238"/>
      <c r="AS618" s="242"/>
      <c r="AT618" s="214">
        <f>SUM(AU618:AX618)</f>
        <v>0</v>
      </c>
      <c r="AU618" s="238"/>
      <c r="AV618" s="238"/>
      <c r="AW618" s="238"/>
      <c r="AX618" s="239"/>
      <c r="AY618" s="249">
        <f>SUM(AZ618:BC618)</f>
        <v>8500</v>
      </c>
      <c r="AZ618" s="238">
        <v>1650</v>
      </c>
      <c r="BA618" s="238"/>
      <c r="BB618" s="238"/>
      <c r="BC618" s="246">
        <v>6850</v>
      </c>
      <c r="BD618" s="254"/>
      <c r="BE618" s="252"/>
      <c r="BF618" s="249">
        <f>SUM(BG618:BJ618)</f>
        <v>0</v>
      </c>
      <c r="BG618" s="238"/>
      <c r="BH618" s="238"/>
      <c r="BI618" s="238"/>
      <c r="BJ618" s="239"/>
      <c r="BK618" s="249">
        <f>SUM(BL618:BO618)</f>
        <v>0</v>
      </c>
      <c r="BL618" s="238"/>
      <c r="BM618" s="238"/>
      <c r="BN618" s="238"/>
      <c r="BO618" s="246"/>
      <c r="BP618" s="223">
        <f>SUM(BQ618:BT618)</f>
        <v>0</v>
      </c>
      <c r="BQ618" s="238"/>
      <c r="BR618" s="238"/>
      <c r="BS618" s="238"/>
      <c r="BT618" s="246"/>
      <c r="BU618" s="249">
        <f>SUM(BV618:BY618)</f>
        <v>0</v>
      </c>
      <c r="BV618" s="238"/>
      <c r="BW618" s="238"/>
      <c r="BX618" s="238"/>
      <c r="BY618" s="246"/>
      <c r="CA618" s="222">
        <v>4.5</v>
      </c>
      <c r="CB618" s="216"/>
      <c r="CC618" s="216"/>
      <c r="CD618" s="216"/>
      <c r="CE618" s="216"/>
      <c r="CF618" s="216">
        <f t="shared" si="445"/>
        <v>0</v>
      </c>
      <c r="CH618" s="263"/>
      <c r="CJ618" s="274"/>
    </row>
    <row r="619" spans="1:88" s="211" customFormat="1" ht="16.5" customHeight="1" x14ac:dyDescent="0.15">
      <c r="A619" s="213"/>
      <c r="B619" s="236"/>
      <c r="C619" s="696" t="s">
        <v>2048</v>
      </c>
      <c r="D619" s="697" t="s">
        <v>1941</v>
      </c>
      <c r="E619" s="267"/>
      <c r="F619" s="272"/>
      <c r="G619" s="224"/>
      <c r="H619" s="263">
        <v>3</v>
      </c>
      <c r="I619" s="230"/>
      <c r="J619" s="231"/>
      <c r="K619" s="232"/>
      <c r="L619" s="232"/>
      <c r="M619" s="232"/>
      <c r="N619" s="232"/>
      <c r="O619" s="232"/>
      <c r="P619" s="232"/>
      <c r="Q619" s="233"/>
      <c r="R619" s="255"/>
      <c r="S619" s="255"/>
      <c r="T619" s="258">
        <v>900</v>
      </c>
      <c r="U619" s="223"/>
      <c r="V619" s="218"/>
      <c r="W619" s="218"/>
      <c r="X619" s="218"/>
      <c r="Y619" s="212"/>
      <c r="Z619" s="214">
        <v>900</v>
      </c>
      <c r="AA619" s="218"/>
      <c r="AB619" s="218"/>
      <c r="AC619" s="218"/>
      <c r="AD619" s="212">
        <v>900</v>
      </c>
      <c r="AE619" s="252"/>
      <c r="AF619" s="252"/>
      <c r="AH619" s="249"/>
      <c r="AI619" s="238"/>
      <c r="AJ619" s="238"/>
      <c r="AK619" s="238"/>
      <c r="AL619" s="239"/>
      <c r="AM619" s="254"/>
      <c r="AN619" s="262"/>
      <c r="AO619" s="249"/>
      <c r="AP619" s="238"/>
      <c r="AQ619" s="238"/>
      <c r="AR619" s="238"/>
      <c r="AS619" s="242"/>
      <c r="AT619" s="214"/>
      <c r="AU619" s="238"/>
      <c r="AV619" s="238"/>
      <c r="AW619" s="238"/>
      <c r="AX619" s="239"/>
      <c r="AY619" s="249"/>
      <c r="AZ619" s="238"/>
      <c r="BA619" s="238"/>
      <c r="BB619" s="238"/>
      <c r="BC619" s="246"/>
      <c r="BD619" s="254"/>
      <c r="BE619" s="252"/>
      <c r="BF619" s="249"/>
      <c r="BG619" s="238"/>
      <c r="BH619" s="238"/>
      <c r="BI619" s="238"/>
      <c r="BJ619" s="239"/>
      <c r="BK619" s="249"/>
      <c r="BL619" s="238"/>
      <c r="BM619" s="238"/>
      <c r="BN619" s="238"/>
      <c r="BO619" s="246"/>
      <c r="BP619" s="223"/>
      <c r="BQ619" s="238"/>
      <c r="BR619" s="238"/>
      <c r="BS619" s="238"/>
      <c r="BT619" s="246"/>
      <c r="BU619" s="249"/>
      <c r="BV619" s="238"/>
      <c r="BW619" s="238"/>
      <c r="BX619" s="238"/>
      <c r="BY619" s="246"/>
      <c r="CA619" s="222"/>
      <c r="CB619" s="216"/>
      <c r="CC619" s="216"/>
      <c r="CD619" s="216"/>
      <c r="CE619" s="216"/>
      <c r="CF619" s="216">
        <f t="shared" si="445"/>
        <v>0</v>
      </c>
      <c r="CH619" s="263"/>
      <c r="CJ619" s="274"/>
    </row>
    <row r="620" spans="1:88" s="211" customFormat="1" ht="16.5" customHeight="1" x14ac:dyDescent="0.15">
      <c r="A620" s="213"/>
      <c r="B620" s="236"/>
      <c r="C620" s="268"/>
      <c r="D620" s="697" t="s">
        <v>2062</v>
      </c>
      <c r="E620" s="267"/>
      <c r="F620" s="272"/>
      <c r="G620" s="224"/>
      <c r="H620" s="1175"/>
      <c r="I620" s="230"/>
      <c r="J620" s="231"/>
      <c r="K620" s="232"/>
      <c r="L620" s="232"/>
      <c r="M620" s="232"/>
      <c r="N620" s="232"/>
      <c r="O620" s="232"/>
      <c r="P620" s="232"/>
      <c r="Q620" s="233"/>
      <c r="R620" s="255"/>
      <c r="S620" s="255"/>
      <c r="T620" s="939">
        <f>SUBTOTAL(9,T616:T619)</f>
        <v>13000</v>
      </c>
      <c r="U620" s="223">
        <f t="shared" ref="U620:AD620" si="458">SUBTOTAL(9,U616:U619)</f>
        <v>0</v>
      </c>
      <c r="V620" s="218">
        <f t="shared" si="458"/>
        <v>0</v>
      </c>
      <c r="W620" s="218">
        <f t="shared" si="458"/>
        <v>0</v>
      </c>
      <c r="X620" s="218">
        <f t="shared" si="458"/>
        <v>0</v>
      </c>
      <c r="Y620" s="212">
        <f t="shared" si="458"/>
        <v>0</v>
      </c>
      <c r="Z620" s="1146">
        <f t="shared" si="458"/>
        <v>13000</v>
      </c>
      <c r="AA620" s="1149">
        <f t="shared" si="458"/>
        <v>4200</v>
      </c>
      <c r="AB620" s="218">
        <f t="shared" si="458"/>
        <v>0</v>
      </c>
      <c r="AC620" s="218">
        <f t="shared" si="458"/>
        <v>0</v>
      </c>
      <c r="AD620" s="1141">
        <f t="shared" si="458"/>
        <v>8800</v>
      </c>
      <c r="AE620" s="252"/>
      <c r="AF620" s="252"/>
      <c r="AH620" s="249"/>
      <c r="AI620" s="238"/>
      <c r="AJ620" s="238"/>
      <c r="AK620" s="238"/>
      <c r="AL620" s="239"/>
      <c r="AM620" s="254"/>
      <c r="AN620" s="262"/>
      <c r="AO620" s="249"/>
      <c r="AP620" s="238"/>
      <c r="AQ620" s="238"/>
      <c r="AR620" s="238"/>
      <c r="AS620" s="242"/>
      <c r="AT620" s="214"/>
      <c r="AU620" s="238"/>
      <c r="AV620" s="238"/>
      <c r="AW620" s="238"/>
      <c r="AX620" s="239"/>
      <c r="AY620" s="249"/>
      <c r="AZ620" s="238"/>
      <c r="BA620" s="238"/>
      <c r="BB620" s="238"/>
      <c r="BC620" s="246"/>
      <c r="BD620" s="254"/>
      <c r="BE620" s="252"/>
      <c r="BF620" s="249"/>
      <c r="BG620" s="238"/>
      <c r="BH620" s="238"/>
      <c r="BI620" s="238"/>
      <c r="BJ620" s="239"/>
      <c r="BK620" s="249"/>
      <c r="BL620" s="238"/>
      <c r="BM620" s="238"/>
      <c r="BN620" s="238"/>
      <c r="BO620" s="246"/>
      <c r="BP620" s="223"/>
      <c r="BQ620" s="238"/>
      <c r="BR620" s="238"/>
      <c r="BS620" s="238"/>
      <c r="BT620" s="246"/>
      <c r="BU620" s="249"/>
      <c r="BV620" s="238"/>
      <c r="BW620" s="238"/>
      <c r="BX620" s="238"/>
      <c r="BY620" s="246"/>
      <c r="CA620" s="222"/>
      <c r="CB620" s="216"/>
      <c r="CC620" s="216"/>
      <c r="CD620" s="216"/>
      <c r="CE620" s="216"/>
      <c r="CF620" s="216">
        <f t="shared" si="445"/>
        <v>0</v>
      </c>
      <c r="CH620" s="263"/>
      <c r="CJ620" s="274"/>
    </row>
    <row r="621" spans="1:88" s="211" customFormat="1" ht="16.5" customHeight="1" x14ac:dyDescent="0.15">
      <c r="A621" s="213">
        <f>+ROW()-14</f>
        <v>607</v>
      </c>
      <c r="B621" s="236" t="s">
        <v>74</v>
      </c>
      <c r="C621" s="268" t="s">
        <v>389</v>
      </c>
      <c r="D621" s="266" t="s">
        <v>1968</v>
      </c>
      <c r="E621" s="267" t="s">
        <v>379</v>
      </c>
      <c r="F621" s="272" t="s">
        <v>380</v>
      </c>
      <c r="G621" s="224" t="s">
        <v>390</v>
      </c>
      <c r="H621" s="263" t="s">
        <v>1942</v>
      </c>
      <c r="I621" s="230">
        <v>43186</v>
      </c>
      <c r="J621" s="231">
        <v>45016</v>
      </c>
      <c r="K621" s="232">
        <v>10</v>
      </c>
      <c r="L621" s="232">
        <v>3</v>
      </c>
      <c r="M621" s="232">
        <v>1</v>
      </c>
      <c r="N621" s="232">
        <v>1</v>
      </c>
      <c r="O621" s="232">
        <v>1</v>
      </c>
      <c r="P621" s="232">
        <v>2</v>
      </c>
      <c r="Q621" s="233">
        <v>1</v>
      </c>
      <c r="R621" s="255"/>
      <c r="S621" s="255"/>
      <c r="T621" s="624">
        <v>597250</v>
      </c>
      <c r="U621" s="223">
        <f t="shared" ref="U621:Y622" si="459">AH621+AO621</f>
        <v>238030</v>
      </c>
      <c r="V621" s="218">
        <f t="shared" si="459"/>
        <v>0</v>
      </c>
      <c r="W621" s="218">
        <f t="shared" si="459"/>
        <v>0</v>
      </c>
      <c r="X621" s="218">
        <f t="shared" si="459"/>
        <v>0</v>
      </c>
      <c r="Y621" s="212">
        <f t="shared" si="459"/>
        <v>238030</v>
      </c>
      <c r="Z621" s="214">
        <f t="shared" ref="Z621:AD622" si="460">AT621+AY621+BF621+BK621+BP621+BU621</f>
        <v>359220</v>
      </c>
      <c r="AA621" s="218">
        <f t="shared" si="460"/>
        <v>0</v>
      </c>
      <c r="AB621" s="218">
        <f t="shared" si="460"/>
        <v>0</v>
      </c>
      <c r="AC621" s="218">
        <f t="shared" si="460"/>
        <v>0</v>
      </c>
      <c r="AD621" s="212">
        <f t="shared" si="460"/>
        <v>359220</v>
      </c>
      <c r="AE621" s="252"/>
      <c r="AF621" s="252"/>
      <c r="AH621" s="249">
        <f>SUM(AI621:AL621)</f>
        <v>119429</v>
      </c>
      <c r="AI621" s="238"/>
      <c r="AJ621" s="238"/>
      <c r="AK621" s="238"/>
      <c r="AL621" s="239">
        <v>119429</v>
      </c>
      <c r="AM621" s="254"/>
      <c r="AN621" s="262"/>
      <c r="AO621" s="249">
        <f>SUM(AP621:AS621)</f>
        <v>118601</v>
      </c>
      <c r="AP621" s="238"/>
      <c r="AQ621" s="238"/>
      <c r="AR621" s="238"/>
      <c r="AS621" s="242">
        <v>118601</v>
      </c>
      <c r="AT621" s="214">
        <f>SUM(AU621:AX621)</f>
        <v>119740</v>
      </c>
      <c r="AU621" s="238"/>
      <c r="AV621" s="238"/>
      <c r="AW621" s="238"/>
      <c r="AX621" s="239">
        <v>119740</v>
      </c>
      <c r="AY621" s="249">
        <f>SUM(AZ621:BC621)</f>
        <v>119740</v>
      </c>
      <c r="AZ621" s="238"/>
      <c r="BA621" s="238"/>
      <c r="BB621" s="238"/>
      <c r="BC621" s="246">
        <v>119740</v>
      </c>
      <c r="BD621" s="254"/>
      <c r="BE621" s="252"/>
      <c r="BF621" s="249">
        <f>SUM(BG621:BJ621)</f>
        <v>119740</v>
      </c>
      <c r="BG621" s="238"/>
      <c r="BH621" s="238"/>
      <c r="BI621" s="238"/>
      <c r="BJ621" s="239">
        <v>119740</v>
      </c>
      <c r="BK621" s="249">
        <f>SUM(BL621:BO621)</f>
        <v>0</v>
      </c>
      <c r="BL621" s="238"/>
      <c r="BM621" s="238"/>
      <c r="BN621" s="238"/>
      <c r="BO621" s="246"/>
      <c r="BP621" s="223">
        <f>SUM(BQ621:BT621)</f>
        <v>0</v>
      </c>
      <c r="BQ621" s="238"/>
      <c r="BR621" s="238"/>
      <c r="BS621" s="238"/>
      <c r="BT621" s="246"/>
      <c r="BU621" s="249">
        <f>SUM(BV621:BY621)</f>
        <v>0</v>
      </c>
      <c r="BV621" s="238"/>
      <c r="BW621" s="238"/>
      <c r="BX621" s="238"/>
      <c r="BY621" s="246"/>
      <c r="CA621" s="222">
        <v>1</v>
      </c>
      <c r="CB621" s="216"/>
      <c r="CC621" s="216"/>
      <c r="CD621" s="216"/>
      <c r="CE621" s="216"/>
      <c r="CF621" s="216">
        <f t="shared" si="445"/>
        <v>0</v>
      </c>
      <c r="CH621" s="263"/>
      <c r="CJ621" s="274"/>
    </row>
    <row r="622" spans="1:88" s="211" customFormat="1" ht="16.5" customHeight="1" x14ac:dyDescent="0.15">
      <c r="A622" s="213">
        <f>+ROW()-14</f>
        <v>608</v>
      </c>
      <c r="B622" s="236" t="s">
        <v>74</v>
      </c>
      <c r="C622" s="268" t="s">
        <v>1450</v>
      </c>
      <c r="D622" s="266" t="s">
        <v>1451</v>
      </c>
      <c r="E622" s="267" t="s">
        <v>1396</v>
      </c>
      <c r="F622" s="272" t="s">
        <v>1435</v>
      </c>
      <c r="G622" s="454" t="s">
        <v>1452</v>
      </c>
      <c r="H622" s="263" t="s">
        <v>252</v>
      </c>
      <c r="I622" s="230">
        <v>43160</v>
      </c>
      <c r="J622" s="231">
        <v>45016</v>
      </c>
      <c r="K622" s="232">
        <v>10</v>
      </c>
      <c r="L622" s="232">
        <v>3</v>
      </c>
      <c r="M622" s="232">
        <v>2</v>
      </c>
      <c r="N622" s="232">
        <v>1</v>
      </c>
      <c r="O622" s="232">
        <v>1</v>
      </c>
      <c r="P622" s="232">
        <v>5</v>
      </c>
      <c r="Q622" s="233">
        <v>7</v>
      </c>
      <c r="R622" s="255"/>
      <c r="S622" s="255"/>
      <c r="T622" s="624">
        <v>186259</v>
      </c>
      <c r="U622" s="214">
        <f t="shared" si="459"/>
        <v>73891</v>
      </c>
      <c r="V622" s="218">
        <f t="shared" si="459"/>
        <v>30000</v>
      </c>
      <c r="W622" s="218">
        <f t="shared" si="459"/>
        <v>0</v>
      </c>
      <c r="X622" s="218">
        <f t="shared" si="459"/>
        <v>0</v>
      </c>
      <c r="Y622" s="212">
        <f t="shared" si="459"/>
        <v>43891</v>
      </c>
      <c r="Z622" s="214">
        <f t="shared" si="460"/>
        <v>112368</v>
      </c>
      <c r="AA622" s="218">
        <f t="shared" si="460"/>
        <v>45621</v>
      </c>
      <c r="AB622" s="218">
        <f t="shared" si="460"/>
        <v>0</v>
      </c>
      <c r="AC622" s="218">
        <f t="shared" si="460"/>
        <v>0</v>
      </c>
      <c r="AD622" s="212">
        <f t="shared" si="460"/>
        <v>66747</v>
      </c>
      <c r="AE622" s="252"/>
      <c r="AF622" s="252"/>
      <c r="AH622" s="249">
        <f>SUM(AI622:AL622)</f>
        <v>36775</v>
      </c>
      <c r="AI622" s="238">
        <v>14931</v>
      </c>
      <c r="AJ622" s="238"/>
      <c r="AK622" s="238"/>
      <c r="AL622" s="239">
        <v>21844</v>
      </c>
      <c r="AM622" s="254"/>
      <c r="AN622" s="262"/>
      <c r="AO622" s="249">
        <f>SUM(AP622:AS622)</f>
        <v>37116</v>
      </c>
      <c r="AP622" s="238">
        <v>15069</v>
      </c>
      <c r="AQ622" s="238"/>
      <c r="AR622" s="238"/>
      <c r="AS622" s="242">
        <v>22047</v>
      </c>
      <c r="AT622" s="214">
        <f>SUM(AU622:AX622)</f>
        <v>37456</v>
      </c>
      <c r="AU622" s="238">
        <v>15207</v>
      </c>
      <c r="AV622" s="238"/>
      <c r="AW622" s="238"/>
      <c r="AX622" s="239">
        <v>22249</v>
      </c>
      <c r="AY622" s="249">
        <f>SUM(AZ622:BC622)</f>
        <v>37456</v>
      </c>
      <c r="AZ622" s="238">
        <v>15207</v>
      </c>
      <c r="BA622" s="238"/>
      <c r="BB622" s="238"/>
      <c r="BC622" s="246">
        <v>22249</v>
      </c>
      <c r="BD622" s="254"/>
      <c r="BE622" s="252"/>
      <c r="BF622" s="249">
        <f>SUM(BG622:BJ622)</f>
        <v>37456</v>
      </c>
      <c r="BG622" s="238">
        <v>15207</v>
      </c>
      <c r="BH622" s="238"/>
      <c r="BI622" s="238"/>
      <c r="BJ622" s="239">
        <v>22249</v>
      </c>
      <c r="BK622" s="249">
        <f>SUM(BL622:BO622)</f>
        <v>0</v>
      </c>
      <c r="BL622" s="238"/>
      <c r="BM622" s="238"/>
      <c r="BN622" s="238"/>
      <c r="BO622" s="246"/>
      <c r="BP622" s="223">
        <f>SUM(BQ622:BT622)</f>
        <v>0</v>
      </c>
      <c r="BQ622" s="238"/>
      <c r="BR622" s="238"/>
      <c r="BS622" s="238"/>
      <c r="BT622" s="246"/>
      <c r="BU622" s="249">
        <f>SUM(BV622:BY622)</f>
        <v>0</v>
      </c>
      <c r="BV622" s="238"/>
      <c r="BW622" s="238"/>
      <c r="BX622" s="238"/>
      <c r="BY622" s="246"/>
      <c r="CA622" s="222">
        <v>548</v>
      </c>
      <c r="CB622" s="216"/>
      <c r="CC622" s="216"/>
      <c r="CD622" s="216"/>
      <c r="CE622" s="216"/>
      <c r="CF622" s="216">
        <f t="shared" si="445"/>
        <v>0</v>
      </c>
      <c r="CH622" s="263" t="s">
        <v>75</v>
      </c>
      <c r="CJ622" s="274">
        <v>92</v>
      </c>
    </row>
    <row r="623" spans="1:88" s="211" customFormat="1" ht="16.5" customHeight="1" x14ac:dyDescent="0.15">
      <c r="A623" s="213"/>
      <c r="B623" s="236"/>
      <c r="C623" s="268"/>
      <c r="D623" s="697" t="s">
        <v>1451</v>
      </c>
      <c r="E623" s="267"/>
      <c r="F623" s="272"/>
      <c r="G623" s="454"/>
      <c r="H623" s="1175" t="s">
        <v>252</v>
      </c>
      <c r="I623" s="230"/>
      <c r="J623" s="231"/>
      <c r="K623" s="232"/>
      <c r="L623" s="232"/>
      <c r="M623" s="232"/>
      <c r="N623" s="232"/>
      <c r="O623" s="232"/>
      <c r="P623" s="232"/>
      <c r="Q623" s="233"/>
      <c r="R623" s="255"/>
      <c r="S623" s="255"/>
      <c r="T623" s="939">
        <f>SUBTOTAL(9,T621:T622)</f>
        <v>783509</v>
      </c>
      <c r="U623" s="1147">
        <f t="shared" ref="U623:AD623" si="461">SUBTOTAL(9,U621:U622)</f>
        <v>311921</v>
      </c>
      <c r="V623" s="218">
        <f t="shared" si="461"/>
        <v>30000</v>
      </c>
      <c r="W623" s="218">
        <f t="shared" si="461"/>
        <v>0</v>
      </c>
      <c r="X623" s="218">
        <f t="shared" si="461"/>
        <v>0</v>
      </c>
      <c r="Y623" s="212">
        <f t="shared" si="461"/>
        <v>281921</v>
      </c>
      <c r="Z623" s="1146">
        <f t="shared" si="461"/>
        <v>471588</v>
      </c>
      <c r="AA623" s="1149">
        <f t="shared" si="461"/>
        <v>45621</v>
      </c>
      <c r="AB623" s="218">
        <f t="shared" si="461"/>
        <v>0</v>
      </c>
      <c r="AC623" s="218">
        <f t="shared" si="461"/>
        <v>0</v>
      </c>
      <c r="AD623" s="1141">
        <f t="shared" si="461"/>
        <v>425967</v>
      </c>
      <c r="AE623" s="252"/>
      <c r="AF623" s="252"/>
      <c r="AH623" s="249"/>
      <c r="AI623" s="238"/>
      <c r="AJ623" s="238"/>
      <c r="AK623" s="238"/>
      <c r="AL623" s="239"/>
      <c r="AM623" s="254"/>
      <c r="AN623" s="262"/>
      <c r="AO623" s="249"/>
      <c r="AP623" s="238"/>
      <c r="AQ623" s="238"/>
      <c r="AR623" s="238"/>
      <c r="AS623" s="242"/>
      <c r="AT623" s="214"/>
      <c r="AU623" s="238"/>
      <c r="AV623" s="238"/>
      <c r="AW623" s="238"/>
      <c r="AX623" s="239"/>
      <c r="AY623" s="249"/>
      <c r="AZ623" s="238"/>
      <c r="BA623" s="238"/>
      <c r="BB623" s="238"/>
      <c r="BC623" s="246"/>
      <c r="BD623" s="254"/>
      <c r="BE623" s="252"/>
      <c r="BF623" s="249"/>
      <c r="BG623" s="238"/>
      <c r="BH623" s="238"/>
      <c r="BI623" s="238"/>
      <c r="BJ623" s="239"/>
      <c r="BK623" s="249"/>
      <c r="BL623" s="238"/>
      <c r="BM623" s="238"/>
      <c r="BN623" s="238"/>
      <c r="BO623" s="246"/>
      <c r="BP623" s="223"/>
      <c r="BQ623" s="238"/>
      <c r="BR623" s="238"/>
      <c r="BS623" s="238"/>
      <c r="BT623" s="246"/>
      <c r="BU623" s="249"/>
      <c r="BV623" s="238"/>
      <c r="BW623" s="238"/>
      <c r="BX623" s="238"/>
      <c r="BY623" s="246"/>
      <c r="CA623" s="222"/>
      <c r="CB623" s="216"/>
      <c r="CC623" s="216"/>
      <c r="CD623" s="216"/>
      <c r="CE623" s="216"/>
      <c r="CF623" s="216">
        <f t="shared" si="445"/>
        <v>0</v>
      </c>
      <c r="CH623" s="263"/>
      <c r="CJ623" s="274"/>
    </row>
    <row r="624" spans="1:88" s="211" customFormat="1" ht="16.5" customHeight="1" x14ac:dyDescent="0.15">
      <c r="A624" s="213">
        <f>+ROW()-14</f>
        <v>610</v>
      </c>
      <c r="B624" s="236" t="s">
        <v>26</v>
      </c>
      <c r="C624" s="268" t="s">
        <v>391</v>
      </c>
      <c r="D624" s="266" t="s">
        <v>1944</v>
      </c>
      <c r="E624" s="267" t="s">
        <v>379</v>
      </c>
      <c r="F624" s="272" t="s">
        <v>380</v>
      </c>
      <c r="G624" s="557" t="s">
        <v>392</v>
      </c>
      <c r="H624" s="537">
        <v>3</v>
      </c>
      <c r="I624" s="230">
        <v>44287</v>
      </c>
      <c r="J624" s="231">
        <v>44651</v>
      </c>
      <c r="K624" s="232">
        <v>10</v>
      </c>
      <c r="L624" s="232">
        <v>3</v>
      </c>
      <c r="M624" s="232">
        <v>1</v>
      </c>
      <c r="N624" s="232">
        <v>1</v>
      </c>
      <c r="O624" s="232">
        <v>1</v>
      </c>
      <c r="P624" s="232">
        <v>2</v>
      </c>
      <c r="Q624" s="233">
        <v>1</v>
      </c>
      <c r="R624" s="255"/>
      <c r="S624" s="255"/>
      <c r="T624" s="258">
        <v>20000</v>
      </c>
      <c r="U624" s="223">
        <f>AH624+AO624</f>
        <v>0</v>
      </c>
      <c r="V624" s="218">
        <f>AI624+AP624</f>
        <v>0</v>
      </c>
      <c r="W624" s="218">
        <f>AJ624+AQ624</f>
        <v>0</v>
      </c>
      <c r="X624" s="218">
        <f>AK624+AR624</f>
        <v>0</v>
      </c>
      <c r="Y624" s="212">
        <f>AL624+AS624</f>
        <v>0</v>
      </c>
      <c r="Z624" s="214">
        <f>AT624+AY624+BF624+BK624+BP624+BU624</f>
        <v>20000</v>
      </c>
      <c r="AA624" s="218">
        <f>AU624+AZ624+BG624+BL624+BQ624+BV624</f>
        <v>0</v>
      </c>
      <c r="AB624" s="218">
        <f>AV624+BA624+BH624+BM624+BR624+BW624</f>
        <v>0</v>
      </c>
      <c r="AC624" s="218">
        <f>AW624+BB624+BI624+BN624+BS624+BX624</f>
        <v>0</v>
      </c>
      <c r="AD624" s="212">
        <f>AX624+BC624+BJ624+BO624+BT624+BY624</f>
        <v>20000</v>
      </c>
      <c r="AE624" s="252"/>
      <c r="AF624" s="252"/>
      <c r="AH624" s="249">
        <f>SUM(AI624:AL624)</f>
        <v>0</v>
      </c>
      <c r="AI624" s="238"/>
      <c r="AJ624" s="238"/>
      <c r="AK624" s="238"/>
      <c r="AL624" s="239"/>
      <c r="AM624" s="254"/>
      <c r="AN624" s="262"/>
      <c r="AO624" s="249">
        <f>SUM(AP624:AS624)</f>
        <v>0</v>
      </c>
      <c r="AP624" s="238"/>
      <c r="AQ624" s="238"/>
      <c r="AR624" s="238"/>
      <c r="AS624" s="242"/>
      <c r="AT624" s="214">
        <f>SUM(AU624:AX624)</f>
        <v>0</v>
      </c>
      <c r="AU624" s="238"/>
      <c r="AV624" s="238"/>
      <c r="AW624" s="238"/>
      <c r="AX624" s="239"/>
      <c r="AY624" s="249">
        <f>SUM(AZ624:BC624)</f>
        <v>20000</v>
      </c>
      <c r="AZ624" s="238"/>
      <c r="BA624" s="238"/>
      <c r="BB624" s="238"/>
      <c r="BC624" s="246">
        <v>20000</v>
      </c>
      <c r="BD624" s="254"/>
      <c r="BE624" s="252"/>
      <c r="BF624" s="249">
        <f>SUM(BG624:BJ624)</f>
        <v>0</v>
      </c>
      <c r="BG624" s="238"/>
      <c r="BH624" s="238"/>
      <c r="BI624" s="238"/>
      <c r="BJ624" s="239"/>
      <c r="BK624" s="249">
        <f>SUM(BL624:BO624)</f>
        <v>0</v>
      </c>
      <c r="BL624" s="238"/>
      <c r="BM624" s="238"/>
      <c r="BN624" s="238"/>
      <c r="BO624" s="246"/>
      <c r="BP624" s="223">
        <f>SUM(BQ624:BT624)</f>
        <v>0</v>
      </c>
      <c r="BQ624" s="238"/>
      <c r="BR624" s="238"/>
      <c r="BS624" s="238"/>
      <c r="BT624" s="246"/>
      <c r="BU624" s="249">
        <f>SUM(BV624:BY624)</f>
        <v>0</v>
      </c>
      <c r="BV624" s="238"/>
      <c r="BW624" s="238"/>
      <c r="BX624" s="238"/>
      <c r="BY624" s="246"/>
      <c r="CA624" s="222">
        <v>2</v>
      </c>
      <c r="CB624" s="216"/>
      <c r="CC624" s="216"/>
      <c r="CD624" s="216"/>
      <c r="CE624" s="216"/>
      <c r="CF624" s="216">
        <f t="shared" si="445"/>
        <v>0</v>
      </c>
      <c r="CH624" s="263"/>
      <c r="CJ624" s="274"/>
    </row>
    <row r="625" spans="1:88" s="211" customFormat="1" ht="16.5" customHeight="1" x14ac:dyDescent="0.15">
      <c r="A625" s="213"/>
      <c r="B625" s="236"/>
      <c r="C625" s="268"/>
      <c r="D625" s="697" t="s">
        <v>1944</v>
      </c>
      <c r="E625" s="267"/>
      <c r="F625" s="272"/>
      <c r="G625" s="557"/>
      <c r="H625" s="1175">
        <v>3</v>
      </c>
      <c r="I625" s="230"/>
      <c r="J625" s="231"/>
      <c r="K625" s="232"/>
      <c r="L625" s="232"/>
      <c r="M625" s="232"/>
      <c r="N625" s="232"/>
      <c r="O625" s="232"/>
      <c r="P625" s="232"/>
      <c r="Q625" s="233"/>
      <c r="R625" s="255"/>
      <c r="S625" s="255"/>
      <c r="T625" s="939">
        <f>SUBTOTAL(9,T624:T624)</f>
        <v>20000</v>
      </c>
      <c r="U625" s="223">
        <f t="shared" ref="U625:AD625" si="462">SUBTOTAL(9,U624:U624)</f>
        <v>0</v>
      </c>
      <c r="V625" s="218">
        <f t="shared" si="462"/>
        <v>0</v>
      </c>
      <c r="W625" s="218">
        <f t="shared" si="462"/>
        <v>0</v>
      </c>
      <c r="X625" s="218">
        <f t="shared" si="462"/>
        <v>0</v>
      </c>
      <c r="Y625" s="212">
        <f t="shared" si="462"/>
        <v>0</v>
      </c>
      <c r="Z625" s="1146">
        <f t="shared" si="462"/>
        <v>20000</v>
      </c>
      <c r="AA625" s="218">
        <f t="shared" si="462"/>
        <v>0</v>
      </c>
      <c r="AB625" s="218">
        <f t="shared" si="462"/>
        <v>0</v>
      </c>
      <c r="AC625" s="218">
        <f t="shared" si="462"/>
        <v>0</v>
      </c>
      <c r="AD625" s="1141">
        <f t="shared" si="462"/>
        <v>20000</v>
      </c>
      <c r="AE625" s="252"/>
      <c r="AF625" s="252"/>
      <c r="AH625" s="249"/>
      <c r="AI625" s="238"/>
      <c r="AJ625" s="238"/>
      <c r="AK625" s="238"/>
      <c r="AL625" s="239"/>
      <c r="AM625" s="254"/>
      <c r="AN625" s="262"/>
      <c r="AO625" s="249"/>
      <c r="AP625" s="238"/>
      <c r="AQ625" s="238"/>
      <c r="AR625" s="238"/>
      <c r="AS625" s="242"/>
      <c r="AT625" s="214"/>
      <c r="AU625" s="238"/>
      <c r="AV625" s="238"/>
      <c r="AW625" s="238"/>
      <c r="AX625" s="239"/>
      <c r="AY625" s="249"/>
      <c r="AZ625" s="238"/>
      <c r="BA625" s="238"/>
      <c r="BB625" s="238"/>
      <c r="BC625" s="246"/>
      <c r="BD625" s="254"/>
      <c r="BE625" s="252"/>
      <c r="BF625" s="249"/>
      <c r="BG625" s="238"/>
      <c r="BH625" s="238"/>
      <c r="BI625" s="238"/>
      <c r="BJ625" s="239"/>
      <c r="BK625" s="249"/>
      <c r="BL625" s="238"/>
      <c r="BM625" s="238"/>
      <c r="BN625" s="238"/>
      <c r="BO625" s="246"/>
      <c r="BP625" s="223"/>
      <c r="BQ625" s="238"/>
      <c r="BR625" s="238"/>
      <c r="BS625" s="238"/>
      <c r="BT625" s="246"/>
      <c r="BU625" s="249"/>
      <c r="BV625" s="238"/>
      <c r="BW625" s="238"/>
      <c r="BX625" s="238"/>
      <c r="BY625" s="246"/>
      <c r="CA625" s="222"/>
      <c r="CB625" s="216"/>
      <c r="CC625" s="216"/>
      <c r="CD625" s="216"/>
      <c r="CE625" s="216"/>
      <c r="CF625" s="216">
        <f t="shared" si="445"/>
        <v>0</v>
      </c>
      <c r="CH625" s="263"/>
      <c r="CJ625" s="274"/>
    </row>
    <row r="626" spans="1:88" s="211" customFormat="1" ht="16.5" customHeight="1" x14ac:dyDescent="0.15">
      <c r="A626" s="213">
        <f>+ROW()-14</f>
        <v>612</v>
      </c>
      <c r="B626" s="236" t="s">
        <v>26</v>
      </c>
      <c r="C626" s="268" t="s">
        <v>393</v>
      </c>
      <c r="D626" s="266" t="s">
        <v>393</v>
      </c>
      <c r="E626" s="267" t="s">
        <v>379</v>
      </c>
      <c r="F626" s="272" t="s">
        <v>380</v>
      </c>
      <c r="G626" s="557" t="s">
        <v>394</v>
      </c>
      <c r="H626" s="537">
        <v>3</v>
      </c>
      <c r="I626" s="230">
        <v>44287</v>
      </c>
      <c r="J626" s="231">
        <v>44651</v>
      </c>
      <c r="K626" s="232">
        <v>10</v>
      </c>
      <c r="L626" s="232">
        <v>3</v>
      </c>
      <c r="M626" s="232">
        <v>1</v>
      </c>
      <c r="N626" s="232">
        <v>1</v>
      </c>
      <c r="O626" s="232">
        <v>1</v>
      </c>
      <c r="P626" s="232">
        <v>6</v>
      </c>
      <c r="Q626" s="233">
        <v>6</v>
      </c>
      <c r="R626" s="255"/>
      <c r="S626" s="255"/>
      <c r="T626" s="258">
        <v>1000</v>
      </c>
      <c r="U626" s="223">
        <f>AH626+AO626</f>
        <v>0</v>
      </c>
      <c r="V626" s="218">
        <f>AI626+AP626</f>
        <v>0</v>
      </c>
      <c r="W626" s="218">
        <f>AJ626+AQ626</f>
        <v>0</v>
      </c>
      <c r="X626" s="218">
        <f>AK626+AR626</f>
        <v>0</v>
      </c>
      <c r="Y626" s="212">
        <f>AL626+AS626</f>
        <v>0</v>
      </c>
      <c r="Z626" s="214">
        <f>AT626+AY626+BF626+BK626+BP626+BU626</f>
        <v>1000</v>
      </c>
      <c r="AA626" s="218">
        <f>AU626+AZ626+BG626+BL626+BQ626+BV626</f>
        <v>0</v>
      </c>
      <c r="AB626" s="218">
        <f>AV626+BA626+BH626+BM626+BR626+BW626</f>
        <v>0</v>
      </c>
      <c r="AC626" s="218">
        <f>AW626+BB626+BI626+BN626+BS626+BX626</f>
        <v>0</v>
      </c>
      <c r="AD626" s="212">
        <f>AX626+BC626+BJ626+BO626+BT626+BY626</f>
        <v>1000</v>
      </c>
      <c r="AE626" s="252"/>
      <c r="AF626" s="252"/>
      <c r="AH626" s="249">
        <f>SUM(AI626:AL626)</f>
        <v>0</v>
      </c>
      <c r="AI626" s="238"/>
      <c r="AJ626" s="238"/>
      <c r="AK626" s="238"/>
      <c r="AL626" s="239"/>
      <c r="AM626" s="254"/>
      <c r="AN626" s="262"/>
      <c r="AO626" s="249">
        <f>SUM(AP626:AS626)</f>
        <v>0</v>
      </c>
      <c r="AP626" s="238"/>
      <c r="AQ626" s="238"/>
      <c r="AR626" s="238"/>
      <c r="AS626" s="242"/>
      <c r="AT626" s="214">
        <f>SUM(AU626:AX626)</f>
        <v>0</v>
      </c>
      <c r="AU626" s="238"/>
      <c r="AV626" s="238"/>
      <c r="AW626" s="238"/>
      <c r="AX626" s="239"/>
      <c r="AY626" s="249">
        <f>SUM(AZ626:BC626)</f>
        <v>1000</v>
      </c>
      <c r="AZ626" s="238"/>
      <c r="BA626" s="238"/>
      <c r="BB626" s="238"/>
      <c r="BC626" s="246">
        <v>1000</v>
      </c>
      <c r="BD626" s="254"/>
      <c r="BE626" s="252"/>
      <c r="BF626" s="249">
        <f>SUM(BG626:BJ626)</f>
        <v>0</v>
      </c>
      <c r="BG626" s="238"/>
      <c r="BH626" s="238"/>
      <c r="BI626" s="238"/>
      <c r="BJ626" s="239"/>
      <c r="BK626" s="249">
        <f>SUM(BL626:BO626)</f>
        <v>0</v>
      </c>
      <c r="BL626" s="238"/>
      <c r="BM626" s="238"/>
      <c r="BN626" s="238"/>
      <c r="BO626" s="246"/>
      <c r="BP626" s="223">
        <f>SUM(BQ626:BT626)</f>
        <v>0</v>
      </c>
      <c r="BQ626" s="238"/>
      <c r="BR626" s="238"/>
      <c r="BS626" s="238"/>
      <c r="BT626" s="246"/>
      <c r="BU626" s="249">
        <f>SUM(BV626:BY626)</f>
        <v>0</v>
      </c>
      <c r="BV626" s="238"/>
      <c r="BW626" s="238"/>
      <c r="BX626" s="238"/>
      <c r="BY626" s="246"/>
      <c r="CA626" s="222">
        <v>552</v>
      </c>
      <c r="CB626" s="216"/>
      <c r="CC626" s="216"/>
      <c r="CD626" s="216"/>
      <c r="CE626" s="216"/>
      <c r="CF626" s="216">
        <f t="shared" si="445"/>
        <v>0</v>
      </c>
      <c r="CH626" s="263">
        <v>32</v>
      </c>
      <c r="CJ626" s="274">
        <v>81</v>
      </c>
    </row>
    <row r="627" spans="1:88" s="211" customFormat="1" ht="16.5" customHeight="1" x14ac:dyDescent="0.15">
      <c r="A627" s="213"/>
      <c r="B627" s="236"/>
      <c r="C627" s="268"/>
      <c r="D627" s="697" t="s">
        <v>393</v>
      </c>
      <c r="E627" s="267"/>
      <c r="F627" s="272"/>
      <c r="G627" s="557"/>
      <c r="H627" s="1175">
        <v>3</v>
      </c>
      <c r="I627" s="230"/>
      <c r="J627" s="231"/>
      <c r="K627" s="232"/>
      <c r="L627" s="232"/>
      <c r="M627" s="232"/>
      <c r="N627" s="232"/>
      <c r="O627" s="232"/>
      <c r="P627" s="232"/>
      <c r="Q627" s="233"/>
      <c r="R627" s="255"/>
      <c r="S627" s="255"/>
      <c r="T627" s="939">
        <f>SUBTOTAL(9,T626:T626)</f>
        <v>1000</v>
      </c>
      <c r="U627" s="223">
        <f t="shared" ref="U627:AD627" si="463">SUBTOTAL(9,U626:U626)</f>
        <v>0</v>
      </c>
      <c r="V627" s="218">
        <f t="shared" si="463"/>
        <v>0</v>
      </c>
      <c r="W627" s="218">
        <f t="shared" si="463"/>
        <v>0</v>
      </c>
      <c r="X627" s="218">
        <f t="shared" si="463"/>
        <v>0</v>
      </c>
      <c r="Y627" s="212">
        <f t="shared" si="463"/>
        <v>0</v>
      </c>
      <c r="Z627" s="1146">
        <f t="shared" si="463"/>
        <v>1000</v>
      </c>
      <c r="AA627" s="218">
        <f t="shared" si="463"/>
        <v>0</v>
      </c>
      <c r="AB627" s="218">
        <f t="shared" si="463"/>
        <v>0</v>
      </c>
      <c r="AC627" s="218">
        <f t="shared" si="463"/>
        <v>0</v>
      </c>
      <c r="AD627" s="1141">
        <f t="shared" si="463"/>
        <v>1000</v>
      </c>
      <c r="AE627" s="252"/>
      <c r="AF627" s="252"/>
      <c r="AH627" s="249"/>
      <c r="AI627" s="238"/>
      <c r="AJ627" s="238"/>
      <c r="AK627" s="238"/>
      <c r="AL627" s="239"/>
      <c r="AM627" s="254"/>
      <c r="AN627" s="262"/>
      <c r="AO627" s="249"/>
      <c r="AP627" s="238"/>
      <c r="AQ627" s="238"/>
      <c r="AR627" s="238"/>
      <c r="AS627" s="242"/>
      <c r="AT627" s="214"/>
      <c r="AU627" s="238"/>
      <c r="AV627" s="238"/>
      <c r="AW627" s="238"/>
      <c r="AX627" s="239"/>
      <c r="AY627" s="249"/>
      <c r="AZ627" s="238"/>
      <c r="BA627" s="238"/>
      <c r="BB627" s="238"/>
      <c r="BC627" s="246"/>
      <c r="BD627" s="254"/>
      <c r="BE627" s="252"/>
      <c r="BF627" s="249"/>
      <c r="BG627" s="238"/>
      <c r="BH627" s="238"/>
      <c r="BI627" s="238"/>
      <c r="BJ627" s="239"/>
      <c r="BK627" s="249"/>
      <c r="BL627" s="238"/>
      <c r="BM627" s="238"/>
      <c r="BN627" s="238"/>
      <c r="BO627" s="246"/>
      <c r="BP627" s="223"/>
      <c r="BQ627" s="238"/>
      <c r="BR627" s="238"/>
      <c r="BS627" s="238"/>
      <c r="BT627" s="246"/>
      <c r="BU627" s="249"/>
      <c r="BV627" s="238"/>
      <c r="BW627" s="238"/>
      <c r="BX627" s="238"/>
      <c r="BY627" s="246"/>
      <c r="CA627" s="222"/>
      <c r="CB627" s="216"/>
      <c r="CC627" s="216"/>
      <c r="CD627" s="216"/>
      <c r="CE627" s="216"/>
      <c r="CF627" s="216">
        <f t="shared" si="445"/>
        <v>0</v>
      </c>
      <c r="CH627" s="263"/>
      <c r="CJ627" s="274"/>
    </row>
    <row r="628" spans="1:88" s="211" customFormat="1" ht="16.5" customHeight="1" x14ac:dyDescent="0.15">
      <c r="A628" s="213">
        <f>+ROW()-14</f>
        <v>614</v>
      </c>
      <c r="B628" s="236" t="s">
        <v>26</v>
      </c>
      <c r="C628" s="268" t="s">
        <v>395</v>
      </c>
      <c r="D628" s="266" t="s">
        <v>1943</v>
      </c>
      <c r="E628" s="267" t="s">
        <v>379</v>
      </c>
      <c r="F628" s="272" t="s">
        <v>380</v>
      </c>
      <c r="G628" s="224" t="s">
        <v>396</v>
      </c>
      <c r="H628" s="263">
        <v>3</v>
      </c>
      <c r="I628" s="230">
        <v>44287</v>
      </c>
      <c r="J628" s="231">
        <v>44651</v>
      </c>
      <c r="K628" s="232">
        <v>10</v>
      </c>
      <c r="L628" s="232">
        <v>3</v>
      </c>
      <c r="M628" s="232">
        <v>1</v>
      </c>
      <c r="N628" s="232">
        <v>1</v>
      </c>
      <c r="O628" s="232">
        <v>2</v>
      </c>
      <c r="P628" s="232">
        <v>1</v>
      </c>
      <c r="Q628" s="233">
        <v>2</v>
      </c>
      <c r="R628" s="255"/>
      <c r="S628" s="255"/>
      <c r="T628" s="258">
        <v>500</v>
      </c>
      <c r="U628" s="223">
        <f t="shared" ref="U628:Y630" si="464">AH628+AO628</f>
        <v>0</v>
      </c>
      <c r="V628" s="218">
        <f t="shared" si="464"/>
        <v>0</v>
      </c>
      <c r="W628" s="218">
        <f t="shared" si="464"/>
        <v>0</v>
      </c>
      <c r="X628" s="218">
        <f t="shared" si="464"/>
        <v>0</v>
      </c>
      <c r="Y628" s="212">
        <f t="shared" si="464"/>
        <v>0</v>
      </c>
      <c r="Z628" s="214">
        <f t="shared" ref="Z628:AD630" si="465">AT628+AY628+BF628+BK628+BP628+BU628</f>
        <v>500</v>
      </c>
      <c r="AA628" s="218">
        <f t="shared" si="465"/>
        <v>500</v>
      </c>
      <c r="AB628" s="218">
        <f t="shared" si="465"/>
        <v>0</v>
      </c>
      <c r="AC628" s="218">
        <f t="shared" si="465"/>
        <v>0</v>
      </c>
      <c r="AD628" s="212">
        <f t="shared" si="465"/>
        <v>0</v>
      </c>
      <c r="AE628" s="252"/>
      <c r="AF628" s="252"/>
      <c r="AH628" s="249">
        <f>SUM(AI628:AL628)</f>
        <v>0</v>
      </c>
      <c r="AI628" s="238"/>
      <c r="AJ628" s="238"/>
      <c r="AK628" s="238"/>
      <c r="AL628" s="239"/>
      <c r="AM628" s="254"/>
      <c r="AN628" s="262"/>
      <c r="AO628" s="249">
        <f>SUM(AP628:AS628)</f>
        <v>0</v>
      </c>
      <c r="AP628" s="238"/>
      <c r="AQ628" s="238"/>
      <c r="AR628" s="238"/>
      <c r="AS628" s="242"/>
      <c r="AT628" s="214">
        <f>SUM(AU628:AX628)</f>
        <v>0</v>
      </c>
      <c r="AU628" s="238"/>
      <c r="AV628" s="238"/>
      <c r="AW628" s="238"/>
      <c r="AX628" s="239"/>
      <c r="AY628" s="249">
        <f>SUM(AZ628:BC628)</f>
        <v>500</v>
      </c>
      <c r="AZ628" s="238">
        <v>500</v>
      </c>
      <c r="BA628" s="238"/>
      <c r="BB628" s="238"/>
      <c r="BC628" s="246"/>
      <c r="BD628" s="254"/>
      <c r="BE628" s="252"/>
      <c r="BF628" s="249">
        <f>SUM(BG628:BJ628)</f>
        <v>0</v>
      </c>
      <c r="BG628" s="238"/>
      <c r="BH628" s="238"/>
      <c r="BI628" s="238"/>
      <c r="BJ628" s="239"/>
      <c r="BK628" s="249">
        <f>SUM(BL628:BO628)</f>
        <v>0</v>
      </c>
      <c r="BL628" s="238"/>
      <c r="BM628" s="238"/>
      <c r="BN628" s="238"/>
      <c r="BO628" s="246"/>
      <c r="BP628" s="223">
        <f>SUM(BQ628:BT628)</f>
        <v>0</v>
      </c>
      <c r="BQ628" s="238"/>
      <c r="BR628" s="238"/>
      <c r="BS628" s="238"/>
      <c r="BT628" s="246"/>
      <c r="BU628" s="249">
        <f>SUM(BV628:BY628)</f>
        <v>0</v>
      </c>
      <c r="BV628" s="238"/>
      <c r="BW628" s="238"/>
      <c r="BX628" s="238"/>
      <c r="BY628" s="246"/>
      <c r="CA628" s="222">
        <v>5</v>
      </c>
      <c r="CB628" s="216"/>
      <c r="CC628" s="216"/>
      <c r="CD628" s="216"/>
      <c r="CE628" s="216"/>
      <c r="CF628" s="216">
        <f t="shared" si="445"/>
        <v>0</v>
      </c>
      <c r="CH628" s="263"/>
      <c r="CJ628" s="274"/>
    </row>
    <row r="629" spans="1:88" s="211" customFormat="1" ht="16.5" customHeight="1" x14ac:dyDescent="0.15">
      <c r="A629" s="213">
        <f>+ROW()-14</f>
        <v>615</v>
      </c>
      <c r="B629" s="236" t="s">
        <v>26</v>
      </c>
      <c r="C629" s="268" t="s">
        <v>397</v>
      </c>
      <c r="D629" s="266" t="s">
        <v>1943</v>
      </c>
      <c r="E629" s="267" t="s">
        <v>379</v>
      </c>
      <c r="F629" s="272" t="s">
        <v>380</v>
      </c>
      <c r="G629" s="309" t="s">
        <v>398</v>
      </c>
      <c r="H629" s="310">
        <v>3</v>
      </c>
      <c r="I629" s="230">
        <v>44287</v>
      </c>
      <c r="J629" s="231">
        <v>44651</v>
      </c>
      <c r="K629" s="232">
        <v>10</v>
      </c>
      <c r="L629" s="232">
        <v>3</v>
      </c>
      <c r="M629" s="232">
        <v>1</v>
      </c>
      <c r="N629" s="232">
        <v>1</v>
      </c>
      <c r="O629" s="232">
        <v>2</v>
      </c>
      <c r="P629" s="232">
        <v>1</v>
      </c>
      <c r="Q629" s="233">
        <v>2</v>
      </c>
      <c r="R629" s="255"/>
      <c r="S629" s="255"/>
      <c r="T629" s="311">
        <v>950</v>
      </c>
      <c r="U629" s="214">
        <f t="shared" si="464"/>
        <v>0</v>
      </c>
      <c r="V629" s="218">
        <f t="shared" si="464"/>
        <v>0</v>
      </c>
      <c r="W629" s="218">
        <f t="shared" si="464"/>
        <v>0</v>
      </c>
      <c r="X629" s="218">
        <f t="shared" si="464"/>
        <v>0</v>
      </c>
      <c r="Y629" s="212">
        <f t="shared" si="464"/>
        <v>0</v>
      </c>
      <c r="Z629" s="214">
        <f t="shared" si="465"/>
        <v>950</v>
      </c>
      <c r="AA629" s="218">
        <f t="shared" si="465"/>
        <v>950</v>
      </c>
      <c r="AB629" s="218">
        <f t="shared" si="465"/>
        <v>0</v>
      </c>
      <c r="AC629" s="218">
        <f t="shared" si="465"/>
        <v>0</v>
      </c>
      <c r="AD629" s="212">
        <f t="shared" si="465"/>
        <v>0</v>
      </c>
      <c r="AE629" s="252"/>
      <c r="AF629" s="252"/>
      <c r="AH629" s="249">
        <f>SUM(AI629:AL629)</f>
        <v>0</v>
      </c>
      <c r="AI629" s="238"/>
      <c r="AJ629" s="238"/>
      <c r="AK629" s="238"/>
      <c r="AL629" s="239"/>
      <c r="AM629" s="254"/>
      <c r="AN629" s="262"/>
      <c r="AO629" s="249">
        <f>SUM(AP629:AS629)</f>
        <v>0</v>
      </c>
      <c r="AP629" s="238"/>
      <c r="AQ629" s="238"/>
      <c r="AR629" s="238"/>
      <c r="AS629" s="242"/>
      <c r="AT629" s="214">
        <f>SUM(AU629:AX629)</f>
        <v>0</v>
      </c>
      <c r="AU629" s="238"/>
      <c r="AV629" s="238"/>
      <c r="AW629" s="238"/>
      <c r="AX629" s="239"/>
      <c r="AY629" s="249">
        <f>SUM(AZ629:BC629)</f>
        <v>950</v>
      </c>
      <c r="AZ629" s="238">
        <v>950</v>
      </c>
      <c r="BA629" s="238"/>
      <c r="BB629" s="238"/>
      <c r="BC629" s="246"/>
      <c r="BD629" s="254"/>
      <c r="BE629" s="252"/>
      <c r="BF629" s="249">
        <f>SUM(BG629:BJ629)</f>
        <v>0</v>
      </c>
      <c r="BG629" s="238"/>
      <c r="BH629" s="238"/>
      <c r="BI629" s="238"/>
      <c r="BJ629" s="239"/>
      <c r="BK629" s="249">
        <f>SUM(BL629:BO629)</f>
        <v>0</v>
      </c>
      <c r="BL629" s="238"/>
      <c r="BM629" s="238"/>
      <c r="BN629" s="238"/>
      <c r="BO629" s="246"/>
      <c r="BP629" s="223">
        <f>SUM(BQ629:BT629)</f>
        <v>0</v>
      </c>
      <c r="BQ629" s="238"/>
      <c r="BR629" s="238"/>
      <c r="BS629" s="238"/>
      <c r="BT629" s="246"/>
      <c r="BU629" s="249">
        <f>SUM(BV629:BY629)</f>
        <v>0</v>
      </c>
      <c r="BV629" s="238"/>
      <c r="BW629" s="238"/>
      <c r="BX629" s="238"/>
      <c r="BY629" s="246"/>
      <c r="CA629" s="222">
        <v>6</v>
      </c>
      <c r="CB629" s="216"/>
      <c r="CC629" s="216"/>
      <c r="CD629" s="216"/>
      <c r="CE629" s="216"/>
      <c r="CF629" s="216">
        <f t="shared" si="445"/>
        <v>0</v>
      </c>
      <c r="CH629" s="310"/>
      <c r="CJ629" s="274"/>
    </row>
    <row r="630" spans="1:88" s="211" customFormat="1" ht="16.5" customHeight="1" x14ac:dyDescent="0.15">
      <c r="A630" s="213">
        <f>+ROW()-14</f>
        <v>616</v>
      </c>
      <c r="B630" s="236" t="s">
        <v>26</v>
      </c>
      <c r="C630" s="268" t="s">
        <v>399</v>
      </c>
      <c r="D630" s="266" t="s">
        <v>1943</v>
      </c>
      <c r="E630" s="267" t="s">
        <v>379</v>
      </c>
      <c r="F630" s="272" t="s">
        <v>380</v>
      </c>
      <c r="G630" s="224" t="s">
        <v>400</v>
      </c>
      <c r="H630" s="263">
        <v>3</v>
      </c>
      <c r="I630" s="230">
        <v>44287</v>
      </c>
      <c r="J630" s="231">
        <v>44651</v>
      </c>
      <c r="K630" s="232">
        <v>10</v>
      </c>
      <c r="L630" s="232">
        <v>3</v>
      </c>
      <c r="M630" s="232">
        <v>1</v>
      </c>
      <c r="N630" s="232">
        <v>1</v>
      </c>
      <c r="O630" s="232">
        <v>2</v>
      </c>
      <c r="P630" s="232">
        <v>1</v>
      </c>
      <c r="Q630" s="233">
        <v>2</v>
      </c>
      <c r="R630" s="255"/>
      <c r="S630" s="255"/>
      <c r="T630" s="258">
        <v>10000</v>
      </c>
      <c r="U630" s="214">
        <f t="shared" si="464"/>
        <v>0</v>
      </c>
      <c r="V630" s="218">
        <f t="shared" si="464"/>
        <v>0</v>
      </c>
      <c r="W630" s="218">
        <f t="shared" si="464"/>
        <v>0</v>
      </c>
      <c r="X630" s="218">
        <f t="shared" si="464"/>
        <v>0</v>
      </c>
      <c r="Y630" s="212">
        <f t="shared" si="464"/>
        <v>0</v>
      </c>
      <c r="Z630" s="214">
        <f t="shared" si="465"/>
        <v>10000</v>
      </c>
      <c r="AA630" s="218">
        <f t="shared" si="465"/>
        <v>10000</v>
      </c>
      <c r="AB630" s="218">
        <f t="shared" si="465"/>
        <v>0</v>
      </c>
      <c r="AC630" s="218">
        <f t="shared" si="465"/>
        <v>0</v>
      </c>
      <c r="AD630" s="212">
        <f t="shared" si="465"/>
        <v>0</v>
      </c>
      <c r="AE630" s="252"/>
      <c r="AF630" s="252"/>
      <c r="AH630" s="249">
        <f>SUM(AI630:AL630)</f>
        <v>0</v>
      </c>
      <c r="AI630" s="238"/>
      <c r="AJ630" s="238"/>
      <c r="AK630" s="238"/>
      <c r="AL630" s="239"/>
      <c r="AM630" s="254"/>
      <c r="AN630" s="262"/>
      <c r="AO630" s="249">
        <f>SUM(AP630:AS630)</f>
        <v>0</v>
      </c>
      <c r="AP630" s="238"/>
      <c r="AQ630" s="238"/>
      <c r="AR630" s="238"/>
      <c r="AS630" s="242"/>
      <c r="AT630" s="214">
        <f>SUM(AU630:AX630)</f>
        <v>0</v>
      </c>
      <c r="AU630" s="238"/>
      <c r="AV630" s="238"/>
      <c r="AW630" s="238"/>
      <c r="AX630" s="239"/>
      <c r="AY630" s="249">
        <f>SUM(AZ630:BC630)</f>
        <v>10000</v>
      </c>
      <c r="AZ630" s="238">
        <v>10000</v>
      </c>
      <c r="BA630" s="238"/>
      <c r="BB630" s="238"/>
      <c r="BC630" s="246"/>
      <c r="BD630" s="254"/>
      <c r="BE630" s="252"/>
      <c r="BF630" s="249">
        <f>SUM(BG630:BJ630)</f>
        <v>0</v>
      </c>
      <c r="BG630" s="238"/>
      <c r="BH630" s="238"/>
      <c r="BI630" s="238"/>
      <c r="BJ630" s="239"/>
      <c r="BK630" s="249">
        <f>SUM(BL630:BO630)</f>
        <v>0</v>
      </c>
      <c r="BL630" s="238"/>
      <c r="BM630" s="238"/>
      <c r="BN630" s="238"/>
      <c r="BO630" s="246"/>
      <c r="BP630" s="223">
        <f>SUM(BQ630:BT630)</f>
        <v>0</v>
      </c>
      <c r="BQ630" s="238"/>
      <c r="BR630" s="238"/>
      <c r="BS630" s="238"/>
      <c r="BT630" s="246"/>
      <c r="BU630" s="249">
        <f>SUM(BV630:BY630)</f>
        <v>0</v>
      </c>
      <c r="BV630" s="238"/>
      <c r="BW630" s="238"/>
      <c r="BX630" s="238"/>
      <c r="BY630" s="246"/>
      <c r="CA630" s="222">
        <v>7</v>
      </c>
      <c r="CB630" s="216"/>
      <c r="CC630" s="216"/>
      <c r="CD630" s="216"/>
      <c r="CE630" s="216"/>
      <c r="CF630" s="216">
        <f t="shared" si="445"/>
        <v>0</v>
      </c>
      <c r="CH630" s="263"/>
      <c r="CJ630" s="274"/>
    </row>
    <row r="631" spans="1:88" s="211" customFormat="1" ht="16.5" customHeight="1" x14ac:dyDescent="0.15">
      <c r="A631" s="213"/>
      <c r="B631" s="236"/>
      <c r="C631" s="696" t="s">
        <v>2048</v>
      </c>
      <c r="D631" s="697" t="s">
        <v>1943</v>
      </c>
      <c r="E631" s="267"/>
      <c r="F631" s="272"/>
      <c r="G631" s="224"/>
      <c r="H631" s="263"/>
      <c r="I631" s="230"/>
      <c r="J631" s="231"/>
      <c r="K631" s="232"/>
      <c r="L631" s="232"/>
      <c r="M631" s="232"/>
      <c r="N631" s="232"/>
      <c r="O631" s="232"/>
      <c r="P631" s="232"/>
      <c r="Q631" s="233"/>
      <c r="R631" s="255"/>
      <c r="S631" s="255"/>
      <c r="T631" s="258">
        <v>550</v>
      </c>
      <c r="U631" s="214"/>
      <c r="V631" s="218"/>
      <c r="W631" s="218"/>
      <c r="X631" s="218"/>
      <c r="Y631" s="212"/>
      <c r="Z631" s="214">
        <v>550</v>
      </c>
      <c r="AA631" s="218">
        <v>550</v>
      </c>
      <c r="AB631" s="218"/>
      <c r="AC631" s="218"/>
      <c r="AD631" s="212"/>
      <c r="AE631" s="252"/>
      <c r="AF631" s="252"/>
      <c r="AH631" s="249"/>
      <c r="AI631" s="238"/>
      <c r="AJ631" s="238"/>
      <c r="AK631" s="238"/>
      <c r="AL631" s="239"/>
      <c r="AM631" s="254"/>
      <c r="AN631" s="262"/>
      <c r="AO631" s="249"/>
      <c r="AP631" s="238"/>
      <c r="AQ631" s="238"/>
      <c r="AR631" s="238"/>
      <c r="AS631" s="242"/>
      <c r="AT631" s="214"/>
      <c r="AU631" s="238"/>
      <c r="AV631" s="238"/>
      <c r="AW631" s="238"/>
      <c r="AX631" s="239"/>
      <c r="AY631" s="249"/>
      <c r="AZ631" s="238"/>
      <c r="BA631" s="238"/>
      <c r="BB631" s="238"/>
      <c r="BC631" s="246"/>
      <c r="BD631" s="254"/>
      <c r="BE631" s="252"/>
      <c r="BF631" s="249"/>
      <c r="BG631" s="238"/>
      <c r="BH631" s="238"/>
      <c r="BI631" s="238"/>
      <c r="BJ631" s="239"/>
      <c r="BK631" s="249"/>
      <c r="BL631" s="238"/>
      <c r="BM631" s="238"/>
      <c r="BN631" s="238"/>
      <c r="BO631" s="246"/>
      <c r="BP631" s="223"/>
      <c r="BQ631" s="238"/>
      <c r="BR631" s="238"/>
      <c r="BS631" s="238"/>
      <c r="BT631" s="246"/>
      <c r="BU631" s="249"/>
      <c r="BV631" s="238"/>
      <c r="BW631" s="238"/>
      <c r="BX631" s="238"/>
      <c r="BY631" s="246"/>
      <c r="CA631" s="222"/>
      <c r="CB631" s="216"/>
      <c r="CC631" s="216"/>
      <c r="CD631" s="216"/>
      <c r="CE631" s="216"/>
      <c r="CF631" s="216">
        <f t="shared" si="445"/>
        <v>0</v>
      </c>
      <c r="CH631" s="263"/>
      <c r="CJ631" s="274"/>
    </row>
    <row r="632" spans="1:88" s="211" customFormat="1" ht="16.5" customHeight="1" x14ac:dyDescent="0.15">
      <c r="A632" s="213"/>
      <c r="B632" s="236"/>
      <c r="C632" s="268"/>
      <c r="D632" s="697" t="s">
        <v>2067</v>
      </c>
      <c r="E632" s="267"/>
      <c r="F632" s="272"/>
      <c r="G632" s="224"/>
      <c r="H632" s="1175">
        <v>3</v>
      </c>
      <c r="I632" s="230"/>
      <c r="J632" s="231"/>
      <c r="K632" s="232"/>
      <c r="L632" s="232"/>
      <c r="M632" s="232"/>
      <c r="N632" s="232"/>
      <c r="O632" s="232"/>
      <c r="P632" s="232"/>
      <c r="Q632" s="233"/>
      <c r="R632" s="255"/>
      <c r="S632" s="255"/>
      <c r="T632" s="939">
        <f>SUBTOTAL(9,T628:T631)</f>
        <v>12000</v>
      </c>
      <c r="U632" s="214">
        <f t="shared" ref="U632:AD632" si="466">SUBTOTAL(9,U628:U631)</f>
        <v>0</v>
      </c>
      <c r="V632" s="218">
        <f t="shared" si="466"/>
        <v>0</v>
      </c>
      <c r="W632" s="218">
        <f t="shared" si="466"/>
        <v>0</v>
      </c>
      <c r="X632" s="218">
        <f t="shared" si="466"/>
        <v>0</v>
      </c>
      <c r="Y632" s="212">
        <f t="shared" si="466"/>
        <v>0</v>
      </c>
      <c r="Z632" s="1146">
        <f t="shared" si="466"/>
        <v>12000</v>
      </c>
      <c r="AA632" s="1149">
        <f t="shared" si="466"/>
        <v>12000</v>
      </c>
      <c r="AB632" s="218">
        <f t="shared" si="466"/>
        <v>0</v>
      </c>
      <c r="AC632" s="218">
        <f t="shared" si="466"/>
        <v>0</v>
      </c>
      <c r="AD632" s="1141">
        <f t="shared" si="466"/>
        <v>0</v>
      </c>
      <c r="AE632" s="252"/>
      <c r="AF632" s="252"/>
      <c r="AH632" s="249"/>
      <c r="AI632" s="238"/>
      <c r="AJ632" s="238"/>
      <c r="AK632" s="238"/>
      <c r="AL632" s="239"/>
      <c r="AM632" s="254"/>
      <c r="AN632" s="262"/>
      <c r="AO632" s="249"/>
      <c r="AP632" s="238"/>
      <c r="AQ632" s="238"/>
      <c r="AR632" s="238"/>
      <c r="AS632" s="242"/>
      <c r="AT632" s="214"/>
      <c r="AU632" s="238"/>
      <c r="AV632" s="238"/>
      <c r="AW632" s="238"/>
      <c r="AX632" s="239"/>
      <c r="AY632" s="249"/>
      <c r="AZ632" s="238"/>
      <c r="BA632" s="238"/>
      <c r="BB632" s="238"/>
      <c r="BC632" s="246"/>
      <c r="BD632" s="254"/>
      <c r="BE632" s="252"/>
      <c r="BF632" s="249"/>
      <c r="BG632" s="238"/>
      <c r="BH632" s="238"/>
      <c r="BI632" s="238"/>
      <c r="BJ632" s="239"/>
      <c r="BK632" s="249"/>
      <c r="BL632" s="238"/>
      <c r="BM632" s="238"/>
      <c r="BN632" s="238"/>
      <c r="BO632" s="246"/>
      <c r="BP632" s="223"/>
      <c r="BQ632" s="238"/>
      <c r="BR632" s="238"/>
      <c r="BS632" s="238"/>
      <c r="BT632" s="246"/>
      <c r="BU632" s="249"/>
      <c r="BV632" s="238"/>
      <c r="BW632" s="238"/>
      <c r="BX632" s="238"/>
      <c r="BY632" s="246"/>
      <c r="CA632" s="222"/>
      <c r="CB632" s="216"/>
      <c r="CC632" s="216"/>
      <c r="CD632" s="216"/>
      <c r="CE632" s="216"/>
      <c r="CF632" s="216">
        <f t="shared" si="445"/>
        <v>0</v>
      </c>
      <c r="CH632" s="263"/>
      <c r="CJ632" s="274"/>
    </row>
    <row r="633" spans="1:88" s="211" customFormat="1" ht="16.5" customHeight="1" x14ac:dyDescent="0.15">
      <c r="A633" s="213">
        <f>+ROW()-14</f>
        <v>619</v>
      </c>
      <c r="B633" s="236" t="s">
        <v>74</v>
      </c>
      <c r="C633" s="268" t="s">
        <v>401</v>
      </c>
      <c r="D633" s="266" t="s">
        <v>401</v>
      </c>
      <c r="E633" s="267" t="s">
        <v>379</v>
      </c>
      <c r="F633" s="272" t="s">
        <v>380</v>
      </c>
      <c r="G633" s="224" t="s">
        <v>402</v>
      </c>
      <c r="H633" s="263" t="s">
        <v>403</v>
      </c>
      <c r="I633" s="230">
        <v>44652</v>
      </c>
      <c r="J633" s="231">
        <v>47208</v>
      </c>
      <c r="K633" s="232">
        <v>10</v>
      </c>
      <c r="L633" s="232">
        <v>3</v>
      </c>
      <c r="M633" s="232">
        <v>1</v>
      </c>
      <c r="N633" s="232">
        <v>1</v>
      </c>
      <c r="O633" s="232">
        <v>5</v>
      </c>
      <c r="P633" s="232">
        <v>1</v>
      </c>
      <c r="Q633" s="233">
        <v>1</v>
      </c>
      <c r="R633" s="255"/>
      <c r="S633" s="255"/>
      <c r="T633" s="258">
        <v>38000</v>
      </c>
      <c r="U633" s="214">
        <f>AH633+AO633</f>
        <v>0</v>
      </c>
      <c r="V633" s="218">
        <f>AI633+AP633</f>
        <v>0</v>
      </c>
      <c r="W633" s="218">
        <f>AJ633+AQ633</f>
        <v>0</v>
      </c>
      <c r="X633" s="218">
        <f>AK633+AR633</f>
        <v>0</v>
      </c>
      <c r="Y633" s="212">
        <f>AL633+AS633</f>
        <v>0</v>
      </c>
      <c r="Z633" s="214">
        <f>AT633+AY633+BF633+BK633+BP633+BU633</f>
        <v>38000</v>
      </c>
      <c r="AA633" s="218">
        <f>AU633+AZ633+BG633+BL633+BQ633+BV633</f>
        <v>0</v>
      </c>
      <c r="AB633" s="218">
        <f>AV633+BA633+BH633+BM633+BR633+BW633</f>
        <v>0</v>
      </c>
      <c r="AC633" s="218">
        <f>AW633+BB633+BI633+BN633+BS633+BX633</f>
        <v>0</v>
      </c>
      <c r="AD633" s="212">
        <f>AX633+BC633+BJ633+BO633+BT633+BY633</f>
        <v>38000</v>
      </c>
      <c r="AE633" s="252"/>
      <c r="AF633" s="252"/>
      <c r="AH633" s="249">
        <f>SUM(AI633:AL633)</f>
        <v>0</v>
      </c>
      <c r="AI633" s="238"/>
      <c r="AJ633" s="238"/>
      <c r="AK633" s="238"/>
      <c r="AL633" s="239"/>
      <c r="AM633" s="254"/>
      <c r="AN633" s="262"/>
      <c r="AO633" s="249">
        <f>SUM(AP633:AS633)</f>
        <v>0</v>
      </c>
      <c r="AP633" s="238"/>
      <c r="AQ633" s="238"/>
      <c r="AR633" s="238"/>
      <c r="AS633" s="242"/>
      <c r="AT633" s="214">
        <f>SUM(AU633:AX633)</f>
        <v>0</v>
      </c>
      <c r="AU633" s="238"/>
      <c r="AV633" s="238"/>
      <c r="AW633" s="238"/>
      <c r="AX633" s="239"/>
      <c r="AY633" s="249">
        <f>SUM(AZ633:BC633)</f>
        <v>0</v>
      </c>
      <c r="AZ633" s="238"/>
      <c r="BA633" s="238"/>
      <c r="BB633" s="238"/>
      <c r="BC633" s="246"/>
      <c r="BD633" s="254"/>
      <c r="BE633" s="252"/>
      <c r="BF633" s="249">
        <f>SUM(BG633:BJ633)</f>
        <v>0</v>
      </c>
      <c r="BG633" s="238"/>
      <c r="BH633" s="238"/>
      <c r="BI633" s="238"/>
      <c r="BJ633" s="239"/>
      <c r="BK633" s="249">
        <f>SUM(BL633:BO633)</f>
        <v>3600</v>
      </c>
      <c r="BL633" s="238"/>
      <c r="BM633" s="238"/>
      <c r="BN633" s="238"/>
      <c r="BO633" s="246">
        <v>3600</v>
      </c>
      <c r="BP633" s="223">
        <f>SUM(BQ633:BT633)</f>
        <v>3200</v>
      </c>
      <c r="BQ633" s="238"/>
      <c r="BR633" s="238"/>
      <c r="BS633" s="238"/>
      <c r="BT633" s="246">
        <v>3200</v>
      </c>
      <c r="BU633" s="249">
        <f>SUM(BV633:BY633)</f>
        <v>31200</v>
      </c>
      <c r="BV633" s="238"/>
      <c r="BW633" s="238"/>
      <c r="BX633" s="238"/>
      <c r="BY633" s="246">
        <f>38000-3600-3200</f>
        <v>31200</v>
      </c>
      <c r="CA633" s="222">
        <v>559</v>
      </c>
      <c r="CB633" s="216"/>
      <c r="CC633" s="216"/>
      <c r="CD633" s="216"/>
      <c r="CE633" s="216"/>
      <c r="CF633" s="216">
        <f t="shared" si="445"/>
        <v>0</v>
      </c>
      <c r="CH633" s="263" t="s">
        <v>404</v>
      </c>
      <c r="CJ633" s="274">
        <v>81</v>
      </c>
    </row>
    <row r="634" spans="1:88" s="211" customFormat="1" ht="16.5" customHeight="1" x14ac:dyDescent="0.15">
      <c r="A634" s="213"/>
      <c r="B634" s="237"/>
      <c r="C634" s="303"/>
      <c r="D634" s="697" t="s">
        <v>401</v>
      </c>
      <c r="E634" s="267"/>
      <c r="F634" s="325"/>
      <c r="G634" s="227"/>
      <c r="H634" s="1175" t="s">
        <v>403</v>
      </c>
      <c r="I634" s="230"/>
      <c r="J634" s="231"/>
      <c r="K634" s="234"/>
      <c r="L634" s="234"/>
      <c r="M634" s="234"/>
      <c r="N634" s="234"/>
      <c r="O634" s="234"/>
      <c r="P634" s="234"/>
      <c r="Q634" s="235"/>
      <c r="R634" s="255"/>
      <c r="S634" s="255"/>
      <c r="T634" s="936">
        <f>SUBTOTAL(9,T633:T633)</f>
        <v>38000</v>
      </c>
      <c r="U634" s="219">
        <f t="shared" ref="U634:AD634" si="467">SUBTOTAL(9,U633:U633)</f>
        <v>0</v>
      </c>
      <c r="V634" s="220">
        <f t="shared" si="467"/>
        <v>0</v>
      </c>
      <c r="W634" s="220">
        <f t="shared" si="467"/>
        <v>0</v>
      </c>
      <c r="X634" s="220">
        <f t="shared" si="467"/>
        <v>0</v>
      </c>
      <c r="Y634" s="221">
        <f t="shared" si="467"/>
        <v>0</v>
      </c>
      <c r="Z634" s="1138">
        <f t="shared" si="467"/>
        <v>38000</v>
      </c>
      <c r="AA634" s="220">
        <f t="shared" si="467"/>
        <v>0</v>
      </c>
      <c r="AB634" s="220">
        <f t="shared" si="467"/>
        <v>0</v>
      </c>
      <c r="AC634" s="220">
        <f t="shared" si="467"/>
        <v>0</v>
      </c>
      <c r="AD634" s="1104">
        <f t="shared" si="467"/>
        <v>38000</v>
      </c>
      <c r="AE634" s="252"/>
      <c r="AF634" s="252"/>
      <c r="AH634" s="251"/>
      <c r="AI634" s="240"/>
      <c r="AJ634" s="240"/>
      <c r="AK634" s="240"/>
      <c r="AL634" s="241"/>
      <c r="AM634" s="254"/>
      <c r="AN634" s="262"/>
      <c r="AO634" s="249"/>
      <c r="AP634" s="240"/>
      <c r="AQ634" s="240"/>
      <c r="AR634" s="240"/>
      <c r="AS634" s="243"/>
      <c r="AT634" s="214"/>
      <c r="AU634" s="240"/>
      <c r="AV634" s="240"/>
      <c r="AW634" s="240"/>
      <c r="AX634" s="241"/>
      <c r="AY634" s="249"/>
      <c r="AZ634" s="240"/>
      <c r="BA634" s="240"/>
      <c r="BB634" s="240"/>
      <c r="BC634" s="247"/>
      <c r="BD634" s="254"/>
      <c r="BE634" s="252"/>
      <c r="BF634" s="249"/>
      <c r="BG634" s="240"/>
      <c r="BH634" s="240"/>
      <c r="BI634" s="240"/>
      <c r="BJ634" s="241"/>
      <c r="BK634" s="249"/>
      <c r="BL634" s="240"/>
      <c r="BM634" s="240"/>
      <c r="BN634" s="240"/>
      <c r="BO634" s="247"/>
      <c r="BP634" s="223"/>
      <c r="BQ634" s="240"/>
      <c r="BR634" s="240"/>
      <c r="BS634" s="240"/>
      <c r="BT634" s="247"/>
      <c r="BU634" s="249"/>
      <c r="BV634" s="240"/>
      <c r="BW634" s="240"/>
      <c r="BX634" s="240"/>
      <c r="BY634" s="247"/>
      <c r="CA634" s="222"/>
      <c r="CB634" s="216"/>
      <c r="CC634" s="216"/>
      <c r="CD634" s="216"/>
      <c r="CE634" s="216"/>
      <c r="CF634" s="216">
        <f t="shared" si="445"/>
        <v>0</v>
      </c>
      <c r="CH634" s="425"/>
      <c r="CJ634" s="274"/>
    </row>
    <row r="635" spans="1:88" s="202" customFormat="1" ht="16.5" customHeight="1" x14ac:dyDescent="0.15">
      <c r="A635" s="213">
        <f>+ROW()-14</f>
        <v>621</v>
      </c>
      <c r="B635" s="237" t="s">
        <v>28</v>
      </c>
      <c r="C635" s="303" t="s">
        <v>540</v>
      </c>
      <c r="D635" s="304" t="s">
        <v>541</v>
      </c>
      <c r="E635" s="267" t="s">
        <v>1348</v>
      </c>
      <c r="F635" s="325" t="s">
        <v>538</v>
      </c>
      <c r="G635" s="326" t="s">
        <v>542</v>
      </c>
      <c r="H635" s="319" t="s">
        <v>1355</v>
      </c>
      <c r="I635" s="275">
        <v>43826</v>
      </c>
      <c r="J635" s="320">
        <v>45747</v>
      </c>
      <c r="K635" s="327">
        <v>10</v>
      </c>
      <c r="L635" s="327">
        <v>3</v>
      </c>
      <c r="M635" s="327">
        <v>1</v>
      </c>
      <c r="N635" s="327">
        <v>2</v>
      </c>
      <c r="O635" s="327">
        <v>1</v>
      </c>
      <c r="P635" s="327">
        <v>1</v>
      </c>
      <c r="Q635" s="328">
        <v>4</v>
      </c>
      <c r="R635" s="329"/>
      <c r="S635" s="329"/>
      <c r="T635" s="295">
        <v>576110</v>
      </c>
      <c r="U635" s="219">
        <f>AH635+AO635</f>
        <v>0</v>
      </c>
      <c r="V635" s="220">
        <f>AI635+AP635</f>
        <v>0</v>
      </c>
      <c r="W635" s="220">
        <f>AJ635+AQ635</f>
        <v>0</v>
      </c>
      <c r="X635" s="220">
        <f>AK635+AR635</f>
        <v>0</v>
      </c>
      <c r="Y635" s="221">
        <f>AL635+AS635</f>
        <v>0</v>
      </c>
      <c r="Z635" s="219">
        <f>AT635+AY635+BF635+BK635+BP635+BU635</f>
        <v>576110</v>
      </c>
      <c r="AA635" s="220">
        <f>AU635+AZ635+BG635+BL635+BQ635+BV635</f>
        <v>0</v>
      </c>
      <c r="AB635" s="220">
        <f>AV635+BA635+BH635+BM635+BR635+BW635</f>
        <v>0</v>
      </c>
      <c r="AC635" s="220">
        <f>AW635+BB635+BI635+BN635+BS635+BX635</f>
        <v>0</v>
      </c>
      <c r="AD635" s="221">
        <f>AX635+BC635+BJ635+BO635+BT635+BY635</f>
        <v>576110</v>
      </c>
      <c r="AE635" s="252"/>
      <c r="AF635" s="252"/>
      <c r="AH635" s="251">
        <f>SUM(AI635:AL635)</f>
        <v>0</v>
      </c>
      <c r="AI635" s="240"/>
      <c r="AJ635" s="240"/>
      <c r="AK635" s="240"/>
      <c r="AL635" s="241"/>
      <c r="AM635" s="254"/>
      <c r="AN635" s="262"/>
      <c r="AO635" s="249">
        <f>SUM(AP635:AS635)</f>
        <v>0</v>
      </c>
      <c r="AP635" s="240"/>
      <c r="AQ635" s="240"/>
      <c r="AR635" s="240"/>
      <c r="AS635" s="243"/>
      <c r="AT635" s="214">
        <f>SUM(AU635:AX635)</f>
        <v>115222</v>
      </c>
      <c r="AU635" s="240"/>
      <c r="AV635" s="240"/>
      <c r="AW635" s="240"/>
      <c r="AX635" s="302">
        <v>115222</v>
      </c>
      <c r="AY635" s="249">
        <f>SUM(AZ635:BC635)</f>
        <v>115222</v>
      </c>
      <c r="AZ635" s="240"/>
      <c r="BA635" s="240"/>
      <c r="BB635" s="240"/>
      <c r="BC635" s="297">
        <v>115222</v>
      </c>
      <c r="BD635" s="254"/>
      <c r="BE635" s="252"/>
      <c r="BF635" s="249">
        <f>SUM(BG635:BJ635)</f>
        <v>115222</v>
      </c>
      <c r="BG635" s="240"/>
      <c r="BH635" s="240"/>
      <c r="BI635" s="240"/>
      <c r="BJ635" s="302">
        <v>115222</v>
      </c>
      <c r="BK635" s="249">
        <f>SUM(BL635:BO635)</f>
        <v>115222</v>
      </c>
      <c r="BL635" s="240"/>
      <c r="BM635" s="240"/>
      <c r="BN635" s="240"/>
      <c r="BO635" s="297">
        <v>115222</v>
      </c>
      <c r="BP635" s="223">
        <f>SUM(BQ635:BT635)</f>
        <v>115222</v>
      </c>
      <c r="BQ635" s="240"/>
      <c r="BR635" s="240"/>
      <c r="BS635" s="240"/>
      <c r="BT635" s="297">
        <v>115222</v>
      </c>
      <c r="BU635" s="249">
        <f>SUM(BV635:BY635)</f>
        <v>0</v>
      </c>
      <c r="BV635" s="240"/>
      <c r="BW635" s="240"/>
      <c r="BX635" s="240"/>
      <c r="BY635" s="247"/>
      <c r="CA635" s="222">
        <v>1023</v>
      </c>
      <c r="CB635" s="216"/>
      <c r="CC635" s="216"/>
      <c r="CD635" s="216"/>
      <c r="CE635" s="216"/>
      <c r="CF635" s="216">
        <f t="shared" si="445"/>
        <v>0</v>
      </c>
      <c r="CH635" s="661"/>
    </row>
    <row r="636" spans="1:88" s="202" customFormat="1" ht="16.5" customHeight="1" x14ac:dyDescent="0.15">
      <c r="A636" s="213"/>
      <c r="B636" s="237"/>
      <c r="C636" s="303"/>
      <c r="D636" s="680" t="s">
        <v>541</v>
      </c>
      <c r="E636" s="267"/>
      <c r="F636" s="325"/>
      <c r="G636" s="326"/>
      <c r="H636" s="1182" t="s">
        <v>1355</v>
      </c>
      <c r="I636" s="275"/>
      <c r="J636" s="320"/>
      <c r="K636" s="327"/>
      <c r="L636" s="327"/>
      <c r="M636" s="327"/>
      <c r="N636" s="327"/>
      <c r="O636" s="327"/>
      <c r="P636" s="327"/>
      <c r="Q636" s="328"/>
      <c r="R636" s="329"/>
      <c r="S636" s="329"/>
      <c r="T636" s="976">
        <f>SUBTOTAL(9,T635:T635)</f>
        <v>576110</v>
      </c>
      <c r="U636" s="219">
        <f t="shared" ref="U636:AD636" si="468">SUBTOTAL(9,U635:U635)</f>
        <v>0</v>
      </c>
      <c r="V636" s="220">
        <f t="shared" si="468"/>
        <v>0</v>
      </c>
      <c r="W636" s="220">
        <f t="shared" si="468"/>
        <v>0</v>
      </c>
      <c r="X636" s="220">
        <f t="shared" si="468"/>
        <v>0</v>
      </c>
      <c r="Y636" s="221">
        <f t="shared" si="468"/>
        <v>0</v>
      </c>
      <c r="Z636" s="1138">
        <f t="shared" si="468"/>
        <v>576110</v>
      </c>
      <c r="AA636" s="220">
        <f t="shared" si="468"/>
        <v>0</v>
      </c>
      <c r="AB636" s="220">
        <f t="shared" si="468"/>
        <v>0</v>
      </c>
      <c r="AC636" s="220">
        <f t="shared" si="468"/>
        <v>0</v>
      </c>
      <c r="AD636" s="1104">
        <f t="shared" si="468"/>
        <v>576110</v>
      </c>
      <c r="AE636" s="252"/>
      <c r="AF636" s="252"/>
      <c r="AH636" s="251"/>
      <c r="AI636" s="240"/>
      <c r="AJ636" s="240"/>
      <c r="AK636" s="240"/>
      <c r="AL636" s="241"/>
      <c r="AM636" s="254"/>
      <c r="AN636" s="262"/>
      <c r="AO636" s="249"/>
      <c r="AP636" s="240"/>
      <c r="AQ636" s="240"/>
      <c r="AR636" s="240"/>
      <c r="AS636" s="243"/>
      <c r="AT636" s="214"/>
      <c r="AU636" s="240"/>
      <c r="AV636" s="240"/>
      <c r="AW636" s="240"/>
      <c r="AX636" s="302"/>
      <c r="AY636" s="249"/>
      <c r="AZ636" s="240"/>
      <c r="BA636" s="240"/>
      <c r="BB636" s="240"/>
      <c r="BC636" s="297"/>
      <c r="BD636" s="254"/>
      <c r="BE636" s="252"/>
      <c r="BF636" s="249"/>
      <c r="BG636" s="240"/>
      <c r="BH636" s="240"/>
      <c r="BI636" s="240"/>
      <c r="BJ636" s="302"/>
      <c r="BK636" s="249"/>
      <c r="BL636" s="240"/>
      <c r="BM636" s="240"/>
      <c r="BN636" s="240"/>
      <c r="BO636" s="297"/>
      <c r="BP636" s="223"/>
      <c r="BQ636" s="240"/>
      <c r="BR636" s="240"/>
      <c r="BS636" s="240"/>
      <c r="BT636" s="297"/>
      <c r="BU636" s="249"/>
      <c r="BV636" s="240"/>
      <c r="BW636" s="240"/>
      <c r="BX636" s="240"/>
      <c r="BY636" s="247"/>
      <c r="CA636" s="222"/>
      <c r="CB636" s="216"/>
      <c r="CC636" s="216"/>
      <c r="CD636" s="216"/>
      <c r="CE636" s="216"/>
      <c r="CF636" s="216">
        <f t="shared" si="445"/>
        <v>0</v>
      </c>
      <c r="CH636" s="661"/>
    </row>
    <row r="637" spans="1:88" s="202" customFormat="1" ht="16.5" customHeight="1" x14ac:dyDescent="0.15">
      <c r="A637" s="213">
        <f t="shared" ref="A637:A645" si="469">+ROW()-14</f>
        <v>623</v>
      </c>
      <c r="B637" s="236" t="s">
        <v>27</v>
      </c>
      <c r="C637" s="265" t="s">
        <v>517</v>
      </c>
      <c r="D637" s="270" t="s">
        <v>1347</v>
      </c>
      <c r="E637" s="267" t="s">
        <v>1348</v>
      </c>
      <c r="F637" s="272" t="s">
        <v>1349</v>
      </c>
      <c r="G637" s="314" t="s">
        <v>519</v>
      </c>
      <c r="H637" s="263">
        <v>3</v>
      </c>
      <c r="I637" s="230">
        <v>44268</v>
      </c>
      <c r="J637" s="231">
        <v>44651</v>
      </c>
      <c r="K637" s="232">
        <v>10</v>
      </c>
      <c r="L637" s="232">
        <v>3</v>
      </c>
      <c r="M637" s="232">
        <v>1</v>
      </c>
      <c r="N637" s="232">
        <v>2</v>
      </c>
      <c r="O637" s="232">
        <v>22</v>
      </c>
      <c r="P637" s="232">
        <v>3</v>
      </c>
      <c r="Q637" s="233">
        <v>1</v>
      </c>
      <c r="R637" s="255"/>
      <c r="S637" s="255"/>
      <c r="T637" s="258">
        <v>500</v>
      </c>
      <c r="U637" s="214">
        <f t="shared" ref="U637:U645" si="470">AH637+AO637</f>
        <v>0</v>
      </c>
      <c r="V637" s="218">
        <f t="shared" ref="V637:V645" si="471">AI637+AP637</f>
        <v>0</v>
      </c>
      <c r="W637" s="218">
        <f t="shared" ref="W637:W645" si="472">AJ637+AQ637</f>
        <v>0</v>
      </c>
      <c r="X637" s="218">
        <f t="shared" ref="X637:X645" si="473">AK637+AR637</f>
        <v>0</v>
      </c>
      <c r="Y637" s="212">
        <f t="shared" ref="Y637:Y645" si="474">AL637+AS637</f>
        <v>0</v>
      </c>
      <c r="Z637" s="214">
        <f t="shared" ref="Z637:Z645" si="475">AT637+AY637+BF637+BK637+BP637+BU637</f>
        <v>500</v>
      </c>
      <c r="AA637" s="218">
        <f t="shared" ref="AA637:AA645" si="476">AU637+AZ637+BG637+BL637+BQ637+BV637</f>
        <v>0</v>
      </c>
      <c r="AB637" s="218">
        <f t="shared" ref="AB637:AB645" si="477">AV637+BA637+BH637+BM637+BR637+BW637</f>
        <v>0</v>
      </c>
      <c r="AC637" s="218">
        <f t="shared" ref="AC637:AC645" si="478">AW637+BB637+BI637+BN637+BS637+BX637</f>
        <v>0</v>
      </c>
      <c r="AD637" s="212">
        <f t="shared" ref="AD637:AD645" si="479">AX637+BC637+BJ637+BO637+BT637+BY637</f>
        <v>500</v>
      </c>
      <c r="AE637" s="252"/>
      <c r="AF637" s="252"/>
      <c r="AH637" s="249">
        <f t="shared" ref="AH637:AH645" si="480">SUM(AI637:AL637)</f>
        <v>0</v>
      </c>
      <c r="AI637" s="238"/>
      <c r="AJ637" s="238"/>
      <c r="AK637" s="238"/>
      <c r="AL637" s="239"/>
      <c r="AM637" s="254"/>
      <c r="AN637" s="262"/>
      <c r="AO637" s="249">
        <f t="shared" ref="AO637:AO645" si="481">SUM(AP637:AS637)</f>
        <v>0</v>
      </c>
      <c r="AP637" s="238"/>
      <c r="AQ637" s="238"/>
      <c r="AR637" s="238"/>
      <c r="AS637" s="242"/>
      <c r="AT637" s="214">
        <f t="shared" ref="AT637:AT645" si="482">SUM(AU637:AX637)</f>
        <v>0</v>
      </c>
      <c r="AU637" s="238"/>
      <c r="AV637" s="238"/>
      <c r="AW637" s="238"/>
      <c r="AX637" s="246"/>
      <c r="AY637" s="249">
        <f t="shared" ref="AY637:AY645" si="483">SUM(AZ637:BC637)</f>
        <v>500</v>
      </c>
      <c r="AZ637" s="238"/>
      <c r="BA637" s="238"/>
      <c r="BB637" s="238"/>
      <c r="BC637" s="246">
        <v>500</v>
      </c>
      <c r="BD637" s="254"/>
      <c r="BE637" s="252"/>
      <c r="BF637" s="249">
        <f t="shared" ref="BF637:BF645" si="484">SUM(BG637:BJ637)</f>
        <v>0</v>
      </c>
      <c r="BG637" s="238"/>
      <c r="BH637" s="238"/>
      <c r="BI637" s="238"/>
      <c r="BJ637" s="239"/>
      <c r="BK637" s="249">
        <f t="shared" ref="BK637:BK645" si="485">SUM(BL637:BO637)</f>
        <v>0</v>
      </c>
      <c r="BL637" s="238"/>
      <c r="BM637" s="238"/>
      <c r="BN637" s="238"/>
      <c r="BO637" s="246"/>
      <c r="BP637" s="223">
        <f t="shared" ref="BP637:BP645" si="486">SUM(BQ637:BT637)</f>
        <v>0</v>
      </c>
      <c r="BQ637" s="238"/>
      <c r="BR637" s="238"/>
      <c r="BS637" s="238"/>
      <c r="BT637" s="246"/>
      <c r="BU637" s="249">
        <f t="shared" ref="BU637:BU645" si="487">SUM(BV637:BY637)</f>
        <v>0</v>
      </c>
      <c r="BV637" s="240"/>
      <c r="BW637" s="240"/>
      <c r="BX637" s="240"/>
      <c r="BY637" s="247"/>
      <c r="CA637" s="222">
        <v>1013</v>
      </c>
      <c r="CB637" s="216"/>
      <c r="CC637" s="216"/>
      <c r="CD637" s="216"/>
      <c r="CE637" s="216"/>
      <c r="CF637" s="216">
        <f t="shared" si="445"/>
        <v>0</v>
      </c>
      <c r="CH637" s="661"/>
    </row>
    <row r="638" spans="1:88" s="202" customFormat="1" ht="16.5" customHeight="1" x14ac:dyDescent="0.15">
      <c r="A638" s="213">
        <f t="shared" si="469"/>
        <v>624</v>
      </c>
      <c r="B638" s="236" t="s">
        <v>26</v>
      </c>
      <c r="C638" s="268" t="s">
        <v>533</v>
      </c>
      <c r="D638" s="266" t="s">
        <v>1347</v>
      </c>
      <c r="E638" s="267" t="s">
        <v>379</v>
      </c>
      <c r="F638" s="272" t="s">
        <v>424</v>
      </c>
      <c r="G638" s="225" t="s">
        <v>534</v>
      </c>
      <c r="H638" s="263">
        <v>3</v>
      </c>
      <c r="I638" s="230">
        <v>44261</v>
      </c>
      <c r="J638" s="231">
        <v>44651</v>
      </c>
      <c r="K638" s="232">
        <v>10</v>
      </c>
      <c r="L638" s="232">
        <v>3</v>
      </c>
      <c r="M638" s="232">
        <v>1</v>
      </c>
      <c r="N638" s="232">
        <v>2</v>
      </c>
      <c r="O638" s="232">
        <v>22</v>
      </c>
      <c r="P638" s="232">
        <v>3</v>
      </c>
      <c r="Q638" s="233">
        <v>1</v>
      </c>
      <c r="R638" s="255">
        <v>318</v>
      </c>
      <c r="S638" s="255"/>
      <c r="T638" s="258">
        <v>3000</v>
      </c>
      <c r="U638" s="214">
        <f t="shared" si="470"/>
        <v>0</v>
      </c>
      <c r="V638" s="218">
        <f t="shared" si="471"/>
        <v>0</v>
      </c>
      <c r="W638" s="218">
        <f t="shared" si="472"/>
        <v>0</v>
      </c>
      <c r="X638" s="218">
        <f t="shared" si="473"/>
        <v>0</v>
      </c>
      <c r="Y638" s="212">
        <f t="shared" si="474"/>
        <v>0</v>
      </c>
      <c r="Z638" s="214">
        <f t="shared" si="475"/>
        <v>3000</v>
      </c>
      <c r="AA638" s="218">
        <f t="shared" si="476"/>
        <v>0</v>
      </c>
      <c r="AB638" s="218">
        <f t="shared" si="477"/>
        <v>0</v>
      </c>
      <c r="AC638" s="218">
        <f t="shared" si="478"/>
        <v>0</v>
      </c>
      <c r="AD638" s="212">
        <f t="shared" si="479"/>
        <v>3000</v>
      </c>
      <c r="AE638" s="252"/>
      <c r="AF638" s="252"/>
      <c r="AH638" s="249">
        <f t="shared" si="480"/>
        <v>0</v>
      </c>
      <c r="AI638" s="238"/>
      <c r="AJ638" s="238"/>
      <c r="AK638" s="238"/>
      <c r="AL638" s="239"/>
      <c r="AM638" s="254"/>
      <c r="AN638" s="262"/>
      <c r="AO638" s="249">
        <f t="shared" si="481"/>
        <v>0</v>
      </c>
      <c r="AP638" s="238"/>
      <c r="AQ638" s="238"/>
      <c r="AR638" s="238"/>
      <c r="AS638" s="242"/>
      <c r="AT638" s="214">
        <f t="shared" si="482"/>
        <v>0</v>
      </c>
      <c r="AU638" s="238"/>
      <c r="AV638" s="238"/>
      <c r="AW638" s="238"/>
      <c r="AX638" s="239"/>
      <c r="AY638" s="249">
        <f t="shared" si="483"/>
        <v>3000</v>
      </c>
      <c r="AZ638" s="238"/>
      <c r="BA638" s="238"/>
      <c r="BB638" s="238"/>
      <c r="BC638" s="246">
        <v>3000</v>
      </c>
      <c r="BD638" s="254"/>
      <c r="BE638" s="252"/>
      <c r="BF638" s="249">
        <f t="shared" si="484"/>
        <v>0</v>
      </c>
      <c r="BG638" s="238"/>
      <c r="BH638" s="238"/>
      <c r="BI638" s="238"/>
      <c r="BJ638" s="239"/>
      <c r="BK638" s="249">
        <f t="shared" si="485"/>
        <v>0</v>
      </c>
      <c r="BL638" s="238"/>
      <c r="BM638" s="238"/>
      <c r="BN638" s="238"/>
      <c r="BO638" s="246"/>
      <c r="BP638" s="223">
        <f t="shared" si="486"/>
        <v>0</v>
      </c>
      <c r="BQ638" s="238"/>
      <c r="BR638" s="238"/>
      <c r="BS638" s="238"/>
      <c r="BT638" s="246"/>
      <c r="BU638" s="249">
        <f t="shared" si="487"/>
        <v>0</v>
      </c>
      <c r="BV638" s="238"/>
      <c r="BW638" s="238"/>
      <c r="BX638" s="238"/>
      <c r="BY638" s="246"/>
      <c r="CA638" s="222">
        <v>1020</v>
      </c>
      <c r="CB638" s="216"/>
      <c r="CC638" s="216"/>
      <c r="CD638" s="216"/>
      <c r="CE638" s="216"/>
      <c r="CF638" s="216">
        <f t="shared" si="445"/>
        <v>0</v>
      </c>
      <c r="CH638" s="661"/>
    </row>
    <row r="639" spans="1:88" s="202" customFormat="1" ht="16.5" customHeight="1" x14ac:dyDescent="0.15">
      <c r="A639" s="213">
        <f t="shared" si="469"/>
        <v>625</v>
      </c>
      <c r="B639" s="236" t="s">
        <v>26</v>
      </c>
      <c r="C639" s="265" t="s">
        <v>479</v>
      </c>
      <c r="D639" s="270" t="s">
        <v>480</v>
      </c>
      <c r="E639" s="267" t="s">
        <v>379</v>
      </c>
      <c r="F639" s="272" t="s">
        <v>424</v>
      </c>
      <c r="G639" s="314" t="s">
        <v>481</v>
      </c>
      <c r="H639" s="263">
        <v>3</v>
      </c>
      <c r="I639" s="322">
        <v>44264</v>
      </c>
      <c r="J639" s="323">
        <v>44651</v>
      </c>
      <c r="K639" s="232">
        <v>10</v>
      </c>
      <c r="L639" s="232">
        <v>3</v>
      </c>
      <c r="M639" s="232">
        <v>1</v>
      </c>
      <c r="N639" s="232">
        <v>2</v>
      </c>
      <c r="O639" s="232">
        <v>22</v>
      </c>
      <c r="P639" s="232">
        <v>3</v>
      </c>
      <c r="Q639" s="233">
        <v>1</v>
      </c>
      <c r="R639" s="255">
        <v>2943</v>
      </c>
      <c r="S639" s="255"/>
      <c r="T639" s="258">
        <v>5000</v>
      </c>
      <c r="U639" s="214">
        <f t="shared" si="470"/>
        <v>0</v>
      </c>
      <c r="V639" s="218">
        <f t="shared" si="471"/>
        <v>0</v>
      </c>
      <c r="W639" s="218">
        <f t="shared" si="472"/>
        <v>0</v>
      </c>
      <c r="X639" s="218">
        <f t="shared" si="473"/>
        <v>0</v>
      </c>
      <c r="Y639" s="212">
        <f t="shared" si="474"/>
        <v>0</v>
      </c>
      <c r="Z639" s="214">
        <f t="shared" si="475"/>
        <v>5000</v>
      </c>
      <c r="AA639" s="218">
        <f t="shared" si="476"/>
        <v>0</v>
      </c>
      <c r="AB639" s="218">
        <f t="shared" si="477"/>
        <v>0</v>
      </c>
      <c r="AC639" s="218">
        <f t="shared" si="478"/>
        <v>0</v>
      </c>
      <c r="AD639" s="212">
        <f t="shared" si="479"/>
        <v>5000</v>
      </c>
      <c r="AE639" s="252"/>
      <c r="AF639" s="252"/>
      <c r="AH639" s="249">
        <f t="shared" si="480"/>
        <v>0</v>
      </c>
      <c r="AI639" s="238"/>
      <c r="AJ639" s="238"/>
      <c r="AK639" s="238"/>
      <c r="AL639" s="239"/>
      <c r="AM639" s="254"/>
      <c r="AN639" s="262"/>
      <c r="AO639" s="249">
        <f t="shared" si="481"/>
        <v>0</v>
      </c>
      <c r="AP639" s="238"/>
      <c r="AQ639" s="238"/>
      <c r="AR639" s="238"/>
      <c r="AS639" s="242"/>
      <c r="AT639" s="214">
        <f t="shared" si="482"/>
        <v>0</v>
      </c>
      <c r="AU639" s="238"/>
      <c r="AV639" s="238"/>
      <c r="AW639" s="238"/>
      <c r="AX639" s="246"/>
      <c r="AY639" s="249">
        <f t="shared" si="483"/>
        <v>5000</v>
      </c>
      <c r="AZ639" s="238"/>
      <c r="BA639" s="238"/>
      <c r="BB639" s="238"/>
      <c r="BC639" s="246">
        <v>5000</v>
      </c>
      <c r="BD639" s="254"/>
      <c r="BE639" s="252"/>
      <c r="BF639" s="249">
        <f t="shared" si="484"/>
        <v>0</v>
      </c>
      <c r="BG639" s="238"/>
      <c r="BH639" s="238"/>
      <c r="BI639" s="238"/>
      <c r="BJ639" s="239"/>
      <c r="BK639" s="249">
        <f t="shared" si="485"/>
        <v>0</v>
      </c>
      <c r="BL639" s="238"/>
      <c r="BM639" s="238"/>
      <c r="BN639" s="238"/>
      <c r="BO639" s="246"/>
      <c r="BP639" s="223">
        <f t="shared" si="486"/>
        <v>0</v>
      </c>
      <c r="BQ639" s="238"/>
      <c r="BR639" s="238"/>
      <c r="BS639" s="238"/>
      <c r="BT639" s="246"/>
      <c r="BU639" s="249">
        <f t="shared" si="487"/>
        <v>0</v>
      </c>
      <c r="BV639" s="238"/>
      <c r="BW639" s="238"/>
      <c r="BX639" s="238"/>
      <c r="BY639" s="246"/>
      <c r="CA639" s="222">
        <v>563</v>
      </c>
      <c r="CB639" s="216"/>
      <c r="CC639" s="216"/>
      <c r="CD639" s="216"/>
      <c r="CE639" s="216"/>
      <c r="CF639" s="216">
        <f t="shared" si="445"/>
        <v>0</v>
      </c>
      <c r="CH639" s="263">
        <v>32</v>
      </c>
      <c r="CJ639" s="202">
        <v>83</v>
      </c>
    </row>
    <row r="640" spans="1:88" s="202" customFormat="1" ht="16.5" customHeight="1" x14ac:dyDescent="0.15">
      <c r="A640" s="213">
        <f t="shared" si="469"/>
        <v>626</v>
      </c>
      <c r="B640" s="236" t="s">
        <v>26</v>
      </c>
      <c r="C640" s="265" t="s">
        <v>482</v>
      </c>
      <c r="D640" s="270" t="s">
        <v>483</v>
      </c>
      <c r="E640" s="267" t="s">
        <v>379</v>
      </c>
      <c r="F640" s="272" t="s">
        <v>424</v>
      </c>
      <c r="G640" s="314" t="s">
        <v>484</v>
      </c>
      <c r="H640" s="263">
        <v>3</v>
      </c>
      <c r="I640" s="230">
        <v>44271</v>
      </c>
      <c r="J640" s="231">
        <v>44651</v>
      </c>
      <c r="K640" s="232">
        <v>10</v>
      </c>
      <c r="L640" s="232">
        <v>3</v>
      </c>
      <c r="M640" s="232">
        <v>1</v>
      </c>
      <c r="N640" s="232">
        <v>2</v>
      </c>
      <c r="O640" s="232">
        <v>22</v>
      </c>
      <c r="P640" s="232">
        <v>3</v>
      </c>
      <c r="Q640" s="233">
        <v>1</v>
      </c>
      <c r="R640" s="255">
        <v>17654</v>
      </c>
      <c r="S640" s="255"/>
      <c r="T640" s="258">
        <v>25000</v>
      </c>
      <c r="U640" s="214">
        <f t="shared" si="470"/>
        <v>0</v>
      </c>
      <c r="V640" s="218">
        <f t="shared" si="471"/>
        <v>0</v>
      </c>
      <c r="W640" s="218">
        <f t="shared" si="472"/>
        <v>0</v>
      </c>
      <c r="X640" s="218">
        <f t="shared" si="473"/>
        <v>0</v>
      </c>
      <c r="Y640" s="212">
        <f t="shared" si="474"/>
        <v>0</v>
      </c>
      <c r="Z640" s="214">
        <f t="shared" si="475"/>
        <v>25000</v>
      </c>
      <c r="AA640" s="218">
        <f t="shared" si="476"/>
        <v>0</v>
      </c>
      <c r="AB640" s="218">
        <f t="shared" si="477"/>
        <v>0</v>
      </c>
      <c r="AC640" s="218">
        <f t="shared" si="478"/>
        <v>0</v>
      </c>
      <c r="AD640" s="212">
        <f t="shared" si="479"/>
        <v>25000</v>
      </c>
      <c r="AE640" s="252"/>
      <c r="AF640" s="252"/>
      <c r="AH640" s="249">
        <f t="shared" si="480"/>
        <v>0</v>
      </c>
      <c r="AI640" s="238"/>
      <c r="AJ640" s="238"/>
      <c r="AK640" s="238"/>
      <c r="AL640" s="239"/>
      <c r="AM640" s="254"/>
      <c r="AN640" s="262"/>
      <c r="AO640" s="249">
        <f t="shared" si="481"/>
        <v>0</v>
      </c>
      <c r="AP640" s="238"/>
      <c r="AQ640" s="238"/>
      <c r="AR640" s="238"/>
      <c r="AS640" s="242"/>
      <c r="AT640" s="214">
        <f t="shared" si="482"/>
        <v>0</v>
      </c>
      <c r="AU640" s="238"/>
      <c r="AV640" s="238"/>
      <c r="AW640" s="238"/>
      <c r="AX640" s="246"/>
      <c r="AY640" s="249">
        <f t="shared" si="483"/>
        <v>25000</v>
      </c>
      <c r="AZ640" s="238"/>
      <c r="BA640" s="238"/>
      <c r="BB640" s="238"/>
      <c r="BC640" s="246">
        <v>25000</v>
      </c>
      <c r="BD640" s="254"/>
      <c r="BE640" s="252"/>
      <c r="BF640" s="249">
        <f t="shared" si="484"/>
        <v>0</v>
      </c>
      <c r="BG640" s="238"/>
      <c r="BH640" s="238"/>
      <c r="BI640" s="238"/>
      <c r="BJ640" s="239"/>
      <c r="BK640" s="249">
        <f t="shared" si="485"/>
        <v>0</v>
      </c>
      <c r="BL640" s="238"/>
      <c r="BM640" s="238"/>
      <c r="BN640" s="238"/>
      <c r="BO640" s="246"/>
      <c r="BP640" s="223">
        <f t="shared" si="486"/>
        <v>0</v>
      </c>
      <c r="BQ640" s="238"/>
      <c r="BR640" s="238"/>
      <c r="BS640" s="238"/>
      <c r="BT640" s="246"/>
      <c r="BU640" s="249">
        <f t="shared" si="487"/>
        <v>0</v>
      </c>
      <c r="BV640" s="238"/>
      <c r="BW640" s="238"/>
      <c r="BX640" s="238"/>
      <c r="BY640" s="246"/>
      <c r="CA640" s="222">
        <v>565</v>
      </c>
      <c r="CB640" s="216"/>
      <c r="CC640" s="216"/>
      <c r="CD640" s="216"/>
      <c r="CE640" s="216"/>
      <c r="CF640" s="216">
        <f t="shared" si="445"/>
        <v>0</v>
      </c>
      <c r="CH640" s="263">
        <v>32</v>
      </c>
      <c r="CJ640" s="202">
        <v>83</v>
      </c>
    </row>
    <row r="641" spans="1:88" s="202" customFormat="1" ht="16.5" customHeight="1" x14ac:dyDescent="0.15">
      <c r="A641" s="213">
        <f t="shared" si="469"/>
        <v>627</v>
      </c>
      <c r="B641" s="236" t="s">
        <v>26</v>
      </c>
      <c r="C641" s="265" t="s">
        <v>1345</v>
      </c>
      <c r="D641" s="270" t="s">
        <v>483</v>
      </c>
      <c r="E641" s="267" t="s">
        <v>379</v>
      </c>
      <c r="F641" s="272" t="s">
        <v>424</v>
      </c>
      <c r="G641" s="314" t="s">
        <v>485</v>
      </c>
      <c r="H641" s="263">
        <v>3</v>
      </c>
      <c r="I641" s="230">
        <v>44268</v>
      </c>
      <c r="J641" s="231">
        <v>44651</v>
      </c>
      <c r="K641" s="232">
        <v>10</v>
      </c>
      <c r="L641" s="232">
        <v>3</v>
      </c>
      <c r="M641" s="232">
        <v>1</v>
      </c>
      <c r="N641" s="232">
        <v>2</v>
      </c>
      <c r="O641" s="232">
        <v>22</v>
      </c>
      <c r="P641" s="232">
        <v>3</v>
      </c>
      <c r="Q641" s="233">
        <v>1</v>
      </c>
      <c r="R641" s="255">
        <v>234</v>
      </c>
      <c r="S641" s="255"/>
      <c r="T641" s="258">
        <v>400</v>
      </c>
      <c r="U641" s="214">
        <f t="shared" si="470"/>
        <v>0</v>
      </c>
      <c r="V641" s="218">
        <f t="shared" si="471"/>
        <v>0</v>
      </c>
      <c r="W641" s="218">
        <f t="shared" si="472"/>
        <v>0</v>
      </c>
      <c r="X641" s="218">
        <f t="shared" si="473"/>
        <v>0</v>
      </c>
      <c r="Y641" s="212">
        <f t="shared" si="474"/>
        <v>0</v>
      </c>
      <c r="Z641" s="214">
        <f t="shared" si="475"/>
        <v>400</v>
      </c>
      <c r="AA641" s="218">
        <f t="shared" si="476"/>
        <v>0</v>
      </c>
      <c r="AB641" s="218">
        <f t="shared" si="477"/>
        <v>0</v>
      </c>
      <c r="AC641" s="218">
        <f t="shared" si="478"/>
        <v>0</v>
      </c>
      <c r="AD641" s="212">
        <f t="shared" si="479"/>
        <v>400</v>
      </c>
      <c r="AE641" s="252"/>
      <c r="AF641" s="252"/>
      <c r="AG641" s="661"/>
      <c r="AH641" s="249">
        <f t="shared" si="480"/>
        <v>0</v>
      </c>
      <c r="AI641" s="238"/>
      <c r="AJ641" s="238"/>
      <c r="AK641" s="238"/>
      <c r="AL641" s="239"/>
      <c r="AM641" s="254"/>
      <c r="AN641" s="262"/>
      <c r="AO641" s="249">
        <f t="shared" si="481"/>
        <v>0</v>
      </c>
      <c r="AP641" s="238"/>
      <c r="AQ641" s="238"/>
      <c r="AR641" s="238"/>
      <c r="AS641" s="242"/>
      <c r="AT641" s="214">
        <f t="shared" si="482"/>
        <v>0</v>
      </c>
      <c r="AU641" s="238"/>
      <c r="AV641" s="238"/>
      <c r="AW641" s="238"/>
      <c r="AX641" s="246"/>
      <c r="AY641" s="249">
        <f t="shared" si="483"/>
        <v>400</v>
      </c>
      <c r="AZ641" s="238"/>
      <c r="BA641" s="238"/>
      <c r="BB641" s="238"/>
      <c r="BC641" s="246">
        <v>400</v>
      </c>
      <c r="BD641" s="254"/>
      <c r="BE641" s="252"/>
      <c r="BF641" s="249">
        <f t="shared" si="484"/>
        <v>0</v>
      </c>
      <c r="BG641" s="238"/>
      <c r="BH641" s="238"/>
      <c r="BI641" s="238"/>
      <c r="BJ641" s="239"/>
      <c r="BK641" s="249">
        <f t="shared" si="485"/>
        <v>0</v>
      </c>
      <c r="BL641" s="238"/>
      <c r="BM641" s="238"/>
      <c r="BN641" s="238"/>
      <c r="BO641" s="246"/>
      <c r="BP641" s="223">
        <f t="shared" si="486"/>
        <v>0</v>
      </c>
      <c r="BQ641" s="238"/>
      <c r="BR641" s="238"/>
      <c r="BS641" s="238"/>
      <c r="BT641" s="246"/>
      <c r="BU641" s="249">
        <f t="shared" si="487"/>
        <v>0</v>
      </c>
      <c r="BV641" s="238"/>
      <c r="BW641" s="238"/>
      <c r="BX641" s="238"/>
      <c r="BY641" s="246"/>
      <c r="CA641" s="222">
        <v>566</v>
      </c>
      <c r="CB641" s="216"/>
      <c r="CC641" s="216"/>
      <c r="CD641" s="216"/>
      <c r="CE641" s="216"/>
      <c r="CF641" s="216">
        <f t="shared" si="445"/>
        <v>0</v>
      </c>
      <c r="CH641" s="263">
        <v>32</v>
      </c>
      <c r="CJ641" s="202">
        <v>83</v>
      </c>
    </row>
    <row r="642" spans="1:88" s="202" customFormat="1" ht="16.5" customHeight="1" x14ac:dyDescent="0.15">
      <c r="A642" s="213">
        <f t="shared" si="469"/>
        <v>628</v>
      </c>
      <c r="B642" s="236" t="s">
        <v>26</v>
      </c>
      <c r="C642" s="268" t="s">
        <v>486</v>
      </c>
      <c r="D642" s="266" t="s">
        <v>483</v>
      </c>
      <c r="E642" s="267" t="s">
        <v>379</v>
      </c>
      <c r="F642" s="272" t="s">
        <v>424</v>
      </c>
      <c r="G642" s="225" t="s">
        <v>487</v>
      </c>
      <c r="H642" s="263">
        <v>3</v>
      </c>
      <c r="I642" s="230">
        <v>44261</v>
      </c>
      <c r="J642" s="231">
        <v>44651</v>
      </c>
      <c r="K642" s="232">
        <v>10</v>
      </c>
      <c r="L642" s="232">
        <v>3</v>
      </c>
      <c r="M642" s="232">
        <v>1</v>
      </c>
      <c r="N642" s="232">
        <v>2</v>
      </c>
      <c r="O642" s="232">
        <v>22</v>
      </c>
      <c r="P642" s="232">
        <v>3</v>
      </c>
      <c r="Q642" s="233">
        <v>1</v>
      </c>
      <c r="R642" s="255">
        <v>318</v>
      </c>
      <c r="S642" s="255"/>
      <c r="T642" s="258">
        <v>400</v>
      </c>
      <c r="U642" s="214">
        <f t="shared" si="470"/>
        <v>0</v>
      </c>
      <c r="V642" s="218">
        <f t="shared" si="471"/>
        <v>0</v>
      </c>
      <c r="W642" s="218">
        <f t="shared" si="472"/>
        <v>0</v>
      </c>
      <c r="X642" s="218">
        <f t="shared" si="473"/>
        <v>0</v>
      </c>
      <c r="Y642" s="212">
        <f t="shared" si="474"/>
        <v>0</v>
      </c>
      <c r="Z642" s="214">
        <f t="shared" si="475"/>
        <v>400</v>
      </c>
      <c r="AA642" s="218">
        <f t="shared" si="476"/>
        <v>0</v>
      </c>
      <c r="AB642" s="218">
        <f t="shared" si="477"/>
        <v>0</v>
      </c>
      <c r="AC642" s="218">
        <f t="shared" si="478"/>
        <v>0</v>
      </c>
      <c r="AD642" s="212">
        <f t="shared" si="479"/>
        <v>400</v>
      </c>
      <c r="AE642" s="252"/>
      <c r="AF642" s="252"/>
      <c r="AH642" s="249">
        <f t="shared" si="480"/>
        <v>0</v>
      </c>
      <c r="AI642" s="238"/>
      <c r="AJ642" s="238"/>
      <c r="AK642" s="238"/>
      <c r="AL642" s="242"/>
      <c r="AM642" s="254"/>
      <c r="AN642" s="262"/>
      <c r="AO642" s="249">
        <f t="shared" si="481"/>
        <v>0</v>
      </c>
      <c r="AP642" s="238"/>
      <c r="AQ642" s="238"/>
      <c r="AR642" s="238"/>
      <c r="AS642" s="242"/>
      <c r="AT642" s="214">
        <f t="shared" si="482"/>
        <v>0</v>
      </c>
      <c r="AU642" s="238"/>
      <c r="AV642" s="238"/>
      <c r="AW642" s="238"/>
      <c r="AX642" s="246"/>
      <c r="AY642" s="249">
        <f t="shared" si="483"/>
        <v>400</v>
      </c>
      <c r="AZ642" s="238"/>
      <c r="BA642" s="238"/>
      <c r="BB642" s="238"/>
      <c r="BC642" s="246">
        <v>400</v>
      </c>
      <c r="BD642" s="254"/>
      <c r="BE642" s="252"/>
      <c r="BF642" s="249">
        <f t="shared" si="484"/>
        <v>0</v>
      </c>
      <c r="BG642" s="238"/>
      <c r="BH642" s="238"/>
      <c r="BI642" s="238"/>
      <c r="BJ642" s="239"/>
      <c r="BK642" s="249">
        <f t="shared" si="485"/>
        <v>0</v>
      </c>
      <c r="BL642" s="238"/>
      <c r="BM642" s="238"/>
      <c r="BN642" s="238"/>
      <c r="BO642" s="246"/>
      <c r="BP642" s="223">
        <f t="shared" si="486"/>
        <v>0</v>
      </c>
      <c r="BQ642" s="238"/>
      <c r="BR642" s="238"/>
      <c r="BS642" s="238"/>
      <c r="BT642" s="246"/>
      <c r="BU642" s="249">
        <f t="shared" si="487"/>
        <v>0</v>
      </c>
      <c r="BV642" s="238"/>
      <c r="BW642" s="238"/>
      <c r="BX642" s="238"/>
      <c r="BY642" s="246"/>
      <c r="CA642" s="222">
        <v>567</v>
      </c>
      <c r="CB642" s="216"/>
      <c r="CC642" s="216"/>
      <c r="CD642" s="216"/>
      <c r="CE642" s="216"/>
      <c r="CF642" s="216">
        <f t="shared" si="445"/>
        <v>0</v>
      </c>
      <c r="CH642" s="263">
        <v>32</v>
      </c>
      <c r="CJ642" s="202">
        <v>83</v>
      </c>
    </row>
    <row r="643" spans="1:88" s="202" customFormat="1" ht="16.5" customHeight="1" x14ac:dyDescent="0.15">
      <c r="A643" s="213">
        <f t="shared" si="469"/>
        <v>629</v>
      </c>
      <c r="B643" s="236" t="s">
        <v>26</v>
      </c>
      <c r="C643" s="268" t="s">
        <v>488</v>
      </c>
      <c r="D643" s="266" t="s">
        <v>483</v>
      </c>
      <c r="E643" s="267" t="s">
        <v>379</v>
      </c>
      <c r="F643" s="272" t="s">
        <v>424</v>
      </c>
      <c r="G643" s="225" t="s">
        <v>489</v>
      </c>
      <c r="H643" s="263">
        <v>3</v>
      </c>
      <c r="I643" s="230">
        <v>44271</v>
      </c>
      <c r="J643" s="231">
        <v>44651</v>
      </c>
      <c r="K643" s="232">
        <v>10</v>
      </c>
      <c r="L643" s="232">
        <v>3</v>
      </c>
      <c r="M643" s="232">
        <v>1</v>
      </c>
      <c r="N643" s="232">
        <v>2</v>
      </c>
      <c r="O643" s="232">
        <v>22</v>
      </c>
      <c r="P643" s="232">
        <v>3</v>
      </c>
      <c r="Q643" s="233">
        <v>1</v>
      </c>
      <c r="R643" s="255">
        <v>88</v>
      </c>
      <c r="S643" s="255"/>
      <c r="T643" s="258">
        <v>150</v>
      </c>
      <c r="U643" s="214">
        <f t="shared" si="470"/>
        <v>0</v>
      </c>
      <c r="V643" s="218">
        <f t="shared" si="471"/>
        <v>0</v>
      </c>
      <c r="W643" s="218">
        <f t="shared" si="472"/>
        <v>0</v>
      </c>
      <c r="X643" s="218">
        <f t="shared" si="473"/>
        <v>0</v>
      </c>
      <c r="Y643" s="212">
        <f t="shared" si="474"/>
        <v>0</v>
      </c>
      <c r="Z643" s="214">
        <f t="shared" si="475"/>
        <v>150</v>
      </c>
      <c r="AA643" s="218">
        <f t="shared" si="476"/>
        <v>0</v>
      </c>
      <c r="AB643" s="218">
        <f t="shared" si="477"/>
        <v>0</v>
      </c>
      <c r="AC643" s="218">
        <f t="shared" si="478"/>
        <v>0</v>
      </c>
      <c r="AD643" s="212">
        <f t="shared" si="479"/>
        <v>150</v>
      </c>
      <c r="AE643" s="252"/>
      <c r="AF643" s="252"/>
      <c r="AH643" s="249">
        <f t="shared" si="480"/>
        <v>0</v>
      </c>
      <c r="AI643" s="238"/>
      <c r="AJ643" s="238"/>
      <c r="AK643" s="238"/>
      <c r="AL643" s="242"/>
      <c r="AM643" s="254"/>
      <c r="AN643" s="262"/>
      <c r="AO643" s="249">
        <f t="shared" si="481"/>
        <v>0</v>
      </c>
      <c r="AP643" s="238"/>
      <c r="AQ643" s="238"/>
      <c r="AR643" s="238"/>
      <c r="AS643" s="242"/>
      <c r="AT643" s="214">
        <f t="shared" si="482"/>
        <v>0</v>
      </c>
      <c r="AU643" s="238"/>
      <c r="AV643" s="238"/>
      <c r="AW643" s="238"/>
      <c r="AX643" s="246"/>
      <c r="AY643" s="249">
        <f t="shared" si="483"/>
        <v>150</v>
      </c>
      <c r="AZ643" s="238"/>
      <c r="BA643" s="238"/>
      <c r="BB643" s="238"/>
      <c r="BC643" s="246">
        <v>150</v>
      </c>
      <c r="BD643" s="254"/>
      <c r="BE643" s="252"/>
      <c r="BF643" s="249">
        <f t="shared" si="484"/>
        <v>0</v>
      </c>
      <c r="BG643" s="238"/>
      <c r="BH643" s="238"/>
      <c r="BI643" s="238"/>
      <c r="BJ643" s="239"/>
      <c r="BK643" s="249">
        <f t="shared" si="485"/>
        <v>0</v>
      </c>
      <c r="BL643" s="238"/>
      <c r="BM643" s="238"/>
      <c r="BN643" s="238"/>
      <c r="BO643" s="246"/>
      <c r="BP643" s="223">
        <f t="shared" si="486"/>
        <v>0</v>
      </c>
      <c r="BQ643" s="238"/>
      <c r="BR643" s="238"/>
      <c r="BS643" s="238"/>
      <c r="BT643" s="246"/>
      <c r="BU643" s="249">
        <f t="shared" si="487"/>
        <v>0</v>
      </c>
      <c r="BV643" s="238"/>
      <c r="BW643" s="238"/>
      <c r="BX643" s="238"/>
      <c r="BY643" s="246"/>
      <c r="CA643" s="222">
        <v>568</v>
      </c>
      <c r="CB643" s="216"/>
      <c r="CC643" s="216"/>
      <c r="CD643" s="216"/>
      <c r="CE643" s="216"/>
      <c r="CF643" s="216">
        <f t="shared" si="445"/>
        <v>0</v>
      </c>
      <c r="CH643" s="263">
        <v>32</v>
      </c>
      <c r="CJ643" s="202">
        <v>83</v>
      </c>
    </row>
    <row r="644" spans="1:88" s="202" customFormat="1" ht="16.5" customHeight="1" x14ac:dyDescent="0.15">
      <c r="A644" s="213">
        <f t="shared" si="469"/>
        <v>630</v>
      </c>
      <c r="B644" s="236" t="s">
        <v>26</v>
      </c>
      <c r="C644" s="268" t="s">
        <v>490</v>
      </c>
      <c r="D644" s="266" t="s">
        <v>483</v>
      </c>
      <c r="E644" s="267" t="s">
        <v>379</v>
      </c>
      <c r="F644" s="272" t="s">
        <v>424</v>
      </c>
      <c r="G644" s="225" t="s">
        <v>491</v>
      </c>
      <c r="H644" s="263">
        <v>3</v>
      </c>
      <c r="I644" s="230">
        <v>44270</v>
      </c>
      <c r="J644" s="231">
        <v>44651</v>
      </c>
      <c r="K644" s="232">
        <v>10</v>
      </c>
      <c r="L644" s="232">
        <v>3</v>
      </c>
      <c r="M644" s="232">
        <v>1</v>
      </c>
      <c r="N644" s="232">
        <v>2</v>
      </c>
      <c r="O644" s="232">
        <v>22</v>
      </c>
      <c r="P644" s="232">
        <v>3</v>
      </c>
      <c r="Q644" s="233">
        <v>1</v>
      </c>
      <c r="R644" s="255">
        <v>608</v>
      </c>
      <c r="S644" s="255"/>
      <c r="T644" s="258">
        <f>ROUNDUP(608*1.1,-1)</f>
        <v>670</v>
      </c>
      <c r="U644" s="214">
        <f t="shared" si="470"/>
        <v>0</v>
      </c>
      <c r="V644" s="218">
        <f t="shared" si="471"/>
        <v>0</v>
      </c>
      <c r="W644" s="218">
        <f t="shared" si="472"/>
        <v>0</v>
      </c>
      <c r="X644" s="218">
        <f t="shared" si="473"/>
        <v>0</v>
      </c>
      <c r="Y644" s="212">
        <f t="shared" si="474"/>
        <v>0</v>
      </c>
      <c r="Z644" s="214">
        <f t="shared" si="475"/>
        <v>670</v>
      </c>
      <c r="AA644" s="218">
        <f t="shared" si="476"/>
        <v>0</v>
      </c>
      <c r="AB644" s="218">
        <f t="shared" si="477"/>
        <v>0</v>
      </c>
      <c r="AC644" s="218">
        <f t="shared" si="478"/>
        <v>0</v>
      </c>
      <c r="AD644" s="212">
        <f t="shared" si="479"/>
        <v>670</v>
      </c>
      <c r="AE644" s="252"/>
      <c r="AF644" s="252"/>
      <c r="AH644" s="249">
        <f t="shared" si="480"/>
        <v>0</v>
      </c>
      <c r="AI644" s="238"/>
      <c r="AJ644" s="238"/>
      <c r="AK644" s="238"/>
      <c r="AL644" s="242"/>
      <c r="AM644" s="254"/>
      <c r="AN644" s="262"/>
      <c r="AO644" s="249">
        <f t="shared" si="481"/>
        <v>0</v>
      </c>
      <c r="AP644" s="238"/>
      <c r="AQ644" s="238"/>
      <c r="AR644" s="238"/>
      <c r="AS644" s="242"/>
      <c r="AT644" s="214">
        <f t="shared" si="482"/>
        <v>0</v>
      </c>
      <c r="AU644" s="238"/>
      <c r="AV644" s="238"/>
      <c r="AW644" s="238"/>
      <c r="AX644" s="246"/>
      <c r="AY644" s="249">
        <f t="shared" si="483"/>
        <v>670</v>
      </c>
      <c r="AZ644" s="238"/>
      <c r="BA644" s="238"/>
      <c r="BB644" s="238"/>
      <c r="BC644" s="246">
        <v>670</v>
      </c>
      <c r="BD644" s="254"/>
      <c r="BE644" s="252"/>
      <c r="BF644" s="249">
        <f t="shared" si="484"/>
        <v>0</v>
      </c>
      <c r="BG644" s="238"/>
      <c r="BH644" s="238"/>
      <c r="BI644" s="238"/>
      <c r="BJ644" s="239"/>
      <c r="BK644" s="249">
        <f t="shared" si="485"/>
        <v>0</v>
      </c>
      <c r="BL644" s="238"/>
      <c r="BM644" s="238"/>
      <c r="BN644" s="238"/>
      <c r="BO644" s="246"/>
      <c r="BP644" s="223">
        <f t="shared" si="486"/>
        <v>0</v>
      </c>
      <c r="BQ644" s="238"/>
      <c r="BR644" s="238"/>
      <c r="BS644" s="238"/>
      <c r="BT644" s="246"/>
      <c r="BU644" s="249">
        <f t="shared" si="487"/>
        <v>0</v>
      </c>
      <c r="BV644" s="238"/>
      <c r="BW644" s="238"/>
      <c r="BX644" s="238"/>
      <c r="BY644" s="246"/>
      <c r="CA644" s="222">
        <v>569</v>
      </c>
      <c r="CB644" s="216"/>
      <c r="CC644" s="216"/>
      <c r="CD644" s="216"/>
      <c r="CE644" s="216"/>
      <c r="CF644" s="216">
        <f t="shared" si="445"/>
        <v>0</v>
      </c>
      <c r="CH644" s="263">
        <v>32</v>
      </c>
      <c r="CJ644" s="202">
        <v>83</v>
      </c>
    </row>
    <row r="645" spans="1:88" s="202" customFormat="1" ht="16.5" customHeight="1" x14ac:dyDescent="0.15">
      <c r="A645" s="213">
        <f t="shared" si="469"/>
        <v>631</v>
      </c>
      <c r="B645" s="236" t="s">
        <v>26</v>
      </c>
      <c r="C645" s="268" t="s">
        <v>492</v>
      </c>
      <c r="D645" s="266" t="s">
        <v>483</v>
      </c>
      <c r="E645" s="267" t="s">
        <v>379</v>
      </c>
      <c r="F645" s="272" t="s">
        <v>424</v>
      </c>
      <c r="G645" s="225" t="s">
        <v>493</v>
      </c>
      <c r="H645" s="263">
        <v>3</v>
      </c>
      <c r="I645" s="230">
        <v>44270</v>
      </c>
      <c r="J645" s="231">
        <v>44651</v>
      </c>
      <c r="K645" s="232">
        <v>10</v>
      </c>
      <c r="L645" s="232">
        <v>3</v>
      </c>
      <c r="M645" s="232">
        <v>1</v>
      </c>
      <c r="N645" s="232">
        <v>2</v>
      </c>
      <c r="O645" s="232">
        <v>22</v>
      </c>
      <c r="P645" s="232">
        <v>3</v>
      </c>
      <c r="Q645" s="233">
        <v>1</v>
      </c>
      <c r="R645" s="255">
        <v>465</v>
      </c>
      <c r="S645" s="255"/>
      <c r="T645" s="258">
        <f>ROUNDUP(465*1.1,-1)</f>
        <v>520</v>
      </c>
      <c r="U645" s="214">
        <f t="shared" si="470"/>
        <v>0</v>
      </c>
      <c r="V645" s="218">
        <f t="shared" si="471"/>
        <v>0</v>
      </c>
      <c r="W645" s="218">
        <f t="shared" si="472"/>
        <v>0</v>
      </c>
      <c r="X645" s="218">
        <f t="shared" si="473"/>
        <v>0</v>
      </c>
      <c r="Y645" s="212">
        <f t="shared" si="474"/>
        <v>0</v>
      </c>
      <c r="Z645" s="214">
        <f t="shared" si="475"/>
        <v>520</v>
      </c>
      <c r="AA645" s="218">
        <f t="shared" si="476"/>
        <v>0</v>
      </c>
      <c r="AB645" s="218">
        <f t="shared" si="477"/>
        <v>0</v>
      </c>
      <c r="AC645" s="218">
        <f t="shared" si="478"/>
        <v>0</v>
      </c>
      <c r="AD645" s="212">
        <f t="shared" si="479"/>
        <v>520</v>
      </c>
      <c r="AE645" s="252"/>
      <c r="AF645" s="252"/>
      <c r="AH645" s="249">
        <f t="shared" si="480"/>
        <v>0</v>
      </c>
      <c r="AI645" s="238"/>
      <c r="AJ645" s="238"/>
      <c r="AK645" s="238"/>
      <c r="AL645" s="242"/>
      <c r="AM645" s="254"/>
      <c r="AN645" s="262"/>
      <c r="AO645" s="249">
        <f t="shared" si="481"/>
        <v>0</v>
      </c>
      <c r="AP645" s="238"/>
      <c r="AQ645" s="238"/>
      <c r="AR645" s="238"/>
      <c r="AS645" s="242"/>
      <c r="AT645" s="214">
        <f t="shared" si="482"/>
        <v>0</v>
      </c>
      <c r="AU645" s="238"/>
      <c r="AV645" s="238"/>
      <c r="AW645" s="238"/>
      <c r="AX645" s="246"/>
      <c r="AY645" s="249">
        <f t="shared" si="483"/>
        <v>520</v>
      </c>
      <c r="AZ645" s="238"/>
      <c r="BA645" s="238"/>
      <c r="BB645" s="238"/>
      <c r="BC645" s="246">
        <v>520</v>
      </c>
      <c r="BD645" s="254"/>
      <c r="BE645" s="252"/>
      <c r="BF645" s="249">
        <f t="shared" si="484"/>
        <v>0</v>
      </c>
      <c r="BG645" s="238"/>
      <c r="BH645" s="238"/>
      <c r="BI645" s="238"/>
      <c r="BJ645" s="239"/>
      <c r="BK645" s="249">
        <f t="shared" si="485"/>
        <v>0</v>
      </c>
      <c r="BL645" s="238"/>
      <c r="BM645" s="238"/>
      <c r="BN645" s="238"/>
      <c r="BO645" s="246"/>
      <c r="BP645" s="223">
        <f t="shared" si="486"/>
        <v>0</v>
      </c>
      <c r="BQ645" s="238"/>
      <c r="BR645" s="238"/>
      <c r="BS645" s="238"/>
      <c r="BT645" s="246"/>
      <c r="BU645" s="249">
        <f t="shared" si="487"/>
        <v>0</v>
      </c>
      <c r="BV645" s="238"/>
      <c r="BW645" s="238"/>
      <c r="BX645" s="238"/>
      <c r="BY645" s="246"/>
      <c r="CA645" s="222">
        <v>570</v>
      </c>
      <c r="CB645" s="216"/>
      <c r="CC645" s="216"/>
      <c r="CD645" s="216"/>
      <c r="CE645" s="216"/>
      <c r="CF645" s="216">
        <f t="shared" si="445"/>
        <v>0</v>
      </c>
      <c r="CH645" s="263">
        <v>32</v>
      </c>
      <c r="CJ645" s="202">
        <v>83</v>
      </c>
    </row>
    <row r="646" spans="1:88" s="202" customFormat="1" ht="16.5" customHeight="1" x14ac:dyDescent="0.15">
      <c r="A646" s="213"/>
      <c r="B646" s="236"/>
      <c r="C646" s="696" t="s">
        <v>2048</v>
      </c>
      <c r="D646" s="697" t="s">
        <v>483</v>
      </c>
      <c r="E646" s="267"/>
      <c r="F646" s="272"/>
      <c r="G646" s="225"/>
      <c r="H646" s="263"/>
      <c r="I646" s="230"/>
      <c r="J646" s="231"/>
      <c r="K646" s="232"/>
      <c r="L646" s="232"/>
      <c r="M646" s="232"/>
      <c r="N646" s="232"/>
      <c r="O646" s="232"/>
      <c r="P646" s="232"/>
      <c r="Q646" s="233"/>
      <c r="R646" s="255"/>
      <c r="S646" s="255"/>
      <c r="T646" s="258">
        <v>360</v>
      </c>
      <c r="U646" s="214"/>
      <c r="V646" s="218"/>
      <c r="W646" s="218"/>
      <c r="X646" s="218"/>
      <c r="Y646" s="212"/>
      <c r="Z646" s="214">
        <v>360</v>
      </c>
      <c r="AA646" s="218"/>
      <c r="AB646" s="218"/>
      <c r="AC646" s="218"/>
      <c r="AD646" s="212">
        <v>360</v>
      </c>
      <c r="AE646" s="252"/>
      <c r="AF646" s="252"/>
      <c r="AH646" s="249"/>
      <c r="AI646" s="238"/>
      <c r="AJ646" s="238"/>
      <c r="AK646" s="238"/>
      <c r="AL646" s="242"/>
      <c r="AM646" s="254"/>
      <c r="AN646" s="262"/>
      <c r="AO646" s="249"/>
      <c r="AP646" s="238"/>
      <c r="AQ646" s="238"/>
      <c r="AR646" s="238"/>
      <c r="AS646" s="242"/>
      <c r="AT646" s="214"/>
      <c r="AU646" s="238"/>
      <c r="AV646" s="238"/>
      <c r="AW646" s="238"/>
      <c r="AX646" s="246"/>
      <c r="AY646" s="249"/>
      <c r="AZ646" s="238"/>
      <c r="BA646" s="238"/>
      <c r="BB646" s="238"/>
      <c r="BC646" s="246"/>
      <c r="BD646" s="254"/>
      <c r="BE646" s="252"/>
      <c r="BF646" s="249"/>
      <c r="BG646" s="238"/>
      <c r="BH646" s="238"/>
      <c r="BI646" s="238"/>
      <c r="BJ646" s="239"/>
      <c r="BK646" s="249"/>
      <c r="BL646" s="238"/>
      <c r="BM646" s="238"/>
      <c r="BN646" s="238"/>
      <c r="BO646" s="246"/>
      <c r="BP646" s="223"/>
      <c r="BQ646" s="238"/>
      <c r="BR646" s="238"/>
      <c r="BS646" s="238"/>
      <c r="BT646" s="246"/>
      <c r="BU646" s="249"/>
      <c r="BV646" s="238"/>
      <c r="BW646" s="238"/>
      <c r="BX646" s="238"/>
      <c r="BY646" s="246"/>
      <c r="CA646" s="222"/>
      <c r="CB646" s="216"/>
      <c r="CC646" s="216"/>
      <c r="CD646" s="216"/>
      <c r="CE646" s="216"/>
      <c r="CF646" s="216">
        <f t="shared" si="445"/>
        <v>0</v>
      </c>
      <c r="CH646" s="263"/>
    </row>
    <row r="647" spans="1:88" s="202" customFormat="1" ht="16.5" customHeight="1" x14ac:dyDescent="0.15">
      <c r="A647" s="213"/>
      <c r="B647" s="236"/>
      <c r="C647" s="268"/>
      <c r="D647" s="697" t="s">
        <v>483</v>
      </c>
      <c r="E647" s="267"/>
      <c r="F647" s="272"/>
      <c r="G647" s="225"/>
      <c r="H647" s="1175">
        <v>3</v>
      </c>
      <c r="I647" s="230"/>
      <c r="J647" s="231"/>
      <c r="K647" s="232"/>
      <c r="L647" s="232"/>
      <c r="M647" s="232"/>
      <c r="N647" s="232"/>
      <c r="O647" s="232"/>
      <c r="P647" s="232"/>
      <c r="Q647" s="233"/>
      <c r="R647" s="255"/>
      <c r="S647" s="255"/>
      <c r="T647" s="939">
        <f>SUBTOTAL(9,T637:T646)</f>
        <v>36000</v>
      </c>
      <c r="U647" s="214">
        <f t="shared" ref="U647:AD647" si="488">SUBTOTAL(9,U637:U646)</f>
        <v>0</v>
      </c>
      <c r="V647" s="218">
        <f t="shared" si="488"/>
        <v>0</v>
      </c>
      <c r="W647" s="218">
        <f t="shared" si="488"/>
        <v>0</v>
      </c>
      <c r="X647" s="218">
        <f t="shared" si="488"/>
        <v>0</v>
      </c>
      <c r="Y647" s="212">
        <f t="shared" si="488"/>
        <v>0</v>
      </c>
      <c r="Z647" s="1146">
        <f t="shared" si="488"/>
        <v>36000</v>
      </c>
      <c r="AA647" s="218">
        <f t="shared" si="488"/>
        <v>0</v>
      </c>
      <c r="AB647" s="218">
        <f t="shared" si="488"/>
        <v>0</v>
      </c>
      <c r="AC647" s="218">
        <f t="shared" si="488"/>
        <v>0</v>
      </c>
      <c r="AD647" s="1141">
        <f t="shared" si="488"/>
        <v>36000</v>
      </c>
      <c r="AE647" s="252"/>
      <c r="AF647" s="252"/>
      <c r="AH647" s="249"/>
      <c r="AI647" s="238"/>
      <c r="AJ647" s="238"/>
      <c r="AK647" s="238"/>
      <c r="AL647" s="242"/>
      <c r="AM647" s="254"/>
      <c r="AN647" s="262"/>
      <c r="AO647" s="249"/>
      <c r="AP647" s="238"/>
      <c r="AQ647" s="238"/>
      <c r="AR647" s="238"/>
      <c r="AS647" s="242"/>
      <c r="AT647" s="214"/>
      <c r="AU647" s="238"/>
      <c r="AV647" s="238"/>
      <c r="AW647" s="238"/>
      <c r="AX647" s="246"/>
      <c r="AY647" s="249"/>
      <c r="AZ647" s="238"/>
      <c r="BA647" s="238"/>
      <c r="BB647" s="238"/>
      <c r="BC647" s="246"/>
      <c r="BD647" s="254"/>
      <c r="BE647" s="252"/>
      <c r="BF647" s="249"/>
      <c r="BG647" s="238"/>
      <c r="BH647" s="238"/>
      <c r="BI647" s="238"/>
      <c r="BJ647" s="239"/>
      <c r="BK647" s="249"/>
      <c r="BL647" s="238"/>
      <c r="BM647" s="238"/>
      <c r="BN647" s="238"/>
      <c r="BO647" s="246"/>
      <c r="BP647" s="223"/>
      <c r="BQ647" s="238"/>
      <c r="BR647" s="238"/>
      <c r="BS647" s="238"/>
      <c r="BT647" s="246"/>
      <c r="BU647" s="249"/>
      <c r="BV647" s="238"/>
      <c r="BW647" s="238"/>
      <c r="BX647" s="238"/>
      <c r="BY647" s="246"/>
      <c r="CA647" s="222"/>
      <c r="CB647" s="216"/>
      <c r="CC647" s="216"/>
      <c r="CD647" s="216"/>
      <c r="CE647" s="216"/>
      <c r="CF647" s="216">
        <f t="shared" si="445"/>
        <v>0</v>
      </c>
      <c r="CH647" s="263"/>
    </row>
    <row r="648" spans="1:88" s="202" customFormat="1" ht="16.5" customHeight="1" x14ac:dyDescent="0.15">
      <c r="A648" s="213">
        <f>+ROW()-14</f>
        <v>634</v>
      </c>
      <c r="B648" s="236" t="s">
        <v>27</v>
      </c>
      <c r="C648" s="268" t="s">
        <v>476</v>
      </c>
      <c r="D648" s="266" t="s">
        <v>477</v>
      </c>
      <c r="E648" s="267" t="s">
        <v>379</v>
      </c>
      <c r="F648" s="272" t="s">
        <v>424</v>
      </c>
      <c r="G648" s="225" t="s">
        <v>478</v>
      </c>
      <c r="H648" s="263" t="s">
        <v>1344</v>
      </c>
      <c r="I648" s="230">
        <v>44264</v>
      </c>
      <c r="J648" s="231">
        <v>45382</v>
      </c>
      <c r="K648" s="232">
        <v>10</v>
      </c>
      <c r="L648" s="232">
        <v>3</v>
      </c>
      <c r="M648" s="232">
        <v>1</v>
      </c>
      <c r="N648" s="232">
        <v>2</v>
      </c>
      <c r="O648" s="232">
        <v>22</v>
      </c>
      <c r="P648" s="232">
        <v>3</v>
      </c>
      <c r="Q648" s="233">
        <v>1</v>
      </c>
      <c r="R648" s="255">
        <v>14000</v>
      </c>
      <c r="S648" s="255"/>
      <c r="T648" s="258">
        <v>55000</v>
      </c>
      <c r="U648" s="214">
        <f>AH648+AO648</f>
        <v>0</v>
      </c>
      <c r="V648" s="218">
        <f>AI648+AP648</f>
        <v>0</v>
      </c>
      <c r="W648" s="218">
        <f>AJ648+AQ648</f>
        <v>0</v>
      </c>
      <c r="X648" s="218">
        <f>AK648+AR648</f>
        <v>0</v>
      </c>
      <c r="Y648" s="212">
        <f>AL648+AS648</f>
        <v>0</v>
      </c>
      <c r="Z648" s="214">
        <f>AT648+AY648+BF648+BK648+BP648+BU648</f>
        <v>55000</v>
      </c>
      <c r="AA648" s="218">
        <f>AU648+AZ648+BG648+BL648+BQ648+BV648</f>
        <v>0</v>
      </c>
      <c r="AB648" s="218">
        <f>AV648+BA648+BH648+BM648+BR648+BW648</f>
        <v>0</v>
      </c>
      <c r="AC648" s="218">
        <f>AW648+BB648+BI648+BN648+BS648+BX648</f>
        <v>0</v>
      </c>
      <c r="AD648" s="212">
        <f>AX648+BC648+BJ648+BO648+BT648+BY648</f>
        <v>55000</v>
      </c>
      <c r="AE648" s="252"/>
      <c r="AF648" s="252"/>
      <c r="AH648" s="249">
        <f>SUM(AI648:AL648)</f>
        <v>0</v>
      </c>
      <c r="AI648" s="238"/>
      <c r="AJ648" s="238"/>
      <c r="AK648" s="238"/>
      <c r="AL648" s="242"/>
      <c r="AM648" s="254"/>
      <c r="AN648" s="262"/>
      <c r="AO648" s="249">
        <f>SUM(AP648:AS648)</f>
        <v>0</v>
      </c>
      <c r="AP648" s="238"/>
      <c r="AQ648" s="238"/>
      <c r="AR648" s="238"/>
      <c r="AS648" s="242"/>
      <c r="AT648" s="214">
        <f>SUM(AU648:AX648)</f>
        <v>0</v>
      </c>
      <c r="AU648" s="238"/>
      <c r="AV648" s="238"/>
      <c r="AW648" s="238"/>
      <c r="AX648" s="246"/>
      <c r="AY648" s="249">
        <f>SUM(AZ648:BC648)</f>
        <v>18300</v>
      </c>
      <c r="AZ648" s="238"/>
      <c r="BA648" s="238"/>
      <c r="BB648" s="238"/>
      <c r="BC648" s="246">
        <v>18300</v>
      </c>
      <c r="BD648" s="254"/>
      <c r="BE648" s="252"/>
      <c r="BF648" s="249">
        <f>SUM(BG648:BJ648)</f>
        <v>18200</v>
      </c>
      <c r="BG648" s="238"/>
      <c r="BH648" s="238"/>
      <c r="BI648" s="238"/>
      <c r="BJ648" s="239">
        <v>18200</v>
      </c>
      <c r="BK648" s="249">
        <f>SUM(BL648:BO648)</f>
        <v>18500</v>
      </c>
      <c r="BL648" s="238"/>
      <c r="BM648" s="238"/>
      <c r="BN648" s="238"/>
      <c r="BO648" s="246">
        <v>18500</v>
      </c>
      <c r="BP648" s="223">
        <f>SUM(BQ648:BT648)</f>
        <v>0</v>
      </c>
      <c r="BQ648" s="238"/>
      <c r="BR648" s="238"/>
      <c r="BS648" s="238"/>
      <c r="BT648" s="246"/>
      <c r="BU648" s="249">
        <f>SUM(BV648:BY648)</f>
        <v>0</v>
      </c>
      <c r="BV648" s="238"/>
      <c r="BW648" s="238"/>
      <c r="BX648" s="238"/>
      <c r="BY648" s="246"/>
      <c r="CA648" s="222">
        <v>561</v>
      </c>
      <c r="CB648" s="216"/>
      <c r="CC648" s="216"/>
      <c r="CD648" s="216"/>
      <c r="CE648" s="216"/>
      <c r="CF648" s="216">
        <f t="shared" si="445"/>
        <v>0</v>
      </c>
      <c r="CH648" s="263" t="s">
        <v>194</v>
      </c>
      <c r="CJ648" s="202">
        <v>83</v>
      </c>
    </row>
    <row r="649" spans="1:88" s="202" customFormat="1" ht="16.5" customHeight="1" x14ac:dyDescent="0.15">
      <c r="A649" s="213"/>
      <c r="B649" s="237"/>
      <c r="C649" s="303"/>
      <c r="D649" s="697" t="s">
        <v>477</v>
      </c>
      <c r="E649" s="267"/>
      <c r="F649" s="325"/>
      <c r="G649" s="285"/>
      <c r="H649" s="1175" t="s">
        <v>1344</v>
      </c>
      <c r="I649" s="230"/>
      <c r="J649" s="231"/>
      <c r="K649" s="234"/>
      <c r="L649" s="234"/>
      <c r="M649" s="234"/>
      <c r="N649" s="234"/>
      <c r="O649" s="234"/>
      <c r="P649" s="234"/>
      <c r="Q649" s="235"/>
      <c r="R649" s="255"/>
      <c r="S649" s="255"/>
      <c r="T649" s="936">
        <f>SUBTOTAL(9,T648:T648)</f>
        <v>55000</v>
      </c>
      <c r="U649" s="219">
        <f t="shared" ref="U649:AD649" si="489">SUBTOTAL(9,U648:U648)</f>
        <v>0</v>
      </c>
      <c r="V649" s="220">
        <f t="shared" si="489"/>
        <v>0</v>
      </c>
      <c r="W649" s="220">
        <f t="shared" si="489"/>
        <v>0</v>
      </c>
      <c r="X649" s="220">
        <f t="shared" si="489"/>
        <v>0</v>
      </c>
      <c r="Y649" s="221">
        <f t="shared" si="489"/>
        <v>0</v>
      </c>
      <c r="Z649" s="1138">
        <f t="shared" si="489"/>
        <v>55000</v>
      </c>
      <c r="AA649" s="220">
        <f t="shared" si="489"/>
        <v>0</v>
      </c>
      <c r="AB649" s="220">
        <f t="shared" si="489"/>
        <v>0</v>
      </c>
      <c r="AC649" s="220">
        <f t="shared" si="489"/>
        <v>0</v>
      </c>
      <c r="AD649" s="1104">
        <f t="shared" si="489"/>
        <v>55000</v>
      </c>
      <c r="AE649" s="252"/>
      <c r="AF649" s="252"/>
      <c r="AH649" s="251"/>
      <c r="AI649" s="240"/>
      <c r="AJ649" s="240"/>
      <c r="AK649" s="240"/>
      <c r="AL649" s="241"/>
      <c r="AM649" s="254"/>
      <c r="AN649" s="262"/>
      <c r="AO649" s="249"/>
      <c r="AP649" s="240"/>
      <c r="AQ649" s="240"/>
      <c r="AR649" s="240"/>
      <c r="AS649" s="243"/>
      <c r="AT649" s="214"/>
      <c r="AU649" s="240"/>
      <c r="AV649" s="240"/>
      <c r="AW649" s="240"/>
      <c r="AX649" s="241"/>
      <c r="AY649" s="249"/>
      <c r="AZ649" s="240"/>
      <c r="BA649" s="240"/>
      <c r="BB649" s="240"/>
      <c r="BC649" s="247"/>
      <c r="BD649" s="254"/>
      <c r="BE649" s="252"/>
      <c r="BF649" s="249"/>
      <c r="BG649" s="240"/>
      <c r="BH649" s="240"/>
      <c r="BI649" s="240"/>
      <c r="BJ649" s="241"/>
      <c r="BK649" s="249"/>
      <c r="BL649" s="240"/>
      <c r="BM649" s="240"/>
      <c r="BN649" s="240"/>
      <c r="BO649" s="247"/>
      <c r="BP649" s="223"/>
      <c r="BQ649" s="240"/>
      <c r="BR649" s="240"/>
      <c r="BS649" s="240"/>
      <c r="BT649" s="247"/>
      <c r="BU649" s="249"/>
      <c r="BV649" s="240"/>
      <c r="BW649" s="240"/>
      <c r="BX649" s="240"/>
      <c r="BY649" s="247"/>
      <c r="CA649" s="222"/>
      <c r="CB649" s="216"/>
      <c r="CC649" s="216"/>
      <c r="CD649" s="216"/>
      <c r="CE649" s="216"/>
      <c r="CF649" s="216">
        <f t="shared" si="445"/>
        <v>0</v>
      </c>
      <c r="CH649" s="425"/>
    </row>
    <row r="650" spans="1:88" s="202" customFormat="1" ht="16.5" customHeight="1" x14ac:dyDescent="0.15">
      <c r="A650" s="213">
        <f>+ROW()-14</f>
        <v>636</v>
      </c>
      <c r="B650" s="236" t="s">
        <v>26</v>
      </c>
      <c r="C650" s="268" t="s">
        <v>494</v>
      </c>
      <c r="D650" s="266" t="s">
        <v>495</v>
      </c>
      <c r="E650" s="267" t="s">
        <v>379</v>
      </c>
      <c r="F650" s="272" t="s">
        <v>424</v>
      </c>
      <c r="G650" s="225" t="s">
        <v>496</v>
      </c>
      <c r="H650" s="263" t="s">
        <v>497</v>
      </c>
      <c r="I650" s="230">
        <v>44261</v>
      </c>
      <c r="J650" s="231">
        <v>45382</v>
      </c>
      <c r="K650" s="232">
        <v>10</v>
      </c>
      <c r="L650" s="232">
        <v>3</v>
      </c>
      <c r="M650" s="232">
        <v>1</v>
      </c>
      <c r="N650" s="232">
        <v>2</v>
      </c>
      <c r="O650" s="232">
        <v>22</v>
      </c>
      <c r="P650" s="232">
        <v>3</v>
      </c>
      <c r="Q650" s="233">
        <v>1</v>
      </c>
      <c r="R650" s="255">
        <v>21912</v>
      </c>
      <c r="S650" s="255"/>
      <c r="T650" s="282">
        <v>75000</v>
      </c>
      <c r="U650" s="214">
        <f>AH650+AO650</f>
        <v>0</v>
      </c>
      <c r="V650" s="218">
        <f>AI650+AP650</f>
        <v>0</v>
      </c>
      <c r="W650" s="218">
        <f>AJ650+AQ650</f>
        <v>0</v>
      </c>
      <c r="X650" s="218">
        <f>AK650+AR650</f>
        <v>0</v>
      </c>
      <c r="Y650" s="212">
        <f>AL650+AS650</f>
        <v>0</v>
      </c>
      <c r="Z650" s="214">
        <f>AT650+AY650+BF650+BK650+BP650+BU650</f>
        <v>75000</v>
      </c>
      <c r="AA650" s="218">
        <f>AU650+AZ650+BG650+BL650+BQ650+BV650</f>
        <v>0</v>
      </c>
      <c r="AB650" s="218">
        <f>AV650+BA650+BH650+BM650+BR650+BW650</f>
        <v>0</v>
      </c>
      <c r="AC650" s="218">
        <f>AW650+BB650+BI650+BN650+BS650+BX650</f>
        <v>0</v>
      </c>
      <c r="AD650" s="212">
        <f>AX650+BC650+BJ650+BO650+BT650+BY650</f>
        <v>75000</v>
      </c>
      <c r="AE650" s="252"/>
      <c r="AF650" s="252"/>
      <c r="AH650" s="249">
        <f>SUM(AI650:AL650)</f>
        <v>0</v>
      </c>
      <c r="AI650" s="238"/>
      <c r="AJ650" s="238"/>
      <c r="AK650" s="238"/>
      <c r="AL650" s="242"/>
      <c r="AM650" s="254"/>
      <c r="AN650" s="262"/>
      <c r="AO650" s="249">
        <f>SUM(AP650:AS650)</f>
        <v>0</v>
      </c>
      <c r="AP650" s="238"/>
      <c r="AQ650" s="238"/>
      <c r="AR650" s="238"/>
      <c r="AS650" s="242"/>
      <c r="AT650" s="214">
        <f>SUM(AU650:AX650)</f>
        <v>0</v>
      </c>
      <c r="AU650" s="238"/>
      <c r="AV650" s="238"/>
      <c r="AW650" s="238"/>
      <c r="AX650" s="246"/>
      <c r="AY650" s="249">
        <f>SUM(AZ650:BC650)</f>
        <v>25000</v>
      </c>
      <c r="AZ650" s="238"/>
      <c r="BA650" s="238"/>
      <c r="BB650" s="238"/>
      <c r="BC650" s="246">
        <v>25000</v>
      </c>
      <c r="BD650" s="254"/>
      <c r="BE650" s="252"/>
      <c r="BF650" s="249">
        <f>SUM(BG650:BJ650)</f>
        <v>25000</v>
      </c>
      <c r="BG650" s="238"/>
      <c r="BH650" s="238"/>
      <c r="BI650" s="238"/>
      <c r="BJ650" s="239">
        <v>25000</v>
      </c>
      <c r="BK650" s="249">
        <f>SUM(BL650:BO650)</f>
        <v>25000</v>
      </c>
      <c r="BL650" s="238"/>
      <c r="BM650" s="238"/>
      <c r="BN650" s="238"/>
      <c r="BO650" s="246">
        <v>25000</v>
      </c>
      <c r="BP650" s="223">
        <f>SUM(BQ650:BT650)</f>
        <v>0</v>
      </c>
      <c r="BQ650" s="238"/>
      <c r="BR650" s="238"/>
      <c r="BS650" s="238"/>
      <c r="BT650" s="246"/>
      <c r="BU650" s="249">
        <f>SUM(BV650:BY650)</f>
        <v>0</v>
      </c>
      <c r="BV650" s="238"/>
      <c r="BW650" s="238"/>
      <c r="BX650" s="238"/>
      <c r="BY650" s="246"/>
      <c r="CA650" s="222">
        <v>572</v>
      </c>
      <c r="CB650" s="216"/>
      <c r="CC650" s="216"/>
      <c r="CD650" s="216"/>
      <c r="CE650" s="216"/>
      <c r="CF650" s="216">
        <f t="shared" si="445"/>
        <v>0</v>
      </c>
      <c r="CH650" s="263">
        <v>32</v>
      </c>
      <c r="CJ650" s="202">
        <v>83</v>
      </c>
    </row>
    <row r="651" spans="1:88" s="202" customFormat="1" ht="16.5" customHeight="1" x14ac:dyDescent="0.15">
      <c r="A651" s="213"/>
      <c r="B651" s="237"/>
      <c r="C651" s="303"/>
      <c r="D651" s="697" t="s">
        <v>495</v>
      </c>
      <c r="E651" s="267"/>
      <c r="F651" s="325"/>
      <c r="G651" s="285"/>
      <c r="H651" s="1175" t="s">
        <v>497</v>
      </c>
      <c r="I651" s="230"/>
      <c r="J651" s="231"/>
      <c r="K651" s="234"/>
      <c r="L651" s="234"/>
      <c r="M651" s="234"/>
      <c r="N651" s="234"/>
      <c r="O651" s="234"/>
      <c r="P651" s="234"/>
      <c r="Q651" s="235"/>
      <c r="R651" s="255"/>
      <c r="S651" s="255"/>
      <c r="T651" s="976">
        <f>SUBTOTAL(9,T650:T650)</f>
        <v>75000</v>
      </c>
      <c r="U651" s="219">
        <f t="shared" ref="U651:AD651" si="490">SUBTOTAL(9,U650:U650)</f>
        <v>0</v>
      </c>
      <c r="V651" s="220">
        <f t="shared" si="490"/>
        <v>0</v>
      </c>
      <c r="W651" s="220">
        <f t="shared" si="490"/>
        <v>0</v>
      </c>
      <c r="X651" s="220">
        <f t="shared" si="490"/>
        <v>0</v>
      </c>
      <c r="Y651" s="221">
        <f t="shared" si="490"/>
        <v>0</v>
      </c>
      <c r="Z651" s="1138">
        <f t="shared" si="490"/>
        <v>75000</v>
      </c>
      <c r="AA651" s="220">
        <f t="shared" si="490"/>
        <v>0</v>
      </c>
      <c r="AB651" s="220">
        <f t="shared" si="490"/>
        <v>0</v>
      </c>
      <c r="AC651" s="220">
        <f t="shared" si="490"/>
        <v>0</v>
      </c>
      <c r="AD651" s="1104">
        <f t="shared" si="490"/>
        <v>75000</v>
      </c>
      <c r="AE651" s="252"/>
      <c r="AF651" s="252"/>
      <c r="AH651" s="251"/>
      <c r="AI651" s="240"/>
      <c r="AJ651" s="240"/>
      <c r="AK651" s="240"/>
      <c r="AL651" s="241"/>
      <c r="AM651" s="254"/>
      <c r="AN651" s="262"/>
      <c r="AO651" s="249"/>
      <c r="AP651" s="240"/>
      <c r="AQ651" s="240"/>
      <c r="AR651" s="240"/>
      <c r="AS651" s="243"/>
      <c r="AT651" s="214"/>
      <c r="AU651" s="240"/>
      <c r="AV651" s="240"/>
      <c r="AW651" s="240"/>
      <c r="AX651" s="241"/>
      <c r="AY651" s="249"/>
      <c r="AZ651" s="240"/>
      <c r="BA651" s="240"/>
      <c r="BB651" s="240"/>
      <c r="BC651" s="247"/>
      <c r="BD651" s="254"/>
      <c r="BE651" s="252"/>
      <c r="BF651" s="249"/>
      <c r="BG651" s="240"/>
      <c r="BH651" s="240"/>
      <c r="BI651" s="240"/>
      <c r="BJ651" s="241"/>
      <c r="BK651" s="249"/>
      <c r="BL651" s="240"/>
      <c r="BM651" s="240"/>
      <c r="BN651" s="240"/>
      <c r="BO651" s="247"/>
      <c r="BP651" s="223"/>
      <c r="BQ651" s="240"/>
      <c r="BR651" s="240"/>
      <c r="BS651" s="240"/>
      <c r="BT651" s="247"/>
      <c r="BU651" s="249"/>
      <c r="BV651" s="240"/>
      <c r="BW651" s="240"/>
      <c r="BX651" s="240"/>
      <c r="BY651" s="247"/>
      <c r="CA651" s="222"/>
      <c r="CB651" s="216"/>
      <c r="CC651" s="216"/>
      <c r="CD651" s="216"/>
      <c r="CE651" s="216"/>
      <c r="CF651" s="216">
        <f t="shared" si="445"/>
        <v>0</v>
      </c>
      <c r="CH651" s="425"/>
    </row>
    <row r="652" spans="1:88" s="202" customFormat="1" ht="16.5" customHeight="1" x14ac:dyDescent="0.15">
      <c r="A652" s="213">
        <f>+ROW()-14</f>
        <v>638</v>
      </c>
      <c r="B652" s="236" t="s">
        <v>26</v>
      </c>
      <c r="C652" s="268" t="s">
        <v>498</v>
      </c>
      <c r="D652" s="266" t="s">
        <v>499</v>
      </c>
      <c r="E652" s="267" t="s">
        <v>379</v>
      </c>
      <c r="F652" s="272" t="s">
        <v>424</v>
      </c>
      <c r="G652" s="224" t="s">
        <v>500</v>
      </c>
      <c r="H652" s="263">
        <v>3</v>
      </c>
      <c r="I652" s="230">
        <v>44256</v>
      </c>
      <c r="J652" s="231">
        <v>44651</v>
      </c>
      <c r="K652" s="232">
        <v>10</v>
      </c>
      <c r="L652" s="232">
        <v>3</v>
      </c>
      <c r="M652" s="232">
        <v>1</v>
      </c>
      <c r="N652" s="232">
        <v>3</v>
      </c>
      <c r="O652" s="232">
        <v>3</v>
      </c>
      <c r="P652" s="232">
        <v>2</v>
      </c>
      <c r="Q652" s="233">
        <v>1</v>
      </c>
      <c r="R652" s="255">
        <v>90808</v>
      </c>
      <c r="S652" s="255"/>
      <c r="T652" s="258">
        <v>95000</v>
      </c>
      <c r="U652" s="214">
        <f>AH652+AO652</f>
        <v>0</v>
      </c>
      <c r="V652" s="218">
        <f>AI652+AP652</f>
        <v>0</v>
      </c>
      <c r="W652" s="218">
        <f>AJ652+AQ652</f>
        <v>0</v>
      </c>
      <c r="X652" s="218">
        <f>AK652+AR652</f>
        <v>0</v>
      </c>
      <c r="Y652" s="212">
        <f>AL652+AS652</f>
        <v>0</v>
      </c>
      <c r="Z652" s="1146">
        <f>AT652+AY652+BF652+BK652+BP652+BU652</f>
        <v>95000</v>
      </c>
      <c r="AA652" s="218">
        <f>AU652+AZ652+BG652+BL652+BQ652+BV652</f>
        <v>0</v>
      </c>
      <c r="AB652" s="218">
        <f>AV652+BA652+BH652+BM652+BR652+BW652</f>
        <v>0</v>
      </c>
      <c r="AC652" s="218">
        <f>AW652+BB652+BI652+BN652+BS652+BX652</f>
        <v>0</v>
      </c>
      <c r="AD652" s="212">
        <f>AX652+BC652+BJ652+BO652+BT652+BY652</f>
        <v>95000</v>
      </c>
      <c r="AE652" s="252"/>
      <c r="AF652" s="252"/>
      <c r="AH652" s="249">
        <f>SUM(AI652:AL652)</f>
        <v>0</v>
      </c>
      <c r="AI652" s="238"/>
      <c r="AJ652" s="238"/>
      <c r="AK652" s="238"/>
      <c r="AL652" s="242"/>
      <c r="AM652" s="254"/>
      <c r="AN652" s="262"/>
      <c r="AO652" s="249">
        <f>SUM(AP652:AS652)</f>
        <v>0</v>
      </c>
      <c r="AP652" s="238"/>
      <c r="AQ652" s="238"/>
      <c r="AR652" s="238"/>
      <c r="AS652" s="239"/>
      <c r="AT652" s="214">
        <f>SUM(AU652:AX652)</f>
        <v>95000</v>
      </c>
      <c r="AU652" s="238"/>
      <c r="AV652" s="238"/>
      <c r="AW652" s="238"/>
      <c r="AX652" s="246">
        <v>95000</v>
      </c>
      <c r="AY652" s="249">
        <f>SUM(AZ652:BC652)</f>
        <v>0</v>
      </c>
      <c r="AZ652" s="238"/>
      <c r="BA652" s="238"/>
      <c r="BB652" s="238"/>
      <c r="BC652" s="246"/>
      <c r="BD652" s="254"/>
      <c r="BE652" s="252"/>
      <c r="BF652" s="249">
        <f>SUM(BG652:BJ652)</f>
        <v>0</v>
      </c>
      <c r="BG652" s="238"/>
      <c r="BH652" s="238"/>
      <c r="BI652" s="238"/>
      <c r="BJ652" s="239"/>
      <c r="BK652" s="249">
        <f>SUM(BL652:BO652)</f>
        <v>0</v>
      </c>
      <c r="BL652" s="238"/>
      <c r="BM652" s="238"/>
      <c r="BN652" s="238"/>
      <c r="BO652" s="246"/>
      <c r="BP652" s="223">
        <f>SUM(BQ652:BT652)</f>
        <v>0</v>
      </c>
      <c r="BQ652" s="238"/>
      <c r="BR652" s="238"/>
      <c r="BS652" s="238"/>
      <c r="BT652" s="246"/>
      <c r="BU652" s="249">
        <f>SUM(BV652:BY652)</f>
        <v>0</v>
      </c>
      <c r="BV652" s="238"/>
      <c r="BW652" s="238"/>
      <c r="BX652" s="238"/>
      <c r="BY652" s="246"/>
      <c r="CA652" s="222">
        <v>574</v>
      </c>
      <c r="CB652" s="216"/>
      <c r="CC652" s="216"/>
      <c r="CD652" s="216"/>
      <c r="CE652" s="216"/>
      <c r="CF652" s="216">
        <f t="shared" si="445"/>
        <v>0</v>
      </c>
      <c r="CH652" s="263">
        <v>32</v>
      </c>
      <c r="CJ652" s="202">
        <v>83</v>
      </c>
    </row>
    <row r="653" spans="1:88" s="202" customFormat="1" ht="16.5" customHeight="1" x14ac:dyDescent="0.15">
      <c r="A653" s="213"/>
      <c r="B653" s="237"/>
      <c r="C653" s="303"/>
      <c r="D653" s="697" t="s">
        <v>499</v>
      </c>
      <c r="E653" s="267"/>
      <c r="F653" s="325"/>
      <c r="G653" s="227"/>
      <c r="H653" s="1175">
        <v>3</v>
      </c>
      <c r="I653" s="230"/>
      <c r="J653" s="231"/>
      <c r="K653" s="234"/>
      <c r="L653" s="234"/>
      <c r="M653" s="234"/>
      <c r="N653" s="234"/>
      <c r="O653" s="234"/>
      <c r="P653" s="234"/>
      <c r="Q653" s="235"/>
      <c r="R653" s="255"/>
      <c r="S653" s="255"/>
      <c r="T653" s="936">
        <f>SUBTOTAL(9,T652:T652)</f>
        <v>95000</v>
      </c>
      <c r="U653" s="219">
        <f t="shared" ref="U653:AD653" si="491">SUBTOTAL(9,U652:U652)</f>
        <v>0</v>
      </c>
      <c r="V653" s="220">
        <f t="shared" si="491"/>
        <v>0</v>
      </c>
      <c r="W653" s="220">
        <f t="shared" si="491"/>
        <v>0</v>
      </c>
      <c r="X653" s="220">
        <f t="shared" si="491"/>
        <v>0</v>
      </c>
      <c r="Y653" s="221">
        <f t="shared" si="491"/>
        <v>0</v>
      </c>
      <c r="Z653" s="1138">
        <f t="shared" si="491"/>
        <v>95000</v>
      </c>
      <c r="AA653" s="220">
        <f t="shared" si="491"/>
        <v>0</v>
      </c>
      <c r="AB653" s="220">
        <f t="shared" si="491"/>
        <v>0</v>
      </c>
      <c r="AC653" s="220">
        <f t="shared" si="491"/>
        <v>0</v>
      </c>
      <c r="AD653" s="1104">
        <f t="shared" si="491"/>
        <v>95000</v>
      </c>
      <c r="AE653" s="252"/>
      <c r="AF653" s="252"/>
      <c r="AH653" s="251"/>
      <c r="AI653" s="240"/>
      <c r="AJ653" s="240"/>
      <c r="AK653" s="240"/>
      <c r="AL653" s="241"/>
      <c r="AM653" s="254"/>
      <c r="AN653" s="262"/>
      <c r="AO653" s="249"/>
      <c r="AP653" s="240"/>
      <c r="AQ653" s="240"/>
      <c r="AR653" s="240"/>
      <c r="AS653" s="241"/>
      <c r="AT653" s="214"/>
      <c r="AU653" s="240"/>
      <c r="AV653" s="240"/>
      <c r="AW653" s="240"/>
      <c r="AX653" s="241"/>
      <c r="AY653" s="249"/>
      <c r="AZ653" s="240"/>
      <c r="BA653" s="240"/>
      <c r="BB653" s="240"/>
      <c r="BC653" s="247"/>
      <c r="BD653" s="254"/>
      <c r="BE653" s="252"/>
      <c r="BF653" s="249"/>
      <c r="BG653" s="240"/>
      <c r="BH653" s="240"/>
      <c r="BI653" s="240"/>
      <c r="BJ653" s="241"/>
      <c r="BK653" s="249"/>
      <c r="BL653" s="240"/>
      <c r="BM653" s="240"/>
      <c r="BN653" s="240"/>
      <c r="BO653" s="247"/>
      <c r="BP653" s="223"/>
      <c r="BQ653" s="240"/>
      <c r="BR653" s="240"/>
      <c r="BS653" s="240"/>
      <c r="BT653" s="247"/>
      <c r="BU653" s="249"/>
      <c r="BV653" s="240"/>
      <c r="BW653" s="240"/>
      <c r="BX653" s="240"/>
      <c r="BY653" s="247"/>
      <c r="CA653" s="222"/>
      <c r="CB653" s="216"/>
      <c r="CC653" s="216"/>
      <c r="CD653" s="216"/>
      <c r="CE653" s="216"/>
      <c r="CF653" s="216">
        <f t="shared" si="445"/>
        <v>0</v>
      </c>
      <c r="CH653" s="425"/>
    </row>
    <row r="654" spans="1:88" s="202" customFormat="1" ht="16.5" customHeight="1" x14ac:dyDescent="0.15">
      <c r="A654" s="213">
        <f>+ROW()-14</f>
        <v>640</v>
      </c>
      <c r="B654" s="236" t="s">
        <v>26</v>
      </c>
      <c r="C654" s="268" t="s">
        <v>501</v>
      </c>
      <c r="D654" s="266" t="s">
        <v>502</v>
      </c>
      <c r="E654" s="267" t="s">
        <v>379</v>
      </c>
      <c r="F654" s="272" t="s">
        <v>424</v>
      </c>
      <c r="G654" s="224" t="s">
        <v>503</v>
      </c>
      <c r="H654" s="263">
        <v>3</v>
      </c>
      <c r="I654" s="230">
        <v>44256</v>
      </c>
      <c r="J654" s="231">
        <v>44651</v>
      </c>
      <c r="K654" s="232">
        <v>10</v>
      </c>
      <c r="L654" s="232">
        <v>3</v>
      </c>
      <c r="M654" s="232">
        <v>1</v>
      </c>
      <c r="N654" s="232">
        <v>3</v>
      </c>
      <c r="O654" s="232">
        <v>3</v>
      </c>
      <c r="P654" s="232">
        <v>6</v>
      </c>
      <c r="Q654" s="233">
        <v>11</v>
      </c>
      <c r="R654" s="255">
        <v>114000</v>
      </c>
      <c r="S654" s="255"/>
      <c r="T654" s="258">
        <v>114000</v>
      </c>
      <c r="U654" s="214">
        <f>AH654+AO654</f>
        <v>0</v>
      </c>
      <c r="V654" s="218">
        <f>AI654+AP654</f>
        <v>0</v>
      </c>
      <c r="W654" s="218">
        <f>AJ654+AQ654</f>
        <v>0</v>
      </c>
      <c r="X654" s="218">
        <f>AK654+AR654</f>
        <v>0</v>
      </c>
      <c r="Y654" s="212">
        <f>AL654+AS654</f>
        <v>0</v>
      </c>
      <c r="Z654" s="214">
        <f>AT654+AY654+BF654+BK654+BP654+BU654</f>
        <v>114000</v>
      </c>
      <c r="AA654" s="218">
        <f>AU654+AZ654+BG654+BL654+BQ654+BV654</f>
        <v>0</v>
      </c>
      <c r="AB654" s="218">
        <f>AV654+BA654+BH654+BM654+BR654+BW654</f>
        <v>0</v>
      </c>
      <c r="AC654" s="218">
        <f>AW654+BB654+BI654+BN654+BS654+BX654</f>
        <v>0</v>
      </c>
      <c r="AD654" s="212">
        <f>AX654+BC654+BJ654+BO654+BT654+BY654</f>
        <v>114000</v>
      </c>
      <c r="AE654" s="252"/>
      <c r="AF654" s="252"/>
      <c r="AH654" s="249">
        <f>SUM(AI654:AL654)</f>
        <v>0</v>
      </c>
      <c r="AI654" s="238"/>
      <c r="AJ654" s="238"/>
      <c r="AK654" s="238"/>
      <c r="AL654" s="242"/>
      <c r="AM654" s="254"/>
      <c r="AN654" s="262"/>
      <c r="AO654" s="249">
        <f>SUM(AP654:AS654)</f>
        <v>0</v>
      </c>
      <c r="AP654" s="238"/>
      <c r="AQ654" s="238"/>
      <c r="AR654" s="238"/>
      <c r="AS654" s="239"/>
      <c r="AT654" s="214">
        <f>SUM(AU654:AX654)</f>
        <v>0</v>
      </c>
      <c r="AU654" s="238"/>
      <c r="AV654" s="238"/>
      <c r="AW654" s="238"/>
      <c r="AX654" s="246"/>
      <c r="AY654" s="249">
        <f>SUM(AZ654:BC654)</f>
        <v>114000</v>
      </c>
      <c r="AZ654" s="238"/>
      <c r="BA654" s="238"/>
      <c r="BB654" s="238"/>
      <c r="BC654" s="246">
        <v>114000</v>
      </c>
      <c r="BD654" s="254"/>
      <c r="BE654" s="252"/>
      <c r="BF654" s="249">
        <f>SUM(BG654:BJ654)</f>
        <v>0</v>
      </c>
      <c r="BG654" s="238"/>
      <c r="BH654" s="238"/>
      <c r="BI654" s="238"/>
      <c r="BJ654" s="239"/>
      <c r="BK654" s="249">
        <f>SUM(BL654:BO654)</f>
        <v>0</v>
      </c>
      <c r="BL654" s="238"/>
      <c r="BM654" s="238"/>
      <c r="BN654" s="238"/>
      <c r="BO654" s="246"/>
      <c r="BP654" s="223">
        <f>SUM(BQ654:BT654)</f>
        <v>0</v>
      </c>
      <c r="BQ654" s="238"/>
      <c r="BR654" s="238"/>
      <c r="BS654" s="238"/>
      <c r="BT654" s="246"/>
      <c r="BU654" s="249">
        <f>SUM(BV654:BY654)</f>
        <v>0</v>
      </c>
      <c r="BV654" s="238"/>
      <c r="BW654" s="238"/>
      <c r="BX654" s="238"/>
      <c r="BY654" s="246"/>
      <c r="CA654" s="222">
        <v>578</v>
      </c>
      <c r="CB654" s="216"/>
      <c r="CC654" s="216"/>
      <c r="CD654" s="216"/>
      <c r="CE654" s="216"/>
      <c r="CF654" s="216">
        <f t="shared" si="445"/>
        <v>0</v>
      </c>
      <c r="CH654" s="263">
        <v>32</v>
      </c>
      <c r="CJ654" s="202">
        <v>83</v>
      </c>
    </row>
    <row r="655" spans="1:88" s="202" customFormat="1" ht="16.5" customHeight="1" x14ac:dyDescent="0.15">
      <c r="A655" s="213"/>
      <c r="B655" s="237"/>
      <c r="C655" s="303"/>
      <c r="D655" s="697" t="s">
        <v>502</v>
      </c>
      <c r="E655" s="267"/>
      <c r="F655" s="325"/>
      <c r="G655" s="227"/>
      <c r="H655" s="1175">
        <v>3</v>
      </c>
      <c r="I655" s="230"/>
      <c r="J655" s="231"/>
      <c r="K655" s="234"/>
      <c r="L655" s="234"/>
      <c r="M655" s="234"/>
      <c r="N655" s="234"/>
      <c r="O655" s="234"/>
      <c r="P655" s="234"/>
      <c r="Q655" s="235"/>
      <c r="R655" s="255"/>
      <c r="S655" s="255"/>
      <c r="T655" s="936">
        <f>SUBTOTAL(9,T654:T654)</f>
        <v>114000</v>
      </c>
      <c r="U655" s="219">
        <f t="shared" ref="U655:AD655" si="492">SUBTOTAL(9,U654:U654)</f>
        <v>0</v>
      </c>
      <c r="V655" s="220">
        <f t="shared" si="492"/>
        <v>0</v>
      </c>
      <c r="W655" s="220">
        <f t="shared" si="492"/>
        <v>0</v>
      </c>
      <c r="X655" s="220">
        <f t="shared" si="492"/>
        <v>0</v>
      </c>
      <c r="Y655" s="221">
        <f t="shared" si="492"/>
        <v>0</v>
      </c>
      <c r="Z655" s="1138">
        <f t="shared" si="492"/>
        <v>114000</v>
      </c>
      <c r="AA655" s="220">
        <f t="shared" si="492"/>
        <v>0</v>
      </c>
      <c r="AB655" s="220">
        <f t="shared" si="492"/>
        <v>0</v>
      </c>
      <c r="AC655" s="220">
        <f t="shared" si="492"/>
        <v>0</v>
      </c>
      <c r="AD655" s="1104">
        <f t="shared" si="492"/>
        <v>114000</v>
      </c>
      <c r="AE655" s="252"/>
      <c r="AF655" s="252"/>
      <c r="AH655" s="251"/>
      <c r="AI655" s="240"/>
      <c r="AJ655" s="240"/>
      <c r="AK655" s="240"/>
      <c r="AL655" s="241"/>
      <c r="AM655" s="254"/>
      <c r="AN655" s="262"/>
      <c r="AO655" s="249"/>
      <c r="AP655" s="240"/>
      <c r="AQ655" s="240"/>
      <c r="AR655" s="240"/>
      <c r="AS655" s="241"/>
      <c r="AT655" s="214"/>
      <c r="AU655" s="240"/>
      <c r="AV655" s="240"/>
      <c r="AW655" s="240"/>
      <c r="AX655" s="241"/>
      <c r="AY655" s="249"/>
      <c r="AZ655" s="240"/>
      <c r="BA655" s="240"/>
      <c r="BB655" s="240"/>
      <c r="BC655" s="247"/>
      <c r="BD655" s="254"/>
      <c r="BE655" s="252"/>
      <c r="BF655" s="249"/>
      <c r="BG655" s="240"/>
      <c r="BH655" s="240"/>
      <c r="BI655" s="240"/>
      <c r="BJ655" s="241"/>
      <c r="BK655" s="249"/>
      <c r="BL655" s="240"/>
      <c r="BM655" s="240"/>
      <c r="BN655" s="240"/>
      <c r="BO655" s="247"/>
      <c r="BP655" s="223"/>
      <c r="BQ655" s="240"/>
      <c r="BR655" s="240"/>
      <c r="BS655" s="240"/>
      <c r="BT655" s="247"/>
      <c r="BU655" s="249"/>
      <c r="BV655" s="240"/>
      <c r="BW655" s="240"/>
      <c r="BX655" s="240"/>
      <c r="BY655" s="247"/>
      <c r="CA655" s="222"/>
      <c r="CB655" s="216"/>
      <c r="CC655" s="216"/>
      <c r="CD655" s="216"/>
      <c r="CE655" s="216"/>
      <c r="CF655" s="216">
        <f t="shared" si="445"/>
        <v>0</v>
      </c>
      <c r="CH655" s="425"/>
    </row>
    <row r="656" spans="1:88" s="202" customFormat="1" ht="16.5" customHeight="1" x14ac:dyDescent="0.15">
      <c r="A656" s="213">
        <f>+ROW()-14</f>
        <v>642</v>
      </c>
      <c r="B656" s="236" t="s">
        <v>28</v>
      </c>
      <c r="C656" s="268" t="s">
        <v>504</v>
      </c>
      <c r="D656" s="266" t="s">
        <v>505</v>
      </c>
      <c r="E656" s="267" t="s">
        <v>379</v>
      </c>
      <c r="F656" s="272" t="s">
        <v>424</v>
      </c>
      <c r="G656" s="224" t="s">
        <v>506</v>
      </c>
      <c r="H656" s="263" t="s">
        <v>255</v>
      </c>
      <c r="I656" s="230">
        <v>43739</v>
      </c>
      <c r="J656" s="231">
        <v>44834</v>
      </c>
      <c r="K656" s="232">
        <v>10</v>
      </c>
      <c r="L656" s="232">
        <v>3</v>
      </c>
      <c r="M656" s="232">
        <v>1</v>
      </c>
      <c r="N656" s="232">
        <v>3</v>
      </c>
      <c r="O656" s="232">
        <v>3</v>
      </c>
      <c r="P656" s="232">
        <v>6</v>
      </c>
      <c r="Q656" s="233">
        <v>22</v>
      </c>
      <c r="R656" s="255">
        <v>3900</v>
      </c>
      <c r="S656" s="255"/>
      <c r="T656" s="258">
        <v>4000</v>
      </c>
      <c r="U656" s="214">
        <f>AH656+AO656</f>
        <v>0</v>
      </c>
      <c r="V656" s="218">
        <f>AI656+AP656</f>
        <v>0</v>
      </c>
      <c r="W656" s="218">
        <f>AJ656+AQ656</f>
        <v>0</v>
      </c>
      <c r="X656" s="218">
        <f>AK656+AR656</f>
        <v>0</v>
      </c>
      <c r="Y656" s="212">
        <f>AL656+AS656</f>
        <v>0</v>
      </c>
      <c r="Z656" s="214">
        <f>AT656+AY656+BF656+BK656+BP656+BU656</f>
        <v>4000</v>
      </c>
      <c r="AA656" s="218">
        <f>AU656+AZ656+BG656+BL656+BQ656+BV656</f>
        <v>3000</v>
      </c>
      <c r="AB656" s="218">
        <f>AV656+BA656+BH656+BM656+BR656+BW656</f>
        <v>0</v>
      </c>
      <c r="AC656" s="218">
        <f>AW656+BB656+BI656+BN656+BS656+BX656</f>
        <v>0</v>
      </c>
      <c r="AD656" s="212">
        <f>AX656+BC656+BJ656+BO656+BT656+BY656</f>
        <v>1000</v>
      </c>
      <c r="AE656" s="252"/>
      <c r="AF656" s="252"/>
      <c r="AH656" s="249">
        <f>SUM(AI656:AL656)</f>
        <v>0</v>
      </c>
      <c r="AI656" s="238"/>
      <c r="AJ656" s="238"/>
      <c r="AK656" s="238"/>
      <c r="AL656" s="242"/>
      <c r="AM656" s="254"/>
      <c r="AN656" s="262"/>
      <c r="AO656" s="249">
        <f>SUM(AP656:AS656)</f>
        <v>0</v>
      </c>
      <c r="AP656" s="238"/>
      <c r="AQ656" s="238"/>
      <c r="AR656" s="238"/>
      <c r="AS656" s="239"/>
      <c r="AT656" s="214">
        <f>SUM(AU656:AX656)</f>
        <v>1600</v>
      </c>
      <c r="AU656" s="238">
        <v>1200</v>
      </c>
      <c r="AV656" s="238"/>
      <c r="AW656" s="238"/>
      <c r="AX656" s="246">
        <v>400</v>
      </c>
      <c r="AY656" s="249">
        <f>SUM(AZ656:BC656)</f>
        <v>1600</v>
      </c>
      <c r="AZ656" s="238">
        <v>1200</v>
      </c>
      <c r="BA656" s="238"/>
      <c r="BB656" s="238"/>
      <c r="BC656" s="239">
        <v>400</v>
      </c>
      <c r="BD656" s="254"/>
      <c r="BE656" s="252"/>
      <c r="BF656" s="249">
        <f>SUM(BG656:BJ656)</f>
        <v>800</v>
      </c>
      <c r="BG656" s="238">
        <v>600</v>
      </c>
      <c r="BH656" s="238"/>
      <c r="BI656" s="238"/>
      <c r="BJ656" s="246">
        <v>200</v>
      </c>
      <c r="BK656" s="249">
        <f>SUM(BL656:BO656)</f>
        <v>0</v>
      </c>
      <c r="BL656" s="238"/>
      <c r="BM656" s="238"/>
      <c r="BN656" s="238"/>
      <c r="BO656" s="246"/>
      <c r="BP656" s="223">
        <f>SUM(BQ656:BT656)</f>
        <v>0</v>
      </c>
      <c r="BQ656" s="238"/>
      <c r="BR656" s="238"/>
      <c r="BS656" s="238"/>
      <c r="BT656" s="246"/>
      <c r="BU656" s="249">
        <f>SUM(BV656:BY656)</f>
        <v>0</v>
      </c>
      <c r="BV656" s="238"/>
      <c r="BW656" s="238"/>
      <c r="BX656" s="238"/>
      <c r="BY656" s="246"/>
      <c r="CA656" s="222">
        <v>580</v>
      </c>
      <c r="CB656" s="216"/>
      <c r="CC656" s="216"/>
      <c r="CD656" s="216"/>
      <c r="CE656" s="216"/>
      <c r="CF656" s="216">
        <f t="shared" si="445"/>
        <v>0</v>
      </c>
      <c r="CH656" s="263" t="s">
        <v>76</v>
      </c>
      <c r="CJ656" s="202">
        <v>83</v>
      </c>
    </row>
    <row r="657" spans="1:88" s="202" customFormat="1" ht="16.5" customHeight="1" x14ac:dyDescent="0.15">
      <c r="A657" s="213"/>
      <c r="B657" s="237"/>
      <c r="C657" s="303"/>
      <c r="D657" s="697" t="s">
        <v>505</v>
      </c>
      <c r="E657" s="267"/>
      <c r="F657" s="325"/>
      <c r="G657" s="227"/>
      <c r="H657" s="1175" t="s">
        <v>255</v>
      </c>
      <c r="I657" s="230"/>
      <c r="J657" s="231"/>
      <c r="K657" s="234"/>
      <c r="L657" s="234"/>
      <c r="M657" s="234"/>
      <c r="N657" s="234"/>
      <c r="O657" s="234"/>
      <c r="P657" s="234"/>
      <c r="Q657" s="235"/>
      <c r="R657" s="255"/>
      <c r="S657" s="255"/>
      <c r="T657" s="936">
        <f>SUBTOTAL(9,T656:T656)</f>
        <v>4000</v>
      </c>
      <c r="U657" s="219">
        <f t="shared" ref="U657:AD657" si="493">SUBTOTAL(9,U656:U656)</f>
        <v>0</v>
      </c>
      <c r="V657" s="220">
        <f t="shared" si="493"/>
        <v>0</v>
      </c>
      <c r="W657" s="220">
        <f t="shared" si="493"/>
        <v>0</v>
      </c>
      <c r="X657" s="220">
        <f t="shared" si="493"/>
        <v>0</v>
      </c>
      <c r="Y657" s="221">
        <f t="shared" si="493"/>
        <v>0</v>
      </c>
      <c r="Z657" s="1138">
        <f t="shared" si="493"/>
        <v>4000</v>
      </c>
      <c r="AA657" s="1148">
        <f t="shared" si="493"/>
        <v>3000</v>
      </c>
      <c r="AB657" s="220">
        <f t="shared" si="493"/>
        <v>0</v>
      </c>
      <c r="AC657" s="220">
        <f t="shared" si="493"/>
        <v>0</v>
      </c>
      <c r="AD657" s="1104">
        <f t="shared" si="493"/>
        <v>1000</v>
      </c>
      <c r="AE657" s="252"/>
      <c r="AF657" s="252"/>
      <c r="AH657" s="251"/>
      <c r="AI657" s="240"/>
      <c r="AJ657" s="240"/>
      <c r="AK657" s="240"/>
      <c r="AL657" s="241"/>
      <c r="AM657" s="254"/>
      <c r="AN657" s="262"/>
      <c r="AO657" s="249"/>
      <c r="AP657" s="240"/>
      <c r="AQ657" s="240"/>
      <c r="AR657" s="240"/>
      <c r="AS657" s="241"/>
      <c r="AT657" s="214"/>
      <c r="AU657" s="240"/>
      <c r="AV657" s="240"/>
      <c r="AW657" s="240"/>
      <c r="AX657" s="241"/>
      <c r="AY657" s="249"/>
      <c r="AZ657" s="240"/>
      <c r="BA657" s="240"/>
      <c r="BB657" s="240"/>
      <c r="BC657" s="241"/>
      <c r="BD657" s="254"/>
      <c r="BE657" s="252"/>
      <c r="BF657" s="249"/>
      <c r="BG657" s="240"/>
      <c r="BH657" s="240"/>
      <c r="BI657" s="240"/>
      <c r="BJ657" s="241"/>
      <c r="BK657" s="249"/>
      <c r="BL657" s="240"/>
      <c r="BM657" s="240"/>
      <c r="BN657" s="240"/>
      <c r="BO657" s="247"/>
      <c r="BP657" s="223"/>
      <c r="BQ657" s="240"/>
      <c r="BR657" s="240"/>
      <c r="BS657" s="240"/>
      <c r="BT657" s="247"/>
      <c r="BU657" s="249"/>
      <c r="BV657" s="240"/>
      <c r="BW657" s="240"/>
      <c r="BX657" s="240"/>
      <c r="BY657" s="247"/>
      <c r="CA657" s="222"/>
      <c r="CB657" s="216"/>
      <c r="CC657" s="216"/>
      <c r="CD657" s="216"/>
      <c r="CE657" s="216"/>
      <c r="CF657" s="216">
        <f t="shared" si="445"/>
        <v>0</v>
      </c>
      <c r="CH657" s="425"/>
    </row>
    <row r="658" spans="1:88" s="202" customFormat="1" ht="16.5" customHeight="1" x14ac:dyDescent="0.15">
      <c r="A658" s="213">
        <f>+ROW()-14</f>
        <v>644</v>
      </c>
      <c r="B658" s="236" t="s">
        <v>74</v>
      </c>
      <c r="C658" s="268" t="s">
        <v>507</v>
      </c>
      <c r="D658" s="266" t="s">
        <v>508</v>
      </c>
      <c r="E658" s="267" t="s">
        <v>379</v>
      </c>
      <c r="F658" s="272" t="s">
        <v>424</v>
      </c>
      <c r="G658" s="224" t="s">
        <v>509</v>
      </c>
      <c r="H658" s="263" t="s">
        <v>261</v>
      </c>
      <c r="I658" s="322">
        <v>43482</v>
      </c>
      <c r="J658" s="323">
        <v>45016</v>
      </c>
      <c r="K658" s="232">
        <v>10</v>
      </c>
      <c r="L658" s="232">
        <v>3</v>
      </c>
      <c r="M658" s="232">
        <v>1</v>
      </c>
      <c r="N658" s="232">
        <v>2</v>
      </c>
      <c r="O658" s="232">
        <v>19</v>
      </c>
      <c r="P658" s="232">
        <v>3</v>
      </c>
      <c r="Q658" s="233">
        <v>47</v>
      </c>
      <c r="R658" s="255">
        <v>120000</v>
      </c>
      <c r="S658" s="255"/>
      <c r="T658" s="624">
        <v>120000</v>
      </c>
      <c r="U658" s="214">
        <f>AH658+AO658</f>
        <v>30000</v>
      </c>
      <c r="V658" s="218">
        <f>AI658+AP658</f>
        <v>0</v>
      </c>
      <c r="W658" s="218">
        <f>AJ658+AQ658</f>
        <v>0</v>
      </c>
      <c r="X658" s="218">
        <f>AK658+AR658</f>
        <v>0</v>
      </c>
      <c r="Y658" s="212">
        <f>AL658+AS658</f>
        <v>30000</v>
      </c>
      <c r="Z658" s="214">
        <f>AT658+AY658+BF658+BK658+BP658+BU658</f>
        <v>90000</v>
      </c>
      <c r="AA658" s="218">
        <f>AU658+AZ658+BG658+BL658+BQ658+BV658</f>
        <v>0</v>
      </c>
      <c r="AB658" s="218">
        <f>AV658+BA658+BH658+BM658+BR658+BW658</f>
        <v>0</v>
      </c>
      <c r="AC658" s="218">
        <f>AW658+BB658+BI658+BN658+BS658+BX658</f>
        <v>0</v>
      </c>
      <c r="AD658" s="212">
        <f>AX658+BC658+BJ658+BO658+BT658+BY658</f>
        <v>90000</v>
      </c>
      <c r="AE658" s="252"/>
      <c r="AF658" s="252"/>
      <c r="AH658" s="249">
        <f>SUM(AI658:AL658)</f>
        <v>0</v>
      </c>
      <c r="AI658" s="238"/>
      <c r="AJ658" s="238"/>
      <c r="AK658" s="238"/>
      <c r="AL658" s="242"/>
      <c r="AM658" s="254"/>
      <c r="AN658" s="262"/>
      <c r="AO658" s="249">
        <f>SUM(AP658:AS658)</f>
        <v>30000</v>
      </c>
      <c r="AP658" s="238"/>
      <c r="AQ658" s="238"/>
      <c r="AR658" s="238"/>
      <c r="AS658" s="239">
        <v>30000</v>
      </c>
      <c r="AT658" s="214">
        <f>SUM(AU658:AX658)</f>
        <v>30000</v>
      </c>
      <c r="AU658" s="238"/>
      <c r="AV658" s="238"/>
      <c r="AW658" s="238"/>
      <c r="AX658" s="246">
        <v>30000</v>
      </c>
      <c r="AY658" s="249">
        <f>SUM(AZ658:BC658)</f>
        <v>30000</v>
      </c>
      <c r="AZ658" s="238"/>
      <c r="BA658" s="238"/>
      <c r="BB658" s="238"/>
      <c r="BC658" s="239">
        <v>30000</v>
      </c>
      <c r="BD658" s="254"/>
      <c r="BE658" s="252"/>
      <c r="BF658" s="249">
        <f>SUM(BG658:BJ658)</f>
        <v>30000</v>
      </c>
      <c r="BG658" s="238"/>
      <c r="BH658" s="238"/>
      <c r="BI658" s="238"/>
      <c r="BJ658" s="246">
        <v>30000</v>
      </c>
      <c r="BK658" s="249">
        <f>SUM(BL658:BO658)</f>
        <v>0</v>
      </c>
      <c r="BL658" s="238"/>
      <c r="BM658" s="238"/>
      <c r="BN658" s="238"/>
      <c r="BO658" s="246"/>
      <c r="BP658" s="223">
        <f>SUM(BQ658:BT658)</f>
        <v>0</v>
      </c>
      <c r="BQ658" s="238"/>
      <c r="BR658" s="238"/>
      <c r="BS658" s="238"/>
      <c r="BT658" s="246"/>
      <c r="BU658" s="249">
        <f>SUM(BV658:BY658)</f>
        <v>0</v>
      </c>
      <c r="BV658" s="238"/>
      <c r="BW658" s="238"/>
      <c r="BX658" s="238"/>
      <c r="BY658" s="246"/>
      <c r="CA658" s="222">
        <v>582</v>
      </c>
      <c r="CB658" s="216"/>
      <c r="CC658" s="216"/>
      <c r="CD658" s="216"/>
      <c r="CE658" s="216"/>
      <c r="CF658" s="216">
        <f t="shared" si="445"/>
        <v>0</v>
      </c>
      <c r="CH658" s="263" t="s">
        <v>196</v>
      </c>
      <c r="CJ658" s="202">
        <v>83</v>
      </c>
    </row>
    <row r="659" spans="1:88" s="202" customFormat="1" ht="16.5" customHeight="1" x14ac:dyDescent="0.15">
      <c r="A659" s="213"/>
      <c r="B659" s="237"/>
      <c r="C659" s="303"/>
      <c r="D659" s="697" t="s">
        <v>508</v>
      </c>
      <c r="E659" s="267"/>
      <c r="F659" s="325"/>
      <c r="G659" s="227"/>
      <c r="H659" s="1175" t="s">
        <v>261</v>
      </c>
      <c r="I659" s="322"/>
      <c r="J659" s="323"/>
      <c r="K659" s="234"/>
      <c r="L659" s="234"/>
      <c r="M659" s="234"/>
      <c r="N659" s="234"/>
      <c r="O659" s="234"/>
      <c r="P659" s="234"/>
      <c r="Q659" s="235"/>
      <c r="R659" s="255"/>
      <c r="S659" s="255"/>
      <c r="T659" s="936">
        <f>SUBTOTAL(9,T658:T658)</f>
        <v>120000</v>
      </c>
      <c r="U659" s="1138">
        <f t="shared" ref="U659:AD659" si="494">SUBTOTAL(9,U658:U658)</f>
        <v>30000</v>
      </c>
      <c r="V659" s="220">
        <f t="shared" si="494"/>
        <v>0</v>
      </c>
      <c r="W659" s="220">
        <f t="shared" si="494"/>
        <v>0</v>
      </c>
      <c r="X659" s="220">
        <f t="shared" si="494"/>
        <v>0</v>
      </c>
      <c r="Y659" s="221">
        <f t="shared" si="494"/>
        <v>30000</v>
      </c>
      <c r="Z659" s="1138">
        <f t="shared" si="494"/>
        <v>90000</v>
      </c>
      <c r="AA659" s="220">
        <f t="shared" si="494"/>
        <v>0</v>
      </c>
      <c r="AB659" s="220">
        <f t="shared" si="494"/>
        <v>0</v>
      </c>
      <c r="AC659" s="220">
        <f t="shared" si="494"/>
        <v>0</v>
      </c>
      <c r="AD659" s="1104">
        <f t="shared" si="494"/>
        <v>90000</v>
      </c>
      <c r="AE659" s="252"/>
      <c r="AF659" s="252"/>
      <c r="AH659" s="251"/>
      <c r="AI659" s="240"/>
      <c r="AJ659" s="240"/>
      <c r="AK659" s="240"/>
      <c r="AL659" s="241"/>
      <c r="AM659" s="254"/>
      <c r="AN659" s="262"/>
      <c r="AO659" s="249"/>
      <c r="AP659" s="240"/>
      <c r="AQ659" s="240"/>
      <c r="AR659" s="240"/>
      <c r="AS659" s="241"/>
      <c r="AT659" s="214"/>
      <c r="AU659" s="240"/>
      <c r="AV659" s="240"/>
      <c r="AW659" s="240"/>
      <c r="AX659" s="241"/>
      <c r="AY659" s="249"/>
      <c r="AZ659" s="240"/>
      <c r="BA659" s="240"/>
      <c r="BB659" s="240"/>
      <c r="BC659" s="241"/>
      <c r="BD659" s="254"/>
      <c r="BE659" s="252"/>
      <c r="BF659" s="249"/>
      <c r="BG659" s="240"/>
      <c r="BH659" s="240"/>
      <c r="BI659" s="240"/>
      <c r="BJ659" s="241"/>
      <c r="BK659" s="249"/>
      <c r="BL659" s="240"/>
      <c r="BM659" s="240"/>
      <c r="BN659" s="240"/>
      <c r="BO659" s="247"/>
      <c r="BP659" s="223"/>
      <c r="BQ659" s="240"/>
      <c r="BR659" s="240"/>
      <c r="BS659" s="240"/>
      <c r="BT659" s="247"/>
      <c r="BU659" s="249"/>
      <c r="BV659" s="240"/>
      <c r="BW659" s="240"/>
      <c r="BX659" s="240"/>
      <c r="BY659" s="247"/>
      <c r="CA659" s="222"/>
      <c r="CB659" s="216"/>
      <c r="CC659" s="216"/>
      <c r="CD659" s="216"/>
      <c r="CE659" s="216"/>
      <c r="CF659" s="216">
        <f t="shared" si="445"/>
        <v>0</v>
      </c>
      <c r="CH659" s="425"/>
    </row>
    <row r="660" spans="1:88" s="202" customFormat="1" ht="16.5" customHeight="1" x14ac:dyDescent="0.15">
      <c r="A660" s="213">
        <f>+ROW()-14</f>
        <v>646</v>
      </c>
      <c r="B660" s="237" t="s">
        <v>27</v>
      </c>
      <c r="C660" s="303" t="s">
        <v>1353</v>
      </c>
      <c r="D660" s="304" t="s">
        <v>535</v>
      </c>
      <c r="E660" s="267" t="s">
        <v>379</v>
      </c>
      <c r="F660" s="267" t="s">
        <v>379</v>
      </c>
      <c r="G660" s="326" t="s">
        <v>536</v>
      </c>
      <c r="H660" s="319">
        <v>3</v>
      </c>
      <c r="I660" s="275">
        <v>44206</v>
      </c>
      <c r="J660" s="320">
        <v>44651</v>
      </c>
      <c r="K660" s="327">
        <v>10</v>
      </c>
      <c r="L660" s="327">
        <v>3</v>
      </c>
      <c r="M660" s="327">
        <v>1</v>
      </c>
      <c r="N660" s="327">
        <v>2</v>
      </c>
      <c r="O660" s="327">
        <v>19</v>
      </c>
      <c r="P660" s="327">
        <v>3</v>
      </c>
      <c r="Q660" s="328">
        <v>65</v>
      </c>
      <c r="R660" s="329"/>
      <c r="S660" s="329"/>
      <c r="T660" s="295">
        <v>115000</v>
      </c>
      <c r="U660" s="300">
        <f>AH660+AO660</f>
        <v>0</v>
      </c>
      <c r="V660" s="301">
        <f>AI660+AP660</f>
        <v>0</v>
      </c>
      <c r="W660" s="301">
        <f>AJ660+AQ660</f>
        <v>0</v>
      </c>
      <c r="X660" s="301">
        <f>AK660+AR660</f>
        <v>0</v>
      </c>
      <c r="Y660" s="330">
        <f>AL660+AS660</f>
        <v>0</v>
      </c>
      <c r="Z660" s="214">
        <f>AT660+AY660+BF660+BK660+BP660+BU660</f>
        <v>115000</v>
      </c>
      <c r="AA660" s="301">
        <f>AU660+AZ660+BG660+BL660+BQ660+BV660</f>
        <v>0</v>
      </c>
      <c r="AB660" s="301">
        <f>AV660+BA660+BH660+BM660+BR660+BW660</f>
        <v>0</v>
      </c>
      <c r="AC660" s="301">
        <f>AW660+BB660+BI660+BN660+BS660+BX660</f>
        <v>0</v>
      </c>
      <c r="AD660" s="212">
        <f>AX660+BC660+BJ660+BO660+BT660+BY660</f>
        <v>115000</v>
      </c>
      <c r="AE660" s="331"/>
      <c r="AF660" s="331"/>
      <c r="AG660" s="332"/>
      <c r="AH660" s="333">
        <f>SUM(AI660:AL660)</f>
        <v>0</v>
      </c>
      <c r="AI660" s="296"/>
      <c r="AJ660" s="296"/>
      <c r="AK660" s="296"/>
      <c r="AL660" s="302"/>
      <c r="AM660" s="334"/>
      <c r="AN660" s="335"/>
      <c r="AO660" s="336">
        <f>SUM(AP660:AS660)</f>
        <v>0</v>
      </c>
      <c r="AP660" s="296"/>
      <c r="AQ660" s="296"/>
      <c r="AR660" s="296"/>
      <c r="AS660" s="337"/>
      <c r="AT660" s="338">
        <f>SUM(AU660:AX660)</f>
        <v>0</v>
      </c>
      <c r="AU660" s="296"/>
      <c r="AV660" s="296"/>
      <c r="AW660" s="296"/>
      <c r="AX660" s="302"/>
      <c r="AY660" s="249">
        <f>SUM(AZ660:BC660)</f>
        <v>115000</v>
      </c>
      <c r="AZ660" s="296"/>
      <c r="BA660" s="296"/>
      <c r="BB660" s="296"/>
      <c r="BC660" s="297">
        <v>115000</v>
      </c>
      <c r="BD660" s="334"/>
      <c r="BE660" s="331"/>
      <c r="BF660" s="336">
        <f>SUM(BG660:BJ660)</f>
        <v>0</v>
      </c>
      <c r="BG660" s="296"/>
      <c r="BH660" s="296"/>
      <c r="BI660" s="296"/>
      <c r="BJ660" s="302"/>
      <c r="BK660" s="336">
        <f>SUM(BL660:BO660)</f>
        <v>0</v>
      </c>
      <c r="BL660" s="296"/>
      <c r="BM660" s="296"/>
      <c r="BN660" s="296"/>
      <c r="BO660" s="297"/>
      <c r="BP660" s="339">
        <f>SUM(BQ660:BT660)</f>
        <v>0</v>
      </c>
      <c r="BQ660" s="296"/>
      <c r="BR660" s="296"/>
      <c r="BS660" s="296"/>
      <c r="BT660" s="297"/>
      <c r="BU660" s="249">
        <f>SUM(BV660:BY660)</f>
        <v>0</v>
      </c>
      <c r="BV660" s="240"/>
      <c r="BW660" s="240"/>
      <c r="BX660" s="240"/>
      <c r="BY660" s="247"/>
      <c r="CA660" s="222">
        <v>1021</v>
      </c>
      <c r="CB660" s="216"/>
      <c r="CC660" s="216"/>
      <c r="CD660" s="216"/>
      <c r="CE660" s="216"/>
      <c r="CF660" s="216">
        <f t="shared" ref="CF660:CF724" si="495">+T660-Z660-U660</f>
        <v>0</v>
      </c>
      <c r="CH660" s="661"/>
    </row>
    <row r="661" spans="1:88" s="202" customFormat="1" ht="16.5" customHeight="1" x14ac:dyDescent="0.15">
      <c r="A661" s="213"/>
      <c r="B661" s="237"/>
      <c r="C661" s="303"/>
      <c r="D661" s="680" t="s">
        <v>2068</v>
      </c>
      <c r="E661" s="267"/>
      <c r="F661" s="272"/>
      <c r="G661" s="326"/>
      <c r="H661" s="1182">
        <v>3</v>
      </c>
      <c r="I661" s="275"/>
      <c r="J661" s="320"/>
      <c r="K661" s="327"/>
      <c r="L661" s="327"/>
      <c r="M661" s="327"/>
      <c r="N661" s="327"/>
      <c r="O661" s="327"/>
      <c r="P661" s="327"/>
      <c r="Q661" s="328"/>
      <c r="R661" s="329"/>
      <c r="S661" s="329"/>
      <c r="T661" s="976">
        <f>SUBTOTAL(9,T660:T660)</f>
        <v>115000</v>
      </c>
      <c r="U661" s="1162">
        <f t="shared" ref="U661:AD661" si="496">SUBTOTAL(9,U660:U660)</f>
        <v>0</v>
      </c>
      <c r="V661" s="301">
        <f t="shared" si="496"/>
        <v>0</v>
      </c>
      <c r="W661" s="301">
        <f t="shared" si="496"/>
        <v>0</v>
      </c>
      <c r="X661" s="301">
        <f t="shared" si="496"/>
        <v>0</v>
      </c>
      <c r="Y661" s="330">
        <f t="shared" si="496"/>
        <v>0</v>
      </c>
      <c r="Z661" s="1146">
        <f t="shared" si="496"/>
        <v>115000</v>
      </c>
      <c r="AA661" s="301">
        <f t="shared" si="496"/>
        <v>0</v>
      </c>
      <c r="AB661" s="301">
        <f t="shared" si="496"/>
        <v>0</v>
      </c>
      <c r="AC661" s="301">
        <f t="shared" si="496"/>
        <v>0</v>
      </c>
      <c r="AD661" s="1141">
        <f t="shared" si="496"/>
        <v>115000</v>
      </c>
      <c r="AE661" s="331"/>
      <c r="AF661" s="331"/>
      <c r="AG661" s="332"/>
      <c r="AH661" s="333"/>
      <c r="AI661" s="296"/>
      <c r="AJ661" s="296"/>
      <c r="AK661" s="296"/>
      <c r="AL661" s="302"/>
      <c r="AM661" s="334"/>
      <c r="AN661" s="335"/>
      <c r="AO661" s="336"/>
      <c r="AP661" s="296"/>
      <c r="AQ661" s="296"/>
      <c r="AR661" s="296"/>
      <c r="AS661" s="302"/>
      <c r="AT661" s="338"/>
      <c r="AU661" s="296"/>
      <c r="AV661" s="296"/>
      <c r="AW661" s="296"/>
      <c r="AX661" s="302"/>
      <c r="AY661" s="249"/>
      <c r="AZ661" s="296"/>
      <c r="BA661" s="296"/>
      <c r="BB661" s="296"/>
      <c r="BC661" s="302"/>
      <c r="BD661" s="334"/>
      <c r="BE661" s="331"/>
      <c r="BF661" s="336"/>
      <c r="BG661" s="296"/>
      <c r="BH661" s="296"/>
      <c r="BI661" s="296"/>
      <c r="BJ661" s="302"/>
      <c r="BK661" s="336"/>
      <c r="BL661" s="296"/>
      <c r="BM661" s="296"/>
      <c r="BN661" s="296"/>
      <c r="BO661" s="297"/>
      <c r="BP661" s="339"/>
      <c r="BQ661" s="296"/>
      <c r="BR661" s="296"/>
      <c r="BS661" s="296"/>
      <c r="BT661" s="297"/>
      <c r="BU661" s="249"/>
      <c r="BV661" s="240"/>
      <c r="BW661" s="240"/>
      <c r="BX661" s="240"/>
      <c r="BY661" s="247"/>
      <c r="CA661" s="222"/>
      <c r="CB661" s="216"/>
      <c r="CC661" s="216"/>
      <c r="CD661" s="216"/>
      <c r="CE661" s="216"/>
      <c r="CF661" s="216">
        <f t="shared" si="495"/>
        <v>0</v>
      </c>
      <c r="CH661" s="661"/>
    </row>
    <row r="662" spans="1:88" s="211" customFormat="1" ht="16.5" customHeight="1" x14ac:dyDescent="0.15">
      <c r="A662" s="213">
        <f>+ROW()-14</f>
        <v>648</v>
      </c>
      <c r="B662" s="236" t="s">
        <v>26</v>
      </c>
      <c r="C662" s="268" t="s">
        <v>1421</v>
      </c>
      <c r="D662" s="266" t="s">
        <v>1422</v>
      </c>
      <c r="E662" s="874" t="s">
        <v>379</v>
      </c>
      <c r="F662" s="874" t="s">
        <v>379</v>
      </c>
      <c r="G662" s="224" t="s">
        <v>1423</v>
      </c>
      <c r="H662" s="263">
        <v>3</v>
      </c>
      <c r="I662" s="230">
        <v>44256</v>
      </c>
      <c r="J662" s="231">
        <v>44651</v>
      </c>
      <c r="K662" s="1107">
        <v>10</v>
      </c>
      <c r="L662" s="1107">
        <v>3</v>
      </c>
      <c r="M662" s="1107">
        <v>1</v>
      </c>
      <c r="N662" s="1107">
        <v>2</v>
      </c>
      <c r="O662" s="1107">
        <v>21</v>
      </c>
      <c r="P662" s="1107">
        <v>4</v>
      </c>
      <c r="Q662" s="1108">
        <v>18</v>
      </c>
      <c r="R662" s="255"/>
      <c r="S662" s="255"/>
      <c r="T662" s="450">
        <v>20000</v>
      </c>
      <c r="U662" s="214">
        <f>AH662+AO662</f>
        <v>0</v>
      </c>
      <c r="V662" s="218">
        <f>AI662+AP662</f>
        <v>0</v>
      </c>
      <c r="W662" s="218">
        <f>AJ662+AQ662</f>
        <v>0</v>
      </c>
      <c r="X662" s="218">
        <f>AK662+AR662</f>
        <v>0</v>
      </c>
      <c r="Y662" s="212">
        <f>AL662+AS662</f>
        <v>0</v>
      </c>
      <c r="Z662" s="214">
        <f>AT662+AY662+BF662+BK662+BP662+BU662</f>
        <v>20000</v>
      </c>
      <c r="AA662" s="218">
        <f>AU662+AZ662+BG662+BL662+BQ662+BV662</f>
        <v>10000</v>
      </c>
      <c r="AB662" s="218">
        <f>AV662+BA662+BH662+BM662+BR662+BW662</f>
        <v>0</v>
      </c>
      <c r="AC662" s="218">
        <f>AW662+BB662+BI662+BN662+BS662+BX662</f>
        <v>0</v>
      </c>
      <c r="AD662" s="212">
        <f>AX662+BC662+BJ662+BO662+BT662+BY662</f>
        <v>10000</v>
      </c>
      <c r="AE662" s="252"/>
      <c r="AF662" s="252"/>
      <c r="AH662" s="249">
        <f>SUM(AI662:AL662)</f>
        <v>0</v>
      </c>
      <c r="AI662" s="238"/>
      <c r="AJ662" s="238"/>
      <c r="AK662" s="238"/>
      <c r="AL662" s="239"/>
      <c r="AM662" s="254"/>
      <c r="AN662" s="262"/>
      <c r="AO662" s="249">
        <f>SUM(AP662:AS662)</f>
        <v>0</v>
      </c>
      <c r="AP662" s="238"/>
      <c r="AQ662" s="238"/>
      <c r="AR662" s="238"/>
      <c r="AS662" s="242"/>
      <c r="AT662" s="214">
        <f>SUM(AU662:AX662)</f>
        <v>0</v>
      </c>
      <c r="AU662" s="238"/>
      <c r="AV662" s="238"/>
      <c r="AW662" s="238"/>
      <c r="AX662" s="239"/>
      <c r="AY662" s="249">
        <f>SUM(AZ662:BC662)</f>
        <v>20000</v>
      </c>
      <c r="AZ662" s="357">
        <f>+ROUND(10000,0)</f>
        <v>10000</v>
      </c>
      <c r="BA662" s="357"/>
      <c r="BB662" s="357"/>
      <c r="BC662" s="281">
        <f>20000-AZ662</f>
        <v>10000</v>
      </c>
      <c r="BD662" s="254"/>
      <c r="BE662" s="252"/>
      <c r="BF662" s="249">
        <f>SUM(BG662:BJ662)</f>
        <v>0</v>
      </c>
      <c r="BG662" s="238"/>
      <c r="BH662" s="238"/>
      <c r="BI662" s="238"/>
      <c r="BJ662" s="239"/>
      <c r="BK662" s="249">
        <f>SUM(BL662:BO662)</f>
        <v>0</v>
      </c>
      <c r="BL662" s="238"/>
      <c r="BM662" s="238"/>
      <c r="BN662" s="238"/>
      <c r="BO662" s="246"/>
      <c r="BP662" s="223">
        <f>SUM(BQ662:BT662)</f>
        <v>0</v>
      </c>
      <c r="BQ662" s="238"/>
      <c r="BR662" s="238"/>
      <c r="BS662" s="238"/>
      <c r="BT662" s="246"/>
      <c r="BU662" s="249">
        <f>SUM(BV662:BY662)</f>
        <v>0</v>
      </c>
      <c r="BV662" s="238"/>
      <c r="BW662" s="238"/>
      <c r="BX662" s="238"/>
      <c r="BY662" s="246"/>
      <c r="CA662" s="222">
        <v>631</v>
      </c>
      <c r="CB662" s="216"/>
      <c r="CC662" s="216"/>
      <c r="CD662" s="216"/>
      <c r="CE662" s="216"/>
      <c r="CF662" s="216">
        <f>+T662-Z662-U662</f>
        <v>0</v>
      </c>
      <c r="CH662" s="263">
        <v>32</v>
      </c>
      <c r="CJ662" s="274">
        <v>91</v>
      </c>
    </row>
    <row r="663" spans="1:88" s="211" customFormat="1" ht="16.5" customHeight="1" x14ac:dyDescent="0.15">
      <c r="A663" s="213"/>
      <c r="B663" s="236"/>
      <c r="C663" s="268"/>
      <c r="D663" s="697" t="s">
        <v>1422</v>
      </c>
      <c r="E663" s="267"/>
      <c r="F663" s="272"/>
      <c r="G663" s="224"/>
      <c r="H663" s="1175">
        <v>3</v>
      </c>
      <c r="I663" s="230"/>
      <c r="J663" s="231"/>
      <c r="K663" s="232"/>
      <c r="L663" s="232"/>
      <c r="M663" s="232"/>
      <c r="N663" s="232"/>
      <c r="O663" s="232"/>
      <c r="P663" s="232"/>
      <c r="Q663" s="233"/>
      <c r="R663" s="255"/>
      <c r="S663" s="255"/>
      <c r="T663" s="975">
        <f>SUBTOTAL(9,T662:T662)</f>
        <v>20000</v>
      </c>
      <c r="U663" s="214">
        <f t="shared" ref="U663:AD663" si="497">SUBTOTAL(9,U662:U662)</f>
        <v>0</v>
      </c>
      <c r="V663" s="218">
        <f t="shared" si="497"/>
        <v>0</v>
      </c>
      <c r="W663" s="218">
        <f t="shared" si="497"/>
        <v>0</v>
      </c>
      <c r="X663" s="218">
        <f t="shared" si="497"/>
        <v>0</v>
      </c>
      <c r="Y663" s="212">
        <f t="shared" si="497"/>
        <v>0</v>
      </c>
      <c r="Z663" s="1146">
        <f t="shared" si="497"/>
        <v>20000</v>
      </c>
      <c r="AA663" s="1149">
        <f t="shared" si="497"/>
        <v>10000</v>
      </c>
      <c r="AB663" s="218">
        <f t="shared" si="497"/>
        <v>0</v>
      </c>
      <c r="AC663" s="218">
        <f t="shared" si="497"/>
        <v>0</v>
      </c>
      <c r="AD663" s="1141">
        <f t="shared" si="497"/>
        <v>10000</v>
      </c>
      <c r="AE663" s="252"/>
      <c r="AF663" s="252"/>
      <c r="AH663" s="249"/>
      <c r="AI663" s="238"/>
      <c r="AJ663" s="238"/>
      <c r="AK663" s="238"/>
      <c r="AL663" s="239"/>
      <c r="AM663" s="254"/>
      <c r="AN663" s="262"/>
      <c r="AO663" s="249"/>
      <c r="AP663" s="238"/>
      <c r="AQ663" s="238"/>
      <c r="AR663" s="238"/>
      <c r="AS663" s="242"/>
      <c r="AT663" s="214"/>
      <c r="AU663" s="238"/>
      <c r="AV663" s="238"/>
      <c r="AW663" s="238"/>
      <c r="AX663" s="239"/>
      <c r="AY663" s="249"/>
      <c r="AZ663" s="357"/>
      <c r="BA663" s="357"/>
      <c r="BB663" s="357"/>
      <c r="BC663" s="281"/>
      <c r="BD663" s="254"/>
      <c r="BE663" s="252"/>
      <c r="BF663" s="249"/>
      <c r="BG663" s="238"/>
      <c r="BH663" s="238"/>
      <c r="BI663" s="238"/>
      <c r="BJ663" s="239"/>
      <c r="BK663" s="249"/>
      <c r="BL663" s="238"/>
      <c r="BM663" s="238"/>
      <c r="BN663" s="238"/>
      <c r="BO663" s="246"/>
      <c r="BP663" s="223"/>
      <c r="BQ663" s="238"/>
      <c r="BR663" s="238"/>
      <c r="BS663" s="238"/>
      <c r="BT663" s="246"/>
      <c r="BU663" s="249"/>
      <c r="BV663" s="238"/>
      <c r="BW663" s="238"/>
      <c r="BX663" s="238"/>
      <c r="BY663" s="246"/>
      <c r="CA663" s="222"/>
      <c r="CB663" s="216"/>
      <c r="CC663" s="216"/>
      <c r="CD663" s="216"/>
      <c r="CE663" s="216"/>
      <c r="CF663" s="216">
        <f>+T663-Z663-U663</f>
        <v>0</v>
      </c>
      <c r="CH663" s="263"/>
      <c r="CJ663" s="274"/>
    </row>
    <row r="664" spans="1:88" s="202" customFormat="1" ht="16.5" customHeight="1" x14ac:dyDescent="0.15">
      <c r="A664" s="213">
        <f>+ROW()-14</f>
        <v>650</v>
      </c>
      <c r="B664" s="236" t="s">
        <v>74</v>
      </c>
      <c r="C664" s="268" t="s">
        <v>510</v>
      </c>
      <c r="D664" s="266" t="s">
        <v>511</v>
      </c>
      <c r="E664" s="267" t="s">
        <v>379</v>
      </c>
      <c r="F664" s="272" t="s">
        <v>424</v>
      </c>
      <c r="G664" s="224" t="s">
        <v>512</v>
      </c>
      <c r="H664" s="263" t="s">
        <v>257</v>
      </c>
      <c r="I664" s="230">
        <v>43496</v>
      </c>
      <c r="J664" s="231">
        <v>45747</v>
      </c>
      <c r="K664" s="232">
        <v>10</v>
      </c>
      <c r="L664" s="232">
        <v>3</v>
      </c>
      <c r="M664" s="232">
        <v>1</v>
      </c>
      <c r="N664" s="232">
        <v>2</v>
      </c>
      <c r="O664" s="232">
        <v>22</v>
      </c>
      <c r="P664" s="232">
        <v>3</v>
      </c>
      <c r="Q664" s="233">
        <v>25</v>
      </c>
      <c r="R664" s="255">
        <v>355501</v>
      </c>
      <c r="S664" s="255"/>
      <c r="T664" s="258">
        <v>355501</v>
      </c>
      <c r="U664" s="214">
        <f>AH664+AO664</f>
        <v>0</v>
      </c>
      <c r="V664" s="218">
        <f>AI664+AP664</f>
        <v>0</v>
      </c>
      <c r="W664" s="218">
        <f>AJ664+AQ664</f>
        <v>0</v>
      </c>
      <c r="X664" s="218">
        <f>AK664+AR664</f>
        <v>0</v>
      </c>
      <c r="Y664" s="212">
        <f>AL664+AS664</f>
        <v>0</v>
      </c>
      <c r="Z664" s="214">
        <f>AT664+AY664+BF664+BK664+BP664+BU664</f>
        <v>355501</v>
      </c>
      <c r="AA664" s="218">
        <f>AU664+AZ664+BG664+BL664+BQ664+BV664</f>
        <v>0</v>
      </c>
      <c r="AB664" s="218">
        <f>AV664+BA664+BH664+BM664+BR664+BW664</f>
        <v>0</v>
      </c>
      <c r="AC664" s="218">
        <f>AW664+BB664+BI664+BN664+BS664+BX664</f>
        <v>0</v>
      </c>
      <c r="AD664" s="212">
        <f>AX664+BC664+BJ664+BO664+BT664+BY664</f>
        <v>355501</v>
      </c>
      <c r="AE664" s="252"/>
      <c r="AF664" s="252"/>
      <c r="AH664" s="249">
        <f>SUM(AI664:AL664)</f>
        <v>0</v>
      </c>
      <c r="AI664" s="238"/>
      <c r="AJ664" s="238"/>
      <c r="AK664" s="238"/>
      <c r="AL664" s="242"/>
      <c r="AM664" s="254"/>
      <c r="AN664" s="262"/>
      <c r="AO664" s="249">
        <f>SUM(AP664:AS664)</f>
        <v>0</v>
      </c>
      <c r="AP664" s="238"/>
      <c r="AQ664" s="238"/>
      <c r="AR664" s="238"/>
      <c r="AS664" s="239"/>
      <c r="AT664" s="214">
        <f>SUM(AU664:AX664)</f>
        <v>68283</v>
      </c>
      <c r="AU664" s="238"/>
      <c r="AV664" s="238"/>
      <c r="AW664" s="238"/>
      <c r="AX664" s="239">
        <v>68283</v>
      </c>
      <c r="AY664" s="249">
        <f>SUM(AZ664:BC664)</f>
        <v>69598</v>
      </c>
      <c r="AZ664" s="238"/>
      <c r="BA664" s="238"/>
      <c r="BB664" s="238"/>
      <c r="BC664" s="239">
        <v>69598</v>
      </c>
      <c r="BD664" s="254"/>
      <c r="BE664" s="252"/>
      <c r="BF664" s="249">
        <f>SUM(BG664:BJ664)</f>
        <v>71040</v>
      </c>
      <c r="BG664" s="238"/>
      <c r="BH664" s="238"/>
      <c r="BI664" s="238"/>
      <c r="BJ664" s="246">
        <v>71040</v>
      </c>
      <c r="BK664" s="249">
        <f>SUM(BL664:BO664)</f>
        <v>72540</v>
      </c>
      <c r="BL664" s="238"/>
      <c r="BM664" s="238"/>
      <c r="BN664" s="238"/>
      <c r="BO664" s="246">
        <v>72540</v>
      </c>
      <c r="BP664" s="223">
        <f>SUM(BQ664:BT664)</f>
        <v>74040</v>
      </c>
      <c r="BQ664" s="238"/>
      <c r="BR664" s="238"/>
      <c r="BS664" s="238"/>
      <c r="BT664" s="246">
        <v>74040</v>
      </c>
      <c r="BU664" s="249">
        <f>SUM(BV664:BY664)</f>
        <v>0</v>
      </c>
      <c r="BV664" s="238"/>
      <c r="BW664" s="238"/>
      <c r="BX664" s="238"/>
      <c r="BY664" s="246"/>
      <c r="CA664" s="222">
        <v>584</v>
      </c>
      <c r="CB664" s="216"/>
      <c r="CC664" s="216"/>
      <c r="CD664" s="216"/>
      <c r="CE664" s="216"/>
      <c r="CF664" s="216">
        <f t="shared" si="495"/>
        <v>0</v>
      </c>
      <c r="CH664" s="263" t="s">
        <v>171</v>
      </c>
      <c r="CJ664" s="202">
        <v>83</v>
      </c>
    </row>
    <row r="665" spans="1:88" s="202" customFormat="1" ht="16.5" customHeight="1" x14ac:dyDescent="0.15">
      <c r="A665" s="213"/>
      <c r="B665" s="237"/>
      <c r="C665" s="303"/>
      <c r="D665" s="697" t="s">
        <v>511</v>
      </c>
      <c r="E665" s="267"/>
      <c r="F665" s="325"/>
      <c r="G665" s="227"/>
      <c r="H665" s="1175" t="s">
        <v>257</v>
      </c>
      <c r="I665" s="230"/>
      <c r="J665" s="231"/>
      <c r="K665" s="234"/>
      <c r="L665" s="234"/>
      <c r="M665" s="234"/>
      <c r="N665" s="234"/>
      <c r="O665" s="234"/>
      <c r="P665" s="234"/>
      <c r="Q665" s="235"/>
      <c r="R665" s="255"/>
      <c r="S665" s="255"/>
      <c r="T665" s="936">
        <f>SUBTOTAL(9,T664:T664)</f>
        <v>355501</v>
      </c>
      <c r="U665" s="219">
        <f t="shared" ref="U665:AD665" si="498">SUBTOTAL(9,U664:U664)</f>
        <v>0</v>
      </c>
      <c r="V665" s="220">
        <f t="shared" si="498"/>
        <v>0</v>
      </c>
      <c r="W665" s="220">
        <f t="shared" si="498"/>
        <v>0</v>
      </c>
      <c r="X665" s="220">
        <f t="shared" si="498"/>
        <v>0</v>
      </c>
      <c r="Y665" s="221">
        <f t="shared" si="498"/>
        <v>0</v>
      </c>
      <c r="Z665" s="1138">
        <f t="shared" si="498"/>
        <v>355501</v>
      </c>
      <c r="AA665" s="220">
        <f t="shared" si="498"/>
        <v>0</v>
      </c>
      <c r="AB665" s="220">
        <f t="shared" si="498"/>
        <v>0</v>
      </c>
      <c r="AC665" s="220">
        <f t="shared" si="498"/>
        <v>0</v>
      </c>
      <c r="AD665" s="1104">
        <f t="shared" si="498"/>
        <v>355501</v>
      </c>
      <c r="AE665" s="252"/>
      <c r="AF665" s="252"/>
      <c r="AH665" s="251"/>
      <c r="AI665" s="240"/>
      <c r="AJ665" s="240"/>
      <c r="AK665" s="240"/>
      <c r="AL665" s="241"/>
      <c r="AM665" s="254"/>
      <c r="AN665" s="262"/>
      <c r="AO665" s="249"/>
      <c r="AP665" s="240"/>
      <c r="AQ665" s="240"/>
      <c r="AR665" s="240"/>
      <c r="AS665" s="241"/>
      <c r="AT665" s="214"/>
      <c r="AU665" s="240"/>
      <c r="AV665" s="240"/>
      <c r="AW665" s="240"/>
      <c r="AX665" s="241"/>
      <c r="AY665" s="249"/>
      <c r="AZ665" s="240"/>
      <c r="BA665" s="240"/>
      <c r="BB665" s="240"/>
      <c r="BC665" s="241"/>
      <c r="BD665" s="254"/>
      <c r="BE665" s="252"/>
      <c r="BF665" s="249"/>
      <c r="BG665" s="240"/>
      <c r="BH665" s="240"/>
      <c r="BI665" s="240"/>
      <c r="BJ665" s="241"/>
      <c r="BK665" s="249"/>
      <c r="BL665" s="240"/>
      <c r="BM665" s="240"/>
      <c r="BN665" s="240"/>
      <c r="BO665" s="247"/>
      <c r="BP665" s="223"/>
      <c r="BQ665" s="240"/>
      <c r="BR665" s="240"/>
      <c r="BS665" s="240"/>
      <c r="BT665" s="247"/>
      <c r="BU665" s="249"/>
      <c r="BV665" s="240"/>
      <c r="BW665" s="240"/>
      <c r="BX665" s="240"/>
      <c r="BY665" s="247"/>
      <c r="CA665" s="222"/>
      <c r="CB665" s="216"/>
      <c r="CC665" s="216"/>
      <c r="CD665" s="216"/>
      <c r="CE665" s="216"/>
      <c r="CF665" s="216">
        <f t="shared" si="495"/>
        <v>0</v>
      </c>
      <c r="CH665" s="425"/>
    </row>
    <row r="666" spans="1:88" s="202" customFormat="1" ht="17.25" customHeight="1" x14ac:dyDescent="0.15">
      <c r="A666" s="213">
        <f>+ROW()-14</f>
        <v>652</v>
      </c>
      <c r="B666" s="236" t="s">
        <v>27</v>
      </c>
      <c r="C666" s="268" t="s">
        <v>520</v>
      </c>
      <c r="D666" s="266" t="s">
        <v>2029</v>
      </c>
      <c r="E666" s="267" t="s">
        <v>1348</v>
      </c>
      <c r="F666" s="272" t="s">
        <v>1349</v>
      </c>
      <c r="G666" s="224" t="s">
        <v>521</v>
      </c>
      <c r="H666" s="263">
        <v>3</v>
      </c>
      <c r="I666" s="230">
        <v>44013</v>
      </c>
      <c r="J666" s="231">
        <v>44377</v>
      </c>
      <c r="K666" s="232">
        <v>10</v>
      </c>
      <c r="L666" s="232">
        <v>3</v>
      </c>
      <c r="M666" s="232">
        <v>1</v>
      </c>
      <c r="N666" s="232">
        <v>2</v>
      </c>
      <c r="O666" s="232">
        <v>23</v>
      </c>
      <c r="P666" s="232">
        <v>1</v>
      </c>
      <c r="Q666" s="233">
        <v>1</v>
      </c>
      <c r="R666" s="255"/>
      <c r="S666" s="255"/>
      <c r="T666" s="258">
        <v>3000</v>
      </c>
      <c r="U666" s="214">
        <f t="shared" ref="U666:Y667" si="499">AH666+AO666</f>
        <v>0</v>
      </c>
      <c r="V666" s="218">
        <f t="shared" si="499"/>
        <v>0</v>
      </c>
      <c r="W666" s="218">
        <f t="shared" si="499"/>
        <v>0</v>
      </c>
      <c r="X666" s="218">
        <f t="shared" si="499"/>
        <v>0</v>
      </c>
      <c r="Y666" s="212">
        <f t="shared" si="499"/>
        <v>0</v>
      </c>
      <c r="Z666" s="214">
        <f t="shared" ref="Z666:AD667" si="500">AT666+AY666+BF666+BK666+BP666+BU666</f>
        <v>3000</v>
      </c>
      <c r="AA666" s="218">
        <f t="shared" si="500"/>
        <v>0</v>
      </c>
      <c r="AB666" s="218">
        <f t="shared" si="500"/>
        <v>0</v>
      </c>
      <c r="AC666" s="218">
        <f t="shared" si="500"/>
        <v>0</v>
      </c>
      <c r="AD666" s="212">
        <f t="shared" si="500"/>
        <v>3000</v>
      </c>
      <c r="AE666" s="252"/>
      <c r="AF666" s="252"/>
      <c r="AH666" s="249">
        <f>SUM(AI666:AL666)</f>
        <v>0</v>
      </c>
      <c r="AI666" s="238"/>
      <c r="AJ666" s="238"/>
      <c r="AK666" s="238"/>
      <c r="AL666" s="239"/>
      <c r="AM666" s="254"/>
      <c r="AN666" s="262"/>
      <c r="AO666" s="249">
        <f>SUM(AP666:AS666)</f>
        <v>0</v>
      </c>
      <c r="AP666" s="238"/>
      <c r="AQ666" s="238"/>
      <c r="AR666" s="238"/>
      <c r="AS666" s="242"/>
      <c r="AT666" s="214">
        <f>SUM(AU666:AX666)</f>
        <v>0</v>
      </c>
      <c r="AU666" s="238"/>
      <c r="AV666" s="238"/>
      <c r="AW666" s="238"/>
      <c r="AX666" s="239"/>
      <c r="AY666" s="249">
        <f>SUM(AZ666:BC666)</f>
        <v>3000</v>
      </c>
      <c r="AZ666" s="238"/>
      <c r="BA666" s="238"/>
      <c r="BB666" s="238"/>
      <c r="BC666" s="246">
        <v>3000</v>
      </c>
      <c r="BD666" s="254"/>
      <c r="BE666" s="252"/>
      <c r="BF666" s="249">
        <f>SUM(BG666:BJ666)</f>
        <v>0</v>
      </c>
      <c r="BG666" s="238"/>
      <c r="BH666" s="238"/>
      <c r="BI666" s="238"/>
      <c r="BJ666" s="239"/>
      <c r="BK666" s="249">
        <f>SUM(BL666:BO666)</f>
        <v>0</v>
      </c>
      <c r="BL666" s="238"/>
      <c r="BM666" s="238"/>
      <c r="BN666" s="238"/>
      <c r="BO666" s="246"/>
      <c r="BP666" s="223">
        <f>SUM(BQ666:BT666)</f>
        <v>0</v>
      </c>
      <c r="BQ666" s="238"/>
      <c r="BR666" s="238"/>
      <c r="BS666" s="238"/>
      <c r="BT666" s="246"/>
      <c r="BU666" s="249">
        <f>SUM(BV666:BY666)</f>
        <v>0</v>
      </c>
      <c r="BV666" s="238"/>
      <c r="BW666" s="238"/>
      <c r="BX666" s="238"/>
      <c r="BY666" s="246"/>
      <c r="CA666" s="222">
        <v>1004</v>
      </c>
      <c r="CB666" s="216"/>
      <c r="CC666" s="216"/>
      <c r="CD666" s="216"/>
      <c r="CE666" s="216"/>
      <c r="CF666" s="216">
        <f t="shared" si="495"/>
        <v>0</v>
      </c>
      <c r="CH666" s="661"/>
    </row>
    <row r="667" spans="1:88" s="211" customFormat="1" ht="16.5" customHeight="1" x14ac:dyDescent="0.15">
      <c r="A667" s="213">
        <f>+ROW()-14</f>
        <v>653</v>
      </c>
      <c r="B667" s="237" t="s">
        <v>26</v>
      </c>
      <c r="C667" s="303" t="s">
        <v>567</v>
      </c>
      <c r="D667" s="304" t="s">
        <v>2030</v>
      </c>
      <c r="E667" s="267" t="s">
        <v>379</v>
      </c>
      <c r="F667" s="324" t="s">
        <v>548</v>
      </c>
      <c r="G667" s="227" t="s">
        <v>568</v>
      </c>
      <c r="H667" s="263">
        <v>3</v>
      </c>
      <c r="I667" s="230">
        <v>43981</v>
      </c>
      <c r="J667" s="231">
        <v>44651</v>
      </c>
      <c r="K667" s="234">
        <v>10</v>
      </c>
      <c r="L667" s="234">
        <v>3</v>
      </c>
      <c r="M667" s="234">
        <v>3</v>
      </c>
      <c r="N667" s="234">
        <v>1</v>
      </c>
      <c r="O667" s="234">
        <v>1</v>
      </c>
      <c r="P667" s="234">
        <v>8</v>
      </c>
      <c r="Q667" s="235">
        <v>1</v>
      </c>
      <c r="R667" s="255"/>
      <c r="S667" s="255"/>
      <c r="T667" s="261">
        <v>74000</v>
      </c>
      <c r="U667" s="219">
        <f t="shared" si="499"/>
        <v>0</v>
      </c>
      <c r="V667" s="220">
        <f t="shared" si="499"/>
        <v>0</v>
      </c>
      <c r="W667" s="220">
        <f t="shared" si="499"/>
        <v>0</v>
      </c>
      <c r="X667" s="220">
        <f t="shared" si="499"/>
        <v>0</v>
      </c>
      <c r="Y667" s="221">
        <f t="shared" si="499"/>
        <v>0</v>
      </c>
      <c r="Z667" s="219">
        <f t="shared" si="500"/>
        <v>74000</v>
      </c>
      <c r="AA667" s="220">
        <f t="shared" si="500"/>
        <v>0</v>
      </c>
      <c r="AB667" s="220">
        <f t="shared" si="500"/>
        <v>0</v>
      </c>
      <c r="AC667" s="220">
        <f t="shared" si="500"/>
        <v>0</v>
      </c>
      <c r="AD667" s="221">
        <f t="shared" si="500"/>
        <v>74000</v>
      </c>
      <c r="AE667" s="252"/>
      <c r="AF667" s="252"/>
      <c r="AH667" s="251">
        <f>SUM(AI667:AL667)</f>
        <v>0</v>
      </c>
      <c r="AI667" s="240"/>
      <c r="AJ667" s="240"/>
      <c r="AK667" s="240"/>
      <c r="AL667" s="241"/>
      <c r="AM667" s="254"/>
      <c r="AN667" s="262"/>
      <c r="AO667" s="249">
        <f>SUM(AP667:AS667)</f>
        <v>0</v>
      </c>
      <c r="AP667" s="240"/>
      <c r="AQ667" s="240"/>
      <c r="AR667" s="240"/>
      <c r="AS667" s="243"/>
      <c r="AT667" s="214">
        <f>SUM(AU667:AX667)</f>
        <v>0</v>
      </c>
      <c r="AU667" s="240"/>
      <c r="AV667" s="240"/>
      <c r="AW667" s="240"/>
      <c r="AX667" s="241">
        <v>0</v>
      </c>
      <c r="AY667" s="249">
        <f>SUM(AZ667:BC667)</f>
        <v>74000</v>
      </c>
      <c r="AZ667" s="240"/>
      <c r="BA667" s="240"/>
      <c r="BB667" s="240"/>
      <c r="BC667" s="247">
        <v>74000</v>
      </c>
      <c r="BD667" s="254"/>
      <c r="BE667" s="252"/>
      <c r="BF667" s="249">
        <f>SUM(BG667:BJ667)</f>
        <v>0</v>
      </c>
      <c r="BG667" s="240"/>
      <c r="BH667" s="240"/>
      <c r="BI667" s="240"/>
      <c r="BJ667" s="241"/>
      <c r="BK667" s="249">
        <f>SUM(BL667:BO667)</f>
        <v>0</v>
      </c>
      <c r="BL667" s="240"/>
      <c r="BM667" s="240"/>
      <c r="BN667" s="240"/>
      <c r="BO667" s="247"/>
      <c r="BP667" s="223">
        <f>SUM(BQ667:BT667)</f>
        <v>0</v>
      </c>
      <c r="BQ667" s="240"/>
      <c r="BR667" s="240"/>
      <c r="BS667" s="240"/>
      <c r="BT667" s="247"/>
      <c r="BU667" s="249">
        <f>SUM(BV667:BY667)</f>
        <v>0</v>
      </c>
      <c r="BV667" s="240"/>
      <c r="BW667" s="240"/>
      <c r="BX667" s="240"/>
      <c r="BY667" s="247"/>
      <c r="CA667" s="222">
        <v>1013</v>
      </c>
      <c r="CB667" s="216"/>
      <c r="CC667" s="216"/>
      <c r="CD667" s="216"/>
      <c r="CE667" s="216"/>
      <c r="CF667" s="216">
        <f t="shared" si="495"/>
        <v>0</v>
      </c>
      <c r="CH667" s="376"/>
    </row>
    <row r="668" spans="1:88" s="202" customFormat="1" ht="17.25" customHeight="1" x14ac:dyDescent="0.15">
      <c r="A668" s="213"/>
      <c r="B668" s="236"/>
      <c r="C668" s="268"/>
      <c r="D668" s="697" t="s">
        <v>1350</v>
      </c>
      <c r="E668" s="267"/>
      <c r="F668" s="272"/>
      <c r="G668" s="224"/>
      <c r="H668" s="1175">
        <v>3</v>
      </c>
      <c r="I668" s="230"/>
      <c r="J668" s="231"/>
      <c r="K668" s="232"/>
      <c r="L668" s="232"/>
      <c r="M668" s="232"/>
      <c r="N668" s="232"/>
      <c r="O668" s="232"/>
      <c r="P668" s="232"/>
      <c r="Q668" s="233"/>
      <c r="R668" s="255"/>
      <c r="S668" s="255"/>
      <c r="T668" s="939">
        <f>SUBTOTAL(9,T666:T667)</f>
        <v>77000</v>
      </c>
      <c r="U668" s="214">
        <f t="shared" ref="U668:AD668" si="501">SUBTOTAL(9,U666:U667)</f>
        <v>0</v>
      </c>
      <c r="V668" s="218">
        <f t="shared" si="501"/>
        <v>0</v>
      </c>
      <c r="W668" s="218">
        <f t="shared" si="501"/>
        <v>0</v>
      </c>
      <c r="X668" s="218">
        <f t="shared" si="501"/>
        <v>0</v>
      </c>
      <c r="Y668" s="212">
        <f t="shared" si="501"/>
        <v>0</v>
      </c>
      <c r="Z668" s="1146">
        <f t="shared" si="501"/>
        <v>77000</v>
      </c>
      <c r="AA668" s="218">
        <f t="shared" si="501"/>
        <v>0</v>
      </c>
      <c r="AB668" s="218">
        <f t="shared" si="501"/>
        <v>0</v>
      </c>
      <c r="AC668" s="218">
        <f t="shared" si="501"/>
        <v>0</v>
      </c>
      <c r="AD668" s="1141">
        <f t="shared" si="501"/>
        <v>77000</v>
      </c>
      <c r="AE668" s="252"/>
      <c r="AF668" s="252"/>
      <c r="AH668" s="249"/>
      <c r="AI668" s="238"/>
      <c r="AJ668" s="238"/>
      <c r="AK668" s="238"/>
      <c r="AL668" s="239"/>
      <c r="AM668" s="254"/>
      <c r="AN668" s="262"/>
      <c r="AO668" s="249"/>
      <c r="AP668" s="238"/>
      <c r="AQ668" s="238"/>
      <c r="AR668" s="238"/>
      <c r="AS668" s="242"/>
      <c r="AT668" s="214"/>
      <c r="AU668" s="238"/>
      <c r="AV668" s="238"/>
      <c r="AW668" s="238"/>
      <c r="AX668" s="239"/>
      <c r="AY668" s="249"/>
      <c r="AZ668" s="238"/>
      <c r="BA668" s="238"/>
      <c r="BB668" s="238"/>
      <c r="BC668" s="246"/>
      <c r="BD668" s="254"/>
      <c r="BE668" s="252"/>
      <c r="BF668" s="249"/>
      <c r="BG668" s="238"/>
      <c r="BH668" s="238"/>
      <c r="BI668" s="238"/>
      <c r="BJ668" s="239"/>
      <c r="BK668" s="249"/>
      <c r="BL668" s="238"/>
      <c r="BM668" s="238"/>
      <c r="BN668" s="238"/>
      <c r="BO668" s="246"/>
      <c r="BP668" s="223"/>
      <c r="BQ668" s="238"/>
      <c r="BR668" s="238"/>
      <c r="BS668" s="238"/>
      <c r="BT668" s="246"/>
      <c r="BU668" s="249"/>
      <c r="BV668" s="238"/>
      <c r="BW668" s="238"/>
      <c r="BX668" s="238"/>
      <c r="BY668" s="246"/>
      <c r="CA668" s="222"/>
      <c r="CB668" s="216"/>
      <c r="CC668" s="216"/>
      <c r="CD668" s="216"/>
      <c r="CE668" s="216"/>
      <c r="CF668" s="216">
        <f t="shared" si="495"/>
        <v>0</v>
      </c>
      <c r="CH668" s="661"/>
    </row>
    <row r="669" spans="1:88" s="202" customFormat="1" ht="16.5" customHeight="1" x14ac:dyDescent="0.15">
      <c r="A669" s="213">
        <f>+ROW()-14</f>
        <v>655</v>
      </c>
      <c r="B669" s="236" t="s">
        <v>28</v>
      </c>
      <c r="C669" s="268" t="s">
        <v>543</v>
      </c>
      <c r="D669" s="304" t="s">
        <v>544</v>
      </c>
      <c r="E669" s="267" t="s">
        <v>1348</v>
      </c>
      <c r="F669" s="325" t="s">
        <v>538</v>
      </c>
      <c r="G669" s="340" t="s">
        <v>545</v>
      </c>
      <c r="H669" s="319" t="s">
        <v>1355</v>
      </c>
      <c r="I669" s="275">
        <v>43922</v>
      </c>
      <c r="J669" s="320">
        <v>45747</v>
      </c>
      <c r="K669" s="327">
        <v>10</v>
      </c>
      <c r="L669" s="327">
        <v>3</v>
      </c>
      <c r="M669" s="327">
        <v>1</v>
      </c>
      <c r="N669" s="327">
        <v>3</v>
      </c>
      <c r="O669" s="327">
        <v>3</v>
      </c>
      <c r="P669" s="327">
        <v>5</v>
      </c>
      <c r="Q669" s="328">
        <v>2</v>
      </c>
      <c r="R669" s="329"/>
      <c r="S669" s="329"/>
      <c r="T669" s="282">
        <v>148875</v>
      </c>
      <c r="U669" s="214">
        <f>AH669+AO669</f>
        <v>0</v>
      </c>
      <c r="V669" s="218">
        <f>AI669+AP669</f>
        <v>0</v>
      </c>
      <c r="W669" s="218">
        <f>AJ669+AQ669</f>
        <v>0</v>
      </c>
      <c r="X669" s="218">
        <f>AK669+AR669</f>
        <v>0</v>
      </c>
      <c r="Y669" s="212">
        <f>AL669+AS669</f>
        <v>0</v>
      </c>
      <c r="Z669" s="214">
        <f>AT669+AY669+BF669+BK669+BP669+BU669</f>
        <v>148875</v>
      </c>
      <c r="AA669" s="218">
        <f>AU669+AZ669+BG669+BL669+BQ669+BV669</f>
        <v>0</v>
      </c>
      <c r="AB669" s="218">
        <f>AV669+BA669+BH669+BM669+BR669+BW669</f>
        <v>0</v>
      </c>
      <c r="AC669" s="218">
        <f>AW669+BB669+BI669+BN669+BS669+BX669</f>
        <v>0</v>
      </c>
      <c r="AD669" s="212">
        <f>AX669+BC669+BJ669+BO669+BT669+BY669</f>
        <v>148875</v>
      </c>
      <c r="AE669" s="252"/>
      <c r="AF669" s="252"/>
      <c r="AH669" s="249">
        <f>SUM(AI669:AL669)</f>
        <v>0</v>
      </c>
      <c r="AI669" s="238"/>
      <c r="AJ669" s="238"/>
      <c r="AK669" s="238"/>
      <c r="AL669" s="239"/>
      <c r="AM669" s="254"/>
      <c r="AN669" s="262"/>
      <c r="AO669" s="249">
        <f>SUM(AP669:AS669)</f>
        <v>0</v>
      </c>
      <c r="AP669" s="238"/>
      <c r="AQ669" s="238"/>
      <c r="AR669" s="238"/>
      <c r="AS669" s="242"/>
      <c r="AT669" s="214">
        <f>SUM(AU669:AX669)</f>
        <v>29775</v>
      </c>
      <c r="AU669" s="238"/>
      <c r="AV669" s="238"/>
      <c r="AW669" s="238"/>
      <c r="AX669" s="343">
        <v>29775</v>
      </c>
      <c r="AY669" s="249">
        <f>SUM(AZ669:BC669)</f>
        <v>29775</v>
      </c>
      <c r="AZ669" s="238"/>
      <c r="BA669" s="238"/>
      <c r="BB669" s="238"/>
      <c r="BC669" s="281">
        <v>29775</v>
      </c>
      <c r="BD669" s="254"/>
      <c r="BE669" s="252"/>
      <c r="BF669" s="249">
        <f>SUM(BG669:BJ669)</f>
        <v>29775</v>
      </c>
      <c r="BG669" s="238"/>
      <c r="BH669" s="238"/>
      <c r="BI669" s="238"/>
      <c r="BJ669" s="343">
        <v>29775</v>
      </c>
      <c r="BK669" s="249">
        <f>SUM(BL669:BO669)</f>
        <v>29775</v>
      </c>
      <c r="BL669" s="238"/>
      <c r="BM669" s="238"/>
      <c r="BN669" s="238"/>
      <c r="BO669" s="281">
        <v>29775</v>
      </c>
      <c r="BP669" s="223">
        <f>SUM(BQ669:BT669)</f>
        <v>29775</v>
      </c>
      <c r="BQ669" s="238"/>
      <c r="BR669" s="238"/>
      <c r="BS669" s="238"/>
      <c r="BT669" s="281">
        <v>29775</v>
      </c>
      <c r="BU669" s="249">
        <f>SUM(BV669:BY669)</f>
        <v>0</v>
      </c>
      <c r="BV669" s="238"/>
      <c r="BW669" s="238"/>
      <c r="BX669" s="238"/>
      <c r="BY669" s="246"/>
      <c r="CA669" s="222">
        <v>1024</v>
      </c>
      <c r="CB669" s="216"/>
      <c r="CC669" s="216"/>
      <c r="CD669" s="216"/>
      <c r="CE669" s="216"/>
      <c r="CF669" s="216">
        <f t="shared" si="495"/>
        <v>0</v>
      </c>
      <c r="CH669" s="661"/>
    </row>
    <row r="670" spans="1:88" s="202" customFormat="1" ht="16.5" customHeight="1" x14ac:dyDescent="0.15">
      <c r="A670" s="213"/>
      <c r="B670" s="236"/>
      <c r="C670" s="268"/>
      <c r="D670" s="680" t="s">
        <v>544</v>
      </c>
      <c r="E670" s="267"/>
      <c r="F670" s="325"/>
      <c r="G670" s="340"/>
      <c r="H670" s="1182" t="s">
        <v>1355</v>
      </c>
      <c r="I670" s="275"/>
      <c r="J670" s="320"/>
      <c r="K670" s="327"/>
      <c r="L670" s="327"/>
      <c r="M670" s="327"/>
      <c r="N670" s="327"/>
      <c r="O670" s="327"/>
      <c r="P670" s="327"/>
      <c r="Q670" s="328"/>
      <c r="R670" s="329"/>
      <c r="S670" s="329"/>
      <c r="T670" s="975">
        <f>SUBTOTAL(9,T669:T669)</f>
        <v>148875</v>
      </c>
      <c r="U670" s="214">
        <f t="shared" ref="U670:AD670" si="502">SUBTOTAL(9,U669:U669)</f>
        <v>0</v>
      </c>
      <c r="V670" s="218">
        <f t="shared" si="502"/>
        <v>0</v>
      </c>
      <c r="W670" s="218">
        <f t="shared" si="502"/>
        <v>0</v>
      </c>
      <c r="X670" s="218">
        <f t="shared" si="502"/>
        <v>0</v>
      </c>
      <c r="Y670" s="212">
        <f t="shared" si="502"/>
        <v>0</v>
      </c>
      <c r="Z670" s="1146">
        <f t="shared" si="502"/>
        <v>148875</v>
      </c>
      <c r="AA670" s="218">
        <f t="shared" si="502"/>
        <v>0</v>
      </c>
      <c r="AB670" s="218">
        <f t="shared" si="502"/>
        <v>0</v>
      </c>
      <c r="AC670" s="218">
        <f t="shared" si="502"/>
        <v>0</v>
      </c>
      <c r="AD670" s="1141">
        <f t="shared" si="502"/>
        <v>148875</v>
      </c>
      <c r="AE670" s="252"/>
      <c r="AF670" s="252"/>
      <c r="AH670" s="249"/>
      <c r="AI670" s="238"/>
      <c r="AJ670" s="238"/>
      <c r="AK670" s="238"/>
      <c r="AL670" s="239"/>
      <c r="AM670" s="254"/>
      <c r="AN670" s="262"/>
      <c r="AO670" s="249"/>
      <c r="AP670" s="238"/>
      <c r="AQ670" s="238"/>
      <c r="AR670" s="238"/>
      <c r="AS670" s="242"/>
      <c r="AT670" s="214"/>
      <c r="AU670" s="238"/>
      <c r="AV670" s="238"/>
      <c r="AW670" s="238"/>
      <c r="AX670" s="343"/>
      <c r="AY670" s="249"/>
      <c r="AZ670" s="238"/>
      <c r="BA670" s="238"/>
      <c r="BB670" s="238"/>
      <c r="BC670" s="281"/>
      <c r="BD670" s="254"/>
      <c r="BE670" s="252"/>
      <c r="BF670" s="249"/>
      <c r="BG670" s="238"/>
      <c r="BH670" s="238"/>
      <c r="BI670" s="238"/>
      <c r="BJ670" s="343"/>
      <c r="BK670" s="249"/>
      <c r="BL670" s="238"/>
      <c r="BM670" s="238"/>
      <c r="BN670" s="238"/>
      <c r="BO670" s="281"/>
      <c r="BP670" s="223"/>
      <c r="BQ670" s="238"/>
      <c r="BR670" s="238"/>
      <c r="BS670" s="238"/>
      <c r="BT670" s="281"/>
      <c r="BU670" s="249"/>
      <c r="BV670" s="238"/>
      <c r="BW670" s="238"/>
      <c r="BX670" s="238"/>
      <c r="BY670" s="246"/>
      <c r="CA670" s="222"/>
      <c r="CB670" s="216"/>
      <c r="CC670" s="216"/>
      <c r="CD670" s="216"/>
      <c r="CE670" s="216"/>
      <c r="CF670" s="216">
        <f t="shared" si="495"/>
        <v>0</v>
      </c>
      <c r="CH670" s="661"/>
    </row>
    <row r="671" spans="1:88" s="211" customFormat="1" ht="16.5" customHeight="1" x14ac:dyDescent="0.15">
      <c r="A671" s="213">
        <f>+ROW()-14</f>
        <v>657</v>
      </c>
      <c r="B671" s="236" t="s">
        <v>26</v>
      </c>
      <c r="C671" s="268" t="s">
        <v>1453</v>
      </c>
      <c r="D671" s="266" t="s">
        <v>2001</v>
      </c>
      <c r="E671" s="267" t="s">
        <v>1396</v>
      </c>
      <c r="F671" s="272" t="s">
        <v>1435</v>
      </c>
      <c r="G671" s="224" t="s">
        <v>1454</v>
      </c>
      <c r="H671" s="263">
        <v>3</v>
      </c>
      <c r="I671" s="230">
        <v>44256</v>
      </c>
      <c r="J671" s="231">
        <v>44651</v>
      </c>
      <c r="K671" s="232">
        <v>10</v>
      </c>
      <c r="L671" s="232">
        <v>3</v>
      </c>
      <c r="M671" s="232">
        <v>2</v>
      </c>
      <c r="N671" s="232">
        <v>1</v>
      </c>
      <c r="O671" s="232">
        <v>1</v>
      </c>
      <c r="P671" s="232">
        <v>5</v>
      </c>
      <c r="Q671" s="233">
        <v>1</v>
      </c>
      <c r="R671" s="255"/>
      <c r="S671" s="255"/>
      <c r="T671" s="435">
        <v>6200</v>
      </c>
      <c r="U671" s="214">
        <f>AH671+AO671</f>
        <v>0</v>
      </c>
      <c r="V671" s="218">
        <f>AI671+AP671</f>
        <v>0</v>
      </c>
      <c r="W671" s="218">
        <f>AJ671+AQ671</f>
        <v>0</v>
      </c>
      <c r="X671" s="218">
        <f>AK671+AR671</f>
        <v>0</v>
      </c>
      <c r="Y671" s="212">
        <f>AL671+AS671</f>
        <v>0</v>
      </c>
      <c r="Z671" s="214">
        <f>AT671+AY671+BF671+BK671+BP671+BU671</f>
        <v>6200</v>
      </c>
      <c r="AA671" s="218">
        <f>AU671+AZ671+BG671+BL671+BQ671+BV671</f>
        <v>0</v>
      </c>
      <c r="AB671" s="218">
        <f>AV671+BA671+BH671+BM671+BR671+BW671</f>
        <v>0</v>
      </c>
      <c r="AC671" s="218">
        <f>AW671+BB671+BI671+BN671+BS671+BX671</f>
        <v>0</v>
      </c>
      <c r="AD671" s="212">
        <f>AX671+BC671+BJ671+BO671+BT671+BY671</f>
        <v>6200</v>
      </c>
      <c r="AE671" s="252"/>
      <c r="AF671" s="252"/>
      <c r="AH671" s="249">
        <f>SUM(AI671:AL671)</f>
        <v>0</v>
      </c>
      <c r="AI671" s="238"/>
      <c r="AJ671" s="238"/>
      <c r="AK671" s="238"/>
      <c r="AL671" s="239"/>
      <c r="AM671" s="254"/>
      <c r="AN671" s="262"/>
      <c r="AO671" s="249">
        <f>SUM(AP671:AS671)</f>
        <v>0</v>
      </c>
      <c r="AP671" s="238"/>
      <c r="AQ671" s="238"/>
      <c r="AR671" s="238"/>
      <c r="AS671" s="242"/>
      <c r="AT671" s="214">
        <f>SUM(AU671:AX671)</f>
        <v>0</v>
      </c>
      <c r="AU671" s="238"/>
      <c r="AV671" s="238"/>
      <c r="AW671" s="238"/>
      <c r="AX671" s="239"/>
      <c r="AY671" s="249">
        <f>SUM(AZ671:BC671)</f>
        <v>6200</v>
      </c>
      <c r="AZ671" s="238"/>
      <c r="BA671" s="238"/>
      <c r="BB671" s="238"/>
      <c r="BC671" s="246">
        <v>6200</v>
      </c>
      <c r="BD671" s="254"/>
      <c r="BE671" s="252"/>
      <c r="BF671" s="249">
        <f>SUM(BG671:BJ671)</f>
        <v>0</v>
      </c>
      <c r="BG671" s="238"/>
      <c r="BH671" s="238"/>
      <c r="BI671" s="238"/>
      <c r="BJ671" s="239"/>
      <c r="BK671" s="249">
        <f>SUM(BL671:BO671)</f>
        <v>0</v>
      </c>
      <c r="BL671" s="238"/>
      <c r="BM671" s="238"/>
      <c r="BN671" s="238"/>
      <c r="BO671" s="246"/>
      <c r="BP671" s="223">
        <f>SUM(BQ671:BT671)</f>
        <v>0</v>
      </c>
      <c r="BQ671" s="238"/>
      <c r="BR671" s="238"/>
      <c r="BS671" s="238"/>
      <c r="BT671" s="246"/>
      <c r="BU671" s="249">
        <f>SUM(BV671:BY671)</f>
        <v>0</v>
      </c>
      <c r="BV671" s="238"/>
      <c r="BW671" s="238"/>
      <c r="BX671" s="238"/>
      <c r="BY671" s="246"/>
      <c r="CA671" s="222">
        <v>586</v>
      </c>
      <c r="CB671" s="216"/>
      <c r="CC671" s="216"/>
      <c r="CD671" s="216"/>
      <c r="CE671" s="216"/>
      <c r="CF671" s="216">
        <f t="shared" si="495"/>
        <v>0</v>
      </c>
      <c r="CH671" s="263">
        <v>32</v>
      </c>
      <c r="CJ671" s="274">
        <v>92</v>
      </c>
    </row>
    <row r="672" spans="1:88" s="211" customFormat="1" ht="16.5" customHeight="1" x14ac:dyDescent="0.15">
      <c r="A672" s="213"/>
      <c r="B672" s="237"/>
      <c r="C672" s="303"/>
      <c r="D672" s="697" t="s">
        <v>2001</v>
      </c>
      <c r="E672" s="267"/>
      <c r="F672" s="325"/>
      <c r="G672" s="227"/>
      <c r="H672" s="1175">
        <v>3</v>
      </c>
      <c r="I672" s="230"/>
      <c r="J672" s="231"/>
      <c r="K672" s="234"/>
      <c r="L672" s="234"/>
      <c r="M672" s="234"/>
      <c r="N672" s="234"/>
      <c r="O672" s="234"/>
      <c r="P672" s="234"/>
      <c r="Q672" s="235"/>
      <c r="R672" s="255"/>
      <c r="S672" s="255"/>
      <c r="T672" s="936">
        <f>SUBTOTAL(9,T671:T671)</f>
        <v>6200</v>
      </c>
      <c r="U672" s="219">
        <f t="shared" ref="U672:AD672" si="503">SUBTOTAL(9,U671:U671)</f>
        <v>0</v>
      </c>
      <c r="V672" s="220">
        <f t="shared" si="503"/>
        <v>0</v>
      </c>
      <c r="W672" s="220">
        <f t="shared" si="503"/>
        <v>0</v>
      </c>
      <c r="X672" s="220">
        <f t="shared" si="503"/>
        <v>0</v>
      </c>
      <c r="Y672" s="221">
        <f t="shared" si="503"/>
        <v>0</v>
      </c>
      <c r="Z672" s="1138">
        <f t="shared" si="503"/>
        <v>6200</v>
      </c>
      <c r="AA672" s="220">
        <f t="shared" si="503"/>
        <v>0</v>
      </c>
      <c r="AB672" s="220">
        <f t="shared" si="503"/>
        <v>0</v>
      </c>
      <c r="AC672" s="220">
        <f t="shared" si="503"/>
        <v>0</v>
      </c>
      <c r="AD672" s="1104">
        <f t="shared" si="503"/>
        <v>6200</v>
      </c>
      <c r="AE672" s="252"/>
      <c r="AF672" s="252"/>
      <c r="AH672" s="251"/>
      <c r="AI672" s="240"/>
      <c r="AJ672" s="240"/>
      <c r="AK672" s="240"/>
      <c r="AL672" s="241"/>
      <c r="AM672" s="254"/>
      <c r="AN672" s="262"/>
      <c r="AO672" s="249"/>
      <c r="AP672" s="240"/>
      <c r="AQ672" s="240"/>
      <c r="AR672" s="240"/>
      <c r="AS672" s="243"/>
      <c r="AT672" s="214"/>
      <c r="AU672" s="240"/>
      <c r="AV672" s="240"/>
      <c r="AW672" s="240"/>
      <c r="AX672" s="241"/>
      <c r="AY672" s="249"/>
      <c r="AZ672" s="240"/>
      <c r="BA672" s="240"/>
      <c r="BB672" s="240"/>
      <c r="BC672" s="247"/>
      <c r="BD672" s="254"/>
      <c r="BE672" s="252"/>
      <c r="BF672" s="249"/>
      <c r="BG672" s="240"/>
      <c r="BH672" s="240"/>
      <c r="BI672" s="240"/>
      <c r="BJ672" s="241"/>
      <c r="BK672" s="249"/>
      <c r="BL672" s="240"/>
      <c r="BM672" s="240"/>
      <c r="BN672" s="240"/>
      <c r="BO672" s="247"/>
      <c r="BP672" s="223"/>
      <c r="BQ672" s="240"/>
      <c r="BR672" s="240"/>
      <c r="BS672" s="240"/>
      <c r="BT672" s="247"/>
      <c r="BU672" s="249"/>
      <c r="BV672" s="240"/>
      <c r="BW672" s="240"/>
      <c r="BX672" s="240"/>
      <c r="BY672" s="247"/>
      <c r="CA672" s="222"/>
      <c r="CB672" s="216"/>
      <c r="CC672" s="216"/>
      <c r="CD672" s="216"/>
      <c r="CE672" s="216"/>
      <c r="CF672" s="216">
        <f t="shared" si="495"/>
        <v>0</v>
      </c>
      <c r="CH672" s="425"/>
      <c r="CJ672" s="274"/>
    </row>
    <row r="673" spans="1:88" s="211" customFormat="1" ht="16.5" customHeight="1" x14ac:dyDescent="0.15">
      <c r="A673" s="213">
        <f>+ROW()-14</f>
        <v>659</v>
      </c>
      <c r="B673" s="236" t="s">
        <v>26</v>
      </c>
      <c r="C673" s="268" t="s">
        <v>1455</v>
      </c>
      <c r="D673" s="266" t="s">
        <v>1456</v>
      </c>
      <c r="E673" s="267" t="s">
        <v>1396</v>
      </c>
      <c r="F673" s="272" t="s">
        <v>1435</v>
      </c>
      <c r="G673" s="224" t="s">
        <v>89</v>
      </c>
      <c r="H673" s="263">
        <v>3</v>
      </c>
      <c r="I673" s="230">
        <v>44256</v>
      </c>
      <c r="J673" s="231">
        <v>44651</v>
      </c>
      <c r="K673" s="232">
        <v>10</v>
      </c>
      <c r="L673" s="232">
        <v>3</v>
      </c>
      <c r="M673" s="232">
        <v>2</v>
      </c>
      <c r="N673" s="232">
        <v>1</v>
      </c>
      <c r="O673" s="232">
        <v>1</v>
      </c>
      <c r="P673" s="232">
        <v>5</v>
      </c>
      <c r="Q673" s="233">
        <v>5</v>
      </c>
      <c r="R673" s="255"/>
      <c r="S673" s="255"/>
      <c r="T673" s="258">
        <v>7500</v>
      </c>
      <c r="U673" s="214">
        <f>AH673+AO673</f>
        <v>0</v>
      </c>
      <c r="V673" s="218">
        <f>AI673+AP673</f>
        <v>0</v>
      </c>
      <c r="W673" s="218">
        <f>AJ673+AQ673</f>
        <v>0</v>
      </c>
      <c r="X673" s="218">
        <f>AK673+AR673</f>
        <v>0</v>
      </c>
      <c r="Y673" s="212">
        <f>AL673+AS673</f>
        <v>0</v>
      </c>
      <c r="Z673" s="214">
        <f>AT673+AY673+BF673+BK673+BP673+BU673</f>
        <v>7500</v>
      </c>
      <c r="AA673" s="218">
        <f>AU673+AZ673+BG673+BL673+BQ673+BV673</f>
        <v>2091</v>
      </c>
      <c r="AB673" s="218">
        <f>AV673+BA673+BH673+BM673+BR673+BW673</f>
        <v>0</v>
      </c>
      <c r="AC673" s="218">
        <f>AW673+BB673+BI673+BN673+BS673+BX673</f>
        <v>0</v>
      </c>
      <c r="AD673" s="212">
        <f>AX673+BC673+BJ673+BO673+BT673+BY673</f>
        <v>5409</v>
      </c>
      <c r="AE673" s="252"/>
      <c r="AF673" s="252"/>
      <c r="AH673" s="249">
        <f>SUM(AI673:AL673)</f>
        <v>0</v>
      </c>
      <c r="AI673" s="238"/>
      <c r="AJ673" s="238"/>
      <c r="AK673" s="238"/>
      <c r="AL673" s="239"/>
      <c r="AM673" s="254"/>
      <c r="AN673" s="262"/>
      <c r="AO673" s="249">
        <f>SUM(AP673:AS673)</f>
        <v>0</v>
      </c>
      <c r="AP673" s="238"/>
      <c r="AQ673" s="238"/>
      <c r="AR673" s="238"/>
      <c r="AS673" s="242"/>
      <c r="AT673" s="214">
        <f>SUM(AU673:AX673)</f>
        <v>0</v>
      </c>
      <c r="AU673" s="238"/>
      <c r="AV673" s="238"/>
      <c r="AW673" s="238"/>
      <c r="AX673" s="239"/>
      <c r="AY673" s="249">
        <f>SUM(AZ673:BC673)</f>
        <v>7500</v>
      </c>
      <c r="AZ673" s="740">
        <v>2091</v>
      </c>
      <c r="BA673" s="238"/>
      <c r="BB673" s="238"/>
      <c r="BC673" s="741">
        <f>7500-AZ673</f>
        <v>5409</v>
      </c>
      <c r="BD673" s="254"/>
      <c r="BE673" s="252"/>
      <c r="BF673" s="249">
        <f>SUM(BG673:BJ673)</f>
        <v>0</v>
      </c>
      <c r="BG673" s="238"/>
      <c r="BH673" s="238"/>
      <c r="BI673" s="238"/>
      <c r="BJ673" s="239"/>
      <c r="BK673" s="249">
        <f>SUM(BL673:BO673)</f>
        <v>0</v>
      </c>
      <c r="BL673" s="238"/>
      <c r="BM673" s="238"/>
      <c r="BN673" s="238"/>
      <c r="BO673" s="246"/>
      <c r="BP673" s="223">
        <f>SUM(BQ673:BT673)</f>
        <v>0</v>
      </c>
      <c r="BQ673" s="238"/>
      <c r="BR673" s="238"/>
      <c r="BS673" s="238"/>
      <c r="BT673" s="246"/>
      <c r="BU673" s="249">
        <f>SUM(BV673:BY673)</f>
        <v>0</v>
      </c>
      <c r="BV673" s="238"/>
      <c r="BW673" s="238"/>
      <c r="BX673" s="238"/>
      <c r="BY673" s="246"/>
      <c r="CA673" s="222">
        <v>589</v>
      </c>
      <c r="CB673" s="216"/>
      <c r="CC673" s="216"/>
      <c r="CD673" s="216"/>
      <c r="CE673" s="216"/>
      <c r="CF673" s="216">
        <f t="shared" si="495"/>
        <v>0</v>
      </c>
      <c r="CH673" s="263">
        <v>32</v>
      </c>
      <c r="CJ673" s="274">
        <v>92</v>
      </c>
    </row>
    <row r="674" spans="1:88" s="211" customFormat="1" ht="16.5" customHeight="1" x14ac:dyDescent="0.15">
      <c r="A674" s="213"/>
      <c r="B674" s="237"/>
      <c r="C674" s="303"/>
      <c r="D674" s="697" t="s">
        <v>1456</v>
      </c>
      <c r="E674" s="267"/>
      <c r="F674" s="325"/>
      <c r="G674" s="227"/>
      <c r="H674" s="1175">
        <v>3</v>
      </c>
      <c r="I674" s="230"/>
      <c r="J674" s="231"/>
      <c r="K674" s="234"/>
      <c r="L674" s="234"/>
      <c r="M674" s="234"/>
      <c r="N674" s="234"/>
      <c r="O674" s="234"/>
      <c r="P674" s="234"/>
      <c r="Q674" s="235"/>
      <c r="R674" s="255"/>
      <c r="S674" s="255"/>
      <c r="T674" s="936">
        <f>SUBTOTAL(9,T673:T673)</f>
        <v>7500</v>
      </c>
      <c r="U674" s="219">
        <f t="shared" ref="U674:AD674" si="504">SUBTOTAL(9,U673:U673)</f>
        <v>0</v>
      </c>
      <c r="V674" s="220">
        <f t="shared" si="504"/>
        <v>0</v>
      </c>
      <c r="W674" s="220">
        <f t="shared" si="504"/>
        <v>0</v>
      </c>
      <c r="X674" s="220">
        <f t="shared" si="504"/>
        <v>0</v>
      </c>
      <c r="Y674" s="221">
        <f t="shared" si="504"/>
        <v>0</v>
      </c>
      <c r="Z674" s="1138">
        <f t="shared" si="504"/>
        <v>7500</v>
      </c>
      <c r="AA674" s="1148">
        <f t="shared" si="504"/>
        <v>2091</v>
      </c>
      <c r="AB674" s="220">
        <f t="shared" si="504"/>
        <v>0</v>
      </c>
      <c r="AC674" s="220">
        <f t="shared" si="504"/>
        <v>0</v>
      </c>
      <c r="AD674" s="1104">
        <f t="shared" si="504"/>
        <v>5409</v>
      </c>
      <c r="AE674" s="252"/>
      <c r="AF674" s="252"/>
      <c r="AH674" s="251"/>
      <c r="AI674" s="240"/>
      <c r="AJ674" s="240"/>
      <c r="AK674" s="240"/>
      <c r="AL674" s="241"/>
      <c r="AM674" s="254"/>
      <c r="AN674" s="262"/>
      <c r="AO674" s="249"/>
      <c r="AP674" s="240"/>
      <c r="AQ674" s="240"/>
      <c r="AR674" s="240"/>
      <c r="AS674" s="243"/>
      <c r="AT674" s="214"/>
      <c r="AU674" s="240"/>
      <c r="AV674" s="240"/>
      <c r="AW674" s="240"/>
      <c r="AX674" s="241"/>
      <c r="AY674" s="249"/>
      <c r="AZ674" s="656"/>
      <c r="BA674" s="240"/>
      <c r="BB674" s="240"/>
      <c r="BC674" s="247"/>
      <c r="BD674" s="254"/>
      <c r="BE674" s="252"/>
      <c r="BF674" s="249"/>
      <c r="BG674" s="240"/>
      <c r="BH674" s="240"/>
      <c r="BI674" s="240"/>
      <c r="BJ674" s="241"/>
      <c r="BK674" s="249"/>
      <c r="BL674" s="240"/>
      <c r="BM674" s="240"/>
      <c r="BN674" s="240"/>
      <c r="BO674" s="247"/>
      <c r="BP674" s="223"/>
      <c r="BQ674" s="240"/>
      <c r="BR674" s="240"/>
      <c r="BS674" s="240"/>
      <c r="BT674" s="247"/>
      <c r="BU674" s="249"/>
      <c r="BV674" s="240"/>
      <c r="BW674" s="240"/>
      <c r="BX674" s="240"/>
      <c r="BY674" s="247"/>
      <c r="CA674" s="222"/>
      <c r="CB674" s="216"/>
      <c r="CC674" s="216"/>
      <c r="CD674" s="216"/>
      <c r="CE674" s="216"/>
      <c r="CF674" s="216">
        <f t="shared" si="495"/>
        <v>0</v>
      </c>
      <c r="CH674" s="425"/>
      <c r="CJ674" s="274"/>
    </row>
    <row r="675" spans="1:88" s="211" customFormat="1" ht="16.5" customHeight="1" x14ac:dyDescent="0.15">
      <c r="A675" s="213">
        <f>+ROW()-14</f>
        <v>661</v>
      </c>
      <c r="B675" s="236" t="s">
        <v>26</v>
      </c>
      <c r="C675" s="268" t="s">
        <v>1457</v>
      </c>
      <c r="D675" s="266" t="s">
        <v>1458</v>
      </c>
      <c r="E675" s="267" t="s">
        <v>1396</v>
      </c>
      <c r="F675" s="272" t="s">
        <v>1435</v>
      </c>
      <c r="G675" s="224" t="s">
        <v>89</v>
      </c>
      <c r="H675" s="263">
        <v>3</v>
      </c>
      <c r="I675" s="230">
        <v>44256</v>
      </c>
      <c r="J675" s="231">
        <v>44651</v>
      </c>
      <c r="K675" s="232">
        <v>10</v>
      </c>
      <c r="L675" s="232">
        <v>3</v>
      </c>
      <c r="M675" s="232">
        <v>2</v>
      </c>
      <c r="N675" s="232">
        <v>1</v>
      </c>
      <c r="O675" s="232">
        <v>1</v>
      </c>
      <c r="P675" s="232">
        <v>5</v>
      </c>
      <c r="Q675" s="233">
        <v>7</v>
      </c>
      <c r="R675" s="255"/>
      <c r="S675" s="255"/>
      <c r="T675" s="735">
        <v>5500</v>
      </c>
      <c r="U675" s="214">
        <f>AH675+AO675</f>
        <v>0</v>
      </c>
      <c r="V675" s="218">
        <f>AI675+AP675</f>
        <v>0</v>
      </c>
      <c r="W675" s="218">
        <f>AJ675+AQ675</f>
        <v>0</v>
      </c>
      <c r="X675" s="218">
        <f>AK675+AR675</f>
        <v>0</v>
      </c>
      <c r="Y675" s="212">
        <f>AL675+AS675</f>
        <v>0</v>
      </c>
      <c r="Z675" s="214">
        <f>AT675+AY675+BF675+BK675+BP675+BU675</f>
        <v>5500</v>
      </c>
      <c r="AA675" s="218">
        <f>AU675+AZ675+BG675+BL675+BQ675+BV675</f>
        <v>2703</v>
      </c>
      <c r="AB675" s="218">
        <f>AV675+BA675+BH675+BM675+BR675+BW675</f>
        <v>0</v>
      </c>
      <c r="AC675" s="218">
        <f>AW675+BB675+BI675+BN675+BS675+BX675</f>
        <v>94</v>
      </c>
      <c r="AD675" s="212">
        <f>AX675+BC675+BJ675+BO675+BT675+BY675</f>
        <v>2703</v>
      </c>
      <c r="AE675" s="252"/>
      <c r="AF675" s="252"/>
      <c r="AH675" s="249">
        <f>SUM(AI675:AL675)</f>
        <v>0</v>
      </c>
      <c r="AI675" s="238"/>
      <c r="AJ675" s="238"/>
      <c r="AK675" s="238"/>
      <c r="AL675" s="239"/>
      <c r="AM675" s="254"/>
      <c r="AN675" s="262"/>
      <c r="AO675" s="249">
        <f>SUM(AP675:AS675)</f>
        <v>0</v>
      </c>
      <c r="AP675" s="238"/>
      <c r="AQ675" s="238"/>
      <c r="AR675" s="238"/>
      <c r="AS675" s="242"/>
      <c r="AT675" s="214">
        <f>SUM(AU675:AX675)</f>
        <v>0</v>
      </c>
      <c r="AU675" s="238"/>
      <c r="AV675" s="238"/>
      <c r="AW675" s="238"/>
      <c r="AX675" s="239"/>
      <c r="AY675" s="249">
        <f>SUM(AZ675:BC675)</f>
        <v>5500</v>
      </c>
      <c r="AZ675" s="742">
        <v>2703</v>
      </c>
      <c r="BA675" s="742"/>
      <c r="BB675" s="742">
        <v>94</v>
      </c>
      <c r="BC675" s="743">
        <v>2703</v>
      </c>
      <c r="BD675" s="254"/>
      <c r="BE675" s="252"/>
      <c r="BF675" s="249">
        <f>SUM(BG675:BJ675)</f>
        <v>0</v>
      </c>
      <c r="BG675" s="238"/>
      <c r="BH675" s="238"/>
      <c r="BI675" s="238"/>
      <c r="BJ675" s="239"/>
      <c r="BK675" s="249">
        <f>SUM(BL675:BO675)</f>
        <v>0</v>
      </c>
      <c r="BL675" s="238"/>
      <c r="BM675" s="238"/>
      <c r="BN675" s="238"/>
      <c r="BO675" s="246"/>
      <c r="BP675" s="223">
        <f>SUM(BQ675:BT675)</f>
        <v>0</v>
      </c>
      <c r="BQ675" s="238"/>
      <c r="BR675" s="238"/>
      <c r="BS675" s="238"/>
      <c r="BT675" s="246"/>
      <c r="BU675" s="249">
        <f>SUM(BV675:BY675)</f>
        <v>0</v>
      </c>
      <c r="BV675" s="238"/>
      <c r="BW675" s="238"/>
      <c r="BX675" s="238"/>
      <c r="BY675" s="246"/>
      <c r="CA675" s="222">
        <v>591</v>
      </c>
      <c r="CB675" s="216"/>
      <c r="CC675" s="216"/>
      <c r="CD675" s="216"/>
      <c r="CE675" s="216"/>
      <c r="CF675" s="216">
        <f t="shared" si="495"/>
        <v>0</v>
      </c>
      <c r="CH675" s="263">
        <v>32</v>
      </c>
      <c r="CJ675" s="274">
        <v>92</v>
      </c>
    </row>
    <row r="676" spans="1:88" s="211" customFormat="1" ht="16.5" customHeight="1" x14ac:dyDescent="0.15">
      <c r="A676" s="213"/>
      <c r="B676" s="237"/>
      <c r="C676" s="303"/>
      <c r="D676" s="697" t="s">
        <v>1458</v>
      </c>
      <c r="E676" s="267"/>
      <c r="F676" s="325"/>
      <c r="G676" s="227"/>
      <c r="H676" s="1175">
        <v>3</v>
      </c>
      <c r="I676" s="230"/>
      <c r="J676" s="231"/>
      <c r="K676" s="234"/>
      <c r="L676" s="234"/>
      <c r="M676" s="234"/>
      <c r="N676" s="234"/>
      <c r="O676" s="234"/>
      <c r="P676" s="234"/>
      <c r="Q676" s="235"/>
      <c r="R676" s="255"/>
      <c r="S676" s="255"/>
      <c r="T676" s="936">
        <f>SUBTOTAL(9,T675:T675)</f>
        <v>5500</v>
      </c>
      <c r="U676" s="219">
        <f t="shared" ref="U676:AD676" si="505">SUBTOTAL(9,U675:U675)</f>
        <v>0</v>
      </c>
      <c r="V676" s="220">
        <f t="shared" si="505"/>
        <v>0</v>
      </c>
      <c r="W676" s="220">
        <f t="shared" si="505"/>
        <v>0</v>
      </c>
      <c r="X676" s="220">
        <f t="shared" si="505"/>
        <v>0</v>
      </c>
      <c r="Y676" s="221">
        <f t="shared" si="505"/>
        <v>0</v>
      </c>
      <c r="Z676" s="1138">
        <f t="shared" si="505"/>
        <v>5500</v>
      </c>
      <c r="AA676" s="1148">
        <f t="shared" si="505"/>
        <v>2703</v>
      </c>
      <c r="AB676" s="220">
        <f t="shared" si="505"/>
        <v>0</v>
      </c>
      <c r="AC676" s="1148">
        <f t="shared" si="505"/>
        <v>94</v>
      </c>
      <c r="AD676" s="1104">
        <f t="shared" si="505"/>
        <v>2703</v>
      </c>
      <c r="AE676" s="252"/>
      <c r="AF676" s="252"/>
      <c r="AH676" s="251"/>
      <c r="AI676" s="240"/>
      <c r="AJ676" s="240"/>
      <c r="AK676" s="240"/>
      <c r="AL676" s="241"/>
      <c r="AM676" s="254"/>
      <c r="AN676" s="262"/>
      <c r="AO676" s="249"/>
      <c r="AP676" s="240"/>
      <c r="AQ676" s="240"/>
      <c r="AR676" s="240"/>
      <c r="AS676" s="243"/>
      <c r="AT676" s="214"/>
      <c r="AU676" s="240"/>
      <c r="AV676" s="240"/>
      <c r="AW676" s="240"/>
      <c r="AX676" s="241"/>
      <c r="AY676" s="249"/>
      <c r="AZ676" s="240"/>
      <c r="BA676" s="240"/>
      <c r="BB676" s="240"/>
      <c r="BC676" s="247"/>
      <c r="BD676" s="254"/>
      <c r="BE676" s="252"/>
      <c r="BF676" s="249"/>
      <c r="BG676" s="240"/>
      <c r="BH676" s="240"/>
      <c r="BI676" s="240"/>
      <c r="BJ676" s="241"/>
      <c r="BK676" s="249"/>
      <c r="BL676" s="240"/>
      <c r="BM676" s="240"/>
      <c r="BN676" s="240"/>
      <c r="BO676" s="247"/>
      <c r="BP676" s="223"/>
      <c r="BQ676" s="240"/>
      <c r="BR676" s="240"/>
      <c r="BS676" s="240"/>
      <c r="BT676" s="247"/>
      <c r="BU676" s="249"/>
      <c r="BV676" s="240"/>
      <c r="BW676" s="240"/>
      <c r="BX676" s="240"/>
      <c r="BY676" s="247"/>
      <c r="CA676" s="222"/>
      <c r="CB676" s="216"/>
      <c r="CC676" s="216"/>
      <c r="CD676" s="216"/>
      <c r="CE676" s="216"/>
      <c r="CF676" s="216">
        <f t="shared" si="495"/>
        <v>0</v>
      </c>
      <c r="CH676" s="425"/>
      <c r="CJ676" s="274"/>
    </row>
    <row r="677" spans="1:88" s="211" customFormat="1" ht="16.5" customHeight="1" x14ac:dyDescent="0.15">
      <c r="A677" s="213">
        <f>+ROW()-14</f>
        <v>663</v>
      </c>
      <c r="B677" s="236" t="s">
        <v>26</v>
      </c>
      <c r="C677" s="268" t="s">
        <v>1459</v>
      </c>
      <c r="D677" s="266" t="s">
        <v>1460</v>
      </c>
      <c r="E677" s="267" t="s">
        <v>1396</v>
      </c>
      <c r="F677" s="272" t="s">
        <v>1435</v>
      </c>
      <c r="G677" s="224" t="s">
        <v>89</v>
      </c>
      <c r="H677" s="1175">
        <v>3</v>
      </c>
      <c r="I677" s="230">
        <v>44256</v>
      </c>
      <c r="J677" s="231">
        <v>44651</v>
      </c>
      <c r="K677" s="232">
        <v>10</v>
      </c>
      <c r="L677" s="232">
        <v>3</v>
      </c>
      <c r="M677" s="232">
        <v>2</v>
      </c>
      <c r="N677" s="232">
        <v>1</v>
      </c>
      <c r="O677" s="232">
        <v>1</v>
      </c>
      <c r="P677" s="232">
        <v>5</v>
      </c>
      <c r="Q677" s="233">
        <v>10</v>
      </c>
      <c r="R677" s="255"/>
      <c r="S677" s="255"/>
      <c r="T677" s="450">
        <v>7000</v>
      </c>
      <c r="U677" s="214">
        <f>AH677+AO677</f>
        <v>0</v>
      </c>
      <c r="V677" s="218">
        <f>AI677+AP677</f>
        <v>0</v>
      </c>
      <c r="W677" s="218">
        <f>AJ677+AQ677</f>
        <v>0</v>
      </c>
      <c r="X677" s="218">
        <f>AK677+AR677</f>
        <v>0</v>
      </c>
      <c r="Y677" s="212">
        <f>AL677+AS677</f>
        <v>0</v>
      </c>
      <c r="Z677" s="214">
        <f>AT677+AY677+BF677+BK677+BP677+BU677</f>
        <v>7000</v>
      </c>
      <c r="AA677" s="218">
        <f>AU677+AZ677+BG677+BL677+BQ677+BV677</f>
        <v>3500</v>
      </c>
      <c r="AB677" s="218">
        <f>AV677+BA677+BH677+BM677+BR677+BW677</f>
        <v>0</v>
      </c>
      <c r="AC677" s="218">
        <f>AW677+BB677+BI677+BN677+BS677+BX677</f>
        <v>0</v>
      </c>
      <c r="AD677" s="212">
        <f>AX677+BC677+BJ677+BO677+BT677+BY677</f>
        <v>3500</v>
      </c>
      <c r="AE677" s="252"/>
      <c r="AF677" s="252"/>
      <c r="AH677" s="249">
        <f>SUM(AI677:AL677)</f>
        <v>0</v>
      </c>
      <c r="AI677" s="238"/>
      <c r="AJ677" s="238"/>
      <c r="AK677" s="238"/>
      <c r="AL677" s="239"/>
      <c r="AM677" s="254"/>
      <c r="AN677" s="262"/>
      <c r="AO677" s="249">
        <f>SUM(AP677:AS677)</f>
        <v>0</v>
      </c>
      <c r="AP677" s="238"/>
      <c r="AQ677" s="238"/>
      <c r="AR677" s="238"/>
      <c r="AS677" s="242"/>
      <c r="AT677" s="214">
        <f>SUM(AU677:AX677)</f>
        <v>0</v>
      </c>
      <c r="AU677" s="238"/>
      <c r="AV677" s="238"/>
      <c r="AW677" s="238"/>
      <c r="AX677" s="239"/>
      <c r="AY677" s="249">
        <f>SUM(AZ677:BC677)</f>
        <v>7000</v>
      </c>
      <c r="AZ677" s="357">
        <v>3500</v>
      </c>
      <c r="BA677" s="357"/>
      <c r="BB677" s="357"/>
      <c r="BC677" s="281">
        <v>3500</v>
      </c>
      <c r="BD677" s="254"/>
      <c r="BE677" s="252"/>
      <c r="BF677" s="249">
        <f>SUM(BG677:BJ677)</f>
        <v>0</v>
      </c>
      <c r="BG677" s="238"/>
      <c r="BH677" s="238"/>
      <c r="BI677" s="238"/>
      <c r="BJ677" s="239"/>
      <c r="BK677" s="249">
        <f>SUM(BL677:BO677)</f>
        <v>0</v>
      </c>
      <c r="BL677" s="238"/>
      <c r="BM677" s="238"/>
      <c r="BN677" s="238"/>
      <c r="BO677" s="246"/>
      <c r="BP677" s="223">
        <f>SUM(BQ677:BT677)</f>
        <v>0</v>
      </c>
      <c r="BQ677" s="238"/>
      <c r="BR677" s="238"/>
      <c r="BS677" s="238"/>
      <c r="BT677" s="246"/>
      <c r="BU677" s="249">
        <f>SUM(BV677:BY677)</f>
        <v>0</v>
      </c>
      <c r="BV677" s="238"/>
      <c r="BW677" s="238"/>
      <c r="BX677" s="238"/>
      <c r="BY677" s="246"/>
      <c r="CA677" s="222">
        <v>593</v>
      </c>
      <c r="CB677" s="216"/>
      <c r="CC677" s="216"/>
      <c r="CD677" s="216"/>
      <c r="CE677" s="216"/>
      <c r="CF677" s="216">
        <f t="shared" si="495"/>
        <v>0</v>
      </c>
      <c r="CH677" s="263">
        <v>32</v>
      </c>
      <c r="CJ677" s="274">
        <v>92</v>
      </c>
    </row>
    <row r="678" spans="1:88" s="211" customFormat="1" ht="16.5" customHeight="1" x14ac:dyDescent="0.15">
      <c r="A678" s="213"/>
      <c r="B678" s="236"/>
      <c r="C678" s="268"/>
      <c r="D678" s="697" t="s">
        <v>1460</v>
      </c>
      <c r="E678" s="267"/>
      <c r="F678" s="272"/>
      <c r="G678" s="224"/>
      <c r="H678" s="1175">
        <v>3</v>
      </c>
      <c r="I678" s="230"/>
      <c r="J678" s="231"/>
      <c r="K678" s="232"/>
      <c r="L678" s="232"/>
      <c r="M678" s="232"/>
      <c r="N678" s="232"/>
      <c r="O678" s="232"/>
      <c r="P678" s="232"/>
      <c r="Q678" s="233"/>
      <c r="R678" s="255"/>
      <c r="S678" s="255"/>
      <c r="T678" s="975">
        <f>SUBTOTAL(9,T677:T677)</f>
        <v>7000</v>
      </c>
      <c r="U678" s="214">
        <f t="shared" ref="U678:AD678" si="506">SUBTOTAL(9,U677:U677)</f>
        <v>0</v>
      </c>
      <c r="V678" s="218">
        <f t="shared" si="506"/>
        <v>0</v>
      </c>
      <c r="W678" s="218">
        <f t="shared" si="506"/>
        <v>0</v>
      </c>
      <c r="X678" s="218">
        <f t="shared" si="506"/>
        <v>0</v>
      </c>
      <c r="Y678" s="212">
        <f t="shared" si="506"/>
        <v>0</v>
      </c>
      <c r="Z678" s="1146">
        <f t="shared" si="506"/>
        <v>7000</v>
      </c>
      <c r="AA678" s="1149">
        <f t="shared" si="506"/>
        <v>3500</v>
      </c>
      <c r="AB678" s="218">
        <f t="shared" si="506"/>
        <v>0</v>
      </c>
      <c r="AC678" s="218">
        <f t="shared" si="506"/>
        <v>0</v>
      </c>
      <c r="AD678" s="1141">
        <f t="shared" si="506"/>
        <v>3500</v>
      </c>
      <c r="AE678" s="252"/>
      <c r="AF678" s="252"/>
      <c r="AH678" s="249"/>
      <c r="AI678" s="238"/>
      <c r="AJ678" s="238"/>
      <c r="AK678" s="238"/>
      <c r="AL678" s="239"/>
      <c r="AM678" s="254"/>
      <c r="AN678" s="262"/>
      <c r="AO678" s="249"/>
      <c r="AP678" s="238"/>
      <c r="AQ678" s="238"/>
      <c r="AR678" s="238"/>
      <c r="AS678" s="242"/>
      <c r="AT678" s="214"/>
      <c r="AU678" s="238"/>
      <c r="AV678" s="238"/>
      <c r="AW678" s="238"/>
      <c r="AX678" s="239"/>
      <c r="AY678" s="249"/>
      <c r="AZ678" s="357"/>
      <c r="BA678" s="357"/>
      <c r="BB678" s="357"/>
      <c r="BC678" s="281"/>
      <c r="BD678" s="254"/>
      <c r="BE678" s="252"/>
      <c r="BF678" s="249"/>
      <c r="BG678" s="238"/>
      <c r="BH678" s="238"/>
      <c r="BI678" s="238"/>
      <c r="BJ678" s="239"/>
      <c r="BK678" s="249"/>
      <c r="BL678" s="238"/>
      <c r="BM678" s="238"/>
      <c r="BN678" s="238"/>
      <c r="BO678" s="246"/>
      <c r="BP678" s="223"/>
      <c r="BQ678" s="238"/>
      <c r="BR678" s="238"/>
      <c r="BS678" s="238"/>
      <c r="BT678" s="246"/>
      <c r="BU678" s="249"/>
      <c r="BV678" s="238"/>
      <c r="BW678" s="238"/>
      <c r="BX678" s="238"/>
      <c r="BY678" s="246"/>
      <c r="CA678" s="222"/>
      <c r="CB678" s="216"/>
      <c r="CC678" s="216"/>
      <c r="CD678" s="216"/>
      <c r="CE678" s="216"/>
      <c r="CF678" s="216">
        <f t="shared" si="495"/>
        <v>0</v>
      </c>
      <c r="CH678" s="263"/>
      <c r="CJ678" s="274"/>
    </row>
    <row r="679" spans="1:88" s="211" customFormat="1" ht="16.5" customHeight="1" x14ac:dyDescent="0.15">
      <c r="A679" s="213">
        <f>+ROW()-14</f>
        <v>665</v>
      </c>
      <c r="B679" s="236" t="s">
        <v>26</v>
      </c>
      <c r="C679" s="268" t="s">
        <v>1463</v>
      </c>
      <c r="D679" s="266" t="s">
        <v>1464</v>
      </c>
      <c r="E679" s="267" t="s">
        <v>1396</v>
      </c>
      <c r="F679" s="272" t="s">
        <v>1435</v>
      </c>
      <c r="G679" s="224" t="s">
        <v>1465</v>
      </c>
      <c r="H679" s="319">
        <v>3</v>
      </c>
      <c r="I679" s="230">
        <v>44228</v>
      </c>
      <c r="J679" s="1203">
        <v>44651</v>
      </c>
      <c r="K679" s="232">
        <v>10</v>
      </c>
      <c r="L679" s="232">
        <v>3</v>
      </c>
      <c r="M679" s="232">
        <v>2</v>
      </c>
      <c r="N679" s="232">
        <v>2</v>
      </c>
      <c r="O679" s="232">
        <v>1</v>
      </c>
      <c r="P679" s="232">
        <v>6</v>
      </c>
      <c r="Q679" s="233">
        <v>1</v>
      </c>
      <c r="R679" s="255"/>
      <c r="S679" s="255"/>
      <c r="T679" s="450">
        <v>40000</v>
      </c>
      <c r="U679" s="214">
        <f>AH679+AO679</f>
        <v>0</v>
      </c>
      <c r="V679" s="218">
        <f>AI679+AP679</f>
        <v>0</v>
      </c>
      <c r="W679" s="218">
        <f>AJ679+AQ679</f>
        <v>0</v>
      </c>
      <c r="X679" s="218">
        <f>AK679+AR679</f>
        <v>0</v>
      </c>
      <c r="Y679" s="212">
        <f>AL679+AS679</f>
        <v>0</v>
      </c>
      <c r="Z679" s="214">
        <f>AT679+AY679+BF679+BK679+BP679+BU679</f>
        <v>40000</v>
      </c>
      <c r="AA679" s="218">
        <f>AU679+AZ679+BG679+BL679+BQ679+BV679</f>
        <v>20000</v>
      </c>
      <c r="AB679" s="218">
        <f>AV679+BA679+BH679+BM679+BR679+BW679</f>
        <v>0</v>
      </c>
      <c r="AC679" s="218">
        <f>AW679+BB679+BI679+BN679+BS679+BX679</f>
        <v>0</v>
      </c>
      <c r="AD679" s="212">
        <f>AX679+BC679+BJ679+BO679+BT679+BY679</f>
        <v>20000</v>
      </c>
      <c r="AE679" s="252"/>
      <c r="AF679" s="252"/>
      <c r="AH679" s="249">
        <f>SUM(AI679:AL679)</f>
        <v>0</v>
      </c>
      <c r="AI679" s="238"/>
      <c r="AJ679" s="238"/>
      <c r="AK679" s="238"/>
      <c r="AL679" s="239"/>
      <c r="AM679" s="254"/>
      <c r="AN679" s="262"/>
      <c r="AO679" s="249">
        <f>SUM(AP679:AS679)</f>
        <v>0</v>
      </c>
      <c r="AP679" s="238"/>
      <c r="AQ679" s="238"/>
      <c r="AR679" s="238"/>
      <c r="AS679" s="242"/>
      <c r="AT679" s="214">
        <f>SUM(AU679:AX679)</f>
        <v>0</v>
      </c>
      <c r="AU679" s="238"/>
      <c r="AV679" s="238"/>
      <c r="AW679" s="238"/>
      <c r="AX679" s="239"/>
      <c r="AY679" s="249">
        <f>SUM(AZ679:BC679)</f>
        <v>40000</v>
      </c>
      <c r="AZ679" s="357">
        <v>20000</v>
      </c>
      <c r="BA679" s="357"/>
      <c r="BB679" s="357"/>
      <c r="BC679" s="281">
        <v>20000</v>
      </c>
      <c r="BD679" s="254"/>
      <c r="BE679" s="252"/>
      <c r="BF679" s="249">
        <f>SUM(BG679:BJ679)</f>
        <v>0</v>
      </c>
      <c r="BG679" s="238"/>
      <c r="BH679" s="238"/>
      <c r="BI679" s="238"/>
      <c r="BJ679" s="239"/>
      <c r="BK679" s="249">
        <f>SUM(BL679:BO679)</f>
        <v>0</v>
      </c>
      <c r="BL679" s="238"/>
      <c r="BM679" s="238"/>
      <c r="BN679" s="238"/>
      <c r="BO679" s="246"/>
      <c r="BP679" s="223">
        <f>SUM(BQ679:BT679)</f>
        <v>0</v>
      </c>
      <c r="BQ679" s="238"/>
      <c r="BR679" s="238"/>
      <c r="BS679" s="238"/>
      <c r="BT679" s="246"/>
      <c r="BU679" s="249">
        <f>SUM(BV679:BY679)</f>
        <v>0</v>
      </c>
      <c r="BV679" s="238"/>
      <c r="BW679" s="238"/>
      <c r="BX679" s="238"/>
      <c r="BY679" s="246"/>
      <c r="CA679" s="222">
        <v>597</v>
      </c>
      <c r="CB679" s="216"/>
      <c r="CC679" s="216"/>
      <c r="CD679" s="216"/>
      <c r="CE679" s="216"/>
      <c r="CF679" s="216">
        <f>+T679-Z679-U679</f>
        <v>0</v>
      </c>
      <c r="CH679" s="263">
        <v>32</v>
      </c>
      <c r="CJ679" s="274">
        <v>92</v>
      </c>
    </row>
    <row r="680" spans="1:88" s="211" customFormat="1" ht="16.5" customHeight="1" x14ac:dyDescent="0.15">
      <c r="A680" s="213"/>
      <c r="B680" s="237"/>
      <c r="C680" s="303"/>
      <c r="D680" s="697" t="s">
        <v>1464</v>
      </c>
      <c r="E680" s="267"/>
      <c r="F680" s="325"/>
      <c r="G680" s="227"/>
      <c r="H680" s="1182">
        <v>3</v>
      </c>
      <c r="I680" s="230"/>
      <c r="J680" s="231"/>
      <c r="K680" s="234"/>
      <c r="L680" s="234"/>
      <c r="M680" s="234"/>
      <c r="N680" s="234"/>
      <c r="O680" s="234"/>
      <c r="P680" s="234"/>
      <c r="Q680" s="235"/>
      <c r="R680" s="255"/>
      <c r="S680" s="255"/>
      <c r="T680" s="976">
        <f>SUBTOTAL(9,T679:T679)</f>
        <v>40000</v>
      </c>
      <c r="U680" s="219">
        <f t="shared" ref="U680:AD680" si="507">SUBTOTAL(9,U679:U679)</f>
        <v>0</v>
      </c>
      <c r="V680" s="220">
        <f t="shared" si="507"/>
        <v>0</v>
      </c>
      <c r="W680" s="220">
        <f t="shared" si="507"/>
        <v>0</v>
      </c>
      <c r="X680" s="220">
        <f t="shared" si="507"/>
        <v>0</v>
      </c>
      <c r="Y680" s="221">
        <f t="shared" si="507"/>
        <v>0</v>
      </c>
      <c r="Z680" s="1138">
        <f t="shared" si="507"/>
        <v>40000</v>
      </c>
      <c r="AA680" s="1148">
        <f t="shared" si="507"/>
        <v>20000</v>
      </c>
      <c r="AB680" s="220">
        <f t="shared" si="507"/>
        <v>0</v>
      </c>
      <c r="AC680" s="220">
        <f t="shared" si="507"/>
        <v>0</v>
      </c>
      <c r="AD680" s="1104">
        <f t="shared" si="507"/>
        <v>20000</v>
      </c>
      <c r="AE680" s="252"/>
      <c r="AF680" s="252"/>
      <c r="AH680" s="251"/>
      <c r="AI680" s="240"/>
      <c r="AJ680" s="240"/>
      <c r="AK680" s="240"/>
      <c r="AL680" s="241"/>
      <c r="AM680" s="254"/>
      <c r="AN680" s="262"/>
      <c r="AO680" s="249"/>
      <c r="AP680" s="240"/>
      <c r="AQ680" s="240"/>
      <c r="AR680" s="240"/>
      <c r="AS680" s="243"/>
      <c r="AT680" s="214"/>
      <c r="AU680" s="240"/>
      <c r="AV680" s="240"/>
      <c r="AW680" s="240"/>
      <c r="AX680" s="241"/>
      <c r="AY680" s="249"/>
      <c r="AZ680" s="296"/>
      <c r="BA680" s="296"/>
      <c r="BB680" s="296"/>
      <c r="BC680" s="297"/>
      <c r="BD680" s="254"/>
      <c r="BE680" s="252"/>
      <c r="BF680" s="249"/>
      <c r="BG680" s="240"/>
      <c r="BH680" s="240"/>
      <c r="BI680" s="240"/>
      <c r="BJ680" s="241"/>
      <c r="BK680" s="249"/>
      <c r="BL680" s="240"/>
      <c r="BM680" s="240"/>
      <c r="BN680" s="240"/>
      <c r="BO680" s="247"/>
      <c r="BP680" s="223"/>
      <c r="BQ680" s="240"/>
      <c r="BR680" s="240"/>
      <c r="BS680" s="240"/>
      <c r="BT680" s="247"/>
      <c r="BU680" s="249"/>
      <c r="BV680" s="240"/>
      <c r="BW680" s="240"/>
      <c r="BX680" s="240"/>
      <c r="BY680" s="247"/>
      <c r="CA680" s="222"/>
      <c r="CB680" s="216"/>
      <c r="CC680" s="216"/>
      <c r="CD680" s="216"/>
      <c r="CE680" s="216"/>
      <c r="CF680" s="216">
        <f>+T680-Z680-U680</f>
        <v>0</v>
      </c>
      <c r="CH680" s="425"/>
      <c r="CJ680" s="274"/>
    </row>
    <row r="681" spans="1:88" s="211" customFormat="1" ht="16.5" customHeight="1" x14ac:dyDescent="0.15">
      <c r="A681" s="213">
        <f>+ROW()-14</f>
        <v>667</v>
      </c>
      <c r="B681" s="236" t="s">
        <v>26</v>
      </c>
      <c r="C681" s="268" t="s">
        <v>1461</v>
      </c>
      <c r="D681" s="266" t="s">
        <v>1461</v>
      </c>
      <c r="E681" s="267" t="s">
        <v>1396</v>
      </c>
      <c r="F681" s="272" t="s">
        <v>1435</v>
      </c>
      <c r="G681" s="224" t="s">
        <v>1462</v>
      </c>
      <c r="H681" s="263">
        <v>3</v>
      </c>
      <c r="I681" s="230">
        <v>44256</v>
      </c>
      <c r="J681" s="231">
        <v>44651</v>
      </c>
      <c r="K681" s="232">
        <v>10</v>
      </c>
      <c r="L681" s="232">
        <v>3</v>
      </c>
      <c r="M681" s="232">
        <v>2</v>
      </c>
      <c r="N681" s="232">
        <v>2</v>
      </c>
      <c r="O681" s="232">
        <v>1</v>
      </c>
      <c r="P681" s="232">
        <v>6</v>
      </c>
      <c r="Q681" s="233">
        <v>2</v>
      </c>
      <c r="R681" s="255"/>
      <c r="S681" s="255"/>
      <c r="T681" s="258">
        <v>6500</v>
      </c>
      <c r="U681" s="214">
        <f>AH681+AO681</f>
        <v>0</v>
      </c>
      <c r="V681" s="218">
        <f>AI681+AP681</f>
        <v>0</v>
      </c>
      <c r="W681" s="218">
        <f>AJ681+AQ681</f>
        <v>0</v>
      </c>
      <c r="X681" s="218">
        <f>AK681+AR681</f>
        <v>0</v>
      </c>
      <c r="Y681" s="212">
        <f>AL681+AS681</f>
        <v>0</v>
      </c>
      <c r="Z681" s="214">
        <f>AT681+AY681+BF681+BK681+BP681+BU681</f>
        <v>6500</v>
      </c>
      <c r="AA681" s="218">
        <f>AU681+AZ681+BG681+BL681+BQ681+BV681</f>
        <v>3250</v>
      </c>
      <c r="AB681" s="218">
        <f>AV681+BA681+BH681+BM681+BR681+BW681</f>
        <v>0</v>
      </c>
      <c r="AC681" s="218">
        <f>AW681+BB681+BI681+BN681+BS681+BX681</f>
        <v>0</v>
      </c>
      <c r="AD681" s="212">
        <f>AX681+BC681+BJ681+BO681+BT681+BY681</f>
        <v>3250</v>
      </c>
      <c r="AE681" s="252"/>
      <c r="AF681" s="252"/>
      <c r="AH681" s="249">
        <f>SUM(AI681:AL681)</f>
        <v>0</v>
      </c>
      <c r="AI681" s="238"/>
      <c r="AJ681" s="238"/>
      <c r="AK681" s="238"/>
      <c r="AL681" s="239"/>
      <c r="AM681" s="254"/>
      <c r="AN681" s="262"/>
      <c r="AO681" s="249">
        <f>SUM(AP681:AS681)</f>
        <v>0</v>
      </c>
      <c r="AP681" s="238"/>
      <c r="AQ681" s="238"/>
      <c r="AR681" s="238"/>
      <c r="AS681" s="242"/>
      <c r="AT681" s="214">
        <f>SUM(AU681:AX681)</f>
        <v>0</v>
      </c>
      <c r="AU681" s="238"/>
      <c r="AV681" s="238"/>
      <c r="AW681" s="238"/>
      <c r="AX681" s="239"/>
      <c r="AY681" s="249">
        <f>SUM(AZ681:BC681)</f>
        <v>6500</v>
      </c>
      <c r="AZ681" s="238">
        <v>3250</v>
      </c>
      <c r="BA681" s="238"/>
      <c r="BB681" s="238"/>
      <c r="BC681" s="246">
        <v>3250</v>
      </c>
      <c r="BD681" s="254"/>
      <c r="BE681" s="252"/>
      <c r="BF681" s="249">
        <f>SUM(BG681:BJ681)</f>
        <v>0</v>
      </c>
      <c r="BG681" s="238"/>
      <c r="BH681" s="238"/>
      <c r="BI681" s="238"/>
      <c r="BJ681" s="239"/>
      <c r="BK681" s="249">
        <f>SUM(BL681:BO681)</f>
        <v>0</v>
      </c>
      <c r="BL681" s="238"/>
      <c r="BM681" s="238"/>
      <c r="BN681" s="238"/>
      <c r="BO681" s="246"/>
      <c r="BP681" s="223">
        <f>SUM(BQ681:BT681)</f>
        <v>0</v>
      </c>
      <c r="BQ681" s="238"/>
      <c r="BR681" s="238"/>
      <c r="BS681" s="238"/>
      <c r="BT681" s="246"/>
      <c r="BU681" s="249">
        <f>SUM(BV681:BY681)</f>
        <v>0</v>
      </c>
      <c r="BV681" s="238"/>
      <c r="BW681" s="238"/>
      <c r="BX681" s="238"/>
      <c r="BY681" s="246"/>
      <c r="CA681" s="222">
        <v>595</v>
      </c>
      <c r="CB681" s="216"/>
      <c r="CC681" s="216"/>
      <c r="CD681" s="216"/>
      <c r="CE681" s="216"/>
      <c r="CF681" s="216">
        <f t="shared" si="495"/>
        <v>0</v>
      </c>
      <c r="CH681" s="263">
        <v>32</v>
      </c>
      <c r="CJ681" s="274">
        <v>92</v>
      </c>
    </row>
    <row r="682" spans="1:88" s="211" customFormat="1" ht="16.5" customHeight="1" x14ac:dyDescent="0.15">
      <c r="A682" s="213"/>
      <c r="B682" s="237"/>
      <c r="C682" s="303"/>
      <c r="D682" s="697" t="s">
        <v>1461</v>
      </c>
      <c r="E682" s="267"/>
      <c r="F682" s="325"/>
      <c r="G682" s="227"/>
      <c r="H682" s="1175">
        <v>3</v>
      </c>
      <c r="I682" s="230"/>
      <c r="J682" s="231"/>
      <c r="K682" s="234"/>
      <c r="L682" s="234"/>
      <c r="M682" s="234"/>
      <c r="N682" s="234"/>
      <c r="O682" s="234"/>
      <c r="P682" s="234"/>
      <c r="Q682" s="235"/>
      <c r="R682" s="255"/>
      <c r="S682" s="255"/>
      <c r="T682" s="936">
        <f>SUBTOTAL(9,T681:T681)</f>
        <v>6500</v>
      </c>
      <c r="U682" s="219">
        <f t="shared" ref="U682:AD682" si="508">SUBTOTAL(9,U681:U681)</f>
        <v>0</v>
      </c>
      <c r="V682" s="220">
        <f t="shared" si="508"/>
        <v>0</v>
      </c>
      <c r="W682" s="220">
        <f t="shared" si="508"/>
        <v>0</v>
      </c>
      <c r="X682" s="220">
        <f t="shared" si="508"/>
        <v>0</v>
      </c>
      <c r="Y682" s="221">
        <f t="shared" si="508"/>
        <v>0</v>
      </c>
      <c r="Z682" s="1138">
        <f t="shared" si="508"/>
        <v>6500</v>
      </c>
      <c r="AA682" s="1148">
        <f t="shared" si="508"/>
        <v>3250</v>
      </c>
      <c r="AB682" s="220">
        <f t="shared" si="508"/>
        <v>0</v>
      </c>
      <c r="AC682" s="220">
        <f t="shared" si="508"/>
        <v>0</v>
      </c>
      <c r="AD682" s="1104">
        <f t="shared" si="508"/>
        <v>3250</v>
      </c>
      <c r="AE682" s="252"/>
      <c r="AF682" s="252"/>
      <c r="AH682" s="251"/>
      <c r="AI682" s="240"/>
      <c r="AJ682" s="240"/>
      <c r="AK682" s="240"/>
      <c r="AL682" s="241"/>
      <c r="AM682" s="254"/>
      <c r="AN682" s="262"/>
      <c r="AO682" s="249"/>
      <c r="AP682" s="240"/>
      <c r="AQ682" s="240"/>
      <c r="AR682" s="240"/>
      <c r="AS682" s="243"/>
      <c r="AT682" s="214"/>
      <c r="AU682" s="240"/>
      <c r="AV682" s="240"/>
      <c r="AW682" s="240"/>
      <c r="AX682" s="241"/>
      <c r="AY682" s="249"/>
      <c r="AZ682" s="240"/>
      <c r="BA682" s="240"/>
      <c r="BB682" s="240"/>
      <c r="BC682" s="247"/>
      <c r="BD682" s="254"/>
      <c r="BE682" s="252"/>
      <c r="BF682" s="249"/>
      <c r="BG682" s="240"/>
      <c r="BH682" s="240"/>
      <c r="BI682" s="240"/>
      <c r="BJ682" s="241"/>
      <c r="BK682" s="249"/>
      <c r="BL682" s="240"/>
      <c r="BM682" s="240"/>
      <c r="BN682" s="240"/>
      <c r="BO682" s="247"/>
      <c r="BP682" s="223"/>
      <c r="BQ682" s="240"/>
      <c r="BR682" s="240"/>
      <c r="BS682" s="240"/>
      <c r="BT682" s="247"/>
      <c r="BU682" s="249"/>
      <c r="BV682" s="240"/>
      <c r="BW682" s="240"/>
      <c r="BX682" s="240"/>
      <c r="BY682" s="247"/>
      <c r="CA682" s="222"/>
      <c r="CB682" s="216"/>
      <c r="CC682" s="216"/>
      <c r="CD682" s="216"/>
      <c r="CE682" s="216"/>
      <c r="CF682" s="216">
        <f t="shared" si="495"/>
        <v>0</v>
      </c>
      <c r="CH682" s="425"/>
      <c r="CJ682" s="274"/>
    </row>
    <row r="683" spans="1:88" s="211" customFormat="1" ht="16.5" customHeight="1" x14ac:dyDescent="0.15">
      <c r="A683" s="213">
        <f>+ROW()-14</f>
        <v>669</v>
      </c>
      <c r="B683" s="236" t="s">
        <v>27</v>
      </c>
      <c r="C683" s="268" t="s">
        <v>1480</v>
      </c>
      <c r="D683" s="266" t="s">
        <v>1480</v>
      </c>
      <c r="E683" s="267" t="s">
        <v>1481</v>
      </c>
      <c r="F683" s="272" t="s">
        <v>1482</v>
      </c>
      <c r="G683" s="224" t="s">
        <v>1483</v>
      </c>
      <c r="H683" s="752">
        <v>3</v>
      </c>
      <c r="I683" s="230">
        <v>44256</v>
      </c>
      <c r="J683" s="753">
        <v>44651</v>
      </c>
      <c r="K683" s="232">
        <v>10</v>
      </c>
      <c r="L683" s="232">
        <v>3</v>
      </c>
      <c r="M683" s="232">
        <v>2</v>
      </c>
      <c r="N683" s="232">
        <v>2</v>
      </c>
      <c r="O683" s="232">
        <v>1</v>
      </c>
      <c r="P683" s="232">
        <v>6</v>
      </c>
      <c r="Q683" s="233"/>
      <c r="R683" s="255"/>
      <c r="S683" s="255"/>
      <c r="T683" s="755">
        <v>464000</v>
      </c>
      <c r="U683" s="214">
        <f>AH683+AO683</f>
        <v>0</v>
      </c>
      <c r="V683" s="218">
        <f>AI683+AP683</f>
        <v>0</v>
      </c>
      <c r="W683" s="218">
        <f>AJ683+AQ683</f>
        <v>0</v>
      </c>
      <c r="X683" s="218">
        <f>AK683+AR683</f>
        <v>0</v>
      </c>
      <c r="Y683" s="212">
        <f>AL683+AS683</f>
        <v>0</v>
      </c>
      <c r="Z683" s="214">
        <f>AT683+AY683+BF683+BK683+BP683+BU683</f>
        <v>464000</v>
      </c>
      <c r="AA683" s="218">
        <f>AU683+AZ683+BG683+BL683+BQ683+BV683</f>
        <v>271410</v>
      </c>
      <c r="AB683" s="218">
        <f>AV683+BA683+BH683+BM683+BR683+BW683</f>
        <v>0</v>
      </c>
      <c r="AC683" s="218">
        <f>AW683+BB683+BI683+BN683+BS683+BX683</f>
        <v>0</v>
      </c>
      <c r="AD683" s="212">
        <f>AX683+BC683+BJ683+BO683+BT683+BY683</f>
        <v>192590</v>
      </c>
      <c r="AE683" s="252"/>
      <c r="AF683" s="252"/>
      <c r="AH683" s="249">
        <f>SUM(AI683:AL683)</f>
        <v>0</v>
      </c>
      <c r="AI683" s="238"/>
      <c r="AJ683" s="238"/>
      <c r="AK683" s="238"/>
      <c r="AL683" s="239"/>
      <c r="AM683" s="254"/>
      <c r="AN683" s="262"/>
      <c r="AO683" s="249">
        <f>SUM(AP683:AS683)</f>
        <v>0</v>
      </c>
      <c r="AP683" s="238"/>
      <c r="AQ683" s="238"/>
      <c r="AR683" s="238"/>
      <c r="AS683" s="242"/>
      <c r="AT683" s="214">
        <f>SUM(AU683:AX683)</f>
        <v>0</v>
      </c>
      <c r="AU683" s="238"/>
      <c r="AV683" s="238"/>
      <c r="AW683" s="238"/>
      <c r="AX683" s="239"/>
      <c r="AY683" s="249">
        <f>SUM(AZ683:BC683)</f>
        <v>464000</v>
      </c>
      <c r="AZ683" s="238">
        <v>271410</v>
      </c>
      <c r="BA683" s="238"/>
      <c r="BB683" s="238"/>
      <c r="BC683" s="738">
        <f>192539+51</f>
        <v>192590</v>
      </c>
      <c r="BD683" s="254"/>
      <c r="BE683" s="252"/>
      <c r="BF683" s="249">
        <f>SUM(BG683:BJ683)</f>
        <v>0</v>
      </c>
      <c r="BG683" s="749"/>
      <c r="BH683" s="238"/>
      <c r="BI683" s="238"/>
      <c r="BJ683" s="754"/>
      <c r="BK683" s="249">
        <f>SUM(BL683:BO683)</f>
        <v>0</v>
      </c>
      <c r="BL683" s="749"/>
      <c r="BM683" s="238"/>
      <c r="BN683" s="238"/>
      <c r="BO683" s="741"/>
      <c r="BP683" s="223">
        <f>SUM(BQ683:BT683)</f>
        <v>0</v>
      </c>
      <c r="BQ683" s="238"/>
      <c r="BR683" s="238"/>
      <c r="BS683" s="238"/>
      <c r="BT683" s="246"/>
      <c r="BU683" s="249">
        <f>SUM(BV683:BY683)</f>
        <v>0</v>
      </c>
      <c r="BV683" s="238"/>
      <c r="BW683" s="238"/>
      <c r="BX683" s="238"/>
      <c r="BY683" s="246"/>
      <c r="CA683" s="222">
        <v>1010</v>
      </c>
      <c r="CB683" s="216"/>
      <c r="CC683" s="216"/>
      <c r="CD683" s="216"/>
      <c r="CE683" s="216"/>
      <c r="CF683" s="216">
        <f t="shared" si="495"/>
        <v>0</v>
      </c>
      <c r="CH683" s="452"/>
      <c r="CJ683" s="274">
        <v>92</v>
      </c>
    </row>
    <row r="684" spans="1:88" s="211" customFormat="1" ht="16.5" customHeight="1" x14ac:dyDescent="0.15">
      <c r="A684" s="213"/>
      <c r="B684" s="236"/>
      <c r="C684" s="268"/>
      <c r="D684" s="697" t="s">
        <v>1480</v>
      </c>
      <c r="E684" s="267"/>
      <c r="F684" s="272"/>
      <c r="G684" s="224"/>
      <c r="H684" s="1175">
        <v>3</v>
      </c>
      <c r="I684" s="230"/>
      <c r="J684" s="231"/>
      <c r="K684" s="232"/>
      <c r="L684" s="232"/>
      <c r="M684" s="232"/>
      <c r="N684" s="232"/>
      <c r="O684" s="232"/>
      <c r="P684" s="232"/>
      <c r="Q684" s="233"/>
      <c r="R684" s="255"/>
      <c r="S684" s="255"/>
      <c r="T684" s="939">
        <f>SUBTOTAL(9,T683:T683)</f>
        <v>464000</v>
      </c>
      <c r="U684" s="214">
        <f t="shared" ref="U684:AD684" si="509">SUBTOTAL(9,U683:U683)</f>
        <v>0</v>
      </c>
      <c r="V684" s="218">
        <f t="shared" si="509"/>
        <v>0</v>
      </c>
      <c r="W684" s="218">
        <f t="shared" si="509"/>
        <v>0</v>
      </c>
      <c r="X684" s="218">
        <f t="shared" si="509"/>
        <v>0</v>
      </c>
      <c r="Y684" s="212">
        <f t="shared" si="509"/>
        <v>0</v>
      </c>
      <c r="Z684" s="1146">
        <f t="shared" si="509"/>
        <v>464000</v>
      </c>
      <c r="AA684" s="1149">
        <f t="shared" si="509"/>
        <v>271410</v>
      </c>
      <c r="AB684" s="218">
        <f t="shared" si="509"/>
        <v>0</v>
      </c>
      <c r="AC684" s="218">
        <f t="shared" si="509"/>
        <v>0</v>
      </c>
      <c r="AD684" s="1141">
        <f t="shared" si="509"/>
        <v>192590</v>
      </c>
      <c r="AE684" s="252"/>
      <c r="AF684" s="252"/>
      <c r="AH684" s="249"/>
      <c r="AI684" s="238"/>
      <c r="AJ684" s="238"/>
      <c r="AK684" s="238"/>
      <c r="AL684" s="239"/>
      <c r="AM684" s="254"/>
      <c r="AN684" s="262"/>
      <c r="AO684" s="249"/>
      <c r="AP684" s="238"/>
      <c r="AQ684" s="238"/>
      <c r="AR684" s="238"/>
      <c r="AS684" s="242"/>
      <c r="AT684" s="214"/>
      <c r="AU684" s="238"/>
      <c r="AV684" s="238"/>
      <c r="AW684" s="238"/>
      <c r="AX684" s="239"/>
      <c r="AY684" s="249"/>
      <c r="AZ684" s="238"/>
      <c r="BA684" s="238"/>
      <c r="BB684" s="238"/>
      <c r="BC684" s="246"/>
      <c r="BD684" s="254"/>
      <c r="BE684" s="252"/>
      <c r="BF684" s="249"/>
      <c r="BG684" s="238"/>
      <c r="BH684" s="238"/>
      <c r="BI684" s="238"/>
      <c r="BJ684" s="239"/>
      <c r="BK684" s="249"/>
      <c r="BL684" s="238"/>
      <c r="BM684" s="238"/>
      <c r="BN684" s="238"/>
      <c r="BO684" s="246"/>
      <c r="BP684" s="223"/>
      <c r="BQ684" s="238"/>
      <c r="BR684" s="238"/>
      <c r="BS684" s="238"/>
      <c r="BT684" s="246"/>
      <c r="BU684" s="249"/>
      <c r="BV684" s="238"/>
      <c r="BW684" s="238"/>
      <c r="BX684" s="238"/>
      <c r="BY684" s="246"/>
      <c r="CA684" s="222"/>
      <c r="CB684" s="216"/>
      <c r="CC684" s="216"/>
      <c r="CD684" s="216"/>
      <c r="CE684" s="216"/>
      <c r="CF684" s="216">
        <f t="shared" si="495"/>
        <v>0</v>
      </c>
      <c r="CH684" s="452"/>
      <c r="CJ684" s="274"/>
    </row>
    <row r="685" spans="1:88" s="211" customFormat="1" ht="16.5" customHeight="1" x14ac:dyDescent="0.15">
      <c r="A685" s="213">
        <f>+ROW()-14</f>
        <v>671</v>
      </c>
      <c r="B685" s="351" t="s">
        <v>28</v>
      </c>
      <c r="C685" s="268" t="s">
        <v>1466</v>
      </c>
      <c r="D685" s="266" t="s">
        <v>1467</v>
      </c>
      <c r="E685" s="267" t="s">
        <v>1396</v>
      </c>
      <c r="F685" s="272" t="s">
        <v>1435</v>
      </c>
      <c r="G685" s="224" t="s">
        <v>1468</v>
      </c>
      <c r="H685" s="263" t="s">
        <v>254</v>
      </c>
      <c r="I685" s="230">
        <v>43739</v>
      </c>
      <c r="J685" s="231">
        <v>44377</v>
      </c>
      <c r="K685" s="232">
        <v>10</v>
      </c>
      <c r="L685" s="232">
        <v>3</v>
      </c>
      <c r="M685" s="232">
        <v>2</v>
      </c>
      <c r="N685" s="232">
        <v>2</v>
      </c>
      <c r="O685" s="232">
        <v>2</v>
      </c>
      <c r="P685" s="232">
        <v>1</v>
      </c>
      <c r="Q685" s="233">
        <v>2</v>
      </c>
      <c r="R685" s="255"/>
      <c r="S685" s="255"/>
      <c r="T685" s="446">
        <v>860000</v>
      </c>
      <c r="U685" s="214">
        <f>AH685+AO685</f>
        <v>0</v>
      </c>
      <c r="V685" s="218">
        <f>AI685+AP685</f>
        <v>0</v>
      </c>
      <c r="W685" s="218">
        <f>AJ685+AQ685</f>
        <v>0</v>
      </c>
      <c r="X685" s="218">
        <f>AK685+AR685</f>
        <v>0</v>
      </c>
      <c r="Y685" s="212">
        <f>AL685+AS685</f>
        <v>0</v>
      </c>
      <c r="Z685" s="214">
        <f>AT685+AY685+BF685+BK685+BP685+BU685</f>
        <v>860000</v>
      </c>
      <c r="AA685" s="218">
        <f>AU685+AZ685+BG685+BL685+BQ685+BV685</f>
        <v>0</v>
      </c>
      <c r="AB685" s="218">
        <f>AV685+BA685+BH685+BM685+BR685+BW685</f>
        <v>770000</v>
      </c>
      <c r="AC685" s="218">
        <f>AW685+BB685+BI685+BN685+BS685+BX685</f>
        <v>0</v>
      </c>
      <c r="AD685" s="212">
        <f>AX685+BC685+BJ685+BO685+BT685+BY685</f>
        <v>90000</v>
      </c>
      <c r="AE685" s="252"/>
      <c r="AF685" s="252"/>
      <c r="AH685" s="249">
        <f>SUM(AI685:AL685)</f>
        <v>0</v>
      </c>
      <c r="AI685" s="238"/>
      <c r="AJ685" s="238"/>
      <c r="AK685" s="238"/>
      <c r="AL685" s="239"/>
      <c r="AM685" s="254"/>
      <c r="AN685" s="262"/>
      <c r="AO685" s="249">
        <f>SUM(AP685:AS685)</f>
        <v>0</v>
      </c>
      <c r="AP685" s="238"/>
      <c r="AQ685" s="238"/>
      <c r="AR685" s="238"/>
      <c r="AS685" s="242"/>
      <c r="AT685" s="214">
        <f>SUM(AU685:AX685)</f>
        <v>591549</v>
      </c>
      <c r="AU685" s="238"/>
      <c r="AV685" s="357">
        <v>530000</v>
      </c>
      <c r="AW685" s="357"/>
      <c r="AX685" s="343">
        <f>591549-AV685</f>
        <v>61549</v>
      </c>
      <c r="AY685" s="249">
        <f>SUM(AZ685:BC685)</f>
        <v>268451</v>
      </c>
      <c r="AZ685" s="238"/>
      <c r="BA685" s="357">
        <f>770000-AV685</f>
        <v>240000</v>
      </c>
      <c r="BB685" s="238"/>
      <c r="BC685" s="281">
        <f>90000-AX685</f>
        <v>28451</v>
      </c>
      <c r="BD685" s="254"/>
      <c r="BE685" s="252"/>
      <c r="BF685" s="249">
        <f>SUM(BG685:BJ685)</f>
        <v>0</v>
      </c>
      <c r="BG685" s="238"/>
      <c r="BH685" s="238"/>
      <c r="BI685" s="238"/>
      <c r="BJ685" s="239"/>
      <c r="BK685" s="249">
        <f>SUM(BL685:BO685)</f>
        <v>0</v>
      </c>
      <c r="BL685" s="238"/>
      <c r="BM685" s="238"/>
      <c r="BN685" s="238"/>
      <c r="BO685" s="246"/>
      <c r="BP685" s="223">
        <f>SUM(BQ685:BT685)</f>
        <v>0</v>
      </c>
      <c r="BQ685" s="238"/>
      <c r="BR685" s="238"/>
      <c r="BS685" s="238"/>
      <c r="BT685" s="246"/>
      <c r="BU685" s="249">
        <f>SUM(BV685:BY685)</f>
        <v>0</v>
      </c>
      <c r="BV685" s="238"/>
      <c r="BW685" s="238"/>
      <c r="BX685" s="238"/>
      <c r="BY685" s="246"/>
      <c r="CA685" s="222">
        <v>601</v>
      </c>
      <c r="CB685" s="216"/>
      <c r="CC685" s="216"/>
      <c r="CD685" s="216"/>
      <c r="CE685" s="216"/>
      <c r="CF685" s="216">
        <f t="shared" si="495"/>
        <v>0</v>
      </c>
      <c r="CH685" s="263" t="s">
        <v>170</v>
      </c>
      <c r="CJ685" s="274">
        <v>92</v>
      </c>
    </row>
    <row r="686" spans="1:88" s="211" customFormat="1" ht="16.5" customHeight="1" x14ac:dyDescent="0.15">
      <c r="A686" s="213"/>
      <c r="B686" s="351"/>
      <c r="C686" s="268"/>
      <c r="D686" s="697" t="s">
        <v>1467</v>
      </c>
      <c r="E686" s="267"/>
      <c r="F686" s="272"/>
      <c r="G686" s="224"/>
      <c r="H686" s="1175" t="s">
        <v>254</v>
      </c>
      <c r="I686" s="230"/>
      <c r="J686" s="231"/>
      <c r="K686" s="232"/>
      <c r="L686" s="232"/>
      <c r="M686" s="232"/>
      <c r="N686" s="232"/>
      <c r="O686" s="232"/>
      <c r="P686" s="232"/>
      <c r="Q686" s="233"/>
      <c r="R686" s="255"/>
      <c r="S686" s="255"/>
      <c r="T686" s="939">
        <f>SUBTOTAL(9,T685:T685)</f>
        <v>860000</v>
      </c>
      <c r="U686" s="214">
        <f t="shared" ref="U686:AD686" si="510">SUBTOTAL(9,U685:U685)</f>
        <v>0</v>
      </c>
      <c r="V686" s="218">
        <f t="shared" si="510"/>
        <v>0</v>
      </c>
      <c r="W686" s="218">
        <f t="shared" si="510"/>
        <v>0</v>
      </c>
      <c r="X686" s="218">
        <f t="shared" si="510"/>
        <v>0</v>
      </c>
      <c r="Y686" s="212">
        <f t="shared" si="510"/>
        <v>0</v>
      </c>
      <c r="Z686" s="1146">
        <f t="shared" si="510"/>
        <v>860000</v>
      </c>
      <c r="AA686" s="218">
        <f t="shared" si="510"/>
        <v>0</v>
      </c>
      <c r="AB686" s="1149">
        <f t="shared" si="510"/>
        <v>770000</v>
      </c>
      <c r="AC686" s="218">
        <f t="shared" si="510"/>
        <v>0</v>
      </c>
      <c r="AD686" s="1141">
        <f t="shared" si="510"/>
        <v>90000</v>
      </c>
      <c r="AE686" s="252"/>
      <c r="AF686" s="252"/>
      <c r="AH686" s="249"/>
      <c r="AI686" s="238"/>
      <c r="AJ686" s="238"/>
      <c r="AK686" s="238"/>
      <c r="AL686" s="239"/>
      <c r="AM686" s="254"/>
      <c r="AN686" s="262"/>
      <c r="AO686" s="249"/>
      <c r="AP686" s="238"/>
      <c r="AQ686" s="238"/>
      <c r="AR686" s="238"/>
      <c r="AS686" s="242"/>
      <c r="AT686" s="214"/>
      <c r="AU686" s="238"/>
      <c r="AV686" s="357"/>
      <c r="AW686" s="357"/>
      <c r="AX686" s="343"/>
      <c r="AY686" s="249"/>
      <c r="AZ686" s="238"/>
      <c r="BA686" s="357"/>
      <c r="BB686" s="238"/>
      <c r="BC686" s="281"/>
      <c r="BD686" s="254"/>
      <c r="BE686" s="252"/>
      <c r="BF686" s="249"/>
      <c r="BG686" s="238"/>
      <c r="BH686" s="238"/>
      <c r="BI686" s="238"/>
      <c r="BJ686" s="239"/>
      <c r="BK686" s="249"/>
      <c r="BL686" s="238"/>
      <c r="BM686" s="238"/>
      <c r="BN686" s="238"/>
      <c r="BO686" s="246"/>
      <c r="BP686" s="223"/>
      <c r="BQ686" s="238"/>
      <c r="BR686" s="238"/>
      <c r="BS686" s="238"/>
      <c r="BT686" s="246"/>
      <c r="BU686" s="249"/>
      <c r="BV686" s="238"/>
      <c r="BW686" s="238"/>
      <c r="BX686" s="238"/>
      <c r="BY686" s="246"/>
      <c r="CA686" s="222"/>
      <c r="CB686" s="216"/>
      <c r="CC686" s="216"/>
      <c r="CD686" s="216"/>
      <c r="CE686" s="216"/>
      <c r="CF686" s="216">
        <f t="shared" si="495"/>
        <v>0</v>
      </c>
      <c r="CH686" s="263"/>
      <c r="CJ686" s="274"/>
    </row>
    <row r="687" spans="1:88" s="211" customFormat="1" ht="16.5" customHeight="1" x14ac:dyDescent="0.15">
      <c r="A687" s="213">
        <f>+ROW()-14</f>
        <v>673</v>
      </c>
      <c r="B687" s="351" t="s">
        <v>28</v>
      </c>
      <c r="C687" s="268" t="s">
        <v>1469</v>
      </c>
      <c r="D687" s="266" t="s">
        <v>1470</v>
      </c>
      <c r="E687" s="267" t="s">
        <v>1396</v>
      </c>
      <c r="F687" s="272" t="s">
        <v>1435</v>
      </c>
      <c r="G687" s="224" t="s">
        <v>1471</v>
      </c>
      <c r="H687" s="263" t="s">
        <v>256</v>
      </c>
      <c r="I687" s="230">
        <v>43600</v>
      </c>
      <c r="J687" s="231">
        <v>45076</v>
      </c>
      <c r="K687" s="232">
        <v>10</v>
      </c>
      <c r="L687" s="232">
        <v>3</v>
      </c>
      <c r="M687" s="232">
        <v>2</v>
      </c>
      <c r="N687" s="232">
        <v>2</v>
      </c>
      <c r="O687" s="232">
        <v>2</v>
      </c>
      <c r="P687" s="232">
        <v>1</v>
      </c>
      <c r="Q687" s="233">
        <v>2</v>
      </c>
      <c r="R687" s="255"/>
      <c r="S687" s="255"/>
      <c r="T687" s="446">
        <v>21000</v>
      </c>
      <c r="U687" s="214">
        <f>AH687+AO687</f>
        <v>0</v>
      </c>
      <c r="V687" s="218">
        <f>AI687+AP687</f>
        <v>0</v>
      </c>
      <c r="W687" s="218">
        <f>AJ687+AQ687</f>
        <v>0</v>
      </c>
      <c r="X687" s="218">
        <f>AK687+AR687</f>
        <v>0</v>
      </c>
      <c r="Y687" s="212">
        <f>AL687+AS687</f>
        <v>0</v>
      </c>
      <c r="Z687" s="214">
        <f>AT687+AY687+BF687+BK687+BP687+BU687</f>
        <v>21000</v>
      </c>
      <c r="AA687" s="218">
        <f>AU687+AZ687+BG687+BL687+BQ687+BV687</f>
        <v>0</v>
      </c>
      <c r="AB687" s="218">
        <f>AV687+BA687+BH687+BM687+BR687+BW687</f>
        <v>0</v>
      </c>
      <c r="AC687" s="218">
        <f>AW687+BB687+BI687+BN687+BS687+BX687</f>
        <v>0</v>
      </c>
      <c r="AD687" s="212">
        <f>AX687+BC687+BJ687+BO687+BT687+BY687</f>
        <v>21000</v>
      </c>
      <c r="AE687" s="252"/>
      <c r="AF687" s="252"/>
      <c r="AH687" s="249">
        <f>SUM(AI687:AL687)</f>
        <v>0</v>
      </c>
      <c r="AI687" s="238"/>
      <c r="AJ687" s="238"/>
      <c r="AK687" s="238"/>
      <c r="AL687" s="239"/>
      <c r="AM687" s="254"/>
      <c r="AN687" s="262"/>
      <c r="AO687" s="249">
        <f>SUM(AP687:AS687)</f>
        <v>0</v>
      </c>
      <c r="AP687" s="238"/>
      <c r="AQ687" s="238"/>
      <c r="AR687" s="238"/>
      <c r="AS687" s="242"/>
      <c r="AT687" s="214">
        <f>SUM(AU687:AX687)</f>
        <v>1881</v>
      </c>
      <c r="AU687" s="238"/>
      <c r="AV687" s="238"/>
      <c r="AW687" s="238"/>
      <c r="AX687" s="343">
        <v>1881</v>
      </c>
      <c r="AY687" s="249">
        <f>SUM(AZ687:BC687)</f>
        <v>1881</v>
      </c>
      <c r="AZ687" s="238"/>
      <c r="BA687" s="238"/>
      <c r="BB687" s="238"/>
      <c r="BC687" s="281">
        <v>1881</v>
      </c>
      <c r="BD687" s="254"/>
      <c r="BE687" s="252"/>
      <c r="BF687" s="249">
        <f>SUM(BG687:BJ687)</f>
        <v>1881</v>
      </c>
      <c r="BG687" s="238"/>
      <c r="BH687" s="238"/>
      <c r="BI687" s="238"/>
      <c r="BJ687" s="343">
        <v>1881</v>
      </c>
      <c r="BK687" s="249">
        <f>SUM(BL687:BO687)</f>
        <v>15357</v>
      </c>
      <c r="BL687" s="238"/>
      <c r="BM687" s="238"/>
      <c r="BN687" s="238"/>
      <c r="BO687" s="281">
        <f>157+12067+3133</f>
        <v>15357</v>
      </c>
      <c r="BP687" s="223">
        <f>SUM(BQ687:BT687)</f>
        <v>0</v>
      </c>
      <c r="BQ687" s="238"/>
      <c r="BR687" s="238"/>
      <c r="BS687" s="238"/>
      <c r="BT687" s="246"/>
      <c r="BU687" s="249">
        <f>SUM(BV687:BY687)</f>
        <v>0</v>
      </c>
      <c r="BV687" s="238"/>
      <c r="BW687" s="238"/>
      <c r="BX687" s="238"/>
      <c r="BY687" s="246"/>
      <c r="CA687" s="222">
        <v>603</v>
      </c>
      <c r="CB687" s="216"/>
      <c r="CC687" s="216"/>
      <c r="CD687" s="216"/>
      <c r="CE687" s="216"/>
      <c r="CF687" s="216">
        <f t="shared" si="495"/>
        <v>0</v>
      </c>
      <c r="CH687" s="263" t="s">
        <v>78</v>
      </c>
      <c r="CJ687" s="274">
        <v>92</v>
      </c>
    </row>
    <row r="688" spans="1:88" s="211" customFormat="1" ht="16.5" customHeight="1" x14ac:dyDescent="0.15">
      <c r="A688" s="213"/>
      <c r="B688" s="351"/>
      <c r="C688" s="268"/>
      <c r="D688" s="697" t="s">
        <v>1470</v>
      </c>
      <c r="E688" s="267"/>
      <c r="F688" s="272"/>
      <c r="G688" s="224"/>
      <c r="H688" s="1175" t="s">
        <v>256</v>
      </c>
      <c r="I688" s="230"/>
      <c r="J688" s="231"/>
      <c r="K688" s="232"/>
      <c r="L688" s="232"/>
      <c r="M688" s="232"/>
      <c r="N688" s="232"/>
      <c r="O688" s="232"/>
      <c r="P688" s="232"/>
      <c r="Q688" s="233"/>
      <c r="R688" s="255"/>
      <c r="S688" s="255"/>
      <c r="T688" s="939">
        <f>SUBTOTAL(9,T687:T687)</f>
        <v>21000</v>
      </c>
      <c r="U688" s="214">
        <f t="shared" ref="U688:AD688" si="511">SUBTOTAL(9,U687:U687)</f>
        <v>0</v>
      </c>
      <c r="V688" s="218">
        <f t="shared" si="511"/>
        <v>0</v>
      </c>
      <c r="W688" s="218">
        <f t="shared" si="511"/>
        <v>0</v>
      </c>
      <c r="X688" s="218">
        <f t="shared" si="511"/>
        <v>0</v>
      </c>
      <c r="Y688" s="212">
        <f t="shared" si="511"/>
        <v>0</v>
      </c>
      <c r="Z688" s="1146">
        <f t="shared" si="511"/>
        <v>21000</v>
      </c>
      <c r="AA688" s="218">
        <f t="shared" si="511"/>
        <v>0</v>
      </c>
      <c r="AB688" s="218">
        <f t="shared" si="511"/>
        <v>0</v>
      </c>
      <c r="AC688" s="218">
        <f t="shared" si="511"/>
        <v>0</v>
      </c>
      <c r="AD688" s="1141">
        <f t="shared" si="511"/>
        <v>21000</v>
      </c>
      <c r="AE688" s="252"/>
      <c r="AF688" s="252"/>
      <c r="AH688" s="249"/>
      <c r="AI688" s="238"/>
      <c r="AJ688" s="238"/>
      <c r="AK688" s="238"/>
      <c r="AL688" s="239"/>
      <c r="AM688" s="254"/>
      <c r="AN688" s="262"/>
      <c r="AO688" s="249"/>
      <c r="AP688" s="238"/>
      <c r="AQ688" s="238"/>
      <c r="AR688" s="238"/>
      <c r="AS688" s="242"/>
      <c r="AT688" s="214"/>
      <c r="AU688" s="238"/>
      <c r="AV688" s="238"/>
      <c r="AW688" s="238"/>
      <c r="AX688" s="343"/>
      <c r="AY688" s="249"/>
      <c r="AZ688" s="238"/>
      <c r="BA688" s="238"/>
      <c r="BB688" s="238"/>
      <c r="BC688" s="281"/>
      <c r="BD688" s="254"/>
      <c r="BE688" s="252"/>
      <c r="BF688" s="249"/>
      <c r="BG688" s="238"/>
      <c r="BH688" s="238"/>
      <c r="BI688" s="238"/>
      <c r="BJ688" s="343"/>
      <c r="BK688" s="249"/>
      <c r="BL688" s="238"/>
      <c r="BM688" s="238"/>
      <c r="BN688" s="238"/>
      <c r="BO688" s="281"/>
      <c r="BP688" s="223"/>
      <c r="BQ688" s="238"/>
      <c r="BR688" s="238"/>
      <c r="BS688" s="238"/>
      <c r="BT688" s="246"/>
      <c r="BU688" s="249"/>
      <c r="BV688" s="238"/>
      <c r="BW688" s="238"/>
      <c r="BX688" s="238"/>
      <c r="BY688" s="246"/>
      <c r="CA688" s="222"/>
      <c r="CB688" s="216"/>
      <c r="CC688" s="216"/>
      <c r="CD688" s="216"/>
      <c r="CE688" s="216"/>
      <c r="CF688" s="216">
        <f t="shared" si="495"/>
        <v>0</v>
      </c>
      <c r="CH688" s="263"/>
      <c r="CJ688" s="274"/>
    </row>
    <row r="689" spans="1:88" s="211" customFormat="1" ht="16.5" customHeight="1" x14ac:dyDescent="0.15">
      <c r="A689" s="213">
        <f>+ROW()-14</f>
        <v>675</v>
      </c>
      <c r="B689" s="236" t="s">
        <v>27</v>
      </c>
      <c r="C689" s="268" t="s">
        <v>1477</v>
      </c>
      <c r="D689" s="266" t="s">
        <v>1478</v>
      </c>
      <c r="E689" s="267" t="s">
        <v>1396</v>
      </c>
      <c r="F689" s="272" t="s">
        <v>1435</v>
      </c>
      <c r="G689" s="455" t="s">
        <v>1479</v>
      </c>
      <c r="H689" s="263" t="s">
        <v>497</v>
      </c>
      <c r="I689" s="230">
        <v>44256</v>
      </c>
      <c r="J689" s="231">
        <v>45382</v>
      </c>
      <c r="K689" s="232">
        <v>10</v>
      </c>
      <c r="L689" s="232">
        <v>3</v>
      </c>
      <c r="M689" s="232">
        <v>2</v>
      </c>
      <c r="N689" s="232">
        <v>2</v>
      </c>
      <c r="O689" s="232">
        <v>4</v>
      </c>
      <c r="P689" s="232">
        <v>1</v>
      </c>
      <c r="Q689" s="233">
        <v>2</v>
      </c>
      <c r="R689" s="255"/>
      <c r="S689" s="255"/>
      <c r="T689" s="282">
        <v>24000</v>
      </c>
      <c r="U689" s="214">
        <f>AH689+AO689</f>
        <v>0</v>
      </c>
      <c r="V689" s="218">
        <f>AI689+AP689</f>
        <v>0</v>
      </c>
      <c r="W689" s="218">
        <f>AJ689+AQ689</f>
        <v>0</v>
      </c>
      <c r="X689" s="218">
        <f>AK689+AR689</f>
        <v>0</v>
      </c>
      <c r="Y689" s="212">
        <f>AL689+AS689</f>
        <v>0</v>
      </c>
      <c r="Z689" s="214">
        <f>AT689+AY689+BF689+BK689+BP689+BU689</f>
        <v>24000</v>
      </c>
      <c r="AA689" s="218">
        <f>AU689+AZ689+BG689+BL689+BQ689+BV689</f>
        <v>16000</v>
      </c>
      <c r="AB689" s="218">
        <f>AV689+BA689+BH689+BM689+BR689+BW689</f>
        <v>0</v>
      </c>
      <c r="AC689" s="218">
        <f>AW689+BB689+BI689+BN689+BS689+BX689</f>
        <v>0</v>
      </c>
      <c r="AD689" s="212">
        <f>AX689+BC689+BJ689+BO689+BT689+BY689</f>
        <v>8000</v>
      </c>
      <c r="AE689" s="252"/>
      <c r="AF689" s="252"/>
      <c r="AH689" s="249">
        <f>SUM(AI689:AL689)</f>
        <v>0</v>
      </c>
      <c r="AI689" s="238"/>
      <c r="AJ689" s="238"/>
      <c r="AK689" s="238"/>
      <c r="AL689" s="239"/>
      <c r="AM689" s="254"/>
      <c r="AN689" s="262"/>
      <c r="AO689" s="249">
        <f>SUM(AP689:AS689)</f>
        <v>0</v>
      </c>
      <c r="AP689" s="238"/>
      <c r="AQ689" s="238"/>
      <c r="AR689" s="238"/>
      <c r="AS689" s="242"/>
      <c r="AT689" s="214">
        <f>SUM(AU689:AX689)</f>
        <v>0</v>
      </c>
      <c r="AU689" s="238"/>
      <c r="AV689" s="238"/>
      <c r="AW689" s="238"/>
      <c r="AX689" s="239"/>
      <c r="AY689" s="249">
        <f>SUM(AZ689:BC689)</f>
        <v>8000</v>
      </c>
      <c r="AZ689" s="238">
        <v>5334</v>
      </c>
      <c r="BA689" s="238"/>
      <c r="BB689" s="238"/>
      <c r="BC689" s="246">
        <v>2666</v>
      </c>
      <c r="BD689" s="254"/>
      <c r="BE689" s="252"/>
      <c r="BF689" s="249">
        <f>SUM(BG689:BJ689)</f>
        <v>8000</v>
      </c>
      <c r="BG689" s="238">
        <v>5333</v>
      </c>
      <c r="BH689" s="238"/>
      <c r="BI689" s="238"/>
      <c r="BJ689" s="239">
        <v>2667</v>
      </c>
      <c r="BK689" s="249">
        <f>SUM(BL689:BO689)</f>
        <v>8000</v>
      </c>
      <c r="BL689" s="238">
        <v>5333</v>
      </c>
      <c r="BM689" s="238"/>
      <c r="BN689" s="238"/>
      <c r="BO689" s="246">
        <v>2667</v>
      </c>
      <c r="BP689" s="223">
        <f>SUM(BQ689:BT689)</f>
        <v>0</v>
      </c>
      <c r="BQ689" s="238"/>
      <c r="BR689" s="238"/>
      <c r="BS689" s="238"/>
      <c r="BT689" s="246"/>
      <c r="BU689" s="249">
        <f>SUM(BV689:BY689)</f>
        <v>0</v>
      </c>
      <c r="BV689" s="238"/>
      <c r="BW689" s="238"/>
      <c r="BX689" s="238"/>
      <c r="BY689" s="246"/>
      <c r="CA689" s="222">
        <v>609</v>
      </c>
      <c r="CB689" s="216"/>
      <c r="CC689" s="216"/>
      <c r="CD689" s="216"/>
      <c r="CE689" s="216"/>
      <c r="CF689" s="216">
        <f>+T689-Z689-U689</f>
        <v>0</v>
      </c>
      <c r="CH689" s="263" t="s">
        <v>194</v>
      </c>
      <c r="CJ689" s="274">
        <v>92</v>
      </c>
    </row>
    <row r="690" spans="1:88" s="211" customFormat="1" ht="16.5" customHeight="1" x14ac:dyDescent="0.15">
      <c r="A690" s="213"/>
      <c r="B690" s="236"/>
      <c r="C690" s="268"/>
      <c r="D690" s="697" t="s">
        <v>2069</v>
      </c>
      <c r="E690" s="267"/>
      <c r="F690" s="272"/>
      <c r="G690" s="455"/>
      <c r="H690" s="1175" t="s">
        <v>497</v>
      </c>
      <c r="I690" s="230"/>
      <c r="J690" s="231"/>
      <c r="K690" s="232"/>
      <c r="L690" s="232"/>
      <c r="M690" s="232"/>
      <c r="N690" s="232"/>
      <c r="O690" s="232"/>
      <c r="P690" s="232"/>
      <c r="Q690" s="233"/>
      <c r="R690" s="255"/>
      <c r="S690" s="255"/>
      <c r="T690" s="975">
        <f>SUBTOTAL(9,T689:T689)</f>
        <v>24000</v>
      </c>
      <c r="U690" s="214">
        <f t="shared" ref="U690:AD690" si="512">SUBTOTAL(9,U689:U689)</f>
        <v>0</v>
      </c>
      <c r="V690" s="218">
        <f t="shared" si="512"/>
        <v>0</v>
      </c>
      <c r="W690" s="218">
        <f t="shared" si="512"/>
        <v>0</v>
      </c>
      <c r="X690" s="218">
        <f t="shared" si="512"/>
        <v>0</v>
      </c>
      <c r="Y690" s="212">
        <f t="shared" si="512"/>
        <v>0</v>
      </c>
      <c r="Z690" s="1146">
        <f t="shared" si="512"/>
        <v>24000</v>
      </c>
      <c r="AA690" s="1149">
        <f t="shared" si="512"/>
        <v>16000</v>
      </c>
      <c r="AB690" s="218">
        <f t="shared" si="512"/>
        <v>0</v>
      </c>
      <c r="AC690" s="218">
        <f t="shared" si="512"/>
        <v>0</v>
      </c>
      <c r="AD690" s="1141">
        <f t="shared" si="512"/>
        <v>8000</v>
      </c>
      <c r="AE690" s="252"/>
      <c r="AF690" s="252"/>
      <c r="AH690" s="249"/>
      <c r="AI690" s="238"/>
      <c r="AJ690" s="238"/>
      <c r="AK690" s="238"/>
      <c r="AL690" s="239"/>
      <c r="AM690" s="254"/>
      <c r="AN690" s="262"/>
      <c r="AO690" s="249"/>
      <c r="AP690" s="238"/>
      <c r="AQ690" s="238"/>
      <c r="AR690" s="238"/>
      <c r="AS690" s="242"/>
      <c r="AT690" s="214"/>
      <c r="AU690" s="238"/>
      <c r="AV690" s="238"/>
      <c r="AW690" s="238"/>
      <c r="AX690" s="239"/>
      <c r="AY690" s="249"/>
      <c r="AZ690" s="238"/>
      <c r="BA690" s="238"/>
      <c r="BB690" s="238"/>
      <c r="BC690" s="246"/>
      <c r="BD690" s="254"/>
      <c r="BE690" s="252"/>
      <c r="BF690" s="249"/>
      <c r="BG690" s="238"/>
      <c r="BH690" s="238"/>
      <c r="BI690" s="238"/>
      <c r="BJ690" s="239"/>
      <c r="BK690" s="249"/>
      <c r="BL690" s="238"/>
      <c r="BM690" s="238"/>
      <c r="BN690" s="238"/>
      <c r="BO690" s="246"/>
      <c r="BP690" s="223"/>
      <c r="BQ690" s="238"/>
      <c r="BR690" s="238"/>
      <c r="BS690" s="238"/>
      <c r="BT690" s="246"/>
      <c r="BU690" s="249"/>
      <c r="BV690" s="238"/>
      <c r="BW690" s="238"/>
      <c r="BX690" s="238"/>
      <c r="BY690" s="246"/>
      <c r="CA690" s="222"/>
      <c r="CB690" s="216"/>
      <c r="CC690" s="216"/>
      <c r="CD690" s="216"/>
      <c r="CE690" s="216"/>
      <c r="CF690" s="216">
        <f>+T690-Z690-U690</f>
        <v>0</v>
      </c>
      <c r="CH690" s="263"/>
      <c r="CJ690" s="274"/>
    </row>
    <row r="691" spans="1:88" s="211" customFormat="1" ht="16.5" customHeight="1" x14ac:dyDescent="0.15">
      <c r="A691" s="213">
        <f>+ROW()-14</f>
        <v>677</v>
      </c>
      <c r="B691" s="236" t="s">
        <v>26</v>
      </c>
      <c r="C691" s="268" t="s">
        <v>1472</v>
      </c>
      <c r="D691" s="266" t="s">
        <v>1473</v>
      </c>
      <c r="E691" s="267" t="s">
        <v>1396</v>
      </c>
      <c r="F691" s="272" t="s">
        <v>1435</v>
      </c>
      <c r="G691" s="224" t="s">
        <v>1474</v>
      </c>
      <c r="H691" s="263">
        <v>3</v>
      </c>
      <c r="I691" s="230">
        <v>44256</v>
      </c>
      <c r="J691" s="231">
        <v>44651</v>
      </c>
      <c r="K691" s="232">
        <v>10</v>
      </c>
      <c r="L691" s="232">
        <v>3</v>
      </c>
      <c r="M691" s="232">
        <v>2</v>
      </c>
      <c r="N691" s="232">
        <v>2</v>
      </c>
      <c r="O691" s="232">
        <v>4</v>
      </c>
      <c r="P691" s="232">
        <v>1</v>
      </c>
      <c r="Q691" s="233">
        <v>3</v>
      </c>
      <c r="R691" s="255"/>
      <c r="S691" s="255"/>
      <c r="T691" s="446">
        <v>31000</v>
      </c>
      <c r="U691" s="214">
        <f>AH691+AO691</f>
        <v>0</v>
      </c>
      <c r="V691" s="218">
        <f>AI691+AP691</f>
        <v>0</v>
      </c>
      <c r="W691" s="218">
        <f>AJ691+AQ691</f>
        <v>0</v>
      </c>
      <c r="X691" s="218">
        <f>AK691+AR691</f>
        <v>0</v>
      </c>
      <c r="Y691" s="212">
        <f>AL691+AS691</f>
        <v>0</v>
      </c>
      <c r="Z691" s="214">
        <f>AT691+AY691+BF691+BK691+BP691+BU691</f>
        <v>31000</v>
      </c>
      <c r="AA691" s="218">
        <f>AU691+AZ691+BG691+BL691+BQ691+BV691</f>
        <v>20667</v>
      </c>
      <c r="AB691" s="218">
        <f>AV691+BA691+BH691+BM691+BR691+BW691</f>
        <v>0</v>
      </c>
      <c r="AC691" s="218">
        <f>AW691+BB691+BI691+BN691+BS691+BX691</f>
        <v>0</v>
      </c>
      <c r="AD691" s="212">
        <f>AX691+BC691+BJ691+BO691+BT691+BY691</f>
        <v>10333</v>
      </c>
      <c r="AE691" s="252"/>
      <c r="AF691" s="252"/>
      <c r="AG691" s="376"/>
      <c r="AH691" s="249">
        <f>SUM(AI691:AL691)</f>
        <v>0</v>
      </c>
      <c r="AI691" s="238"/>
      <c r="AJ691" s="238"/>
      <c r="AK691" s="238"/>
      <c r="AL691" s="239"/>
      <c r="AM691" s="254"/>
      <c r="AN691" s="262"/>
      <c r="AO691" s="249">
        <f>SUM(AP691:AS691)</f>
        <v>0</v>
      </c>
      <c r="AP691" s="238"/>
      <c r="AQ691" s="238"/>
      <c r="AR691" s="238"/>
      <c r="AS691" s="242"/>
      <c r="AT691" s="214">
        <f>SUM(AU691:AX691)</f>
        <v>0</v>
      </c>
      <c r="AU691" s="238"/>
      <c r="AV691" s="238"/>
      <c r="AW691" s="238"/>
      <c r="AX691" s="239"/>
      <c r="AY691" s="249">
        <f>SUM(AZ691:BC691)</f>
        <v>31000</v>
      </c>
      <c r="AZ691" s="238">
        <f>ROUND(31000*0.666666666666667,0)</f>
        <v>20667</v>
      </c>
      <c r="BA691" s="238"/>
      <c r="BB691" s="238"/>
      <c r="BC691" s="246">
        <f>+ROUND(10333.3333333333,0)</f>
        <v>10333</v>
      </c>
      <c r="BD691" s="254"/>
      <c r="BE691" s="252"/>
      <c r="BF691" s="249">
        <f>SUM(BG691:BJ691)</f>
        <v>0</v>
      </c>
      <c r="BG691" s="238"/>
      <c r="BH691" s="238"/>
      <c r="BI691" s="238"/>
      <c r="BJ691" s="239"/>
      <c r="BK691" s="249">
        <f>SUM(BL691:BO691)</f>
        <v>0</v>
      </c>
      <c r="BL691" s="238"/>
      <c r="BM691" s="238"/>
      <c r="BN691" s="238"/>
      <c r="BO691" s="246"/>
      <c r="BP691" s="223">
        <f>SUM(BQ691:BT691)</f>
        <v>0</v>
      </c>
      <c r="BQ691" s="238"/>
      <c r="BR691" s="238"/>
      <c r="BS691" s="238"/>
      <c r="BT691" s="246"/>
      <c r="BU691" s="249">
        <f>SUM(BV691:BY691)</f>
        <v>0</v>
      </c>
      <c r="BV691" s="238"/>
      <c r="BW691" s="238"/>
      <c r="BX691" s="238"/>
      <c r="BY691" s="246"/>
      <c r="CA691" s="222">
        <v>605</v>
      </c>
      <c r="CB691" s="216"/>
      <c r="CC691" s="216"/>
      <c r="CD691" s="216"/>
      <c r="CE691" s="216"/>
      <c r="CF691" s="216">
        <f t="shared" si="495"/>
        <v>0</v>
      </c>
      <c r="CH691" s="263">
        <v>32</v>
      </c>
      <c r="CJ691" s="274">
        <v>92</v>
      </c>
    </row>
    <row r="692" spans="1:88" s="211" customFormat="1" ht="16.5" customHeight="1" x14ac:dyDescent="0.15">
      <c r="A692" s="213"/>
      <c r="B692" s="236"/>
      <c r="C692" s="268"/>
      <c r="D692" s="697" t="s">
        <v>1473</v>
      </c>
      <c r="E692" s="267"/>
      <c r="F692" s="272"/>
      <c r="G692" s="224"/>
      <c r="H692" s="1175">
        <v>3</v>
      </c>
      <c r="I692" s="230"/>
      <c r="J692" s="231"/>
      <c r="K692" s="232"/>
      <c r="L692" s="232"/>
      <c r="M692" s="232"/>
      <c r="N692" s="232"/>
      <c r="O692" s="232"/>
      <c r="P692" s="232"/>
      <c r="Q692" s="233"/>
      <c r="R692" s="255"/>
      <c r="S692" s="255"/>
      <c r="T692" s="939">
        <f>SUBTOTAL(9,T691:T691)</f>
        <v>31000</v>
      </c>
      <c r="U692" s="214">
        <f t="shared" ref="U692:AD692" si="513">SUBTOTAL(9,U691:U691)</f>
        <v>0</v>
      </c>
      <c r="V692" s="218">
        <f t="shared" si="513"/>
        <v>0</v>
      </c>
      <c r="W692" s="218">
        <f t="shared" si="513"/>
        <v>0</v>
      </c>
      <c r="X692" s="218">
        <f t="shared" si="513"/>
        <v>0</v>
      </c>
      <c r="Y692" s="212">
        <f t="shared" si="513"/>
        <v>0</v>
      </c>
      <c r="Z692" s="1146">
        <f t="shared" si="513"/>
        <v>31000</v>
      </c>
      <c r="AA692" s="1149">
        <f t="shared" si="513"/>
        <v>20667</v>
      </c>
      <c r="AB692" s="218">
        <f t="shared" si="513"/>
        <v>0</v>
      </c>
      <c r="AC692" s="218">
        <f t="shared" si="513"/>
        <v>0</v>
      </c>
      <c r="AD692" s="1141">
        <f t="shared" si="513"/>
        <v>10333</v>
      </c>
      <c r="AE692" s="252"/>
      <c r="AF692" s="252"/>
      <c r="AG692" s="376"/>
      <c r="AH692" s="249"/>
      <c r="AI692" s="238"/>
      <c r="AJ692" s="238"/>
      <c r="AK692" s="238"/>
      <c r="AL692" s="239"/>
      <c r="AM692" s="254"/>
      <c r="AN692" s="262"/>
      <c r="AO692" s="249"/>
      <c r="AP692" s="238"/>
      <c r="AQ692" s="238"/>
      <c r="AR692" s="238"/>
      <c r="AS692" s="242"/>
      <c r="AT692" s="214"/>
      <c r="AU692" s="238"/>
      <c r="AV692" s="238"/>
      <c r="AW692" s="238"/>
      <c r="AX692" s="239"/>
      <c r="AY692" s="249"/>
      <c r="AZ692" s="238"/>
      <c r="BA692" s="238"/>
      <c r="BB692" s="238"/>
      <c r="BC692" s="246"/>
      <c r="BD692" s="254"/>
      <c r="BE692" s="252"/>
      <c r="BF692" s="249"/>
      <c r="BG692" s="238"/>
      <c r="BH692" s="238"/>
      <c r="BI692" s="238"/>
      <c r="BJ692" s="239"/>
      <c r="BK692" s="249"/>
      <c r="BL692" s="238"/>
      <c r="BM692" s="238"/>
      <c r="BN692" s="238"/>
      <c r="BO692" s="246"/>
      <c r="BP692" s="223"/>
      <c r="BQ692" s="238"/>
      <c r="BR692" s="238"/>
      <c r="BS692" s="238"/>
      <c r="BT692" s="246"/>
      <c r="BU692" s="249"/>
      <c r="BV692" s="238"/>
      <c r="BW692" s="238"/>
      <c r="BX692" s="238"/>
      <c r="BY692" s="246"/>
      <c r="CA692" s="222"/>
      <c r="CB692" s="216"/>
      <c r="CC692" s="216"/>
      <c r="CD692" s="216"/>
      <c r="CE692" s="216"/>
      <c r="CF692" s="216">
        <f t="shared" si="495"/>
        <v>0</v>
      </c>
      <c r="CH692" s="263"/>
      <c r="CJ692" s="274"/>
    </row>
    <row r="693" spans="1:88" s="211" customFormat="1" ht="16.5" customHeight="1" x14ac:dyDescent="0.15">
      <c r="A693" s="213">
        <f>+ROW()-14</f>
        <v>679</v>
      </c>
      <c r="B693" s="236" t="s">
        <v>26</v>
      </c>
      <c r="C693" s="268" t="s">
        <v>1475</v>
      </c>
      <c r="D693" s="266" t="s">
        <v>1476</v>
      </c>
      <c r="E693" s="267" t="s">
        <v>1396</v>
      </c>
      <c r="F693" s="272" t="s">
        <v>1435</v>
      </c>
      <c r="G693" s="224" t="s">
        <v>1454</v>
      </c>
      <c r="H693" s="263">
        <v>3</v>
      </c>
      <c r="I693" s="230">
        <v>44256</v>
      </c>
      <c r="J693" s="231">
        <v>44651</v>
      </c>
      <c r="K693" s="232">
        <v>10</v>
      </c>
      <c r="L693" s="232">
        <v>3</v>
      </c>
      <c r="M693" s="232">
        <v>2</v>
      </c>
      <c r="N693" s="232">
        <v>2</v>
      </c>
      <c r="O693" s="232">
        <v>4</v>
      </c>
      <c r="P693" s="232">
        <v>1</v>
      </c>
      <c r="Q693" s="233">
        <v>5</v>
      </c>
      <c r="R693" s="255"/>
      <c r="S693" s="255"/>
      <c r="T693" s="446">
        <v>75000</v>
      </c>
      <c r="U693" s="214">
        <f>AH693+AO693</f>
        <v>0</v>
      </c>
      <c r="V693" s="218">
        <f>AI693+AP693</f>
        <v>0</v>
      </c>
      <c r="W693" s="218">
        <f>AJ693+AQ693</f>
        <v>0</v>
      </c>
      <c r="X693" s="218">
        <f>AK693+AR693</f>
        <v>0</v>
      </c>
      <c r="Y693" s="212">
        <f>AL693+AS693</f>
        <v>0</v>
      </c>
      <c r="Z693" s="214">
        <f>AT693+AY693+BF693+BK693+BP693+BU693</f>
        <v>75000</v>
      </c>
      <c r="AA693" s="218">
        <f>AU693+AZ693+BG693+BL693+BQ693+BV693</f>
        <v>46564</v>
      </c>
      <c r="AB693" s="218">
        <f>AV693+BA693+BH693+BM693+BR693+BW693</f>
        <v>0</v>
      </c>
      <c r="AC693" s="218">
        <f>AW693+BB693+BI693+BN693+BS693+BX693</f>
        <v>0</v>
      </c>
      <c r="AD693" s="212">
        <f>AX693+BC693+BJ693+BO693+BT693+BY693</f>
        <v>28436</v>
      </c>
      <c r="AE693" s="252"/>
      <c r="AF693" s="252"/>
      <c r="AH693" s="249">
        <f>SUM(AI693:AL693)</f>
        <v>0</v>
      </c>
      <c r="AI693" s="238"/>
      <c r="AJ693" s="238"/>
      <c r="AK693" s="238"/>
      <c r="AL693" s="239"/>
      <c r="AM693" s="254"/>
      <c r="AN693" s="262"/>
      <c r="AO693" s="249">
        <f>SUM(AP693:AS693)</f>
        <v>0</v>
      </c>
      <c r="AP693" s="238"/>
      <c r="AQ693" s="238"/>
      <c r="AR693" s="238"/>
      <c r="AS693" s="242"/>
      <c r="AT693" s="214">
        <f>SUM(AU693:AX693)</f>
        <v>0</v>
      </c>
      <c r="AU693" s="238"/>
      <c r="AV693" s="238"/>
      <c r="AW693" s="238"/>
      <c r="AX693" s="239"/>
      <c r="AY693" s="249">
        <f>SUM(AZ693:BC693)</f>
        <v>75000</v>
      </c>
      <c r="AZ693" s="357">
        <f>75000-BC693</f>
        <v>46564</v>
      </c>
      <c r="BA693" s="357"/>
      <c r="BB693" s="357"/>
      <c r="BC693" s="281">
        <v>28436</v>
      </c>
      <c r="BD693" s="254"/>
      <c r="BE693" s="252"/>
      <c r="BF693" s="249">
        <f>SUM(BG693:BJ693)</f>
        <v>0</v>
      </c>
      <c r="BG693" s="238"/>
      <c r="BH693" s="238"/>
      <c r="BI693" s="238"/>
      <c r="BJ693" s="239"/>
      <c r="BK693" s="249">
        <f>SUM(BL693:BO693)</f>
        <v>0</v>
      </c>
      <c r="BL693" s="238"/>
      <c r="BM693" s="238"/>
      <c r="BN693" s="238"/>
      <c r="BO693" s="246"/>
      <c r="BP693" s="223">
        <f>SUM(BQ693:BT693)</f>
        <v>0</v>
      </c>
      <c r="BQ693" s="238"/>
      <c r="BR693" s="238"/>
      <c r="BS693" s="238"/>
      <c r="BT693" s="246"/>
      <c r="BU693" s="249">
        <f>SUM(BV693:BY693)</f>
        <v>0</v>
      </c>
      <c r="BV693" s="238"/>
      <c r="BW693" s="238"/>
      <c r="BX693" s="238"/>
      <c r="BY693" s="246"/>
      <c r="CA693" s="222">
        <v>607</v>
      </c>
      <c r="CB693" s="216"/>
      <c r="CC693" s="216"/>
      <c r="CD693" s="216"/>
      <c r="CE693" s="216"/>
      <c r="CF693" s="216">
        <f t="shared" si="495"/>
        <v>0</v>
      </c>
      <c r="CH693" s="263">
        <v>32</v>
      </c>
      <c r="CJ693" s="274">
        <v>92</v>
      </c>
    </row>
    <row r="694" spans="1:88" s="211" customFormat="1" ht="16.5" customHeight="1" x14ac:dyDescent="0.15">
      <c r="A694" s="213"/>
      <c r="B694" s="236"/>
      <c r="C694" s="268"/>
      <c r="D694" s="697" t="s">
        <v>1476</v>
      </c>
      <c r="E694" s="267"/>
      <c r="F694" s="272"/>
      <c r="G694" s="224"/>
      <c r="H694" s="1175">
        <v>3</v>
      </c>
      <c r="I694" s="230"/>
      <c r="J694" s="231"/>
      <c r="K694" s="232"/>
      <c r="L694" s="232"/>
      <c r="M694" s="232"/>
      <c r="N694" s="232"/>
      <c r="O694" s="232"/>
      <c r="P694" s="232"/>
      <c r="Q694" s="233"/>
      <c r="R694" s="255"/>
      <c r="S694" s="255"/>
      <c r="T694" s="939">
        <f>SUBTOTAL(9,T693:T693)</f>
        <v>75000</v>
      </c>
      <c r="U694" s="214">
        <f t="shared" ref="U694:AD694" si="514">SUBTOTAL(9,U693:U693)</f>
        <v>0</v>
      </c>
      <c r="V694" s="218">
        <f t="shared" si="514"/>
        <v>0</v>
      </c>
      <c r="W694" s="218">
        <f t="shared" si="514"/>
        <v>0</v>
      </c>
      <c r="X694" s="218">
        <f t="shared" si="514"/>
        <v>0</v>
      </c>
      <c r="Y694" s="212">
        <f t="shared" si="514"/>
        <v>0</v>
      </c>
      <c r="Z694" s="1146">
        <f t="shared" si="514"/>
        <v>75000</v>
      </c>
      <c r="AA694" s="1149">
        <f t="shared" si="514"/>
        <v>46564</v>
      </c>
      <c r="AB694" s="218">
        <f t="shared" si="514"/>
        <v>0</v>
      </c>
      <c r="AC694" s="218">
        <f t="shared" si="514"/>
        <v>0</v>
      </c>
      <c r="AD694" s="1141">
        <f t="shared" si="514"/>
        <v>28436</v>
      </c>
      <c r="AE694" s="252"/>
      <c r="AF694" s="252"/>
      <c r="AH694" s="249"/>
      <c r="AI694" s="238"/>
      <c r="AJ694" s="238"/>
      <c r="AK694" s="238"/>
      <c r="AL694" s="239"/>
      <c r="AM694" s="254"/>
      <c r="AN694" s="262"/>
      <c r="AO694" s="249"/>
      <c r="AP694" s="238"/>
      <c r="AQ694" s="238"/>
      <c r="AR694" s="238"/>
      <c r="AS694" s="242"/>
      <c r="AT694" s="214"/>
      <c r="AU694" s="238"/>
      <c r="AV694" s="238"/>
      <c r="AW694" s="238"/>
      <c r="AX694" s="239"/>
      <c r="AY694" s="249"/>
      <c r="AZ694" s="357"/>
      <c r="BA694" s="357"/>
      <c r="BB694" s="357"/>
      <c r="BC694" s="281"/>
      <c r="BD694" s="254"/>
      <c r="BE694" s="252"/>
      <c r="BF694" s="249"/>
      <c r="BG694" s="238"/>
      <c r="BH694" s="238"/>
      <c r="BI694" s="238"/>
      <c r="BJ694" s="239"/>
      <c r="BK694" s="249"/>
      <c r="BL694" s="238"/>
      <c r="BM694" s="238"/>
      <c r="BN694" s="238"/>
      <c r="BO694" s="246"/>
      <c r="BP694" s="223"/>
      <c r="BQ694" s="238"/>
      <c r="BR694" s="238"/>
      <c r="BS694" s="238"/>
      <c r="BT694" s="246"/>
      <c r="BU694" s="249"/>
      <c r="BV694" s="238"/>
      <c r="BW694" s="238"/>
      <c r="BX694" s="238"/>
      <c r="BY694" s="246"/>
      <c r="CA694" s="222"/>
      <c r="CB694" s="216"/>
      <c r="CC694" s="216"/>
      <c r="CD694" s="216"/>
      <c r="CE694" s="216"/>
      <c r="CF694" s="216">
        <f t="shared" si="495"/>
        <v>0</v>
      </c>
      <c r="CH694" s="263"/>
      <c r="CJ694" s="274"/>
    </row>
    <row r="695" spans="1:88" s="211" customFormat="1" ht="16.5" customHeight="1" x14ac:dyDescent="0.15">
      <c r="A695" s="213">
        <f>+ROW()-14</f>
        <v>681</v>
      </c>
      <c r="B695" s="236" t="s">
        <v>26</v>
      </c>
      <c r="C695" s="268" t="s">
        <v>1897</v>
      </c>
      <c r="D695" s="266" t="s">
        <v>1488</v>
      </c>
      <c r="E695" s="267" t="s">
        <v>1396</v>
      </c>
      <c r="F695" s="272" t="s">
        <v>1484</v>
      </c>
      <c r="G695" s="224" t="s">
        <v>1489</v>
      </c>
      <c r="H695" s="537">
        <v>3</v>
      </c>
      <c r="I695" s="230">
        <v>44256</v>
      </c>
      <c r="J695" s="231">
        <v>44651</v>
      </c>
      <c r="K695" s="232">
        <v>10</v>
      </c>
      <c r="L695" s="232">
        <v>3</v>
      </c>
      <c r="M695" s="232">
        <v>2</v>
      </c>
      <c r="N695" s="232">
        <v>3</v>
      </c>
      <c r="O695" s="232">
        <v>1</v>
      </c>
      <c r="P695" s="232">
        <v>1</v>
      </c>
      <c r="Q695" s="233">
        <v>1</v>
      </c>
      <c r="R695" s="255"/>
      <c r="S695" s="255"/>
      <c r="T695" s="258">
        <v>7000</v>
      </c>
      <c r="U695" s="214">
        <f>AH695+AO695</f>
        <v>0</v>
      </c>
      <c r="V695" s="218">
        <f>AI695+AP695</f>
        <v>0</v>
      </c>
      <c r="W695" s="218">
        <f>AJ695+AQ695</f>
        <v>0</v>
      </c>
      <c r="X695" s="218">
        <f>AK695+AR695</f>
        <v>0</v>
      </c>
      <c r="Y695" s="212">
        <f>AL695+AS695</f>
        <v>0</v>
      </c>
      <c r="Z695" s="214">
        <f>AT695+AY695+BF695+BK695+BP695+BU695</f>
        <v>7000</v>
      </c>
      <c r="AA695" s="218">
        <f>AU695+AZ695+BG695+BL695+BQ695+BV695</f>
        <v>3500</v>
      </c>
      <c r="AB695" s="218">
        <f>AV695+BA695+BH695+BM695+BR695+BW695</f>
        <v>0</v>
      </c>
      <c r="AC695" s="218">
        <f>AW695+BB695+BI695+BN695+BS695+BX695</f>
        <v>0</v>
      </c>
      <c r="AD695" s="212">
        <f>AX695+BC695+BJ695+BO695+BT695+BY695</f>
        <v>3500</v>
      </c>
      <c r="AE695" s="252"/>
      <c r="AF695" s="252"/>
      <c r="AH695" s="249">
        <f>SUM(AI695:AL695)</f>
        <v>0</v>
      </c>
      <c r="AI695" s="238"/>
      <c r="AJ695" s="238"/>
      <c r="AK695" s="238"/>
      <c r="AL695" s="239"/>
      <c r="AM695" s="254"/>
      <c r="AN695" s="262"/>
      <c r="AO695" s="249">
        <f>SUM(AP695:AS695)</f>
        <v>0</v>
      </c>
      <c r="AP695" s="238"/>
      <c r="AQ695" s="238"/>
      <c r="AR695" s="238"/>
      <c r="AS695" s="242"/>
      <c r="AT695" s="214">
        <f>SUM(AU695:AX695)</f>
        <v>0</v>
      </c>
      <c r="AU695" s="238"/>
      <c r="AV695" s="238"/>
      <c r="AW695" s="238"/>
      <c r="AX695" s="239"/>
      <c r="AY695" s="249">
        <f>SUM(AZ695:BC695)</f>
        <v>7000</v>
      </c>
      <c r="AZ695" s="456">
        <v>3500</v>
      </c>
      <c r="BA695" s="238"/>
      <c r="BB695" s="238"/>
      <c r="BC695" s="457">
        <v>3500</v>
      </c>
      <c r="BD695" s="254"/>
      <c r="BE695" s="252"/>
      <c r="BF695" s="249">
        <f>SUM(BG695:BJ695)</f>
        <v>0</v>
      </c>
      <c r="BG695" s="238"/>
      <c r="BH695" s="238"/>
      <c r="BI695" s="238"/>
      <c r="BJ695" s="239"/>
      <c r="BK695" s="249">
        <f>SUM(BL695:BO695)</f>
        <v>0</v>
      </c>
      <c r="BL695" s="238"/>
      <c r="BM695" s="238"/>
      <c r="BN695" s="238"/>
      <c r="BO695" s="246"/>
      <c r="BP695" s="223">
        <f>SUM(BQ695:BT695)</f>
        <v>0</v>
      </c>
      <c r="BQ695" s="238"/>
      <c r="BR695" s="238"/>
      <c r="BS695" s="238"/>
      <c r="BT695" s="246"/>
      <c r="BU695" s="249">
        <f>SUM(BV695:BY695)</f>
        <v>0</v>
      </c>
      <c r="BV695" s="238"/>
      <c r="BW695" s="238"/>
      <c r="BX695" s="238"/>
      <c r="BY695" s="246"/>
      <c r="CA695" s="222">
        <v>611</v>
      </c>
      <c r="CB695" s="216"/>
      <c r="CC695" s="216"/>
      <c r="CD695" s="216"/>
      <c r="CE695" s="216"/>
      <c r="CF695" s="216">
        <f t="shared" si="495"/>
        <v>0</v>
      </c>
      <c r="CH695" s="263">
        <v>32</v>
      </c>
      <c r="CJ695" s="274">
        <v>93</v>
      </c>
    </row>
    <row r="696" spans="1:88" s="211" customFormat="1" ht="16.5" customHeight="1" x14ac:dyDescent="0.15">
      <c r="A696" s="213"/>
      <c r="B696" s="236"/>
      <c r="C696" s="268"/>
      <c r="D696" s="697" t="s">
        <v>1488</v>
      </c>
      <c r="E696" s="267"/>
      <c r="F696" s="272"/>
      <c r="G696" s="224"/>
      <c r="H696" s="1175">
        <v>3</v>
      </c>
      <c r="I696" s="230"/>
      <c r="J696" s="231"/>
      <c r="K696" s="232"/>
      <c r="L696" s="232"/>
      <c r="M696" s="232"/>
      <c r="N696" s="232"/>
      <c r="O696" s="232"/>
      <c r="P696" s="232"/>
      <c r="Q696" s="233"/>
      <c r="R696" s="255"/>
      <c r="S696" s="255"/>
      <c r="T696" s="939">
        <f>SUBTOTAL(9,T695:T695)</f>
        <v>7000</v>
      </c>
      <c r="U696" s="214">
        <f t="shared" ref="U696:AD696" si="515">SUBTOTAL(9,U695:U695)</f>
        <v>0</v>
      </c>
      <c r="V696" s="218">
        <f t="shared" si="515"/>
        <v>0</v>
      </c>
      <c r="W696" s="218">
        <f t="shared" si="515"/>
        <v>0</v>
      </c>
      <c r="X696" s="218">
        <f t="shared" si="515"/>
        <v>0</v>
      </c>
      <c r="Y696" s="212">
        <f t="shared" si="515"/>
        <v>0</v>
      </c>
      <c r="Z696" s="1146">
        <f t="shared" si="515"/>
        <v>7000</v>
      </c>
      <c r="AA696" s="1149">
        <f t="shared" si="515"/>
        <v>3500</v>
      </c>
      <c r="AB696" s="218">
        <f t="shared" si="515"/>
        <v>0</v>
      </c>
      <c r="AC696" s="218">
        <f t="shared" si="515"/>
        <v>0</v>
      </c>
      <c r="AD696" s="1141">
        <f t="shared" si="515"/>
        <v>3500</v>
      </c>
      <c r="AE696" s="252"/>
      <c r="AF696" s="252"/>
      <c r="AH696" s="249"/>
      <c r="AI696" s="238"/>
      <c r="AJ696" s="238"/>
      <c r="AK696" s="238"/>
      <c r="AL696" s="239"/>
      <c r="AM696" s="254"/>
      <c r="AN696" s="262"/>
      <c r="AO696" s="249"/>
      <c r="AP696" s="238"/>
      <c r="AQ696" s="238"/>
      <c r="AR696" s="238"/>
      <c r="AS696" s="242"/>
      <c r="AT696" s="214"/>
      <c r="AU696" s="238"/>
      <c r="AV696" s="238"/>
      <c r="AW696" s="238"/>
      <c r="AX696" s="239"/>
      <c r="AY696" s="249"/>
      <c r="AZ696" s="456"/>
      <c r="BA696" s="238"/>
      <c r="BB696" s="238"/>
      <c r="BC696" s="457"/>
      <c r="BD696" s="254"/>
      <c r="BE696" s="252"/>
      <c r="BF696" s="249"/>
      <c r="BG696" s="238"/>
      <c r="BH696" s="238"/>
      <c r="BI696" s="238"/>
      <c r="BJ696" s="239"/>
      <c r="BK696" s="249"/>
      <c r="BL696" s="238"/>
      <c r="BM696" s="238"/>
      <c r="BN696" s="238"/>
      <c r="BO696" s="246"/>
      <c r="BP696" s="223"/>
      <c r="BQ696" s="238"/>
      <c r="BR696" s="238"/>
      <c r="BS696" s="238"/>
      <c r="BT696" s="246"/>
      <c r="BU696" s="249"/>
      <c r="BV696" s="238"/>
      <c r="BW696" s="238"/>
      <c r="BX696" s="238"/>
      <c r="BY696" s="246"/>
      <c r="CA696" s="222"/>
      <c r="CB696" s="216"/>
      <c r="CC696" s="216"/>
      <c r="CD696" s="216"/>
      <c r="CE696" s="216"/>
      <c r="CF696" s="216">
        <f t="shared" si="495"/>
        <v>0</v>
      </c>
      <c r="CH696" s="263"/>
      <c r="CJ696" s="274"/>
    </row>
    <row r="697" spans="1:88" s="211" customFormat="1" ht="16.5" customHeight="1" x14ac:dyDescent="0.15">
      <c r="A697" s="213">
        <f>+ROW()-14</f>
        <v>683</v>
      </c>
      <c r="B697" s="237" t="s">
        <v>27</v>
      </c>
      <c r="C697" s="303" t="s">
        <v>1498</v>
      </c>
      <c r="D697" s="304" t="s">
        <v>1498</v>
      </c>
      <c r="E697" s="267" t="s">
        <v>1493</v>
      </c>
      <c r="F697" s="324" t="s">
        <v>1494</v>
      </c>
      <c r="G697" s="227" t="s">
        <v>1499</v>
      </c>
      <c r="H697" s="263" t="s">
        <v>1500</v>
      </c>
      <c r="I697" s="230">
        <v>44105</v>
      </c>
      <c r="J697" s="231">
        <v>45747</v>
      </c>
      <c r="K697" s="234">
        <v>10</v>
      </c>
      <c r="L697" s="234">
        <v>3</v>
      </c>
      <c r="M697" s="234">
        <v>2</v>
      </c>
      <c r="N697" s="234">
        <v>3</v>
      </c>
      <c r="O697" s="234">
        <v>1</v>
      </c>
      <c r="P697" s="234">
        <v>1</v>
      </c>
      <c r="Q697" s="235">
        <v>15</v>
      </c>
      <c r="R697" s="255"/>
      <c r="S697" s="255"/>
      <c r="T697" s="459">
        <v>205000</v>
      </c>
      <c r="U697" s="219">
        <f>AH697+AO697</f>
        <v>0</v>
      </c>
      <c r="V697" s="220">
        <f>AI697+AP697</f>
        <v>0</v>
      </c>
      <c r="W697" s="220">
        <f>AJ697+AQ697</f>
        <v>0</v>
      </c>
      <c r="X697" s="220">
        <f>AK697+AR697</f>
        <v>0</v>
      </c>
      <c r="Y697" s="221">
        <f>AL697+AS697</f>
        <v>0</v>
      </c>
      <c r="Z697" s="219">
        <f>AT697+AY697+BF697+BK697+BP697+BU697</f>
        <v>205000</v>
      </c>
      <c r="AA697" s="220">
        <f>AU697+AZ697+BG697+BL697+BQ697+BV697</f>
        <v>0</v>
      </c>
      <c r="AB697" s="220">
        <f>AV697+BA697+BH697+BM697+BR697+BW697</f>
        <v>0</v>
      </c>
      <c r="AC697" s="220">
        <f>AW697+BB697+BI697+BN697+BS697+BX697</f>
        <v>0</v>
      </c>
      <c r="AD697" s="221">
        <f>AX697+BC697+BJ697+BO697+BT697+BY697</f>
        <v>205000</v>
      </c>
      <c r="AE697" s="252"/>
      <c r="AF697" s="252"/>
      <c r="AH697" s="251">
        <f>SUM(AI697:AL697)</f>
        <v>0</v>
      </c>
      <c r="AI697" s="240"/>
      <c r="AJ697" s="240"/>
      <c r="AK697" s="240"/>
      <c r="AL697" s="241"/>
      <c r="AM697" s="254"/>
      <c r="AN697" s="262"/>
      <c r="AO697" s="249">
        <f>SUM(AP697:AS697)</f>
        <v>0</v>
      </c>
      <c r="AP697" s="240"/>
      <c r="AQ697" s="240"/>
      <c r="AR697" s="240"/>
      <c r="AS697" s="243"/>
      <c r="AT697" s="214">
        <f>SUM(AU697:AX697)</f>
        <v>0</v>
      </c>
      <c r="AU697" s="240"/>
      <c r="AV697" s="240"/>
      <c r="AW697" s="240"/>
      <c r="AX697" s="241"/>
      <c r="AY697" s="249">
        <f>SUM(AZ697:BC697)</f>
        <v>165708</v>
      </c>
      <c r="AZ697" s="240"/>
      <c r="BA697" s="240"/>
      <c r="BB697" s="240"/>
      <c r="BC697" s="736">
        <v>165708</v>
      </c>
      <c r="BD697" s="254"/>
      <c r="BE697" s="252"/>
      <c r="BF697" s="249">
        <f>SUM(BG697:BJ697)</f>
        <v>3417</v>
      </c>
      <c r="BG697" s="240"/>
      <c r="BH697" s="240"/>
      <c r="BI697" s="240"/>
      <c r="BJ697" s="737">
        <v>3417</v>
      </c>
      <c r="BK697" s="249">
        <f>SUM(BL697:BO697)</f>
        <v>3417</v>
      </c>
      <c r="BL697" s="240"/>
      <c r="BM697" s="240"/>
      <c r="BN697" s="240"/>
      <c r="BO697" s="736">
        <v>3417</v>
      </c>
      <c r="BP697" s="223">
        <f>SUM(BQ697:BT697)</f>
        <v>32458</v>
      </c>
      <c r="BQ697" s="240"/>
      <c r="BR697" s="240"/>
      <c r="BS697" s="240"/>
      <c r="BT697" s="736">
        <v>32458</v>
      </c>
      <c r="BU697" s="249">
        <f>SUM(BV697:BY697)</f>
        <v>0</v>
      </c>
      <c r="BV697" s="240"/>
      <c r="BW697" s="240"/>
      <c r="BX697" s="240"/>
      <c r="BY697" s="247"/>
      <c r="CA697" s="222">
        <v>1101</v>
      </c>
      <c r="CB697" s="216"/>
      <c r="CC697" s="216"/>
      <c r="CD697" s="216"/>
      <c r="CE697" s="216"/>
      <c r="CF697" s="216">
        <f>+T697-Z697-U697</f>
        <v>0</v>
      </c>
      <c r="CH697" s="376"/>
    </row>
    <row r="698" spans="1:88" s="211" customFormat="1" ht="16.5" customHeight="1" x14ac:dyDescent="0.15">
      <c r="A698" s="213"/>
      <c r="B698" s="237"/>
      <c r="C698" s="303"/>
      <c r="D698" s="680" t="s">
        <v>1498</v>
      </c>
      <c r="E698" s="267"/>
      <c r="F698" s="324"/>
      <c r="G698" s="227"/>
      <c r="H698" s="1175" t="s">
        <v>1500</v>
      </c>
      <c r="I698" s="230"/>
      <c r="J698" s="231"/>
      <c r="K698" s="234"/>
      <c r="L698" s="234"/>
      <c r="M698" s="234"/>
      <c r="N698" s="234"/>
      <c r="O698" s="234"/>
      <c r="P698" s="234"/>
      <c r="Q698" s="235"/>
      <c r="R698" s="255"/>
      <c r="S698" s="255"/>
      <c r="T698" s="976">
        <f>SUBTOTAL(9,T697:T697)</f>
        <v>205000</v>
      </c>
      <c r="U698" s="219">
        <f t="shared" ref="U698:AD698" si="516">SUBTOTAL(9,U697:U697)</f>
        <v>0</v>
      </c>
      <c r="V698" s="220">
        <f t="shared" si="516"/>
        <v>0</v>
      </c>
      <c r="W698" s="220">
        <f t="shared" si="516"/>
        <v>0</v>
      </c>
      <c r="X698" s="220">
        <f t="shared" si="516"/>
        <v>0</v>
      </c>
      <c r="Y698" s="221">
        <f t="shared" si="516"/>
        <v>0</v>
      </c>
      <c r="Z698" s="1138">
        <f t="shared" si="516"/>
        <v>205000</v>
      </c>
      <c r="AA698" s="220">
        <f t="shared" si="516"/>
        <v>0</v>
      </c>
      <c r="AB698" s="220">
        <f t="shared" si="516"/>
        <v>0</v>
      </c>
      <c r="AC698" s="220">
        <f t="shared" si="516"/>
        <v>0</v>
      </c>
      <c r="AD698" s="1104">
        <f t="shared" si="516"/>
        <v>205000</v>
      </c>
      <c r="AE698" s="252"/>
      <c r="AF698" s="252"/>
      <c r="AH698" s="251"/>
      <c r="AI698" s="240"/>
      <c r="AJ698" s="240"/>
      <c r="AK698" s="240"/>
      <c r="AL698" s="241"/>
      <c r="AM698" s="254"/>
      <c r="AN698" s="262"/>
      <c r="AO698" s="249"/>
      <c r="AP698" s="240"/>
      <c r="AQ698" s="240"/>
      <c r="AR698" s="240"/>
      <c r="AS698" s="243"/>
      <c r="AT698" s="214"/>
      <c r="AU698" s="240"/>
      <c r="AV698" s="240"/>
      <c r="AW698" s="240"/>
      <c r="AX698" s="241"/>
      <c r="AY698" s="249"/>
      <c r="AZ698" s="240"/>
      <c r="BA698" s="240"/>
      <c r="BB698" s="240"/>
      <c r="BC698" s="247"/>
      <c r="BD698" s="254"/>
      <c r="BE698" s="252"/>
      <c r="BF698" s="249"/>
      <c r="BG698" s="240"/>
      <c r="BH698" s="240"/>
      <c r="BI698" s="240"/>
      <c r="BJ698" s="241"/>
      <c r="BK698" s="249"/>
      <c r="BL698" s="240"/>
      <c r="BM698" s="240"/>
      <c r="BN698" s="240"/>
      <c r="BO698" s="247"/>
      <c r="BP698" s="223"/>
      <c r="BQ698" s="240"/>
      <c r="BR698" s="240"/>
      <c r="BS698" s="240"/>
      <c r="BT698" s="247"/>
      <c r="BU698" s="249"/>
      <c r="BV698" s="240"/>
      <c r="BW698" s="240"/>
      <c r="BX698" s="240"/>
      <c r="BY698" s="247"/>
      <c r="CA698" s="222"/>
      <c r="CB698" s="216"/>
      <c r="CC698" s="216"/>
      <c r="CD698" s="216"/>
      <c r="CE698" s="216"/>
      <c r="CF698" s="216">
        <f>+T698-Z698-U698</f>
        <v>0</v>
      </c>
      <c r="CH698" s="376"/>
    </row>
    <row r="699" spans="1:88" s="211" customFormat="1" ht="16.5" customHeight="1" x14ac:dyDescent="0.15">
      <c r="A699" s="213">
        <f>+ROW()-14</f>
        <v>685</v>
      </c>
      <c r="B699" s="236" t="s">
        <v>26</v>
      </c>
      <c r="C699" s="268" t="s">
        <v>1490</v>
      </c>
      <c r="D699" s="266" t="s">
        <v>2034</v>
      </c>
      <c r="E699" s="267" t="s">
        <v>1396</v>
      </c>
      <c r="F699" s="272" t="s">
        <v>1484</v>
      </c>
      <c r="G699" s="224" t="s">
        <v>1491</v>
      </c>
      <c r="H699" s="537">
        <v>3</v>
      </c>
      <c r="I699" s="230">
        <v>44266</v>
      </c>
      <c r="J699" s="231">
        <v>44651</v>
      </c>
      <c r="K699" s="232">
        <v>10</v>
      </c>
      <c r="L699" s="232">
        <v>3</v>
      </c>
      <c r="M699" s="232">
        <v>2</v>
      </c>
      <c r="N699" s="232">
        <v>3</v>
      </c>
      <c r="O699" s="232">
        <v>1</v>
      </c>
      <c r="P699" s="232">
        <v>1</v>
      </c>
      <c r="Q699" s="233">
        <v>35</v>
      </c>
      <c r="R699" s="255"/>
      <c r="S699" s="255"/>
      <c r="T699" s="258">
        <v>1000</v>
      </c>
      <c r="U699" s="214">
        <f t="shared" ref="U699:Y701" si="517">AH699+AO699</f>
        <v>0</v>
      </c>
      <c r="V699" s="218">
        <f t="shared" si="517"/>
        <v>0</v>
      </c>
      <c r="W699" s="218">
        <f t="shared" si="517"/>
        <v>0</v>
      </c>
      <c r="X699" s="218">
        <f t="shared" si="517"/>
        <v>0</v>
      </c>
      <c r="Y699" s="212">
        <f t="shared" si="517"/>
        <v>0</v>
      </c>
      <c r="Z699" s="214">
        <f t="shared" ref="Z699:AD701" si="518">AT699+AY699+BF699+BK699+BP699+BU699</f>
        <v>1000</v>
      </c>
      <c r="AA699" s="218">
        <f t="shared" si="518"/>
        <v>666</v>
      </c>
      <c r="AB699" s="218">
        <f t="shared" si="518"/>
        <v>0</v>
      </c>
      <c r="AC699" s="218">
        <f t="shared" si="518"/>
        <v>0</v>
      </c>
      <c r="AD699" s="212">
        <f t="shared" si="518"/>
        <v>334</v>
      </c>
      <c r="AE699" s="252"/>
      <c r="AF699" s="252"/>
      <c r="AH699" s="249">
        <f>SUM(AI699:AL699)</f>
        <v>0</v>
      </c>
      <c r="AI699" s="238"/>
      <c r="AJ699" s="238"/>
      <c r="AK699" s="238"/>
      <c r="AL699" s="239"/>
      <c r="AM699" s="254"/>
      <c r="AN699" s="262"/>
      <c r="AO699" s="249">
        <f>SUM(AP699:AS699)</f>
        <v>0</v>
      </c>
      <c r="AP699" s="238"/>
      <c r="AQ699" s="238"/>
      <c r="AR699" s="238"/>
      <c r="AS699" s="242"/>
      <c r="AT699" s="214">
        <f>SUM(AU699:AX699)</f>
        <v>0</v>
      </c>
      <c r="AU699" s="238"/>
      <c r="AV699" s="238"/>
      <c r="AW699" s="238"/>
      <c r="AX699" s="239"/>
      <c r="AY699" s="249">
        <f>SUM(AZ699:BC699)</f>
        <v>1000</v>
      </c>
      <c r="AZ699" s="238">
        <v>666</v>
      </c>
      <c r="BA699" s="238"/>
      <c r="BB699" s="238"/>
      <c r="BC699" s="246">
        <v>334</v>
      </c>
      <c r="BD699" s="254"/>
      <c r="BE699" s="252"/>
      <c r="BF699" s="249">
        <f>SUM(BG699:BJ699)</f>
        <v>0</v>
      </c>
      <c r="BG699" s="238"/>
      <c r="BH699" s="238"/>
      <c r="BI699" s="238"/>
      <c r="BJ699" s="239"/>
      <c r="BK699" s="249">
        <f>SUM(BL699:BO699)</f>
        <v>0</v>
      </c>
      <c r="BL699" s="238"/>
      <c r="BM699" s="238"/>
      <c r="BN699" s="238"/>
      <c r="BO699" s="246"/>
      <c r="BP699" s="223">
        <f>SUM(BQ699:BT699)</f>
        <v>0</v>
      </c>
      <c r="BQ699" s="238"/>
      <c r="BR699" s="238"/>
      <c r="BS699" s="238"/>
      <c r="BT699" s="246"/>
      <c r="BU699" s="249">
        <f>SUM(BV699:BY699)</f>
        <v>0</v>
      </c>
      <c r="BV699" s="238"/>
      <c r="BW699" s="238"/>
      <c r="BX699" s="238"/>
      <c r="BY699" s="246"/>
      <c r="CA699" s="222">
        <v>617</v>
      </c>
      <c r="CB699" s="216"/>
      <c r="CC699" s="216"/>
      <c r="CD699" s="216"/>
      <c r="CE699" s="216"/>
      <c r="CF699" s="216">
        <f t="shared" si="495"/>
        <v>0</v>
      </c>
      <c r="CH699" s="263">
        <v>32</v>
      </c>
      <c r="CJ699" s="274">
        <v>93</v>
      </c>
    </row>
    <row r="700" spans="1:88" s="211" customFormat="1" ht="16.5" customHeight="1" x14ac:dyDescent="0.15">
      <c r="A700" s="213">
        <f>+ROW()-14</f>
        <v>686</v>
      </c>
      <c r="B700" s="236" t="s">
        <v>26</v>
      </c>
      <c r="C700" s="268" t="s">
        <v>1492</v>
      </c>
      <c r="D700" s="266" t="s">
        <v>2032</v>
      </c>
      <c r="E700" s="267" t="s">
        <v>1493</v>
      </c>
      <c r="F700" s="325" t="s">
        <v>1494</v>
      </c>
      <c r="G700" s="224" t="s">
        <v>1495</v>
      </c>
      <c r="H700" s="263">
        <v>3</v>
      </c>
      <c r="I700" s="230">
        <v>44267</v>
      </c>
      <c r="J700" s="231">
        <v>44651</v>
      </c>
      <c r="K700" s="232">
        <v>10</v>
      </c>
      <c r="L700" s="232">
        <v>3</v>
      </c>
      <c r="M700" s="232">
        <v>2</v>
      </c>
      <c r="N700" s="232">
        <v>3</v>
      </c>
      <c r="O700" s="232">
        <v>2</v>
      </c>
      <c r="P700" s="232">
        <v>1</v>
      </c>
      <c r="Q700" s="233">
        <v>3</v>
      </c>
      <c r="R700" s="255"/>
      <c r="S700" s="255"/>
      <c r="T700" s="458">
        <v>6200</v>
      </c>
      <c r="U700" s="214">
        <f t="shared" si="517"/>
        <v>0</v>
      </c>
      <c r="V700" s="218">
        <f t="shared" si="517"/>
        <v>0</v>
      </c>
      <c r="W700" s="218">
        <f t="shared" si="517"/>
        <v>0</v>
      </c>
      <c r="X700" s="218">
        <f t="shared" si="517"/>
        <v>0</v>
      </c>
      <c r="Y700" s="212">
        <f t="shared" si="517"/>
        <v>0</v>
      </c>
      <c r="Z700" s="214">
        <f t="shared" si="518"/>
        <v>6200</v>
      </c>
      <c r="AA700" s="218">
        <f t="shared" si="518"/>
        <v>3100</v>
      </c>
      <c r="AB700" s="218">
        <f t="shared" si="518"/>
        <v>0</v>
      </c>
      <c r="AC700" s="218">
        <f t="shared" si="518"/>
        <v>0</v>
      </c>
      <c r="AD700" s="212">
        <f t="shared" si="518"/>
        <v>3100</v>
      </c>
      <c r="AE700" s="252"/>
      <c r="AF700" s="252"/>
      <c r="AH700" s="249">
        <f>SUM(AI700:AL700)</f>
        <v>0</v>
      </c>
      <c r="AI700" s="238"/>
      <c r="AJ700" s="238"/>
      <c r="AK700" s="238"/>
      <c r="AL700" s="239"/>
      <c r="AM700" s="254"/>
      <c r="AN700" s="262"/>
      <c r="AO700" s="249">
        <f>SUM(AP700:AS700)</f>
        <v>0</v>
      </c>
      <c r="AP700" s="238"/>
      <c r="AQ700" s="238"/>
      <c r="AR700" s="238"/>
      <c r="AS700" s="242"/>
      <c r="AT700" s="214">
        <f>SUM(AU700:AX700)</f>
        <v>0</v>
      </c>
      <c r="AU700" s="238"/>
      <c r="AV700" s="238"/>
      <c r="AW700" s="238"/>
      <c r="AX700" s="239"/>
      <c r="AY700" s="249">
        <f>SUM(AZ700:BC700)</f>
        <v>6200</v>
      </c>
      <c r="AZ700" s="456">
        <v>3100</v>
      </c>
      <c r="BA700" s="238"/>
      <c r="BB700" s="238"/>
      <c r="BC700" s="457">
        <v>3100</v>
      </c>
      <c r="BD700" s="254"/>
      <c r="BE700" s="252"/>
      <c r="BF700" s="249">
        <f>SUM(BG700:BJ700)</f>
        <v>0</v>
      </c>
      <c r="BG700" s="238"/>
      <c r="BH700" s="238"/>
      <c r="BI700" s="238"/>
      <c r="BJ700" s="239"/>
      <c r="BK700" s="249">
        <f>SUM(BL700:BO700)</f>
        <v>0</v>
      </c>
      <c r="BL700" s="238"/>
      <c r="BM700" s="238"/>
      <c r="BN700" s="238"/>
      <c r="BO700" s="246"/>
      <c r="BP700" s="223">
        <f>SUM(BQ700:BT700)</f>
        <v>0</v>
      </c>
      <c r="BQ700" s="238"/>
      <c r="BR700" s="238"/>
      <c r="BS700" s="238"/>
      <c r="BT700" s="246"/>
      <c r="BU700" s="249">
        <f>SUM(BV700:BY700)</f>
        <v>0</v>
      </c>
      <c r="BV700" s="238"/>
      <c r="BW700" s="238"/>
      <c r="BX700" s="238"/>
      <c r="BY700" s="246"/>
      <c r="CA700" s="222">
        <v>1098</v>
      </c>
      <c r="CB700" s="216"/>
      <c r="CC700" s="216"/>
      <c r="CD700" s="216"/>
      <c r="CE700" s="216"/>
      <c r="CF700" s="216">
        <f t="shared" si="495"/>
        <v>0</v>
      </c>
      <c r="CH700" s="376"/>
    </row>
    <row r="701" spans="1:88" s="211" customFormat="1" ht="16.5" customHeight="1" x14ac:dyDescent="0.15">
      <c r="A701" s="213">
        <f>+ROW()-14</f>
        <v>687</v>
      </c>
      <c r="B701" s="237" t="s">
        <v>26</v>
      </c>
      <c r="C701" s="303" t="s">
        <v>1496</v>
      </c>
      <c r="D701" s="304" t="s">
        <v>2033</v>
      </c>
      <c r="E701" s="267" t="s">
        <v>1493</v>
      </c>
      <c r="F701" s="324" t="s">
        <v>1494</v>
      </c>
      <c r="G701" s="227" t="s">
        <v>1497</v>
      </c>
      <c r="H701" s="263">
        <v>3</v>
      </c>
      <c r="I701" s="230">
        <v>44267</v>
      </c>
      <c r="J701" s="231">
        <v>44651</v>
      </c>
      <c r="K701" s="234">
        <v>10</v>
      </c>
      <c r="L701" s="234">
        <v>3</v>
      </c>
      <c r="M701" s="234">
        <v>2</v>
      </c>
      <c r="N701" s="234">
        <v>3</v>
      </c>
      <c r="O701" s="234">
        <v>2</v>
      </c>
      <c r="P701" s="234">
        <v>1</v>
      </c>
      <c r="Q701" s="235">
        <v>3</v>
      </c>
      <c r="R701" s="255"/>
      <c r="S701" s="255"/>
      <c r="T701" s="459">
        <v>7000</v>
      </c>
      <c r="U701" s="219">
        <f t="shared" si="517"/>
        <v>0</v>
      </c>
      <c r="V701" s="220">
        <f t="shared" si="517"/>
        <v>0</v>
      </c>
      <c r="W701" s="220">
        <f t="shared" si="517"/>
        <v>0</v>
      </c>
      <c r="X701" s="220">
        <f t="shared" si="517"/>
        <v>0</v>
      </c>
      <c r="Y701" s="221">
        <f t="shared" si="517"/>
        <v>0</v>
      </c>
      <c r="Z701" s="219">
        <f t="shared" si="518"/>
        <v>7000</v>
      </c>
      <c r="AA701" s="220">
        <f t="shared" si="518"/>
        <v>3500</v>
      </c>
      <c r="AB701" s="220">
        <f t="shared" si="518"/>
        <v>0</v>
      </c>
      <c r="AC701" s="220">
        <f t="shared" si="518"/>
        <v>0</v>
      </c>
      <c r="AD701" s="221">
        <f t="shared" si="518"/>
        <v>3500</v>
      </c>
      <c r="AE701" s="252"/>
      <c r="AF701" s="252"/>
      <c r="AH701" s="251">
        <f>SUM(AI701:AL701)</f>
        <v>0</v>
      </c>
      <c r="AI701" s="240"/>
      <c r="AJ701" s="240"/>
      <c r="AK701" s="240"/>
      <c r="AL701" s="241"/>
      <c r="AM701" s="254"/>
      <c r="AN701" s="262"/>
      <c r="AO701" s="249">
        <f>SUM(AP701:AS701)</f>
        <v>0</v>
      </c>
      <c r="AP701" s="240"/>
      <c r="AQ701" s="240"/>
      <c r="AR701" s="240"/>
      <c r="AS701" s="243"/>
      <c r="AT701" s="214">
        <f>SUM(AU701:AX701)</f>
        <v>0</v>
      </c>
      <c r="AU701" s="240"/>
      <c r="AV701" s="240"/>
      <c r="AW701" s="240"/>
      <c r="AX701" s="241"/>
      <c r="AY701" s="249">
        <f>SUM(AZ701:BC701)</f>
        <v>7000</v>
      </c>
      <c r="AZ701" s="460">
        <v>3500</v>
      </c>
      <c r="BA701" s="240"/>
      <c r="BB701" s="240"/>
      <c r="BC701" s="461">
        <v>3500</v>
      </c>
      <c r="BD701" s="254"/>
      <c r="BE701" s="252"/>
      <c r="BF701" s="249">
        <f>SUM(BG701:BJ701)</f>
        <v>0</v>
      </c>
      <c r="BG701" s="240"/>
      <c r="BH701" s="240"/>
      <c r="BI701" s="240"/>
      <c r="BJ701" s="241"/>
      <c r="BK701" s="249">
        <f>SUM(BL701:BO701)</f>
        <v>0</v>
      </c>
      <c r="BL701" s="240"/>
      <c r="BM701" s="240"/>
      <c r="BN701" s="240"/>
      <c r="BO701" s="247"/>
      <c r="BP701" s="223">
        <f>SUM(BQ701:BT701)</f>
        <v>0</v>
      </c>
      <c r="BQ701" s="240"/>
      <c r="BR701" s="240"/>
      <c r="BS701" s="240"/>
      <c r="BT701" s="247"/>
      <c r="BU701" s="249">
        <f>SUM(BV701:BY701)</f>
        <v>0</v>
      </c>
      <c r="BV701" s="240"/>
      <c r="BW701" s="240"/>
      <c r="BX701" s="240"/>
      <c r="BY701" s="247"/>
      <c r="CA701" s="222">
        <v>1099</v>
      </c>
      <c r="CB701" s="216"/>
      <c r="CC701" s="216"/>
      <c r="CD701" s="216"/>
      <c r="CE701" s="216"/>
      <c r="CF701" s="216">
        <f t="shared" si="495"/>
        <v>0</v>
      </c>
      <c r="CH701" s="376"/>
    </row>
    <row r="702" spans="1:88" s="211" customFormat="1" ht="16.5" customHeight="1" x14ac:dyDescent="0.15">
      <c r="A702" s="213"/>
      <c r="B702" s="237"/>
      <c r="C702" s="696" t="s">
        <v>2048</v>
      </c>
      <c r="D702" s="680" t="s">
        <v>2033</v>
      </c>
      <c r="E702" s="267"/>
      <c r="F702" s="324"/>
      <c r="G702" s="227"/>
      <c r="H702" s="263"/>
      <c r="I702" s="230"/>
      <c r="J702" s="231"/>
      <c r="K702" s="234"/>
      <c r="L702" s="234"/>
      <c r="M702" s="234"/>
      <c r="N702" s="234"/>
      <c r="O702" s="234"/>
      <c r="P702" s="234"/>
      <c r="Q702" s="235"/>
      <c r="R702" s="255"/>
      <c r="S702" s="255"/>
      <c r="T702" s="459">
        <v>800</v>
      </c>
      <c r="U702" s="219"/>
      <c r="V702" s="220"/>
      <c r="W702" s="220"/>
      <c r="X702" s="220"/>
      <c r="Y702" s="221"/>
      <c r="Z702" s="219">
        <v>800</v>
      </c>
      <c r="AA702" s="220"/>
      <c r="AB702" s="220"/>
      <c r="AC702" s="220"/>
      <c r="AD702" s="221">
        <v>800</v>
      </c>
      <c r="AE702" s="252"/>
      <c r="AF702" s="252"/>
      <c r="AH702" s="251"/>
      <c r="AI702" s="240"/>
      <c r="AJ702" s="240"/>
      <c r="AK702" s="240"/>
      <c r="AL702" s="241"/>
      <c r="AM702" s="254"/>
      <c r="AN702" s="262"/>
      <c r="AO702" s="249"/>
      <c r="AP702" s="240"/>
      <c r="AQ702" s="240"/>
      <c r="AR702" s="240"/>
      <c r="AS702" s="243"/>
      <c r="AT702" s="214"/>
      <c r="AU702" s="240"/>
      <c r="AV702" s="240"/>
      <c r="AW702" s="240"/>
      <c r="AX702" s="241"/>
      <c r="AY702" s="249"/>
      <c r="AZ702" s="460"/>
      <c r="BA702" s="240"/>
      <c r="BB702" s="240"/>
      <c r="BC702" s="461"/>
      <c r="BD702" s="254"/>
      <c r="BE702" s="252"/>
      <c r="BF702" s="249"/>
      <c r="BG702" s="240"/>
      <c r="BH702" s="240"/>
      <c r="BI702" s="240"/>
      <c r="BJ702" s="241"/>
      <c r="BK702" s="249"/>
      <c r="BL702" s="240"/>
      <c r="BM702" s="240"/>
      <c r="BN702" s="240"/>
      <c r="BO702" s="247"/>
      <c r="BP702" s="223"/>
      <c r="BQ702" s="240"/>
      <c r="BR702" s="240"/>
      <c r="BS702" s="240"/>
      <c r="BT702" s="247"/>
      <c r="BU702" s="249"/>
      <c r="BV702" s="240"/>
      <c r="BW702" s="240"/>
      <c r="BX702" s="240"/>
      <c r="BY702" s="247"/>
      <c r="CA702" s="222"/>
      <c r="CB702" s="216"/>
      <c r="CC702" s="216"/>
      <c r="CD702" s="216"/>
      <c r="CE702" s="216"/>
      <c r="CF702" s="216"/>
      <c r="CH702" s="376"/>
    </row>
    <row r="703" spans="1:88" s="211" customFormat="1" ht="16.5" customHeight="1" x14ac:dyDescent="0.15">
      <c r="A703" s="213"/>
      <c r="B703" s="237"/>
      <c r="C703" s="303"/>
      <c r="D703" s="680" t="s">
        <v>2033</v>
      </c>
      <c r="E703" s="267"/>
      <c r="F703" s="324"/>
      <c r="G703" s="227"/>
      <c r="H703" s="1175">
        <v>3</v>
      </c>
      <c r="I703" s="230"/>
      <c r="J703" s="231"/>
      <c r="K703" s="234"/>
      <c r="L703" s="234"/>
      <c r="M703" s="234"/>
      <c r="N703" s="234"/>
      <c r="O703" s="234"/>
      <c r="P703" s="234"/>
      <c r="Q703" s="235"/>
      <c r="R703" s="255"/>
      <c r="S703" s="255"/>
      <c r="T703" s="976">
        <f>SUBTOTAL(9,T699:T702)</f>
        <v>15000</v>
      </c>
      <c r="U703" s="219">
        <f t="shared" ref="U703:AD703" si="519">SUBTOTAL(9,U699:U702)</f>
        <v>0</v>
      </c>
      <c r="V703" s="220">
        <f t="shared" si="519"/>
        <v>0</v>
      </c>
      <c r="W703" s="220">
        <f t="shared" si="519"/>
        <v>0</v>
      </c>
      <c r="X703" s="220">
        <f t="shared" si="519"/>
        <v>0</v>
      </c>
      <c r="Y703" s="221">
        <f t="shared" si="519"/>
        <v>0</v>
      </c>
      <c r="Z703" s="1138">
        <f t="shared" si="519"/>
        <v>15000</v>
      </c>
      <c r="AA703" s="1148">
        <f t="shared" si="519"/>
        <v>7266</v>
      </c>
      <c r="AB703" s="220">
        <f t="shared" si="519"/>
        <v>0</v>
      </c>
      <c r="AC703" s="220">
        <f t="shared" si="519"/>
        <v>0</v>
      </c>
      <c r="AD703" s="1104">
        <f t="shared" si="519"/>
        <v>7734</v>
      </c>
      <c r="AE703" s="252"/>
      <c r="AF703" s="252"/>
      <c r="AH703" s="251"/>
      <c r="AI703" s="240"/>
      <c r="AJ703" s="240"/>
      <c r="AK703" s="240"/>
      <c r="AL703" s="241"/>
      <c r="AM703" s="254"/>
      <c r="AN703" s="262"/>
      <c r="AO703" s="249"/>
      <c r="AP703" s="240"/>
      <c r="AQ703" s="240"/>
      <c r="AR703" s="240"/>
      <c r="AS703" s="243"/>
      <c r="AT703" s="214"/>
      <c r="AU703" s="240"/>
      <c r="AV703" s="240"/>
      <c r="AW703" s="240"/>
      <c r="AX703" s="241"/>
      <c r="AY703" s="249"/>
      <c r="AZ703" s="460"/>
      <c r="BA703" s="240"/>
      <c r="BB703" s="240"/>
      <c r="BC703" s="461"/>
      <c r="BD703" s="254"/>
      <c r="BE703" s="252"/>
      <c r="BF703" s="249"/>
      <c r="BG703" s="240"/>
      <c r="BH703" s="240"/>
      <c r="BI703" s="240"/>
      <c r="BJ703" s="241"/>
      <c r="BK703" s="249"/>
      <c r="BL703" s="240"/>
      <c r="BM703" s="240"/>
      <c r="BN703" s="240"/>
      <c r="BO703" s="247"/>
      <c r="BP703" s="223"/>
      <c r="BQ703" s="240"/>
      <c r="BR703" s="240"/>
      <c r="BS703" s="240"/>
      <c r="BT703" s="247"/>
      <c r="BU703" s="249"/>
      <c r="BV703" s="240"/>
      <c r="BW703" s="240"/>
      <c r="BX703" s="240"/>
      <c r="BY703" s="247"/>
      <c r="CA703" s="222"/>
      <c r="CB703" s="216"/>
      <c r="CC703" s="216"/>
      <c r="CD703" s="216"/>
      <c r="CE703" s="216"/>
      <c r="CF703" s="216">
        <f t="shared" si="495"/>
        <v>0</v>
      </c>
      <c r="CH703" s="376"/>
    </row>
    <row r="704" spans="1:88" s="211" customFormat="1" ht="16.5" customHeight="1" x14ac:dyDescent="0.15">
      <c r="A704" s="213">
        <f>+ROW()-14</f>
        <v>690</v>
      </c>
      <c r="B704" s="236" t="s">
        <v>74</v>
      </c>
      <c r="C704" s="268" t="s">
        <v>1405</v>
      </c>
      <c r="D704" s="266" t="s">
        <v>1406</v>
      </c>
      <c r="E704" s="267" t="s">
        <v>1396</v>
      </c>
      <c r="F704" s="272" t="s">
        <v>1397</v>
      </c>
      <c r="G704" s="225" t="s">
        <v>1407</v>
      </c>
      <c r="H704" s="263" t="s">
        <v>252</v>
      </c>
      <c r="I704" s="230">
        <v>43160</v>
      </c>
      <c r="J704" s="231">
        <v>45016</v>
      </c>
      <c r="K704" s="232">
        <v>10</v>
      </c>
      <c r="L704" s="232">
        <v>3</v>
      </c>
      <c r="M704" s="232">
        <v>2</v>
      </c>
      <c r="N704" s="232">
        <v>4</v>
      </c>
      <c r="O704" s="232">
        <v>1</v>
      </c>
      <c r="P704" s="232">
        <v>3</v>
      </c>
      <c r="Q704" s="233">
        <v>1</v>
      </c>
      <c r="R704" s="255"/>
      <c r="S704" s="255"/>
      <c r="T704" s="624">
        <v>227215</v>
      </c>
      <c r="U704" s="214">
        <f>AH704+AO704</f>
        <v>89056</v>
      </c>
      <c r="V704" s="218">
        <f>AI704+AP704</f>
        <v>0</v>
      </c>
      <c r="W704" s="218">
        <f>AJ704+AQ704</f>
        <v>0</v>
      </c>
      <c r="X704" s="218">
        <f>AK704+AR704</f>
        <v>0</v>
      </c>
      <c r="Y704" s="212">
        <f>AL704+AS704</f>
        <v>89056</v>
      </c>
      <c r="Z704" s="214">
        <f>AT704+AY704+BF704+BK704+BP704+BU704</f>
        <v>138159</v>
      </c>
      <c r="AA704" s="218">
        <f>AU704+AZ704+BG704+BL704+BQ704+BV704</f>
        <v>0</v>
      </c>
      <c r="AB704" s="218">
        <f>AV704+BA704+BH704+BM704+BR704+BW704</f>
        <v>0</v>
      </c>
      <c r="AC704" s="218">
        <f>AW704+BB704+BI704+BN704+BS704+BX704</f>
        <v>0</v>
      </c>
      <c r="AD704" s="212">
        <f>AX704+BC704+BJ704+BO704+BT704+BY704</f>
        <v>138159</v>
      </c>
      <c r="AE704" s="252"/>
      <c r="AF704" s="252"/>
      <c r="AH704" s="249">
        <f>SUM(AI704:AL704)</f>
        <v>43668</v>
      </c>
      <c r="AI704" s="238"/>
      <c r="AJ704" s="238"/>
      <c r="AK704" s="238"/>
      <c r="AL704" s="239">
        <v>43668</v>
      </c>
      <c r="AM704" s="254"/>
      <c r="AN704" s="262"/>
      <c r="AO704" s="249">
        <f>SUM(AP704:AS704)</f>
        <v>45388</v>
      </c>
      <c r="AP704" s="238"/>
      <c r="AQ704" s="238"/>
      <c r="AR704" s="238"/>
      <c r="AS704" s="242">
        <v>45388</v>
      </c>
      <c r="AT704" s="214">
        <f>SUM(AU704:AX704)</f>
        <v>46053</v>
      </c>
      <c r="AU704" s="238"/>
      <c r="AV704" s="238"/>
      <c r="AW704" s="238"/>
      <c r="AX704" s="239">
        <v>46053</v>
      </c>
      <c r="AY704" s="249">
        <f>SUM(AZ704:BC704)</f>
        <v>46053</v>
      </c>
      <c r="AZ704" s="238"/>
      <c r="BA704" s="238"/>
      <c r="BB704" s="238"/>
      <c r="BC704" s="246">
        <v>46053</v>
      </c>
      <c r="BD704" s="254"/>
      <c r="BE704" s="252"/>
      <c r="BF704" s="249">
        <f>SUM(BG704:BJ704)</f>
        <v>46053</v>
      </c>
      <c r="BG704" s="238"/>
      <c r="BH704" s="238"/>
      <c r="BI704" s="238"/>
      <c r="BJ704" s="239">
        <v>46053</v>
      </c>
      <c r="BK704" s="249">
        <f>SUM(BL704:BO704)</f>
        <v>0</v>
      </c>
      <c r="BL704" s="238"/>
      <c r="BM704" s="238"/>
      <c r="BN704" s="238"/>
      <c r="BO704" s="246"/>
      <c r="BP704" s="223">
        <f>SUM(BQ704:BT704)</f>
        <v>0</v>
      </c>
      <c r="BQ704" s="238"/>
      <c r="BR704" s="238"/>
      <c r="BS704" s="238"/>
      <c r="BT704" s="246"/>
      <c r="BU704" s="249">
        <f>SUM(BV704:BY704)</f>
        <v>0</v>
      </c>
      <c r="BV704" s="238"/>
      <c r="BW704" s="238"/>
      <c r="BX704" s="238"/>
      <c r="BY704" s="246"/>
      <c r="CA704" s="222">
        <v>619</v>
      </c>
      <c r="CB704" s="216"/>
      <c r="CC704" s="216"/>
      <c r="CD704" s="216"/>
      <c r="CE704" s="216"/>
      <c r="CF704" s="216">
        <f t="shared" si="495"/>
        <v>0</v>
      </c>
      <c r="CH704" s="263" t="s">
        <v>75</v>
      </c>
      <c r="CJ704" s="274">
        <v>91</v>
      </c>
    </row>
    <row r="705" spans="1:88" s="211" customFormat="1" ht="16.5" customHeight="1" x14ac:dyDescent="0.15">
      <c r="A705" s="213"/>
      <c r="B705" s="236"/>
      <c r="C705" s="268"/>
      <c r="D705" s="697" t="s">
        <v>1406</v>
      </c>
      <c r="E705" s="267"/>
      <c r="F705" s="272"/>
      <c r="G705" s="225"/>
      <c r="H705" s="1175" t="s">
        <v>252</v>
      </c>
      <c r="I705" s="230"/>
      <c r="J705" s="231"/>
      <c r="K705" s="232"/>
      <c r="L705" s="232"/>
      <c r="M705" s="232"/>
      <c r="N705" s="232"/>
      <c r="O705" s="232"/>
      <c r="P705" s="232"/>
      <c r="Q705" s="233"/>
      <c r="R705" s="255"/>
      <c r="S705" s="255"/>
      <c r="T705" s="939">
        <f>SUBTOTAL(9,T704:T704)</f>
        <v>227215</v>
      </c>
      <c r="U705" s="1146">
        <f t="shared" ref="U705:AD705" si="520">SUBTOTAL(9,U704:U704)</f>
        <v>89056</v>
      </c>
      <c r="V705" s="218">
        <f t="shared" si="520"/>
        <v>0</v>
      </c>
      <c r="W705" s="218">
        <f t="shared" si="520"/>
        <v>0</v>
      </c>
      <c r="X705" s="218">
        <f t="shared" si="520"/>
        <v>0</v>
      </c>
      <c r="Y705" s="212">
        <f t="shared" si="520"/>
        <v>89056</v>
      </c>
      <c r="Z705" s="1146">
        <f t="shared" si="520"/>
        <v>138159</v>
      </c>
      <c r="AA705" s="218">
        <f t="shared" si="520"/>
        <v>0</v>
      </c>
      <c r="AB705" s="218">
        <f t="shared" si="520"/>
        <v>0</v>
      </c>
      <c r="AC705" s="218">
        <f t="shared" si="520"/>
        <v>0</v>
      </c>
      <c r="AD705" s="1141">
        <f t="shared" si="520"/>
        <v>138159</v>
      </c>
      <c r="AE705" s="252"/>
      <c r="AF705" s="252"/>
      <c r="AH705" s="249"/>
      <c r="AI705" s="238"/>
      <c r="AJ705" s="238"/>
      <c r="AK705" s="238"/>
      <c r="AL705" s="239"/>
      <c r="AM705" s="254"/>
      <c r="AN705" s="262"/>
      <c r="AO705" s="249"/>
      <c r="AP705" s="238"/>
      <c r="AQ705" s="238"/>
      <c r="AR705" s="238"/>
      <c r="AS705" s="242"/>
      <c r="AT705" s="223"/>
      <c r="AU705" s="238"/>
      <c r="AV705" s="238"/>
      <c r="AW705" s="238"/>
      <c r="AX705" s="239"/>
      <c r="AY705" s="249"/>
      <c r="AZ705" s="238"/>
      <c r="BA705" s="238"/>
      <c r="BB705" s="238"/>
      <c r="BC705" s="239"/>
      <c r="BD705" s="254"/>
      <c r="BE705" s="252"/>
      <c r="BF705" s="249"/>
      <c r="BG705" s="238"/>
      <c r="BH705" s="238"/>
      <c r="BI705" s="238"/>
      <c r="BJ705" s="239"/>
      <c r="BK705" s="249"/>
      <c r="BL705" s="238"/>
      <c r="BM705" s="238"/>
      <c r="BN705" s="238"/>
      <c r="BO705" s="246"/>
      <c r="BP705" s="223"/>
      <c r="BQ705" s="238"/>
      <c r="BR705" s="238"/>
      <c r="BS705" s="238"/>
      <c r="BT705" s="246"/>
      <c r="BU705" s="249"/>
      <c r="BV705" s="238"/>
      <c r="BW705" s="238"/>
      <c r="BX705" s="238"/>
      <c r="BY705" s="246"/>
      <c r="CA705" s="222"/>
      <c r="CB705" s="216"/>
      <c r="CC705" s="216"/>
      <c r="CD705" s="216"/>
      <c r="CE705" s="216"/>
      <c r="CF705" s="216">
        <f t="shared" si="495"/>
        <v>0</v>
      </c>
      <c r="CH705" s="263"/>
      <c r="CJ705" s="274"/>
    </row>
    <row r="706" spans="1:88" s="211" customFormat="1" ht="16.5" customHeight="1" x14ac:dyDescent="0.15">
      <c r="A706" s="213">
        <f>+ROW()-14</f>
        <v>692</v>
      </c>
      <c r="B706" s="236" t="s">
        <v>74</v>
      </c>
      <c r="C706" s="268" t="s">
        <v>1408</v>
      </c>
      <c r="D706" s="266" t="s">
        <v>1409</v>
      </c>
      <c r="E706" s="267" t="s">
        <v>1396</v>
      </c>
      <c r="F706" s="272" t="s">
        <v>1397</v>
      </c>
      <c r="G706" s="224" t="s">
        <v>1410</v>
      </c>
      <c r="H706" s="263" t="s">
        <v>252</v>
      </c>
      <c r="I706" s="230">
        <v>43160</v>
      </c>
      <c r="J706" s="231">
        <v>45016</v>
      </c>
      <c r="K706" s="232">
        <v>10</v>
      </c>
      <c r="L706" s="232">
        <v>3</v>
      </c>
      <c r="M706" s="232">
        <v>2</v>
      </c>
      <c r="N706" s="232">
        <v>4</v>
      </c>
      <c r="O706" s="232">
        <v>4</v>
      </c>
      <c r="P706" s="232">
        <v>1</v>
      </c>
      <c r="Q706" s="233">
        <v>1</v>
      </c>
      <c r="R706" s="255"/>
      <c r="S706" s="255"/>
      <c r="T706" s="624">
        <v>17981857</v>
      </c>
      <c r="U706" s="214">
        <f>AH706+AO706</f>
        <v>6923520</v>
      </c>
      <c r="V706" s="218">
        <f>AI706+AP706</f>
        <v>2387920</v>
      </c>
      <c r="W706" s="218">
        <f>AJ706+AQ706</f>
        <v>0</v>
      </c>
      <c r="X706" s="218">
        <f>AK706+AR706</f>
        <v>0</v>
      </c>
      <c r="Y706" s="212">
        <f>AL706+AS706</f>
        <v>4535600</v>
      </c>
      <c r="Z706" s="214">
        <f>AT706+AY706+BF706+BK706+BP706+BU706</f>
        <v>11058337</v>
      </c>
      <c r="AA706" s="218">
        <f>AU706+AZ706+BG706+BL706+BQ706+BV706</f>
        <v>4088203</v>
      </c>
      <c r="AB706" s="218">
        <f>AV706+BA706+BH706+BM706+BR706+BW706</f>
        <v>0</v>
      </c>
      <c r="AC706" s="218">
        <f>AW706+BB706+BI706+BN706+BS706+BX706</f>
        <v>0</v>
      </c>
      <c r="AD706" s="212">
        <f>AX706+BC706+BJ706+BO706+BT706+BY706</f>
        <v>6970134</v>
      </c>
      <c r="AE706" s="252"/>
      <c r="AF706" s="252"/>
      <c r="AH706" s="249">
        <f>SUM(AI706:AL706)</f>
        <v>3362110</v>
      </c>
      <c r="AI706" s="749">
        <f>1005385+78246</f>
        <v>1083631</v>
      </c>
      <c r="AJ706" s="238"/>
      <c r="AK706" s="238"/>
      <c r="AL706" s="745">
        <f>3188605+23989+149516-AI706</f>
        <v>2278479</v>
      </c>
      <c r="AM706" s="254"/>
      <c r="AN706" s="262"/>
      <c r="AO706" s="249">
        <f>SUM(AP706:AS706)</f>
        <v>3561410</v>
      </c>
      <c r="AP706" s="746">
        <f>1230287+74002</f>
        <v>1304289</v>
      </c>
      <c r="AQ706" s="238"/>
      <c r="AR706" s="238"/>
      <c r="AS706" s="745">
        <f>3384884+24228+152298-AP706</f>
        <v>2257121</v>
      </c>
      <c r="AT706" s="223">
        <f>SUM(AU706:AX706)</f>
        <v>3639178</v>
      </c>
      <c r="AU706" s="744">
        <f>1034109+82202</f>
        <v>1116311</v>
      </c>
      <c r="AV706" s="238"/>
      <c r="AW706" s="238"/>
      <c r="AX706" s="747">
        <f>3459487+24467+155224-AU706</f>
        <v>2522867</v>
      </c>
      <c r="AY706" s="249">
        <f>SUM(AZ706:BC706)</f>
        <v>3641474</v>
      </c>
      <c r="AZ706" s="238">
        <v>1462505</v>
      </c>
      <c r="BA706" s="238"/>
      <c r="BB706" s="238"/>
      <c r="BC706" s="747">
        <f>3464723+24467+152284-AZ706</f>
        <v>2178969</v>
      </c>
      <c r="BD706" s="254"/>
      <c r="BE706" s="252"/>
      <c r="BF706" s="249">
        <f>SUM(BG706:BJ706)</f>
        <v>3777685</v>
      </c>
      <c r="BG706" s="238">
        <v>1509387</v>
      </c>
      <c r="BH706" s="238"/>
      <c r="BI706" s="238"/>
      <c r="BJ706" s="741">
        <f>3518594+24467+152284-BG706+82340</f>
        <v>2268298</v>
      </c>
      <c r="BK706" s="249">
        <f>SUM(BL706:BO706)</f>
        <v>0</v>
      </c>
      <c r="BL706" s="238"/>
      <c r="BM706" s="238"/>
      <c r="BN706" s="238"/>
      <c r="BO706" s="246"/>
      <c r="BP706" s="223">
        <f>SUM(BQ706:BT706)</f>
        <v>0</v>
      </c>
      <c r="BQ706" s="238"/>
      <c r="BR706" s="238"/>
      <c r="BS706" s="238"/>
      <c r="BT706" s="246"/>
      <c r="BU706" s="249">
        <f>SUM(BV706:BY706)</f>
        <v>0</v>
      </c>
      <c r="BV706" s="238"/>
      <c r="BW706" s="238"/>
      <c r="BX706" s="238"/>
      <c r="BY706" s="246"/>
      <c r="CA706" s="222">
        <v>621</v>
      </c>
      <c r="CB706" s="216"/>
      <c r="CC706" s="216"/>
      <c r="CD706" s="216"/>
      <c r="CE706" s="216"/>
      <c r="CF706" s="216">
        <f t="shared" si="495"/>
        <v>0</v>
      </c>
      <c r="CH706" s="263" t="s">
        <v>75</v>
      </c>
      <c r="CJ706" s="274">
        <v>91</v>
      </c>
    </row>
    <row r="707" spans="1:88" s="211" customFormat="1" ht="16.5" customHeight="1" x14ac:dyDescent="0.15">
      <c r="A707" s="213"/>
      <c r="B707" s="236"/>
      <c r="C707" s="268"/>
      <c r="D707" s="697" t="s">
        <v>1409</v>
      </c>
      <c r="E707" s="267"/>
      <c r="F707" s="272"/>
      <c r="G707" s="224"/>
      <c r="H707" s="1175" t="s">
        <v>252</v>
      </c>
      <c r="I707" s="230"/>
      <c r="J707" s="231"/>
      <c r="K707" s="232"/>
      <c r="L707" s="232"/>
      <c r="M707" s="232"/>
      <c r="N707" s="232"/>
      <c r="O707" s="232"/>
      <c r="P707" s="232"/>
      <c r="Q707" s="233"/>
      <c r="R707" s="255"/>
      <c r="S707" s="255"/>
      <c r="T707" s="939">
        <f>SUBTOTAL(9,T706:T706)</f>
        <v>17981857</v>
      </c>
      <c r="U707" s="1146">
        <f t="shared" ref="U707:AD707" si="521">SUBTOTAL(9,U706:U706)</f>
        <v>6923520</v>
      </c>
      <c r="V707" s="218">
        <f t="shared" si="521"/>
        <v>2387920</v>
      </c>
      <c r="W707" s="218">
        <f t="shared" si="521"/>
        <v>0</v>
      </c>
      <c r="X707" s="218">
        <f t="shared" si="521"/>
        <v>0</v>
      </c>
      <c r="Y707" s="212">
        <f t="shared" si="521"/>
        <v>4535600</v>
      </c>
      <c r="Z707" s="1146">
        <f t="shared" si="521"/>
        <v>11058337</v>
      </c>
      <c r="AA707" s="1149">
        <f t="shared" si="521"/>
        <v>4088203</v>
      </c>
      <c r="AB707" s="218">
        <f t="shared" si="521"/>
        <v>0</v>
      </c>
      <c r="AC707" s="218">
        <f t="shared" si="521"/>
        <v>0</v>
      </c>
      <c r="AD707" s="1141">
        <f t="shared" si="521"/>
        <v>6970134</v>
      </c>
      <c r="AE707" s="252"/>
      <c r="AF707" s="252"/>
      <c r="AH707" s="249"/>
      <c r="AI707" s="238"/>
      <c r="AJ707" s="238"/>
      <c r="AK707" s="238"/>
      <c r="AL707" s="239"/>
      <c r="AM707" s="254"/>
      <c r="AN707" s="262"/>
      <c r="AO707" s="249"/>
      <c r="AP707" s="238"/>
      <c r="AQ707" s="238"/>
      <c r="AR707" s="238"/>
      <c r="AS707" s="242"/>
      <c r="AT707" s="223"/>
      <c r="AU707" s="238"/>
      <c r="AV707" s="238"/>
      <c r="AW707" s="238"/>
      <c r="AX707" s="239"/>
      <c r="AY707" s="249"/>
      <c r="AZ707" s="238"/>
      <c r="BA707" s="238"/>
      <c r="BB707" s="238"/>
      <c r="BC707" s="239"/>
      <c r="BD707" s="254"/>
      <c r="BE707" s="252"/>
      <c r="BF707" s="249"/>
      <c r="BG707" s="238"/>
      <c r="BH707" s="238"/>
      <c r="BI707" s="238"/>
      <c r="BJ707" s="246"/>
      <c r="BK707" s="249"/>
      <c r="BL707" s="238"/>
      <c r="BM707" s="238"/>
      <c r="BN707" s="238"/>
      <c r="BO707" s="246"/>
      <c r="BP707" s="223"/>
      <c r="BQ707" s="238"/>
      <c r="BR707" s="238"/>
      <c r="BS707" s="238"/>
      <c r="BT707" s="246"/>
      <c r="BU707" s="249"/>
      <c r="BV707" s="238"/>
      <c r="BW707" s="238"/>
      <c r="BX707" s="238"/>
      <c r="BY707" s="246"/>
      <c r="CA707" s="222"/>
      <c r="CB707" s="216"/>
      <c r="CC707" s="216"/>
      <c r="CD707" s="216"/>
      <c r="CE707" s="216"/>
      <c r="CF707" s="216">
        <f t="shared" si="495"/>
        <v>0</v>
      </c>
      <c r="CH707" s="263"/>
      <c r="CJ707" s="274"/>
    </row>
    <row r="708" spans="1:88" s="211" customFormat="1" ht="16.5" customHeight="1" x14ac:dyDescent="0.15">
      <c r="A708" s="213">
        <f>+ROW()-14</f>
        <v>694</v>
      </c>
      <c r="B708" s="236" t="s">
        <v>74</v>
      </c>
      <c r="C708" s="268" t="s">
        <v>1411</v>
      </c>
      <c r="D708" s="266" t="s">
        <v>1412</v>
      </c>
      <c r="E708" s="267" t="s">
        <v>1396</v>
      </c>
      <c r="F708" s="272" t="s">
        <v>1397</v>
      </c>
      <c r="G708" s="224" t="s">
        <v>1413</v>
      </c>
      <c r="H708" s="263" t="s">
        <v>261</v>
      </c>
      <c r="I708" s="230">
        <v>43282</v>
      </c>
      <c r="J708" s="231">
        <v>45016</v>
      </c>
      <c r="K708" s="232">
        <v>10</v>
      </c>
      <c r="L708" s="232">
        <v>3</v>
      </c>
      <c r="M708" s="232">
        <v>2</v>
      </c>
      <c r="N708" s="232">
        <v>4</v>
      </c>
      <c r="O708" s="232">
        <v>4</v>
      </c>
      <c r="P708" s="232">
        <v>1</v>
      </c>
      <c r="Q708" s="233">
        <v>1</v>
      </c>
      <c r="R708" s="255"/>
      <c r="S708" s="255"/>
      <c r="T708" s="624">
        <v>128000</v>
      </c>
      <c r="U708" s="214">
        <f>AH708+AO708</f>
        <v>30749</v>
      </c>
      <c r="V708" s="218">
        <f>AI708+AP708</f>
        <v>8951</v>
      </c>
      <c r="W708" s="218">
        <f>AJ708+AQ708</f>
        <v>0</v>
      </c>
      <c r="X708" s="218">
        <f>AK708+AR708</f>
        <v>0</v>
      </c>
      <c r="Y708" s="212">
        <f>AL708+AS708</f>
        <v>21798</v>
      </c>
      <c r="Z708" s="214">
        <f>AT708+AY708+BF708+BK708+BP708+BU708</f>
        <v>97251</v>
      </c>
      <c r="AA708" s="218">
        <f>AU708+AZ708+BG708+BL708+BQ708+BV708</f>
        <v>35354.226415094337</v>
      </c>
      <c r="AB708" s="218">
        <f>AV708+BA708+BH708+BM708+BR708+BW708</f>
        <v>0</v>
      </c>
      <c r="AC708" s="218">
        <f>AW708+BB708+BI708+BN708+BS708+BX708</f>
        <v>0</v>
      </c>
      <c r="AD708" s="212">
        <f>AX708+BC708+BJ708+BO708+BT708+BY708</f>
        <v>61896.773584905663</v>
      </c>
      <c r="AE708" s="252"/>
      <c r="AF708" s="252"/>
      <c r="AH708" s="249">
        <f>SUM(AI708:AL708)</f>
        <v>0</v>
      </c>
      <c r="AI708" s="238"/>
      <c r="AJ708" s="238"/>
      <c r="AK708" s="238"/>
      <c r="AL708" s="239"/>
      <c r="AM708" s="254"/>
      <c r="AN708" s="262"/>
      <c r="AO708" s="249">
        <f>SUM(AP708:AS708)</f>
        <v>30749</v>
      </c>
      <c r="AP708" s="746">
        <f>107003-106558+(2901+1352)*2</f>
        <v>8951</v>
      </c>
      <c r="AQ708" s="238"/>
      <c r="AR708" s="238"/>
      <c r="AS708" s="358">
        <f>30749-AP708</f>
        <v>21798</v>
      </c>
      <c r="AT708" s="223">
        <f>SUM(AU708:AX708)</f>
        <v>31085</v>
      </c>
      <c r="AU708" s="746">
        <f>337+4684*2</f>
        <v>9705</v>
      </c>
      <c r="AV708" s="238"/>
      <c r="AW708" s="238"/>
      <c r="AX708" s="343">
        <f>31085-AU708</f>
        <v>21380</v>
      </c>
      <c r="AY708" s="249">
        <f>SUM(AZ708:BC708)</f>
        <v>32009</v>
      </c>
      <c r="AZ708" s="746">
        <f>1359409/106</f>
        <v>12824.613207547171</v>
      </c>
      <c r="BA708" s="238"/>
      <c r="BB708" s="238"/>
      <c r="BC708" s="281">
        <f>32009-AZ708</f>
        <v>19184.386792452831</v>
      </c>
      <c r="BD708" s="254"/>
      <c r="BE708" s="252"/>
      <c r="BF708" s="249">
        <f>SUM(BG708:BJ708)</f>
        <v>34157</v>
      </c>
      <c r="BG708" s="746">
        <f>1359409/106</f>
        <v>12824.613207547171</v>
      </c>
      <c r="BH708" s="238"/>
      <c r="BI708" s="238"/>
      <c r="BJ708" s="738">
        <f>32009-BG708+2148</f>
        <v>21332.386792452831</v>
      </c>
      <c r="BK708" s="249">
        <f>SUM(BL708:BO708)</f>
        <v>0</v>
      </c>
      <c r="BL708" s="238"/>
      <c r="BM708" s="238"/>
      <c r="BN708" s="238"/>
      <c r="BO708" s="246"/>
      <c r="BP708" s="223">
        <f>SUM(BQ708:BT708)</f>
        <v>0</v>
      </c>
      <c r="BQ708" s="238"/>
      <c r="BR708" s="238"/>
      <c r="BS708" s="238"/>
      <c r="BT708" s="246"/>
      <c r="BU708" s="249">
        <f>SUM(BV708:BY708)</f>
        <v>0</v>
      </c>
      <c r="BV708" s="238"/>
      <c r="BW708" s="238"/>
      <c r="BX708" s="238"/>
      <c r="BY708" s="246"/>
      <c r="CA708" s="222">
        <v>623</v>
      </c>
      <c r="CB708" s="216"/>
      <c r="CC708" s="216"/>
      <c r="CD708" s="216"/>
      <c r="CE708" s="216"/>
      <c r="CF708" s="216">
        <f t="shared" si="495"/>
        <v>0</v>
      </c>
      <c r="CH708" s="263" t="s">
        <v>196</v>
      </c>
      <c r="CJ708" s="274">
        <v>91</v>
      </c>
    </row>
    <row r="709" spans="1:88" s="211" customFormat="1" ht="16.5" customHeight="1" x14ac:dyDescent="0.15">
      <c r="A709" s="213"/>
      <c r="B709" s="236"/>
      <c r="C709" s="268"/>
      <c r="D709" s="697" t="s">
        <v>1412</v>
      </c>
      <c r="E709" s="267"/>
      <c r="F709" s="272"/>
      <c r="G709" s="224"/>
      <c r="H709" s="1175" t="s">
        <v>261</v>
      </c>
      <c r="I709" s="230"/>
      <c r="J709" s="231"/>
      <c r="K709" s="232"/>
      <c r="L709" s="232"/>
      <c r="M709" s="232"/>
      <c r="N709" s="232"/>
      <c r="O709" s="232"/>
      <c r="P709" s="232"/>
      <c r="Q709" s="233"/>
      <c r="R709" s="255"/>
      <c r="S709" s="255"/>
      <c r="T709" s="939">
        <f>SUBTOTAL(9,T708:T708)</f>
        <v>128000</v>
      </c>
      <c r="U709" s="1146">
        <f t="shared" ref="U709:AD709" si="522">SUBTOTAL(9,U708:U708)</f>
        <v>30749</v>
      </c>
      <c r="V709" s="218">
        <f t="shared" si="522"/>
        <v>8951</v>
      </c>
      <c r="W709" s="218">
        <f t="shared" si="522"/>
        <v>0</v>
      </c>
      <c r="X709" s="218">
        <f t="shared" si="522"/>
        <v>0</v>
      </c>
      <c r="Y709" s="212">
        <f t="shared" si="522"/>
        <v>21798</v>
      </c>
      <c r="Z709" s="1146">
        <f t="shared" si="522"/>
        <v>97251</v>
      </c>
      <c r="AA709" s="1149">
        <f t="shared" si="522"/>
        <v>35354.226415094337</v>
      </c>
      <c r="AB709" s="218">
        <f t="shared" si="522"/>
        <v>0</v>
      </c>
      <c r="AC709" s="218">
        <f t="shared" si="522"/>
        <v>0</v>
      </c>
      <c r="AD709" s="1141">
        <f t="shared" si="522"/>
        <v>61896.773584905663</v>
      </c>
      <c r="AE709" s="252"/>
      <c r="AF709" s="252"/>
      <c r="AH709" s="249"/>
      <c r="AI709" s="238"/>
      <c r="AJ709" s="238"/>
      <c r="AK709" s="238"/>
      <c r="AL709" s="239"/>
      <c r="AM709" s="254"/>
      <c r="AN709" s="262"/>
      <c r="AO709" s="249"/>
      <c r="AP709" s="238"/>
      <c r="AQ709" s="238"/>
      <c r="AR709" s="238"/>
      <c r="AS709" s="242"/>
      <c r="AT709" s="223"/>
      <c r="AU709" s="238"/>
      <c r="AV709" s="238"/>
      <c r="AW709" s="238"/>
      <c r="AX709" s="239"/>
      <c r="AY709" s="249"/>
      <c r="AZ709" s="238"/>
      <c r="BA709" s="238"/>
      <c r="BB709" s="238"/>
      <c r="BC709" s="246"/>
      <c r="BD709" s="254"/>
      <c r="BE709" s="252"/>
      <c r="BF709" s="249"/>
      <c r="BG709" s="238"/>
      <c r="BH709" s="238"/>
      <c r="BI709" s="238"/>
      <c r="BJ709" s="239"/>
      <c r="BK709" s="249"/>
      <c r="BL709" s="238"/>
      <c r="BM709" s="238"/>
      <c r="BN709" s="238"/>
      <c r="BO709" s="246"/>
      <c r="BP709" s="223"/>
      <c r="BQ709" s="238"/>
      <c r="BR709" s="238"/>
      <c r="BS709" s="238"/>
      <c r="BT709" s="246"/>
      <c r="BU709" s="249"/>
      <c r="BV709" s="238"/>
      <c r="BW709" s="238"/>
      <c r="BX709" s="238"/>
      <c r="BY709" s="246"/>
      <c r="CA709" s="222"/>
      <c r="CB709" s="216"/>
      <c r="CC709" s="216"/>
      <c r="CD709" s="216"/>
      <c r="CE709" s="216"/>
      <c r="CF709" s="216">
        <f t="shared" si="495"/>
        <v>0</v>
      </c>
      <c r="CH709" s="263"/>
      <c r="CJ709" s="274"/>
    </row>
    <row r="710" spans="1:88" s="211" customFormat="1" ht="16.5" customHeight="1" x14ac:dyDescent="0.15">
      <c r="A710" s="213">
        <f>+ROW()-14</f>
        <v>696</v>
      </c>
      <c r="B710" s="236" t="s">
        <v>28</v>
      </c>
      <c r="C710" s="268" t="s">
        <v>1426</v>
      </c>
      <c r="D710" s="266" t="s">
        <v>1426</v>
      </c>
      <c r="E710" s="267" t="s">
        <v>1427</v>
      </c>
      <c r="F710" s="272" t="s">
        <v>1428</v>
      </c>
      <c r="G710" s="224" t="s">
        <v>1429</v>
      </c>
      <c r="H710" s="263" t="s">
        <v>255</v>
      </c>
      <c r="I710" s="230">
        <v>43850</v>
      </c>
      <c r="J710" s="231">
        <v>45016</v>
      </c>
      <c r="K710" s="232">
        <v>10</v>
      </c>
      <c r="L710" s="232">
        <v>3</v>
      </c>
      <c r="M710" s="232">
        <v>2</v>
      </c>
      <c r="N710" s="232">
        <v>4</v>
      </c>
      <c r="O710" s="232">
        <v>4</v>
      </c>
      <c r="P710" s="232">
        <v>1</v>
      </c>
      <c r="Q710" s="233">
        <v>1</v>
      </c>
      <c r="R710" s="255"/>
      <c r="S710" s="255"/>
      <c r="T710" s="448">
        <v>88611</v>
      </c>
      <c r="U710" s="214">
        <f>AH710+AO710</f>
        <v>0</v>
      </c>
      <c r="V710" s="218">
        <f>AI710+AP710</f>
        <v>0</v>
      </c>
      <c r="W710" s="218">
        <f>AJ710+AQ710</f>
        <v>0</v>
      </c>
      <c r="X710" s="218">
        <f>AK710+AR710</f>
        <v>0</v>
      </c>
      <c r="Y710" s="212">
        <f>AL710+AS710</f>
        <v>0</v>
      </c>
      <c r="Z710" s="214">
        <f>AT710+AY710+BF710+BK710+BP710+BU710</f>
        <v>88611</v>
      </c>
      <c r="AA710" s="218">
        <f>AU710+AZ710+BG710+BL710+BQ710+BV710</f>
        <v>35523</v>
      </c>
      <c r="AB710" s="218">
        <f>AV710+BA710+BH710+BM710+BR710+BW710</f>
        <v>0</v>
      </c>
      <c r="AC710" s="218">
        <f>AW710+BB710+BI710+BN710+BS710+BX710</f>
        <v>0</v>
      </c>
      <c r="AD710" s="212">
        <f>AX710+BC710+BJ710+BO710+BT710+BY710</f>
        <v>53088</v>
      </c>
      <c r="AE710" s="252"/>
      <c r="AF710" s="252"/>
      <c r="AG710" s="376"/>
      <c r="AH710" s="249">
        <f>SUM(AI710:AL710)</f>
        <v>0</v>
      </c>
      <c r="AI710" s="238"/>
      <c r="AJ710" s="238"/>
      <c r="AK710" s="238"/>
      <c r="AL710" s="239"/>
      <c r="AM710" s="254"/>
      <c r="AN710" s="262"/>
      <c r="AO710" s="249">
        <f>SUM(AP710:AS710)</f>
        <v>0</v>
      </c>
      <c r="AP710" s="238"/>
      <c r="AQ710" s="238"/>
      <c r="AR710" s="238"/>
      <c r="AS710" s="242"/>
      <c r="AT710" s="214">
        <f>SUM(AU710:AX710)</f>
        <v>31085</v>
      </c>
      <c r="AU710" s="746">
        <f>337+4768*2</f>
        <v>9873</v>
      </c>
      <c r="AV710" s="238"/>
      <c r="AW710" s="238"/>
      <c r="AX710" s="750">
        <f>31085-AU710</f>
        <v>21212</v>
      </c>
      <c r="AY710" s="249">
        <f>SUM(AZ710:BC710)</f>
        <v>29537</v>
      </c>
      <c r="AZ710" s="746">
        <f>6926+5899</f>
        <v>12825</v>
      </c>
      <c r="BA710" s="238"/>
      <c r="BB710" s="238"/>
      <c r="BC710" s="281">
        <f>29537-AZ710</f>
        <v>16712</v>
      </c>
      <c r="BD710" s="254"/>
      <c r="BE710" s="252"/>
      <c r="BF710" s="249">
        <f>SUM(BG710:BJ710)</f>
        <v>27989</v>
      </c>
      <c r="BG710" s="746">
        <f>6926+5899</f>
        <v>12825</v>
      </c>
      <c r="BH710" s="238"/>
      <c r="BI710" s="238"/>
      <c r="BJ710" s="751">
        <f>29537-BG710-1548</f>
        <v>15164</v>
      </c>
      <c r="BK710" s="249">
        <f>SUM(BL710:BO710)</f>
        <v>0</v>
      </c>
      <c r="BL710" s="744"/>
      <c r="BM710" s="238"/>
      <c r="BN710" s="238"/>
      <c r="BO710" s="748"/>
      <c r="BP710" s="223">
        <f>SUM(BQ710:BT710)</f>
        <v>0</v>
      </c>
      <c r="BQ710" s="238"/>
      <c r="BR710" s="238"/>
      <c r="BS710" s="238"/>
      <c r="BT710" s="246"/>
      <c r="BU710" s="249">
        <f>SUM(BV710:BY710)</f>
        <v>0</v>
      </c>
      <c r="BV710" s="238"/>
      <c r="BW710" s="238"/>
      <c r="BX710" s="238"/>
      <c r="BY710" s="246"/>
      <c r="CA710" s="222">
        <v>1011</v>
      </c>
      <c r="CB710" s="216"/>
      <c r="CC710" s="216"/>
      <c r="CD710" s="216"/>
      <c r="CE710" s="216"/>
      <c r="CF710" s="216">
        <f t="shared" si="495"/>
        <v>0</v>
      </c>
      <c r="CH710" s="452"/>
      <c r="CJ710" s="274">
        <v>91</v>
      </c>
    </row>
    <row r="711" spans="1:88" s="211" customFormat="1" ht="16.5" customHeight="1" x14ac:dyDescent="0.15">
      <c r="A711" s="213"/>
      <c r="B711" s="236"/>
      <c r="C711" s="268"/>
      <c r="D711" s="697" t="s">
        <v>1426</v>
      </c>
      <c r="E711" s="267"/>
      <c r="F711" s="272"/>
      <c r="G711" s="224"/>
      <c r="H711" s="1175" t="s">
        <v>255</v>
      </c>
      <c r="I711" s="230"/>
      <c r="J711" s="231"/>
      <c r="K711" s="232"/>
      <c r="L711" s="232"/>
      <c r="M711" s="232"/>
      <c r="N711" s="232"/>
      <c r="O711" s="232"/>
      <c r="P711" s="232"/>
      <c r="Q711" s="233"/>
      <c r="R711" s="255"/>
      <c r="S711" s="255"/>
      <c r="T711" s="939">
        <f>SUBTOTAL(9,T710:T710)</f>
        <v>88611</v>
      </c>
      <c r="U711" s="214">
        <f t="shared" ref="U711:AD711" si="523">SUBTOTAL(9,U710:U710)</f>
        <v>0</v>
      </c>
      <c r="V711" s="218">
        <f t="shared" si="523"/>
        <v>0</v>
      </c>
      <c r="W711" s="218">
        <f t="shared" si="523"/>
        <v>0</v>
      </c>
      <c r="X711" s="218">
        <f t="shared" si="523"/>
        <v>0</v>
      </c>
      <c r="Y711" s="212">
        <f t="shared" si="523"/>
        <v>0</v>
      </c>
      <c r="Z711" s="1146">
        <f t="shared" si="523"/>
        <v>88611</v>
      </c>
      <c r="AA711" s="1149">
        <f t="shared" si="523"/>
        <v>35523</v>
      </c>
      <c r="AB711" s="218">
        <f t="shared" si="523"/>
        <v>0</v>
      </c>
      <c r="AC711" s="218">
        <f t="shared" si="523"/>
        <v>0</v>
      </c>
      <c r="AD711" s="1141">
        <f t="shared" si="523"/>
        <v>53088</v>
      </c>
      <c r="AE711" s="252"/>
      <c r="AF711" s="252"/>
      <c r="AG711" s="376"/>
      <c r="AH711" s="249"/>
      <c r="AI711" s="238"/>
      <c r="AJ711" s="238"/>
      <c r="AK711" s="238"/>
      <c r="AL711" s="239"/>
      <c r="AM711" s="254"/>
      <c r="AN711" s="262"/>
      <c r="AO711" s="249"/>
      <c r="AP711" s="238"/>
      <c r="AQ711" s="238"/>
      <c r="AR711" s="238"/>
      <c r="AS711" s="243"/>
      <c r="AT711" s="214"/>
      <c r="AU711" s="238"/>
      <c r="AV711" s="238"/>
      <c r="AW711" s="238"/>
      <c r="AX711" s="241"/>
      <c r="AY711" s="249"/>
      <c r="AZ711" s="238"/>
      <c r="BA711" s="238"/>
      <c r="BB711" s="238"/>
      <c r="BC711" s="246"/>
      <c r="BD711" s="254"/>
      <c r="BE711" s="252"/>
      <c r="BF711" s="249"/>
      <c r="BG711" s="238"/>
      <c r="BH711" s="238"/>
      <c r="BI711" s="238"/>
      <c r="BJ711" s="239"/>
      <c r="BK711" s="249"/>
      <c r="BL711" s="238"/>
      <c r="BM711" s="238"/>
      <c r="BN711" s="238"/>
      <c r="BO711" s="246"/>
      <c r="BP711" s="223"/>
      <c r="BQ711" s="238"/>
      <c r="BR711" s="238"/>
      <c r="BS711" s="238"/>
      <c r="BT711" s="246"/>
      <c r="BU711" s="249"/>
      <c r="BV711" s="238"/>
      <c r="BW711" s="238"/>
      <c r="BX711" s="238"/>
      <c r="BY711" s="246"/>
      <c r="CA711" s="222"/>
      <c r="CB711" s="216"/>
      <c r="CC711" s="216"/>
      <c r="CD711" s="216"/>
      <c r="CE711" s="216"/>
      <c r="CF711" s="216">
        <f t="shared" si="495"/>
        <v>0</v>
      </c>
      <c r="CH711" s="452"/>
      <c r="CJ711" s="274"/>
    </row>
    <row r="712" spans="1:88" s="211" customFormat="1" ht="16.5" customHeight="1" x14ac:dyDescent="0.15">
      <c r="A712" s="213">
        <f>+ROW()-14</f>
        <v>698</v>
      </c>
      <c r="B712" s="236" t="s">
        <v>26</v>
      </c>
      <c r="C712" s="268" t="s">
        <v>1414</v>
      </c>
      <c r="D712" s="266" t="s">
        <v>1414</v>
      </c>
      <c r="E712" s="267" t="s">
        <v>1396</v>
      </c>
      <c r="F712" s="272" t="s">
        <v>1397</v>
      </c>
      <c r="G712" s="224" t="s">
        <v>1415</v>
      </c>
      <c r="H712" s="263">
        <v>3</v>
      </c>
      <c r="I712" s="230">
        <v>44256</v>
      </c>
      <c r="J712" s="231">
        <v>44651</v>
      </c>
      <c r="K712" s="232">
        <v>10</v>
      </c>
      <c r="L712" s="232">
        <v>3</v>
      </c>
      <c r="M712" s="232">
        <v>2</v>
      </c>
      <c r="N712" s="232">
        <v>4</v>
      </c>
      <c r="O712" s="232">
        <v>4</v>
      </c>
      <c r="P712" s="232">
        <v>1</v>
      </c>
      <c r="Q712" s="233">
        <v>3</v>
      </c>
      <c r="R712" s="255"/>
      <c r="S712" s="255"/>
      <c r="T712" s="449">
        <v>2192000</v>
      </c>
      <c r="U712" s="214">
        <f>AH712+AO712</f>
        <v>0</v>
      </c>
      <c r="V712" s="218">
        <f>AI712+AP712</f>
        <v>0</v>
      </c>
      <c r="W712" s="218">
        <f>AJ712+AQ712</f>
        <v>0</v>
      </c>
      <c r="X712" s="218">
        <f>AK712+AR712</f>
        <v>0</v>
      </c>
      <c r="Y712" s="212">
        <f>AL712+AS712</f>
        <v>0</v>
      </c>
      <c r="Z712" s="214">
        <f>AT712+AY712+BF712+BK712+BP712+BU712</f>
        <v>2192000</v>
      </c>
      <c r="AA712" s="218">
        <f>AU712+AZ712+BG712+BL712+BQ712+BV712</f>
        <v>902000</v>
      </c>
      <c r="AB712" s="218">
        <f>AV712+BA712+BH712+BM712+BR712+BW712</f>
        <v>0</v>
      </c>
      <c r="AC712" s="218">
        <f>AW712+BB712+BI712+BN712+BS712+BX712</f>
        <v>0</v>
      </c>
      <c r="AD712" s="212">
        <f>AX712+BC712+BJ712+BO712+BT712+BY712</f>
        <v>1290000</v>
      </c>
      <c r="AE712" s="252"/>
      <c r="AF712" s="252"/>
      <c r="AH712" s="249">
        <f>SUM(AI712:AL712)</f>
        <v>0</v>
      </c>
      <c r="AI712" s="238"/>
      <c r="AJ712" s="238"/>
      <c r="AK712" s="238"/>
      <c r="AL712" s="239"/>
      <c r="AM712" s="254"/>
      <c r="AN712" s="262"/>
      <c r="AO712" s="249">
        <f>SUM(AP712:AS712)</f>
        <v>0</v>
      </c>
      <c r="AP712" s="238"/>
      <c r="AQ712" s="238"/>
      <c r="AR712" s="238"/>
      <c r="AS712" s="242"/>
      <c r="AT712" s="214">
        <f>SUM(AU712:AX712)</f>
        <v>0</v>
      </c>
      <c r="AU712" s="238"/>
      <c r="AV712" s="238"/>
      <c r="AW712" s="238"/>
      <c r="AX712" s="239"/>
      <c r="AY712" s="249">
        <f>SUM(AZ712:BC712)</f>
        <v>2192000</v>
      </c>
      <c r="AZ712" s="357">
        <f>+ROUND(820339*1.1,-3)</f>
        <v>902000</v>
      </c>
      <c r="BA712" s="357"/>
      <c r="BB712" s="357"/>
      <c r="BC712" s="281">
        <f>2192000-AZ712</f>
        <v>1290000</v>
      </c>
      <c r="BD712" s="254"/>
      <c r="BE712" s="252"/>
      <c r="BF712" s="249">
        <f>SUM(BG712:BJ712)</f>
        <v>0</v>
      </c>
      <c r="BG712" s="238"/>
      <c r="BH712" s="238"/>
      <c r="BI712" s="238"/>
      <c r="BJ712" s="239"/>
      <c r="BK712" s="249">
        <f>SUM(BL712:BO712)</f>
        <v>0</v>
      </c>
      <c r="BL712" s="238"/>
      <c r="BM712" s="238"/>
      <c r="BN712" s="238"/>
      <c r="BO712" s="246"/>
      <c r="BP712" s="223">
        <f>SUM(BQ712:BT712)</f>
        <v>0</v>
      </c>
      <c r="BQ712" s="238"/>
      <c r="BR712" s="238"/>
      <c r="BS712" s="238"/>
      <c r="BT712" s="246"/>
      <c r="BU712" s="249">
        <f>SUM(BV712:BY712)</f>
        <v>0</v>
      </c>
      <c r="BV712" s="238"/>
      <c r="BW712" s="238"/>
      <c r="BX712" s="238"/>
      <c r="BY712" s="246"/>
      <c r="CA712" s="222">
        <v>625</v>
      </c>
      <c r="CB712" s="216"/>
      <c r="CC712" s="216"/>
      <c r="CD712" s="216"/>
      <c r="CE712" s="216"/>
      <c r="CF712" s="216">
        <f t="shared" si="495"/>
        <v>0</v>
      </c>
      <c r="CH712" s="263">
        <v>32</v>
      </c>
      <c r="CJ712" s="274">
        <v>91</v>
      </c>
    </row>
    <row r="713" spans="1:88" s="211" customFormat="1" ht="16.5" customHeight="1" x14ac:dyDescent="0.15">
      <c r="A713" s="213"/>
      <c r="B713" s="236"/>
      <c r="C713" s="268"/>
      <c r="D713" s="697" t="s">
        <v>1414</v>
      </c>
      <c r="E713" s="267"/>
      <c r="F713" s="272"/>
      <c r="G713" s="224"/>
      <c r="H713" s="1175">
        <v>3</v>
      </c>
      <c r="I713" s="230"/>
      <c r="J713" s="231"/>
      <c r="K713" s="232"/>
      <c r="L713" s="232"/>
      <c r="M713" s="232"/>
      <c r="N713" s="232"/>
      <c r="O713" s="232"/>
      <c r="P713" s="232"/>
      <c r="Q713" s="233"/>
      <c r="R713" s="255"/>
      <c r="S713" s="255"/>
      <c r="T713" s="975">
        <f>SUBTOTAL(9,T712:T712)</f>
        <v>2192000</v>
      </c>
      <c r="U713" s="214">
        <f t="shared" ref="U713:AD713" si="524">SUBTOTAL(9,U712:U712)</f>
        <v>0</v>
      </c>
      <c r="V713" s="218">
        <f t="shared" si="524"/>
        <v>0</v>
      </c>
      <c r="W713" s="218">
        <f t="shared" si="524"/>
        <v>0</v>
      </c>
      <c r="X713" s="218">
        <f t="shared" si="524"/>
        <v>0</v>
      </c>
      <c r="Y713" s="212">
        <f t="shared" si="524"/>
        <v>0</v>
      </c>
      <c r="Z713" s="1146">
        <f t="shared" si="524"/>
        <v>2192000</v>
      </c>
      <c r="AA713" s="1149">
        <f t="shared" si="524"/>
        <v>902000</v>
      </c>
      <c r="AB713" s="218">
        <f t="shared" si="524"/>
        <v>0</v>
      </c>
      <c r="AC713" s="218">
        <f t="shared" si="524"/>
        <v>0</v>
      </c>
      <c r="AD713" s="1141">
        <f t="shared" si="524"/>
        <v>1290000</v>
      </c>
      <c r="AE713" s="252"/>
      <c r="AF713" s="252"/>
      <c r="AH713" s="249"/>
      <c r="AI713" s="238"/>
      <c r="AJ713" s="238"/>
      <c r="AK713" s="238"/>
      <c r="AL713" s="239"/>
      <c r="AM713" s="254"/>
      <c r="AN713" s="262"/>
      <c r="AO713" s="249"/>
      <c r="AP713" s="238"/>
      <c r="AQ713" s="238"/>
      <c r="AR713" s="238"/>
      <c r="AS713" s="242"/>
      <c r="AT713" s="214"/>
      <c r="AU713" s="238"/>
      <c r="AV713" s="238"/>
      <c r="AW713" s="238"/>
      <c r="AX713" s="239"/>
      <c r="AY713" s="249"/>
      <c r="AZ713" s="357"/>
      <c r="BA713" s="357"/>
      <c r="BB713" s="357"/>
      <c r="BC713" s="281"/>
      <c r="BD713" s="254"/>
      <c r="BE713" s="252"/>
      <c r="BF713" s="249"/>
      <c r="BG713" s="238"/>
      <c r="BH713" s="238"/>
      <c r="BI713" s="238"/>
      <c r="BJ713" s="239"/>
      <c r="BK713" s="249"/>
      <c r="BL713" s="238"/>
      <c r="BM713" s="238"/>
      <c r="BN713" s="238"/>
      <c r="BO713" s="246"/>
      <c r="BP713" s="223"/>
      <c r="BQ713" s="238"/>
      <c r="BR713" s="238"/>
      <c r="BS713" s="238"/>
      <c r="BT713" s="246"/>
      <c r="BU713" s="249"/>
      <c r="BV713" s="238"/>
      <c r="BW713" s="238"/>
      <c r="BX713" s="238"/>
      <c r="BY713" s="246"/>
      <c r="CA713" s="222"/>
      <c r="CB713" s="216"/>
      <c r="CC713" s="216"/>
      <c r="CD713" s="216"/>
      <c r="CE713" s="216"/>
      <c r="CF713" s="216">
        <f t="shared" si="495"/>
        <v>0</v>
      </c>
      <c r="CH713" s="263"/>
      <c r="CJ713" s="274"/>
    </row>
    <row r="714" spans="1:88" s="211" customFormat="1" ht="16.5" customHeight="1" x14ac:dyDescent="0.15">
      <c r="A714" s="213">
        <f>+ROW()-14</f>
        <v>700</v>
      </c>
      <c r="B714" s="236" t="s">
        <v>26</v>
      </c>
      <c r="C714" s="268" t="s">
        <v>1416</v>
      </c>
      <c r="D714" s="266" t="s">
        <v>1417</v>
      </c>
      <c r="E714" s="267" t="s">
        <v>1396</v>
      </c>
      <c r="F714" s="272" t="s">
        <v>1397</v>
      </c>
      <c r="G714" s="224" t="s">
        <v>1415</v>
      </c>
      <c r="H714" s="263">
        <v>3</v>
      </c>
      <c r="I714" s="230">
        <v>44256</v>
      </c>
      <c r="J714" s="231">
        <v>44651</v>
      </c>
      <c r="K714" s="232">
        <v>10</v>
      </c>
      <c r="L714" s="232">
        <v>3</v>
      </c>
      <c r="M714" s="232">
        <v>2</v>
      </c>
      <c r="N714" s="232">
        <v>4</v>
      </c>
      <c r="O714" s="232">
        <v>4</v>
      </c>
      <c r="P714" s="232">
        <v>1</v>
      </c>
      <c r="Q714" s="233">
        <v>5</v>
      </c>
      <c r="R714" s="255"/>
      <c r="S714" s="255"/>
      <c r="T714" s="450">
        <v>10000</v>
      </c>
      <c r="U714" s="214">
        <f>AH714+AO714</f>
        <v>0</v>
      </c>
      <c r="V714" s="218">
        <f>AI714+AP714</f>
        <v>0</v>
      </c>
      <c r="W714" s="218">
        <f>AJ714+AQ714</f>
        <v>0</v>
      </c>
      <c r="X714" s="218">
        <f>AK714+AR714</f>
        <v>0</v>
      </c>
      <c r="Y714" s="212">
        <f>AL714+AS714</f>
        <v>0</v>
      </c>
      <c r="Z714" s="214">
        <f>AT714+AY714+BF714+BK714+BP714+BU714</f>
        <v>10000</v>
      </c>
      <c r="AA714" s="218">
        <f>AU714+AZ714+BG714+BL714+BQ714+BV714</f>
        <v>2869.9</v>
      </c>
      <c r="AB714" s="218">
        <f>AV714+BA714+BH714+BM714+BR714+BW714</f>
        <v>0</v>
      </c>
      <c r="AC714" s="218">
        <f>AW714+BB714+BI714+BN714+BS714+BX714</f>
        <v>0</v>
      </c>
      <c r="AD714" s="212">
        <f>AX714+BC714+BJ714+BO714+BT714+BY714</f>
        <v>7130.1</v>
      </c>
      <c r="AE714" s="252"/>
      <c r="AF714" s="252"/>
      <c r="AH714" s="249">
        <f>SUM(AI714:AL714)</f>
        <v>0</v>
      </c>
      <c r="AI714" s="238"/>
      <c r="AJ714" s="238"/>
      <c r="AK714" s="238"/>
      <c r="AL714" s="239"/>
      <c r="AM714" s="254"/>
      <c r="AN714" s="262"/>
      <c r="AO714" s="249">
        <f>SUM(AP714:AS714)</f>
        <v>0</v>
      </c>
      <c r="AP714" s="238"/>
      <c r="AQ714" s="238"/>
      <c r="AR714" s="238"/>
      <c r="AS714" s="242"/>
      <c r="AT714" s="214">
        <f>SUM(AU714:AX714)</f>
        <v>0</v>
      </c>
      <c r="AU714" s="238"/>
      <c r="AV714" s="238"/>
      <c r="AW714" s="238"/>
      <c r="AX714" s="239"/>
      <c r="AY714" s="249">
        <f>SUM(AZ714:BC714)</f>
        <v>10000</v>
      </c>
      <c r="AZ714" s="357">
        <f>2609*1.1</f>
        <v>2869.9</v>
      </c>
      <c r="BA714" s="357"/>
      <c r="BB714" s="357"/>
      <c r="BC714" s="281">
        <f>10000-AZ714</f>
        <v>7130.1</v>
      </c>
      <c r="BD714" s="254"/>
      <c r="BE714" s="252"/>
      <c r="BF714" s="249">
        <f>SUM(BG714:BJ714)</f>
        <v>0</v>
      </c>
      <c r="BG714" s="238"/>
      <c r="BH714" s="238"/>
      <c r="BI714" s="238"/>
      <c r="BJ714" s="239"/>
      <c r="BK714" s="249">
        <f>SUM(BL714:BO714)</f>
        <v>0</v>
      </c>
      <c r="BL714" s="238"/>
      <c r="BM714" s="238"/>
      <c r="BN714" s="238"/>
      <c r="BO714" s="246"/>
      <c r="BP714" s="223">
        <f>SUM(BQ714:BT714)</f>
        <v>0</v>
      </c>
      <c r="BQ714" s="238"/>
      <c r="BR714" s="238"/>
      <c r="BS714" s="238"/>
      <c r="BT714" s="246"/>
      <c r="BU714" s="249">
        <f>SUM(BV714:BY714)</f>
        <v>0</v>
      </c>
      <c r="BV714" s="238"/>
      <c r="BW714" s="238"/>
      <c r="BX714" s="238"/>
      <c r="BY714" s="246"/>
      <c r="CA714" s="222">
        <v>627</v>
      </c>
      <c r="CB714" s="216"/>
      <c r="CC714" s="216"/>
      <c r="CD714" s="216"/>
      <c r="CE714" s="216"/>
      <c r="CF714" s="216">
        <f t="shared" si="495"/>
        <v>0</v>
      </c>
      <c r="CH714" s="263">
        <v>32</v>
      </c>
      <c r="CJ714" s="274">
        <v>91</v>
      </c>
    </row>
    <row r="715" spans="1:88" s="211" customFormat="1" ht="16.5" customHeight="1" x14ac:dyDescent="0.15">
      <c r="A715" s="213"/>
      <c r="B715" s="236"/>
      <c r="C715" s="268"/>
      <c r="D715" s="697" t="s">
        <v>1417</v>
      </c>
      <c r="E715" s="267"/>
      <c r="F715" s="272"/>
      <c r="G715" s="224"/>
      <c r="H715" s="1175">
        <v>3</v>
      </c>
      <c r="I715" s="230"/>
      <c r="J715" s="231"/>
      <c r="K715" s="232"/>
      <c r="L715" s="232"/>
      <c r="M715" s="232"/>
      <c r="N715" s="232"/>
      <c r="O715" s="232"/>
      <c r="P715" s="232"/>
      <c r="Q715" s="233"/>
      <c r="R715" s="255"/>
      <c r="S715" s="255"/>
      <c r="T715" s="975">
        <f>SUBTOTAL(9,T714:T714)</f>
        <v>10000</v>
      </c>
      <c r="U715" s="214">
        <f t="shared" ref="U715:AD715" si="525">SUBTOTAL(9,U714:U714)</f>
        <v>0</v>
      </c>
      <c r="V715" s="218">
        <f t="shared" si="525"/>
        <v>0</v>
      </c>
      <c r="W715" s="218">
        <f t="shared" si="525"/>
        <v>0</v>
      </c>
      <c r="X715" s="218">
        <f t="shared" si="525"/>
        <v>0</v>
      </c>
      <c r="Y715" s="212">
        <f t="shared" si="525"/>
        <v>0</v>
      </c>
      <c r="Z715" s="1146">
        <f t="shared" si="525"/>
        <v>10000</v>
      </c>
      <c r="AA715" s="1149">
        <f t="shared" si="525"/>
        <v>2869.9</v>
      </c>
      <c r="AB715" s="218">
        <f t="shared" si="525"/>
        <v>0</v>
      </c>
      <c r="AC715" s="218">
        <f t="shared" si="525"/>
        <v>0</v>
      </c>
      <c r="AD715" s="1141">
        <f t="shared" si="525"/>
        <v>7130.1</v>
      </c>
      <c r="AE715" s="252"/>
      <c r="AF715" s="252"/>
      <c r="AH715" s="249"/>
      <c r="AI715" s="238"/>
      <c r="AJ715" s="238"/>
      <c r="AK715" s="238"/>
      <c r="AL715" s="239"/>
      <c r="AM715" s="254"/>
      <c r="AN715" s="262"/>
      <c r="AO715" s="249"/>
      <c r="AP715" s="238"/>
      <c r="AQ715" s="238"/>
      <c r="AR715" s="238"/>
      <c r="AS715" s="242"/>
      <c r="AT715" s="214"/>
      <c r="AU715" s="238"/>
      <c r="AV715" s="238"/>
      <c r="AW715" s="238"/>
      <c r="AX715" s="239"/>
      <c r="AY715" s="249"/>
      <c r="AZ715" s="357"/>
      <c r="BA715" s="357"/>
      <c r="BB715" s="357"/>
      <c r="BC715" s="281"/>
      <c r="BD715" s="254"/>
      <c r="BE715" s="252"/>
      <c r="BF715" s="249"/>
      <c r="BG715" s="238"/>
      <c r="BH715" s="238"/>
      <c r="BI715" s="238"/>
      <c r="BJ715" s="239"/>
      <c r="BK715" s="249"/>
      <c r="BL715" s="238"/>
      <c r="BM715" s="238"/>
      <c r="BN715" s="238"/>
      <c r="BO715" s="246"/>
      <c r="BP715" s="223"/>
      <c r="BQ715" s="238"/>
      <c r="BR715" s="238"/>
      <c r="BS715" s="238"/>
      <c r="BT715" s="246"/>
      <c r="BU715" s="249"/>
      <c r="BV715" s="238"/>
      <c r="BW715" s="238"/>
      <c r="BX715" s="238"/>
      <c r="BY715" s="246"/>
      <c r="CA715" s="222"/>
      <c r="CB715" s="216"/>
      <c r="CC715" s="216"/>
      <c r="CD715" s="216"/>
      <c r="CE715" s="216"/>
      <c r="CF715" s="216">
        <f t="shared" si="495"/>
        <v>0</v>
      </c>
      <c r="CH715" s="263"/>
      <c r="CJ715" s="274"/>
    </row>
    <row r="716" spans="1:88" s="211" customFormat="1" ht="16.5" customHeight="1" x14ac:dyDescent="0.15">
      <c r="A716" s="213">
        <f>+ROW()-14</f>
        <v>702</v>
      </c>
      <c r="B716" s="236" t="s">
        <v>74</v>
      </c>
      <c r="C716" s="268" t="s">
        <v>1418</v>
      </c>
      <c r="D716" s="266" t="s">
        <v>1419</v>
      </c>
      <c r="E716" s="267" t="s">
        <v>1396</v>
      </c>
      <c r="F716" s="272" t="s">
        <v>1397</v>
      </c>
      <c r="G716" s="225" t="s">
        <v>1420</v>
      </c>
      <c r="H716" s="263" t="s">
        <v>252</v>
      </c>
      <c r="I716" s="230">
        <v>43160</v>
      </c>
      <c r="J716" s="231">
        <v>45016</v>
      </c>
      <c r="K716" s="232">
        <v>10</v>
      </c>
      <c r="L716" s="232">
        <v>3</v>
      </c>
      <c r="M716" s="232">
        <v>2</v>
      </c>
      <c r="N716" s="232">
        <v>4</v>
      </c>
      <c r="O716" s="232">
        <v>8</v>
      </c>
      <c r="P716" s="232">
        <v>1</v>
      </c>
      <c r="Q716" s="233">
        <v>1</v>
      </c>
      <c r="R716" s="255"/>
      <c r="S716" s="255"/>
      <c r="T716" s="624">
        <v>875928</v>
      </c>
      <c r="U716" s="214">
        <f>AH716+AO716</f>
        <v>346983</v>
      </c>
      <c r="V716" s="218">
        <f>AI716+AP716</f>
        <v>0</v>
      </c>
      <c r="W716" s="218">
        <f>AJ716+AQ716</f>
        <v>0</v>
      </c>
      <c r="X716" s="218">
        <f>AK716+AR716</f>
        <v>0</v>
      </c>
      <c r="Y716" s="212">
        <f>AL716+AS716</f>
        <v>346983</v>
      </c>
      <c r="Z716" s="214">
        <f>AT716+AY716+BF716+BK716+BP716+BU716</f>
        <v>528945</v>
      </c>
      <c r="AA716" s="218">
        <f>AU716+AZ716+BG716+BL716+BQ716+BV716</f>
        <v>0</v>
      </c>
      <c r="AB716" s="218">
        <f>AV716+BA716+BH716+BM716+BR716+BW716</f>
        <v>0</v>
      </c>
      <c r="AC716" s="218">
        <f>AW716+BB716+BI716+BN716+BS716+BX716</f>
        <v>0</v>
      </c>
      <c r="AD716" s="212">
        <f>AX716+BC716+BJ716+BO716+BT716+BY716</f>
        <v>528945</v>
      </c>
      <c r="AE716" s="252"/>
      <c r="AF716" s="252"/>
      <c r="AH716" s="249">
        <f>SUM(AI716:AL716)</f>
        <v>172550</v>
      </c>
      <c r="AI716" s="238"/>
      <c r="AJ716" s="238"/>
      <c r="AK716" s="238"/>
      <c r="AL716" s="239">
        <v>172550</v>
      </c>
      <c r="AM716" s="254"/>
      <c r="AN716" s="262"/>
      <c r="AO716" s="249">
        <f>SUM(AP716:AS716)</f>
        <v>174433</v>
      </c>
      <c r="AP716" s="238"/>
      <c r="AQ716" s="238"/>
      <c r="AR716" s="238"/>
      <c r="AS716" s="358">
        <v>174433</v>
      </c>
      <c r="AT716" s="214">
        <f>SUM(AU716:AX716)</f>
        <v>176315</v>
      </c>
      <c r="AU716" s="238"/>
      <c r="AV716" s="238"/>
      <c r="AW716" s="238"/>
      <c r="AX716" s="343">
        <v>176315</v>
      </c>
      <c r="AY716" s="249">
        <f>SUM(AZ716:BC716)</f>
        <v>176315</v>
      </c>
      <c r="AZ716" s="238"/>
      <c r="BA716" s="238"/>
      <c r="BB716" s="238"/>
      <c r="BC716" s="246">
        <v>176315</v>
      </c>
      <c r="BD716" s="254"/>
      <c r="BE716" s="252"/>
      <c r="BF716" s="249">
        <f>SUM(BG716:BJ716)</f>
        <v>176315</v>
      </c>
      <c r="BG716" s="238"/>
      <c r="BH716" s="238"/>
      <c r="BI716" s="238"/>
      <c r="BJ716" s="343">
        <v>176315</v>
      </c>
      <c r="BK716" s="249">
        <f>SUM(BL716:BO716)</f>
        <v>0</v>
      </c>
      <c r="BL716" s="238"/>
      <c r="BM716" s="238"/>
      <c r="BN716" s="238"/>
      <c r="BO716" s="246"/>
      <c r="BP716" s="223">
        <f>SUM(BQ716:BT716)</f>
        <v>0</v>
      </c>
      <c r="BQ716" s="238"/>
      <c r="BR716" s="238"/>
      <c r="BS716" s="238"/>
      <c r="BT716" s="246"/>
      <c r="BU716" s="249">
        <f>SUM(BV716:BY716)</f>
        <v>0</v>
      </c>
      <c r="BV716" s="238"/>
      <c r="BW716" s="238"/>
      <c r="BX716" s="238"/>
      <c r="BY716" s="246"/>
      <c r="CA716" s="222">
        <v>629</v>
      </c>
      <c r="CB716" s="216"/>
      <c r="CC716" s="216"/>
      <c r="CD716" s="216"/>
      <c r="CE716" s="216"/>
      <c r="CF716" s="216">
        <f t="shared" si="495"/>
        <v>0</v>
      </c>
      <c r="CH716" s="263" t="s">
        <v>75</v>
      </c>
      <c r="CJ716" s="274">
        <v>91</v>
      </c>
    </row>
    <row r="717" spans="1:88" s="211" customFormat="1" ht="16.5" customHeight="1" x14ac:dyDescent="0.15">
      <c r="A717" s="213"/>
      <c r="B717" s="236"/>
      <c r="C717" s="268"/>
      <c r="D717" s="697" t="s">
        <v>1419</v>
      </c>
      <c r="E717" s="267"/>
      <c r="F717" s="272"/>
      <c r="G717" s="225"/>
      <c r="H717" s="1175" t="s">
        <v>252</v>
      </c>
      <c r="I717" s="230"/>
      <c r="J717" s="231"/>
      <c r="K717" s="232"/>
      <c r="L717" s="232"/>
      <c r="M717" s="232"/>
      <c r="N717" s="232"/>
      <c r="O717" s="232"/>
      <c r="P717" s="232"/>
      <c r="Q717" s="233"/>
      <c r="R717" s="255"/>
      <c r="S717" s="255"/>
      <c r="T717" s="939">
        <f>SUBTOTAL(9,T716:T716)</f>
        <v>875928</v>
      </c>
      <c r="U717" s="214">
        <f t="shared" ref="U717:AD717" si="526">SUBTOTAL(9,U716:U716)</f>
        <v>346983</v>
      </c>
      <c r="V717" s="218">
        <f t="shared" si="526"/>
        <v>0</v>
      </c>
      <c r="W717" s="218">
        <f t="shared" si="526"/>
        <v>0</v>
      </c>
      <c r="X717" s="218">
        <f t="shared" si="526"/>
        <v>0</v>
      </c>
      <c r="Y717" s="1141">
        <f t="shared" si="526"/>
        <v>346983</v>
      </c>
      <c r="Z717" s="1146">
        <f t="shared" si="526"/>
        <v>528945</v>
      </c>
      <c r="AA717" s="218">
        <f t="shared" si="526"/>
        <v>0</v>
      </c>
      <c r="AB717" s="218">
        <f t="shared" si="526"/>
        <v>0</v>
      </c>
      <c r="AC717" s="218">
        <f t="shared" si="526"/>
        <v>0</v>
      </c>
      <c r="AD717" s="1141">
        <f t="shared" si="526"/>
        <v>528945</v>
      </c>
      <c r="AE717" s="252"/>
      <c r="AF717" s="252"/>
      <c r="AH717" s="249"/>
      <c r="AI717" s="238"/>
      <c r="AJ717" s="238"/>
      <c r="AK717" s="238"/>
      <c r="AL717" s="239"/>
      <c r="AM717" s="254"/>
      <c r="AN717" s="262"/>
      <c r="AO717" s="249"/>
      <c r="AP717" s="238"/>
      <c r="AQ717" s="238"/>
      <c r="AR717" s="238"/>
      <c r="AS717" s="358"/>
      <c r="AT717" s="214"/>
      <c r="AU717" s="238"/>
      <c r="AV717" s="238"/>
      <c r="AW717" s="238"/>
      <c r="AX717" s="343"/>
      <c r="AY717" s="249"/>
      <c r="AZ717" s="238"/>
      <c r="BA717" s="238"/>
      <c r="BB717" s="238"/>
      <c r="BC717" s="246"/>
      <c r="BD717" s="254"/>
      <c r="BE717" s="252"/>
      <c r="BF717" s="249"/>
      <c r="BG717" s="238"/>
      <c r="BH717" s="238"/>
      <c r="BI717" s="238"/>
      <c r="BJ717" s="343"/>
      <c r="BK717" s="249"/>
      <c r="BL717" s="238"/>
      <c r="BM717" s="238"/>
      <c r="BN717" s="238"/>
      <c r="BO717" s="246"/>
      <c r="BP717" s="223"/>
      <c r="BQ717" s="238"/>
      <c r="BR717" s="238"/>
      <c r="BS717" s="238"/>
      <c r="BT717" s="246"/>
      <c r="BU717" s="249"/>
      <c r="BV717" s="238"/>
      <c r="BW717" s="238"/>
      <c r="BX717" s="238"/>
      <c r="BY717" s="246"/>
      <c r="CA717" s="222"/>
      <c r="CB717" s="216"/>
      <c r="CC717" s="216"/>
      <c r="CD717" s="216"/>
      <c r="CE717" s="216"/>
      <c r="CF717" s="216">
        <f t="shared" si="495"/>
        <v>0</v>
      </c>
      <c r="CH717" s="263"/>
      <c r="CJ717" s="274"/>
    </row>
    <row r="718" spans="1:88" s="211" customFormat="1" ht="16.5" customHeight="1" x14ac:dyDescent="0.15">
      <c r="A718" s="213">
        <f>+ROW()-14</f>
        <v>704</v>
      </c>
      <c r="B718" s="236" t="s">
        <v>26</v>
      </c>
      <c r="C718" s="268" t="s">
        <v>552</v>
      </c>
      <c r="D718" s="266" t="s">
        <v>552</v>
      </c>
      <c r="E718" s="267" t="s">
        <v>379</v>
      </c>
      <c r="F718" s="272" t="s">
        <v>548</v>
      </c>
      <c r="G718" s="224" t="s">
        <v>553</v>
      </c>
      <c r="H718" s="263">
        <v>3</v>
      </c>
      <c r="I718" s="230">
        <v>44256</v>
      </c>
      <c r="J718" s="231">
        <v>44651</v>
      </c>
      <c r="K718" s="232">
        <v>10</v>
      </c>
      <c r="L718" s="232">
        <v>3</v>
      </c>
      <c r="M718" s="232">
        <v>3</v>
      </c>
      <c r="N718" s="232">
        <v>1</v>
      </c>
      <c r="O718" s="232">
        <v>1</v>
      </c>
      <c r="P718" s="232">
        <v>4</v>
      </c>
      <c r="Q718" s="233">
        <v>12</v>
      </c>
      <c r="R718" s="255"/>
      <c r="S718" s="255"/>
      <c r="T718" s="258">
        <v>2500</v>
      </c>
      <c r="U718" s="214">
        <f>AH718+AO718</f>
        <v>0</v>
      </c>
      <c r="V718" s="218">
        <f>AI718+AP718</f>
        <v>0</v>
      </c>
      <c r="W718" s="218">
        <f>AJ718+AQ718</f>
        <v>0</v>
      </c>
      <c r="X718" s="218">
        <f>AK718+AR718</f>
        <v>0</v>
      </c>
      <c r="Y718" s="212">
        <f>AL718+AS718</f>
        <v>0</v>
      </c>
      <c r="Z718" s="214">
        <f>AT718+AY718+BF718+BK718+BP718+BU718</f>
        <v>2500</v>
      </c>
      <c r="AA718" s="218">
        <f>AU718+AZ718+BG718+BL718+BQ718+BV718</f>
        <v>0</v>
      </c>
      <c r="AB718" s="218">
        <f>AV718+BA718+BH718+BM718+BR718+BW718</f>
        <v>0</v>
      </c>
      <c r="AC718" s="218">
        <f>AW718+BB718+BI718+BN718+BS718+BX718</f>
        <v>0</v>
      </c>
      <c r="AD718" s="212">
        <f>AX718+BC718+BJ718+BO718+BT718+BY718</f>
        <v>2500</v>
      </c>
      <c r="AE718" s="252"/>
      <c r="AF718" s="252"/>
      <c r="AH718" s="249">
        <f>SUM(AI718:AL718)</f>
        <v>0</v>
      </c>
      <c r="AI718" s="238"/>
      <c r="AJ718" s="238"/>
      <c r="AK718" s="238"/>
      <c r="AL718" s="239"/>
      <c r="AM718" s="254"/>
      <c r="AN718" s="262"/>
      <c r="AO718" s="249">
        <f>SUM(AP718:AS718)</f>
        <v>0</v>
      </c>
      <c r="AP718" s="238"/>
      <c r="AQ718" s="238"/>
      <c r="AR718" s="238"/>
      <c r="AS718" s="242"/>
      <c r="AT718" s="214">
        <f>SUM(AU718:AX718)</f>
        <v>0</v>
      </c>
      <c r="AU718" s="238"/>
      <c r="AV718" s="238"/>
      <c r="AW718" s="238"/>
      <c r="AX718" s="239"/>
      <c r="AY718" s="249">
        <f>SUM(AZ718:BC718)</f>
        <v>2500</v>
      </c>
      <c r="AZ718" s="238"/>
      <c r="BA718" s="238"/>
      <c r="BB718" s="238"/>
      <c r="BC718" s="246">
        <v>2500</v>
      </c>
      <c r="BD718" s="254"/>
      <c r="BE718" s="252"/>
      <c r="BF718" s="249">
        <f>SUM(BG718:BJ718)</f>
        <v>0</v>
      </c>
      <c r="BG718" s="238"/>
      <c r="BH718" s="238"/>
      <c r="BI718" s="238"/>
      <c r="BJ718" s="239"/>
      <c r="BK718" s="249">
        <f>SUM(BL718:BO718)</f>
        <v>0</v>
      </c>
      <c r="BL718" s="238"/>
      <c r="BM718" s="238"/>
      <c r="BN718" s="238"/>
      <c r="BO718" s="246"/>
      <c r="BP718" s="223">
        <f>SUM(BQ718:BT718)</f>
        <v>0</v>
      </c>
      <c r="BQ718" s="238"/>
      <c r="BR718" s="238"/>
      <c r="BS718" s="238"/>
      <c r="BT718" s="246"/>
      <c r="BU718" s="249">
        <f>SUM(BV718:BY718)</f>
        <v>0</v>
      </c>
      <c r="BV718" s="238"/>
      <c r="BW718" s="238"/>
      <c r="BX718" s="238"/>
      <c r="BY718" s="246"/>
      <c r="CA718" s="222">
        <v>633</v>
      </c>
      <c r="CB718" s="216"/>
      <c r="CC718" s="216"/>
      <c r="CD718" s="216"/>
      <c r="CE718" s="216"/>
      <c r="CF718" s="216">
        <f t="shared" si="495"/>
        <v>0</v>
      </c>
      <c r="CH718" s="263">
        <v>32</v>
      </c>
      <c r="CJ718" s="274">
        <v>82</v>
      </c>
    </row>
    <row r="719" spans="1:88" s="211" customFormat="1" ht="16.5" customHeight="1" x14ac:dyDescent="0.15">
      <c r="A719" s="213"/>
      <c r="B719" s="236"/>
      <c r="C719" s="268"/>
      <c r="D719" s="697" t="s">
        <v>2002</v>
      </c>
      <c r="E719" s="267"/>
      <c r="F719" s="272"/>
      <c r="G719" s="224"/>
      <c r="H719" s="1175">
        <v>3</v>
      </c>
      <c r="I719" s="230"/>
      <c r="J719" s="231"/>
      <c r="K719" s="232"/>
      <c r="L719" s="232"/>
      <c r="M719" s="232"/>
      <c r="N719" s="232"/>
      <c r="O719" s="232"/>
      <c r="P719" s="232"/>
      <c r="Q719" s="233"/>
      <c r="R719" s="255"/>
      <c r="S719" s="255"/>
      <c r="T719" s="939">
        <f>SUBTOTAL(9,T718:T718)</f>
        <v>2500</v>
      </c>
      <c r="U719" s="214">
        <f t="shared" ref="U719:AD719" si="527">SUBTOTAL(9,U718:U718)</f>
        <v>0</v>
      </c>
      <c r="V719" s="218">
        <f t="shared" si="527"/>
        <v>0</v>
      </c>
      <c r="W719" s="218">
        <f t="shared" si="527"/>
        <v>0</v>
      </c>
      <c r="X719" s="218">
        <f t="shared" si="527"/>
        <v>0</v>
      </c>
      <c r="Y719" s="212">
        <f t="shared" si="527"/>
        <v>0</v>
      </c>
      <c r="Z719" s="1146">
        <f t="shared" si="527"/>
        <v>2500</v>
      </c>
      <c r="AA719" s="218">
        <f t="shared" si="527"/>
        <v>0</v>
      </c>
      <c r="AB719" s="218">
        <f t="shared" si="527"/>
        <v>0</v>
      </c>
      <c r="AC719" s="218">
        <f t="shared" si="527"/>
        <v>0</v>
      </c>
      <c r="AD719" s="1141">
        <f t="shared" si="527"/>
        <v>2500</v>
      </c>
      <c r="AE719" s="252"/>
      <c r="AF719" s="252"/>
      <c r="AH719" s="249"/>
      <c r="AI719" s="238"/>
      <c r="AJ719" s="238"/>
      <c r="AK719" s="238"/>
      <c r="AL719" s="239"/>
      <c r="AM719" s="254"/>
      <c r="AN719" s="262"/>
      <c r="AO719" s="249"/>
      <c r="AP719" s="238"/>
      <c r="AQ719" s="238"/>
      <c r="AR719" s="238"/>
      <c r="AS719" s="242"/>
      <c r="AT719" s="214"/>
      <c r="AU719" s="238"/>
      <c r="AV719" s="238"/>
      <c r="AW719" s="238"/>
      <c r="AX719" s="239"/>
      <c r="AY719" s="249">
        <f t="shared" ref="AY719:AY757" si="528">SUM(AZ719:BC719)</f>
        <v>0</v>
      </c>
      <c r="AZ719" s="238"/>
      <c r="BA719" s="238"/>
      <c r="BB719" s="238"/>
      <c r="BC719" s="246"/>
      <c r="BD719" s="254"/>
      <c r="BE719" s="252"/>
      <c r="BF719" s="249"/>
      <c r="BG719" s="238"/>
      <c r="BH719" s="238"/>
      <c r="BI719" s="238"/>
      <c r="BJ719" s="239"/>
      <c r="BK719" s="249"/>
      <c r="BL719" s="238"/>
      <c r="BM719" s="238"/>
      <c r="BN719" s="238"/>
      <c r="BO719" s="246"/>
      <c r="BP719" s="223"/>
      <c r="BQ719" s="238"/>
      <c r="BR719" s="238"/>
      <c r="BS719" s="238"/>
      <c r="BT719" s="246"/>
      <c r="BU719" s="249"/>
      <c r="BV719" s="238"/>
      <c r="BW719" s="238"/>
      <c r="BX719" s="238"/>
      <c r="BY719" s="246"/>
      <c r="CA719" s="222"/>
      <c r="CB719" s="216"/>
      <c r="CC719" s="216"/>
      <c r="CD719" s="216"/>
      <c r="CE719" s="216"/>
      <c r="CF719" s="216">
        <f t="shared" si="495"/>
        <v>0</v>
      </c>
      <c r="CH719" s="263"/>
      <c r="CJ719" s="274"/>
    </row>
    <row r="720" spans="1:88" s="211" customFormat="1" ht="16.5" customHeight="1" x14ac:dyDescent="0.15">
      <c r="A720" s="213">
        <f>+ROW()-14</f>
        <v>706</v>
      </c>
      <c r="B720" s="236" t="s">
        <v>26</v>
      </c>
      <c r="C720" s="268" t="s">
        <v>554</v>
      </c>
      <c r="D720" s="266" t="s">
        <v>555</v>
      </c>
      <c r="E720" s="267" t="s">
        <v>379</v>
      </c>
      <c r="F720" s="272" t="s">
        <v>548</v>
      </c>
      <c r="G720" s="224" t="s">
        <v>1340</v>
      </c>
      <c r="H720" s="263">
        <v>3</v>
      </c>
      <c r="I720" s="230">
        <v>44206</v>
      </c>
      <c r="J720" s="231">
        <v>44651</v>
      </c>
      <c r="K720" s="232">
        <v>10</v>
      </c>
      <c r="L720" s="232">
        <v>3</v>
      </c>
      <c r="M720" s="232">
        <v>3</v>
      </c>
      <c r="N720" s="232">
        <v>1</v>
      </c>
      <c r="O720" s="232">
        <v>1</v>
      </c>
      <c r="P720" s="232">
        <v>8</v>
      </c>
      <c r="Q720" s="233">
        <v>1</v>
      </c>
      <c r="R720" s="255">
        <v>46000</v>
      </c>
      <c r="S720" s="255"/>
      <c r="T720" s="258">
        <v>40000</v>
      </c>
      <c r="U720" s="214">
        <f>AH720+AO720</f>
        <v>0</v>
      </c>
      <c r="V720" s="218">
        <f>AI720+AP720</f>
        <v>0</v>
      </c>
      <c r="W720" s="218">
        <f>AJ720+AQ720</f>
        <v>0</v>
      </c>
      <c r="X720" s="218">
        <f>AK720+AR720</f>
        <v>0</v>
      </c>
      <c r="Y720" s="212">
        <f>AL720+AS720</f>
        <v>0</v>
      </c>
      <c r="Z720" s="214">
        <f>AT720+AY720+BF720+BK720+BP720+BU720</f>
        <v>40000</v>
      </c>
      <c r="AA720" s="218">
        <f>AU720+AZ720+BG720+BL720+BQ720+BV720</f>
        <v>0</v>
      </c>
      <c r="AB720" s="218">
        <f>AV720+BA720+BH720+BM720+BR720+BW720</f>
        <v>0</v>
      </c>
      <c r="AC720" s="218">
        <f>AW720+BB720+BI720+BN720+BS720+BX720</f>
        <v>0</v>
      </c>
      <c r="AD720" s="212">
        <f>AX720+BC720+BJ720+BO720+BT720+BY720</f>
        <v>40000</v>
      </c>
      <c r="AE720" s="252"/>
      <c r="AF720" s="252"/>
      <c r="AH720" s="249">
        <f>SUM(AI720:AL720)</f>
        <v>0</v>
      </c>
      <c r="AI720" s="238"/>
      <c r="AJ720" s="238"/>
      <c r="AK720" s="238"/>
      <c r="AL720" s="239"/>
      <c r="AM720" s="254"/>
      <c r="AN720" s="262"/>
      <c r="AO720" s="249">
        <f>SUM(AP720:AS720)</f>
        <v>0</v>
      </c>
      <c r="AP720" s="238"/>
      <c r="AQ720" s="238"/>
      <c r="AR720" s="238"/>
      <c r="AS720" s="242"/>
      <c r="AT720" s="214">
        <f>SUM(AU720:AX720)</f>
        <v>0</v>
      </c>
      <c r="AU720" s="238"/>
      <c r="AV720" s="238"/>
      <c r="AW720" s="238"/>
      <c r="AX720" s="239"/>
      <c r="AY720" s="249">
        <f t="shared" si="528"/>
        <v>40000</v>
      </c>
      <c r="AZ720" s="238"/>
      <c r="BA720" s="238"/>
      <c r="BB720" s="238"/>
      <c r="BC720" s="246">
        <v>40000</v>
      </c>
      <c r="BD720" s="254"/>
      <c r="BE720" s="252"/>
      <c r="BF720" s="249">
        <f>SUM(BG720:BJ720)</f>
        <v>0</v>
      </c>
      <c r="BG720" s="238"/>
      <c r="BH720" s="238"/>
      <c r="BI720" s="238"/>
      <c r="BJ720" s="239"/>
      <c r="BK720" s="249">
        <f>SUM(BL720:BO720)</f>
        <v>0</v>
      </c>
      <c r="BL720" s="238"/>
      <c r="BM720" s="238"/>
      <c r="BN720" s="238"/>
      <c r="BO720" s="246"/>
      <c r="BP720" s="223">
        <f>SUM(BQ720:BT720)</f>
        <v>0</v>
      </c>
      <c r="BQ720" s="238"/>
      <c r="BR720" s="238"/>
      <c r="BS720" s="238"/>
      <c r="BT720" s="246"/>
      <c r="BU720" s="249">
        <f>SUM(BV720:BY720)</f>
        <v>0</v>
      </c>
      <c r="BV720" s="238"/>
      <c r="BW720" s="238"/>
      <c r="BX720" s="238"/>
      <c r="BY720" s="246"/>
      <c r="CA720" s="222">
        <v>635</v>
      </c>
      <c r="CB720" s="216"/>
      <c r="CC720" s="216"/>
      <c r="CD720" s="216"/>
      <c r="CE720" s="216"/>
      <c r="CF720" s="216">
        <f t="shared" si="495"/>
        <v>0</v>
      </c>
      <c r="CH720" s="263">
        <v>32</v>
      </c>
      <c r="CJ720" s="274">
        <v>82</v>
      </c>
    </row>
    <row r="721" spans="1:88" s="211" customFormat="1" ht="16.5" customHeight="1" x14ac:dyDescent="0.15">
      <c r="A721" s="213"/>
      <c r="B721" s="237"/>
      <c r="C721" s="303"/>
      <c r="D721" s="697" t="s">
        <v>555</v>
      </c>
      <c r="E721" s="267"/>
      <c r="F721" s="324"/>
      <c r="G721" s="227"/>
      <c r="H721" s="1175">
        <v>3</v>
      </c>
      <c r="I721" s="230"/>
      <c r="J721" s="231"/>
      <c r="K721" s="234"/>
      <c r="L721" s="234"/>
      <c r="M721" s="234"/>
      <c r="N721" s="234"/>
      <c r="O721" s="234"/>
      <c r="P721" s="234"/>
      <c r="Q721" s="235"/>
      <c r="R721" s="255"/>
      <c r="S721" s="255"/>
      <c r="T721" s="936">
        <f>SUBTOTAL(9,T720:T720)</f>
        <v>40000</v>
      </c>
      <c r="U721" s="219">
        <f t="shared" ref="U721:AD721" si="529">SUBTOTAL(9,U720:U720)</f>
        <v>0</v>
      </c>
      <c r="V721" s="220">
        <f t="shared" si="529"/>
        <v>0</v>
      </c>
      <c r="W721" s="220">
        <f t="shared" si="529"/>
        <v>0</v>
      </c>
      <c r="X721" s="220">
        <f t="shared" si="529"/>
        <v>0</v>
      </c>
      <c r="Y721" s="221">
        <f t="shared" si="529"/>
        <v>0</v>
      </c>
      <c r="Z721" s="1138">
        <f t="shared" si="529"/>
        <v>40000</v>
      </c>
      <c r="AA721" s="220">
        <f t="shared" si="529"/>
        <v>0</v>
      </c>
      <c r="AB721" s="220">
        <f t="shared" si="529"/>
        <v>0</v>
      </c>
      <c r="AC721" s="220">
        <f t="shared" si="529"/>
        <v>0</v>
      </c>
      <c r="AD721" s="1104">
        <f t="shared" si="529"/>
        <v>40000</v>
      </c>
      <c r="AE721" s="252"/>
      <c r="AF721" s="252"/>
      <c r="AH721" s="251"/>
      <c r="AI721" s="240"/>
      <c r="AJ721" s="240"/>
      <c r="AK721" s="240"/>
      <c r="AL721" s="241"/>
      <c r="AM721" s="254"/>
      <c r="AN721" s="262"/>
      <c r="AO721" s="249"/>
      <c r="AP721" s="240"/>
      <c r="AQ721" s="240"/>
      <c r="AR721" s="240"/>
      <c r="AS721" s="243"/>
      <c r="AT721" s="214"/>
      <c r="AU721" s="240"/>
      <c r="AV721" s="240"/>
      <c r="AW721" s="240"/>
      <c r="AX721" s="241"/>
      <c r="AY721" s="249">
        <f t="shared" si="528"/>
        <v>0</v>
      </c>
      <c r="AZ721" s="240"/>
      <c r="BA721" s="240"/>
      <c r="BB721" s="240"/>
      <c r="BC721" s="247"/>
      <c r="BD721" s="254"/>
      <c r="BE721" s="252"/>
      <c r="BF721" s="249"/>
      <c r="BG721" s="240"/>
      <c r="BH721" s="240"/>
      <c r="BI721" s="240"/>
      <c r="BJ721" s="241"/>
      <c r="BK721" s="249"/>
      <c r="BL721" s="240"/>
      <c r="BM721" s="240"/>
      <c r="BN721" s="240"/>
      <c r="BO721" s="247"/>
      <c r="BP721" s="223"/>
      <c r="BQ721" s="240"/>
      <c r="BR721" s="240"/>
      <c r="BS721" s="240"/>
      <c r="BT721" s="247"/>
      <c r="BU721" s="249"/>
      <c r="BV721" s="240"/>
      <c r="BW721" s="240"/>
      <c r="BX721" s="240"/>
      <c r="BY721" s="247"/>
      <c r="CA721" s="222"/>
      <c r="CB721" s="216"/>
      <c r="CC721" s="216"/>
      <c r="CD721" s="216"/>
      <c r="CE721" s="216"/>
      <c r="CF721" s="216">
        <f t="shared" si="495"/>
        <v>0</v>
      </c>
      <c r="CH721" s="425"/>
      <c r="CJ721" s="274"/>
    </row>
    <row r="722" spans="1:88" s="211" customFormat="1" ht="16.5" customHeight="1" x14ac:dyDescent="0.15">
      <c r="A722" s="213">
        <f>+ROW()-14</f>
        <v>708</v>
      </c>
      <c r="B722" s="236" t="s">
        <v>74</v>
      </c>
      <c r="C722" s="268" t="s">
        <v>556</v>
      </c>
      <c r="D722" s="266" t="s">
        <v>557</v>
      </c>
      <c r="E722" s="267" t="s">
        <v>379</v>
      </c>
      <c r="F722" s="272" t="s">
        <v>548</v>
      </c>
      <c r="G722" s="224" t="s">
        <v>558</v>
      </c>
      <c r="H722" s="263" t="s">
        <v>252</v>
      </c>
      <c r="I722" s="181" t="s">
        <v>559</v>
      </c>
      <c r="J722" s="231">
        <v>45016</v>
      </c>
      <c r="K722" s="232">
        <v>10</v>
      </c>
      <c r="L722" s="232">
        <v>3</v>
      </c>
      <c r="M722" s="232">
        <v>3</v>
      </c>
      <c r="N722" s="232">
        <v>2</v>
      </c>
      <c r="O722" s="232">
        <v>2</v>
      </c>
      <c r="P722" s="232">
        <v>1</v>
      </c>
      <c r="Q722" s="233">
        <v>1</v>
      </c>
      <c r="R722" s="255">
        <v>796258</v>
      </c>
      <c r="S722" s="255"/>
      <c r="T722" s="624">
        <v>796258</v>
      </c>
      <c r="U722" s="214">
        <f>AH722+AO722</f>
        <v>315883</v>
      </c>
      <c r="V722" s="218">
        <f>AI722+AP722</f>
        <v>0</v>
      </c>
      <c r="W722" s="218">
        <f>AJ722+AQ722</f>
        <v>0</v>
      </c>
      <c r="X722" s="344">
        <f>AK722+AR722</f>
        <v>93433</v>
      </c>
      <c r="Y722" s="345">
        <f>AL722+AS722</f>
        <v>222450</v>
      </c>
      <c r="Z722" s="214">
        <f>AT722+AY722+BF722+BK722+BP722+BU722</f>
        <v>480375</v>
      </c>
      <c r="AA722" s="218">
        <f>AU722+AZ722+BG722+BL722+BQ722+BV722</f>
        <v>0</v>
      </c>
      <c r="AB722" s="218">
        <f>AV722+BA722+BH722+BM722+BR722+BW722</f>
        <v>0</v>
      </c>
      <c r="AC722" s="344">
        <f>AW722+BB722+BI722+BN722+BS722+BX722</f>
        <v>138915</v>
      </c>
      <c r="AD722" s="345">
        <f>AX722+BC722+BJ722+BO722+BT722+BY722</f>
        <v>341460</v>
      </c>
      <c r="AE722" s="252"/>
      <c r="AF722" s="252"/>
      <c r="AH722" s="249">
        <f>SUM(AI722:AL722)</f>
        <v>157213</v>
      </c>
      <c r="AI722" s="238"/>
      <c r="AJ722" s="238"/>
      <c r="AK722" s="238">
        <v>47226</v>
      </c>
      <c r="AL722" s="239">
        <v>109987</v>
      </c>
      <c r="AM722" s="254"/>
      <c r="AN722" s="262"/>
      <c r="AO722" s="249">
        <f>SUM(AP722:AS722)</f>
        <v>158670</v>
      </c>
      <c r="AP722" s="238"/>
      <c r="AQ722" s="238"/>
      <c r="AR722" s="238">
        <v>46207</v>
      </c>
      <c r="AS722" s="242">
        <v>112463</v>
      </c>
      <c r="AT722" s="214">
        <f>SUM(AU722:AX722)</f>
        <v>160125</v>
      </c>
      <c r="AU722" s="238"/>
      <c r="AV722" s="238"/>
      <c r="AW722" s="238">
        <v>46305</v>
      </c>
      <c r="AX722" s="239">
        <v>113820</v>
      </c>
      <c r="AY722" s="249">
        <f t="shared" si="528"/>
        <v>160125</v>
      </c>
      <c r="AZ722" s="238"/>
      <c r="BA722" s="238"/>
      <c r="BB722" s="238">
        <v>46305</v>
      </c>
      <c r="BC722" s="246">
        <v>113820</v>
      </c>
      <c r="BD722" s="254"/>
      <c r="BE722" s="252"/>
      <c r="BF722" s="249">
        <f>SUM(BG722:BJ722)</f>
        <v>160125</v>
      </c>
      <c r="BG722" s="238"/>
      <c r="BH722" s="238"/>
      <c r="BI722" s="238">
        <v>46305</v>
      </c>
      <c r="BJ722" s="239">
        <v>113820</v>
      </c>
      <c r="BK722" s="249">
        <f>SUM(BL722:BO722)</f>
        <v>0</v>
      </c>
      <c r="BL722" s="238"/>
      <c r="BM722" s="238"/>
      <c r="BN722" s="238"/>
      <c r="BO722" s="246"/>
      <c r="BP722" s="223">
        <f>SUM(BQ722:BT722)</f>
        <v>0</v>
      </c>
      <c r="BQ722" s="238"/>
      <c r="BR722" s="238"/>
      <c r="BS722" s="238"/>
      <c r="BT722" s="246"/>
      <c r="BU722" s="249">
        <f>SUM(BV722:BY722)</f>
        <v>0</v>
      </c>
      <c r="BV722" s="238"/>
      <c r="BW722" s="238"/>
      <c r="BX722" s="238"/>
      <c r="BY722" s="246"/>
      <c r="CA722" s="222">
        <v>637</v>
      </c>
      <c r="CB722" s="216"/>
      <c r="CC722" s="216"/>
      <c r="CD722" s="216"/>
      <c r="CE722" s="216"/>
      <c r="CF722" s="216">
        <f t="shared" si="495"/>
        <v>0</v>
      </c>
      <c r="CH722" s="263" t="s">
        <v>75</v>
      </c>
      <c r="CJ722" s="274">
        <v>82</v>
      </c>
    </row>
    <row r="723" spans="1:88" s="211" customFormat="1" ht="16.5" customHeight="1" x14ac:dyDescent="0.15">
      <c r="A723" s="213"/>
      <c r="B723" s="236"/>
      <c r="C723" s="268"/>
      <c r="D723" s="697" t="s">
        <v>557</v>
      </c>
      <c r="E723" s="267"/>
      <c r="F723" s="272"/>
      <c r="G723" s="224"/>
      <c r="H723" s="1175" t="s">
        <v>252</v>
      </c>
      <c r="I723" s="181"/>
      <c r="J723" s="231"/>
      <c r="K723" s="232"/>
      <c r="L723" s="232"/>
      <c r="M723" s="232"/>
      <c r="N723" s="232"/>
      <c r="O723" s="232"/>
      <c r="P723" s="232"/>
      <c r="Q723" s="233"/>
      <c r="R723" s="255"/>
      <c r="S723" s="255"/>
      <c r="T723" s="939">
        <f>SUBTOTAL(9,T722:T722)</f>
        <v>796258</v>
      </c>
      <c r="U723" s="1146">
        <f t="shared" ref="U723:AD723" si="530">SUBTOTAL(9,U722:U722)</f>
        <v>315883</v>
      </c>
      <c r="V723" s="218">
        <f t="shared" si="530"/>
        <v>0</v>
      </c>
      <c r="W723" s="218">
        <f t="shared" si="530"/>
        <v>0</v>
      </c>
      <c r="X723" s="344">
        <f t="shared" si="530"/>
        <v>93433</v>
      </c>
      <c r="Y723" s="345">
        <f t="shared" si="530"/>
        <v>222450</v>
      </c>
      <c r="Z723" s="1146">
        <f t="shared" si="530"/>
        <v>480375</v>
      </c>
      <c r="AA723" s="218">
        <f t="shared" si="530"/>
        <v>0</v>
      </c>
      <c r="AB723" s="218">
        <f t="shared" si="530"/>
        <v>0</v>
      </c>
      <c r="AC723" s="1149">
        <f t="shared" si="530"/>
        <v>138915</v>
      </c>
      <c r="AD723" s="1141">
        <f t="shared" si="530"/>
        <v>341460</v>
      </c>
      <c r="AE723" s="252"/>
      <c r="AF723" s="252"/>
      <c r="AH723" s="249"/>
      <c r="AI723" s="238"/>
      <c r="AJ723" s="238"/>
      <c r="AK723" s="238"/>
      <c r="AL723" s="239"/>
      <c r="AM723" s="254"/>
      <c r="AN723" s="262"/>
      <c r="AO723" s="249"/>
      <c r="AP723" s="238"/>
      <c r="AQ723" s="238"/>
      <c r="AR723" s="238"/>
      <c r="AS723" s="242"/>
      <c r="AT723" s="214"/>
      <c r="AU723" s="238"/>
      <c r="AV723" s="238"/>
      <c r="AW723" s="238"/>
      <c r="AX723" s="239"/>
      <c r="AY723" s="249">
        <f t="shared" si="528"/>
        <v>0</v>
      </c>
      <c r="AZ723" s="238"/>
      <c r="BA723" s="238"/>
      <c r="BB723" s="238"/>
      <c r="BC723" s="246"/>
      <c r="BD723" s="254"/>
      <c r="BE723" s="252"/>
      <c r="BF723" s="249"/>
      <c r="BG723" s="238"/>
      <c r="BH723" s="238"/>
      <c r="BI723" s="238"/>
      <c r="BJ723" s="239"/>
      <c r="BK723" s="249"/>
      <c r="BL723" s="238"/>
      <c r="BM723" s="238"/>
      <c r="BN723" s="238"/>
      <c r="BO723" s="246"/>
      <c r="BP723" s="223"/>
      <c r="BQ723" s="238"/>
      <c r="BR723" s="238"/>
      <c r="BS723" s="238"/>
      <c r="BT723" s="246"/>
      <c r="BU723" s="249"/>
      <c r="BV723" s="238"/>
      <c r="BW723" s="238"/>
      <c r="BX723" s="238"/>
      <c r="BY723" s="246"/>
      <c r="CA723" s="222"/>
      <c r="CB723" s="216"/>
      <c r="CC723" s="216"/>
      <c r="CD723" s="216"/>
      <c r="CE723" s="216"/>
      <c r="CF723" s="216">
        <f t="shared" si="495"/>
        <v>0</v>
      </c>
      <c r="CH723" s="425"/>
      <c r="CJ723" s="274"/>
    </row>
    <row r="724" spans="1:88" s="211" customFormat="1" ht="16.5" customHeight="1" x14ac:dyDescent="0.15">
      <c r="A724" s="213">
        <f>+ROW()-14</f>
        <v>710</v>
      </c>
      <c r="B724" s="1201" t="s">
        <v>28</v>
      </c>
      <c r="C724" s="268" t="s">
        <v>565</v>
      </c>
      <c r="D724" s="266" t="s">
        <v>566</v>
      </c>
      <c r="E724" s="267" t="s">
        <v>518</v>
      </c>
      <c r="F724" s="272" t="s">
        <v>1341</v>
      </c>
      <c r="G724" s="224" t="s">
        <v>558</v>
      </c>
      <c r="H724" s="263" t="s">
        <v>257</v>
      </c>
      <c r="I724" s="230">
        <v>43891</v>
      </c>
      <c r="J724" s="231">
        <v>45747</v>
      </c>
      <c r="K724" s="232">
        <v>10</v>
      </c>
      <c r="L724" s="232">
        <v>3</v>
      </c>
      <c r="M724" s="232">
        <v>3</v>
      </c>
      <c r="N724" s="232">
        <v>2</v>
      </c>
      <c r="O724" s="232">
        <v>2</v>
      </c>
      <c r="P724" s="232">
        <v>2</v>
      </c>
      <c r="Q724" s="233">
        <v>1</v>
      </c>
      <c r="R724" s="255"/>
      <c r="S724" s="255"/>
      <c r="T724" s="258">
        <v>380590</v>
      </c>
      <c r="U724" s="214">
        <f>AH724+AO724</f>
        <v>0</v>
      </c>
      <c r="V724" s="218">
        <f>AI724+AP724</f>
        <v>0</v>
      </c>
      <c r="W724" s="218">
        <f>AJ724+AQ724</f>
        <v>0</v>
      </c>
      <c r="X724" s="218">
        <f>AK724+AR724</f>
        <v>0</v>
      </c>
      <c r="Y724" s="212">
        <f>AL724+AS724</f>
        <v>0</v>
      </c>
      <c r="Z724" s="214">
        <f>AT724+AY724+BF724+BK724+BP724+BU724</f>
        <v>380590</v>
      </c>
      <c r="AA724" s="218">
        <f>AU724+AZ724+BG724+BL724+BQ724+BV724</f>
        <v>0</v>
      </c>
      <c r="AB724" s="218">
        <f>AV724+BA724+BH724+BM724+BR724+BW724</f>
        <v>0</v>
      </c>
      <c r="AC724" s="218">
        <f>AW724+BB724+BI724+BN724+BS724+BX724</f>
        <v>0</v>
      </c>
      <c r="AD724" s="212">
        <f>AX724+BC724+BJ724+BO724+BT724+BY724</f>
        <v>380590</v>
      </c>
      <c r="AE724" s="252"/>
      <c r="AF724" s="252"/>
      <c r="AH724" s="249">
        <f>SUM(AI724:AL724)</f>
        <v>0</v>
      </c>
      <c r="AI724" s="238"/>
      <c r="AJ724" s="238"/>
      <c r="AK724" s="238"/>
      <c r="AL724" s="239"/>
      <c r="AM724" s="254"/>
      <c r="AN724" s="262"/>
      <c r="AO724" s="249">
        <f>SUM(AP724:AS724)</f>
        <v>0</v>
      </c>
      <c r="AP724" s="238"/>
      <c r="AQ724" s="238"/>
      <c r="AR724" s="238"/>
      <c r="AS724" s="242"/>
      <c r="AT724" s="214">
        <f>SUM(AU724:AX724)</f>
        <v>76118</v>
      </c>
      <c r="AU724" s="238"/>
      <c r="AV724" s="238"/>
      <c r="AW724" s="238"/>
      <c r="AX724" s="239">
        <v>76118</v>
      </c>
      <c r="AY724" s="249">
        <f t="shared" si="528"/>
        <v>76118</v>
      </c>
      <c r="AZ724" s="238"/>
      <c r="BA724" s="238"/>
      <c r="BB724" s="238"/>
      <c r="BC724" s="246">
        <v>76118</v>
      </c>
      <c r="BD724" s="254"/>
      <c r="BE724" s="252"/>
      <c r="BF724" s="249">
        <f>SUM(BG724:BJ724)</f>
        <v>76118</v>
      </c>
      <c r="BG724" s="238"/>
      <c r="BH724" s="238"/>
      <c r="BI724" s="238"/>
      <c r="BJ724" s="239">
        <v>76118</v>
      </c>
      <c r="BK724" s="249">
        <f>SUM(BL724:BO724)</f>
        <v>76118</v>
      </c>
      <c r="BL724" s="238"/>
      <c r="BM724" s="238"/>
      <c r="BN724" s="238"/>
      <c r="BO724" s="246">
        <v>76118</v>
      </c>
      <c r="BP724" s="223">
        <f>SUM(BQ724:BT724)</f>
        <v>76118</v>
      </c>
      <c r="BQ724" s="238"/>
      <c r="BR724" s="238"/>
      <c r="BS724" s="238"/>
      <c r="BT724" s="246">
        <v>76118</v>
      </c>
      <c r="BU724" s="249">
        <f>SUM(BV724:BY724)</f>
        <v>0</v>
      </c>
      <c r="BV724" s="238"/>
      <c r="BW724" s="238"/>
      <c r="BX724" s="238"/>
      <c r="BY724" s="246"/>
      <c r="CA724" s="222">
        <v>1004</v>
      </c>
      <c r="CB724" s="216"/>
      <c r="CC724" s="216"/>
      <c r="CD724" s="216"/>
      <c r="CE724" s="216"/>
      <c r="CF724" s="216">
        <f t="shared" si="495"/>
        <v>0</v>
      </c>
      <c r="CH724" s="376"/>
    </row>
    <row r="725" spans="1:88" s="211" customFormat="1" ht="16.5" customHeight="1" x14ac:dyDescent="0.15">
      <c r="A725" s="213"/>
      <c r="B725" s="236"/>
      <c r="C725" s="268"/>
      <c r="D725" s="697" t="s">
        <v>566</v>
      </c>
      <c r="E725" s="267"/>
      <c r="F725" s="272"/>
      <c r="G725" s="224"/>
      <c r="H725" s="1175" t="s">
        <v>257</v>
      </c>
      <c r="I725" s="230"/>
      <c r="J725" s="231"/>
      <c r="K725" s="232"/>
      <c r="L725" s="232"/>
      <c r="M725" s="232"/>
      <c r="N725" s="232"/>
      <c r="O725" s="232"/>
      <c r="P725" s="232"/>
      <c r="Q725" s="233"/>
      <c r="R725" s="255"/>
      <c r="S725" s="255"/>
      <c r="T725" s="939">
        <f>SUBTOTAL(9,T724:T724)</f>
        <v>380590</v>
      </c>
      <c r="U725" s="214">
        <f t="shared" ref="U725:AD725" si="531">SUBTOTAL(9,U724:U724)</f>
        <v>0</v>
      </c>
      <c r="V725" s="218">
        <f t="shared" si="531"/>
        <v>0</v>
      </c>
      <c r="W725" s="218">
        <f t="shared" si="531"/>
        <v>0</v>
      </c>
      <c r="X725" s="218">
        <f t="shared" si="531"/>
        <v>0</v>
      </c>
      <c r="Y725" s="212">
        <f t="shared" si="531"/>
        <v>0</v>
      </c>
      <c r="Z725" s="1146">
        <f t="shared" si="531"/>
        <v>380590</v>
      </c>
      <c r="AA725" s="218">
        <f t="shared" si="531"/>
        <v>0</v>
      </c>
      <c r="AB725" s="218">
        <f t="shared" si="531"/>
        <v>0</v>
      </c>
      <c r="AC725" s="218">
        <f t="shared" si="531"/>
        <v>0</v>
      </c>
      <c r="AD725" s="1141">
        <f t="shared" si="531"/>
        <v>380590</v>
      </c>
      <c r="AE725" s="252"/>
      <c r="AF725" s="252"/>
      <c r="AH725" s="249"/>
      <c r="AI725" s="238"/>
      <c r="AJ725" s="238"/>
      <c r="AK725" s="238"/>
      <c r="AL725" s="239"/>
      <c r="AM725" s="254"/>
      <c r="AN725" s="262"/>
      <c r="AO725" s="249"/>
      <c r="AP725" s="238"/>
      <c r="AQ725" s="238"/>
      <c r="AR725" s="238"/>
      <c r="AS725" s="242"/>
      <c r="AT725" s="214"/>
      <c r="AU725" s="238"/>
      <c r="AV725" s="238"/>
      <c r="AW725" s="238"/>
      <c r="AX725" s="239"/>
      <c r="AY725" s="249">
        <f t="shared" si="528"/>
        <v>0</v>
      </c>
      <c r="AZ725" s="238"/>
      <c r="BA725" s="238"/>
      <c r="BB725" s="238"/>
      <c r="BC725" s="246"/>
      <c r="BD725" s="254"/>
      <c r="BE725" s="252"/>
      <c r="BF725" s="249"/>
      <c r="BG725" s="238"/>
      <c r="BH725" s="238"/>
      <c r="BI725" s="238"/>
      <c r="BJ725" s="239"/>
      <c r="BK725" s="249"/>
      <c r="BL725" s="238"/>
      <c r="BM725" s="238"/>
      <c r="BN725" s="238"/>
      <c r="BO725" s="246"/>
      <c r="BP725" s="223"/>
      <c r="BQ725" s="238"/>
      <c r="BR725" s="238"/>
      <c r="BS725" s="238"/>
      <c r="BT725" s="246"/>
      <c r="BU725" s="249"/>
      <c r="BV725" s="238"/>
      <c r="BW725" s="238"/>
      <c r="BX725" s="238"/>
      <c r="BY725" s="246"/>
      <c r="CA725" s="222"/>
      <c r="CB725" s="216"/>
      <c r="CC725" s="216"/>
      <c r="CD725" s="216"/>
      <c r="CE725" s="216"/>
      <c r="CF725" s="216">
        <f t="shared" ref="CF725:CF794" si="532">+T725-Z725-U725</f>
        <v>0</v>
      </c>
      <c r="CH725" s="376"/>
    </row>
    <row r="726" spans="1:88" s="211" customFormat="1" ht="16.5" customHeight="1" x14ac:dyDescent="0.15">
      <c r="A726" s="213">
        <f>+ROW()-14</f>
        <v>712</v>
      </c>
      <c r="B726" s="236" t="s">
        <v>74</v>
      </c>
      <c r="C726" s="268" t="s">
        <v>560</v>
      </c>
      <c r="D726" s="266" t="s">
        <v>561</v>
      </c>
      <c r="E726" s="267" t="s">
        <v>379</v>
      </c>
      <c r="F726" s="272" t="s">
        <v>548</v>
      </c>
      <c r="G726" s="224" t="s">
        <v>558</v>
      </c>
      <c r="H726" s="263" t="s">
        <v>252</v>
      </c>
      <c r="I726" s="181" t="s">
        <v>559</v>
      </c>
      <c r="J726" s="231">
        <v>45016</v>
      </c>
      <c r="K726" s="232">
        <v>10</v>
      </c>
      <c r="L726" s="232">
        <v>3</v>
      </c>
      <c r="M726" s="232">
        <v>3</v>
      </c>
      <c r="N726" s="232">
        <v>2</v>
      </c>
      <c r="O726" s="232">
        <v>2</v>
      </c>
      <c r="P726" s="232">
        <v>3</v>
      </c>
      <c r="Q726" s="233">
        <v>1</v>
      </c>
      <c r="R726" s="255">
        <v>2090864</v>
      </c>
      <c r="S726" s="255"/>
      <c r="T726" s="624">
        <v>2090864</v>
      </c>
      <c r="U726" s="214">
        <f>AH726+AO726</f>
        <v>829352</v>
      </c>
      <c r="V726" s="218">
        <f>AI726+AP726</f>
        <v>0</v>
      </c>
      <c r="W726" s="218">
        <f>AJ726+AQ726</f>
        <v>0</v>
      </c>
      <c r="X726" s="218">
        <f>AK726+AR726</f>
        <v>0</v>
      </c>
      <c r="Y726" s="212">
        <f>AL726+AS726</f>
        <v>829352</v>
      </c>
      <c r="Z726" s="214">
        <f>AT726+AY726+BF726+BK726+BP726+BU726</f>
        <v>1261512</v>
      </c>
      <c r="AA726" s="218">
        <f>AU726+AZ726+BG726+BL726+BQ726+BV726</f>
        <v>0</v>
      </c>
      <c r="AB726" s="218">
        <f>AV726+BA726+BH726+BM726+BR726+BW726</f>
        <v>0</v>
      </c>
      <c r="AC726" s="218">
        <f>AW726+BB726+BI726+BN726+BS726+BX726</f>
        <v>0</v>
      </c>
      <c r="AD726" s="212">
        <f>AX726+BC726+BJ726+BO726+BT726+BY726</f>
        <v>1261512</v>
      </c>
      <c r="AE726" s="252"/>
      <c r="AF726" s="252"/>
      <c r="AG726" s="376"/>
      <c r="AH726" s="249">
        <f>SUM(AI726:AL726)</f>
        <v>412613</v>
      </c>
      <c r="AI726" s="238"/>
      <c r="AJ726" s="238"/>
      <c r="AK726" s="238"/>
      <c r="AL726" s="239">
        <v>412613</v>
      </c>
      <c r="AM726" s="254"/>
      <c r="AN726" s="262"/>
      <c r="AO726" s="249">
        <f>SUM(AP726:AS726)</f>
        <v>416739</v>
      </c>
      <c r="AP726" s="238"/>
      <c r="AQ726" s="238"/>
      <c r="AR726" s="238"/>
      <c r="AS726" s="242">
        <v>416739</v>
      </c>
      <c r="AT726" s="214">
        <f>SUM(AU726:AX726)</f>
        <v>420504</v>
      </c>
      <c r="AU726" s="238"/>
      <c r="AV726" s="238"/>
      <c r="AW726" s="238"/>
      <c r="AX726" s="239">
        <v>420504</v>
      </c>
      <c r="AY726" s="249">
        <f t="shared" si="528"/>
        <v>420504</v>
      </c>
      <c r="AZ726" s="238"/>
      <c r="BA726" s="238"/>
      <c r="BB726" s="238"/>
      <c r="BC726" s="246">
        <v>420504</v>
      </c>
      <c r="BD726" s="254"/>
      <c r="BE726" s="252"/>
      <c r="BF726" s="249">
        <f>SUM(BG726:BJ726)</f>
        <v>420504</v>
      </c>
      <c r="BG726" s="238"/>
      <c r="BH726" s="238"/>
      <c r="BI726" s="238"/>
      <c r="BJ726" s="239">
        <v>420504</v>
      </c>
      <c r="BK726" s="249">
        <f>SUM(BL726:BO726)</f>
        <v>0</v>
      </c>
      <c r="BL726" s="238"/>
      <c r="BM726" s="238"/>
      <c r="BN726" s="238"/>
      <c r="BO726" s="246"/>
      <c r="BP726" s="223">
        <f>SUM(BQ726:BT726)</f>
        <v>0</v>
      </c>
      <c r="BQ726" s="238"/>
      <c r="BR726" s="238"/>
      <c r="BS726" s="238"/>
      <c r="BT726" s="246"/>
      <c r="BU726" s="249">
        <f>SUM(BV726:BY726)</f>
        <v>0</v>
      </c>
      <c r="BV726" s="238"/>
      <c r="BW726" s="238"/>
      <c r="BX726" s="238"/>
      <c r="BY726" s="246"/>
      <c r="CA726" s="222">
        <v>639</v>
      </c>
      <c r="CB726" s="216"/>
      <c r="CC726" s="216"/>
      <c r="CD726" s="216"/>
      <c r="CE726" s="216"/>
      <c r="CF726" s="216">
        <f t="shared" si="532"/>
        <v>0</v>
      </c>
      <c r="CH726" s="263" t="s">
        <v>75</v>
      </c>
      <c r="CJ726" s="274">
        <v>82</v>
      </c>
    </row>
    <row r="727" spans="1:88" s="211" customFormat="1" ht="16.5" customHeight="1" x14ac:dyDescent="0.15">
      <c r="A727" s="213"/>
      <c r="B727" s="236"/>
      <c r="C727" s="268"/>
      <c r="D727" s="697" t="s">
        <v>561</v>
      </c>
      <c r="E727" s="267"/>
      <c r="F727" s="272"/>
      <c r="G727" s="224"/>
      <c r="H727" s="1175" t="s">
        <v>252</v>
      </c>
      <c r="I727" s="181"/>
      <c r="J727" s="231"/>
      <c r="K727" s="232"/>
      <c r="L727" s="232"/>
      <c r="M727" s="232"/>
      <c r="N727" s="232"/>
      <c r="O727" s="232"/>
      <c r="P727" s="232"/>
      <c r="Q727" s="233"/>
      <c r="R727" s="255"/>
      <c r="S727" s="255"/>
      <c r="T727" s="939">
        <f>SUBTOTAL(9,T726:T726)</f>
        <v>2090864</v>
      </c>
      <c r="U727" s="1146">
        <f t="shared" ref="U727:AD727" si="533">SUBTOTAL(9,U726:U726)</f>
        <v>829352</v>
      </c>
      <c r="V727" s="218">
        <f t="shared" si="533"/>
        <v>0</v>
      </c>
      <c r="W727" s="218">
        <f t="shared" si="533"/>
        <v>0</v>
      </c>
      <c r="X727" s="218">
        <f t="shared" si="533"/>
        <v>0</v>
      </c>
      <c r="Y727" s="212">
        <f t="shared" si="533"/>
        <v>829352</v>
      </c>
      <c r="Z727" s="1146">
        <f t="shared" si="533"/>
        <v>1261512</v>
      </c>
      <c r="AA727" s="218">
        <f t="shared" si="533"/>
        <v>0</v>
      </c>
      <c r="AB727" s="218">
        <f t="shared" si="533"/>
        <v>0</v>
      </c>
      <c r="AC727" s="218">
        <f t="shared" si="533"/>
        <v>0</v>
      </c>
      <c r="AD727" s="1141">
        <f t="shared" si="533"/>
        <v>1261512</v>
      </c>
      <c r="AE727" s="252"/>
      <c r="AF727" s="252"/>
      <c r="AG727" s="376"/>
      <c r="AH727" s="249"/>
      <c r="AI727" s="238"/>
      <c r="AJ727" s="238"/>
      <c r="AK727" s="238"/>
      <c r="AL727" s="239"/>
      <c r="AM727" s="254"/>
      <c r="AN727" s="262"/>
      <c r="AO727" s="249"/>
      <c r="AP727" s="238"/>
      <c r="AQ727" s="238"/>
      <c r="AR727" s="238"/>
      <c r="AS727" s="242"/>
      <c r="AT727" s="214"/>
      <c r="AU727" s="238"/>
      <c r="AV727" s="238"/>
      <c r="AW727" s="238"/>
      <c r="AX727" s="239"/>
      <c r="AY727" s="249">
        <f t="shared" si="528"/>
        <v>0</v>
      </c>
      <c r="AZ727" s="238"/>
      <c r="BA727" s="238"/>
      <c r="BB727" s="238"/>
      <c r="BC727" s="246"/>
      <c r="BD727" s="254"/>
      <c r="BE727" s="252"/>
      <c r="BF727" s="249"/>
      <c r="BG727" s="238"/>
      <c r="BH727" s="238"/>
      <c r="BI727" s="238"/>
      <c r="BJ727" s="239"/>
      <c r="BK727" s="249"/>
      <c r="BL727" s="238"/>
      <c r="BM727" s="238"/>
      <c r="BN727" s="238"/>
      <c r="BO727" s="246"/>
      <c r="BP727" s="223"/>
      <c r="BQ727" s="238"/>
      <c r="BR727" s="238"/>
      <c r="BS727" s="238"/>
      <c r="BT727" s="246"/>
      <c r="BU727" s="249"/>
      <c r="BV727" s="238"/>
      <c r="BW727" s="238"/>
      <c r="BX727" s="238"/>
      <c r="BY727" s="246"/>
      <c r="CA727" s="222"/>
      <c r="CB727" s="216"/>
      <c r="CC727" s="216"/>
      <c r="CD727" s="216"/>
      <c r="CE727" s="216"/>
      <c r="CF727" s="216">
        <f t="shared" si="532"/>
        <v>0</v>
      </c>
      <c r="CH727" s="263"/>
      <c r="CJ727" s="274"/>
    </row>
    <row r="728" spans="1:88" s="211" customFormat="1" ht="16.5" customHeight="1" x14ac:dyDescent="0.15">
      <c r="A728" s="213">
        <f>+ROW()-14</f>
        <v>714</v>
      </c>
      <c r="B728" s="236" t="s">
        <v>26</v>
      </c>
      <c r="C728" s="268" t="s">
        <v>562</v>
      </c>
      <c r="D728" s="266" t="s">
        <v>563</v>
      </c>
      <c r="E728" s="267" t="s">
        <v>379</v>
      </c>
      <c r="F728" s="272" t="s">
        <v>548</v>
      </c>
      <c r="G728" s="224" t="s">
        <v>564</v>
      </c>
      <c r="H728" s="263">
        <v>3</v>
      </c>
      <c r="I728" s="230">
        <v>44280</v>
      </c>
      <c r="J728" s="231">
        <v>44651</v>
      </c>
      <c r="K728" s="232">
        <v>10</v>
      </c>
      <c r="L728" s="232">
        <v>3</v>
      </c>
      <c r="M728" s="232">
        <v>3</v>
      </c>
      <c r="N728" s="232">
        <v>2</v>
      </c>
      <c r="O728" s="232">
        <v>2</v>
      </c>
      <c r="P728" s="232">
        <v>6</v>
      </c>
      <c r="Q728" s="233">
        <v>1</v>
      </c>
      <c r="R728" s="255">
        <v>58000</v>
      </c>
      <c r="S728" s="255"/>
      <c r="T728" s="258">
        <v>58000</v>
      </c>
      <c r="U728" s="214">
        <f>AH728+AO728</f>
        <v>0</v>
      </c>
      <c r="V728" s="218">
        <f>AI728+AP728</f>
        <v>0</v>
      </c>
      <c r="W728" s="218">
        <f>AJ728+AQ728</f>
        <v>0</v>
      </c>
      <c r="X728" s="218">
        <f>AK728+AR728</f>
        <v>0</v>
      </c>
      <c r="Y728" s="212">
        <f>AL728+AS728</f>
        <v>0</v>
      </c>
      <c r="Z728" s="214">
        <f>AT728+AY728+BF728+BK728+BP728+BU728</f>
        <v>58000</v>
      </c>
      <c r="AA728" s="218">
        <f>AU728+AZ728+BG728+BL728+BQ728+BV728</f>
        <v>0</v>
      </c>
      <c r="AB728" s="218">
        <f>AV728+BA728+BH728+BM728+BR728+BW728</f>
        <v>0</v>
      </c>
      <c r="AC728" s="218">
        <f>AW728+BB728+BI728+BN728+BS728+BX728</f>
        <v>4212</v>
      </c>
      <c r="AD728" s="212">
        <f>AX728+BC728+BJ728+BO728+BT728+BY728</f>
        <v>53788</v>
      </c>
      <c r="AE728" s="252"/>
      <c r="AF728" s="252"/>
      <c r="AH728" s="249">
        <f>SUM(AI728:AL728)</f>
        <v>0</v>
      </c>
      <c r="AI728" s="238"/>
      <c r="AJ728" s="238"/>
      <c r="AK728" s="238"/>
      <c r="AL728" s="239"/>
      <c r="AM728" s="254"/>
      <c r="AN728" s="262"/>
      <c r="AO728" s="249">
        <f>SUM(AP728:AS728)</f>
        <v>0</v>
      </c>
      <c r="AP728" s="238"/>
      <c r="AQ728" s="238"/>
      <c r="AR728" s="238"/>
      <c r="AS728" s="242"/>
      <c r="AT728" s="214">
        <f>SUM(AU728:AX728)</f>
        <v>0</v>
      </c>
      <c r="AU728" s="238"/>
      <c r="AV728" s="238"/>
      <c r="AW728" s="238"/>
      <c r="AX728" s="239"/>
      <c r="AY728" s="249">
        <f t="shared" si="528"/>
        <v>58000</v>
      </c>
      <c r="AZ728" s="238"/>
      <c r="BA728" s="238"/>
      <c r="BB728" s="238">
        <v>4212</v>
      </c>
      <c r="BC728" s="246">
        <v>53788</v>
      </c>
      <c r="BD728" s="254"/>
      <c r="BE728" s="252"/>
      <c r="BF728" s="249">
        <f>SUM(BG728:BJ728)</f>
        <v>0</v>
      </c>
      <c r="BG728" s="238"/>
      <c r="BH728" s="238"/>
      <c r="BI728" s="238"/>
      <c r="BJ728" s="239"/>
      <c r="BK728" s="249">
        <f>SUM(BL728:BO728)</f>
        <v>0</v>
      </c>
      <c r="BL728" s="238"/>
      <c r="BM728" s="238"/>
      <c r="BN728" s="238"/>
      <c r="BO728" s="246"/>
      <c r="BP728" s="223">
        <f>SUM(BQ728:BT728)</f>
        <v>0</v>
      </c>
      <c r="BQ728" s="238"/>
      <c r="BR728" s="238"/>
      <c r="BS728" s="238"/>
      <c r="BT728" s="246"/>
      <c r="BU728" s="249">
        <f>SUM(BV728:BY728)</f>
        <v>0</v>
      </c>
      <c r="BV728" s="238"/>
      <c r="BW728" s="238"/>
      <c r="BX728" s="238"/>
      <c r="BY728" s="246"/>
      <c r="CA728" s="222">
        <v>641</v>
      </c>
      <c r="CB728" s="216"/>
      <c r="CC728" s="216"/>
      <c r="CD728" s="216"/>
      <c r="CE728" s="216"/>
      <c r="CF728" s="216">
        <f t="shared" si="532"/>
        <v>0</v>
      </c>
      <c r="CH728" s="263">
        <v>32</v>
      </c>
      <c r="CJ728" s="274">
        <v>82</v>
      </c>
    </row>
    <row r="729" spans="1:88" s="211" customFormat="1" ht="16.5" customHeight="1" x14ac:dyDescent="0.15">
      <c r="A729" s="213"/>
      <c r="B729" s="236"/>
      <c r="C729" s="268"/>
      <c r="D729" s="697" t="s">
        <v>563</v>
      </c>
      <c r="E729" s="267"/>
      <c r="F729" s="272"/>
      <c r="G729" s="224"/>
      <c r="H729" s="1175">
        <v>3</v>
      </c>
      <c r="I729" s="230"/>
      <c r="J729" s="231"/>
      <c r="K729" s="232"/>
      <c r="L729" s="232"/>
      <c r="M729" s="232"/>
      <c r="N729" s="232"/>
      <c r="O729" s="232"/>
      <c r="P729" s="232"/>
      <c r="Q729" s="233"/>
      <c r="R729" s="255"/>
      <c r="S729" s="255"/>
      <c r="T729" s="939">
        <f>SUBTOTAL(9,T728:T728)</f>
        <v>58000</v>
      </c>
      <c r="U729" s="214">
        <f t="shared" ref="U729:AD729" si="534">SUBTOTAL(9,U728:U728)</f>
        <v>0</v>
      </c>
      <c r="V729" s="218">
        <f t="shared" si="534"/>
        <v>0</v>
      </c>
      <c r="W729" s="218">
        <f t="shared" si="534"/>
        <v>0</v>
      </c>
      <c r="X729" s="218">
        <f t="shared" si="534"/>
        <v>0</v>
      </c>
      <c r="Y729" s="212">
        <f t="shared" si="534"/>
        <v>0</v>
      </c>
      <c r="Z729" s="1146">
        <f t="shared" si="534"/>
        <v>58000</v>
      </c>
      <c r="AA729" s="218">
        <f t="shared" si="534"/>
        <v>0</v>
      </c>
      <c r="AB729" s="218">
        <f t="shared" si="534"/>
        <v>0</v>
      </c>
      <c r="AC729" s="1149">
        <f t="shared" si="534"/>
        <v>4212</v>
      </c>
      <c r="AD729" s="1141">
        <f t="shared" si="534"/>
        <v>53788</v>
      </c>
      <c r="AE729" s="252"/>
      <c r="AF729" s="252"/>
      <c r="AH729" s="249"/>
      <c r="AI729" s="238"/>
      <c r="AJ729" s="238"/>
      <c r="AK729" s="238"/>
      <c r="AL729" s="239"/>
      <c r="AM729" s="254"/>
      <c r="AN729" s="262"/>
      <c r="AO729" s="249"/>
      <c r="AP729" s="238"/>
      <c r="AQ729" s="238"/>
      <c r="AR729" s="238"/>
      <c r="AS729" s="242"/>
      <c r="AT729" s="214"/>
      <c r="AU729" s="238"/>
      <c r="AV729" s="238"/>
      <c r="AW729" s="238"/>
      <c r="AX729" s="239"/>
      <c r="AY729" s="249">
        <f t="shared" si="528"/>
        <v>0</v>
      </c>
      <c r="AZ729" s="238"/>
      <c r="BA729" s="238"/>
      <c r="BB729" s="238"/>
      <c r="BC729" s="246"/>
      <c r="BD729" s="254"/>
      <c r="BE729" s="252"/>
      <c r="BF729" s="249"/>
      <c r="BG729" s="238"/>
      <c r="BH729" s="238"/>
      <c r="BI729" s="238"/>
      <c r="BJ729" s="239"/>
      <c r="BK729" s="249"/>
      <c r="BL729" s="238"/>
      <c r="BM729" s="238"/>
      <c r="BN729" s="238"/>
      <c r="BO729" s="246"/>
      <c r="BP729" s="223"/>
      <c r="BQ729" s="238"/>
      <c r="BR729" s="238"/>
      <c r="BS729" s="238"/>
      <c r="BT729" s="246"/>
      <c r="BU729" s="249"/>
      <c r="BV729" s="238"/>
      <c r="BW729" s="238"/>
      <c r="BX729" s="238"/>
      <c r="BY729" s="246"/>
      <c r="CA729" s="222"/>
      <c r="CB729" s="216"/>
      <c r="CC729" s="216"/>
      <c r="CD729" s="216"/>
      <c r="CE729" s="216"/>
      <c r="CF729" s="216">
        <f t="shared" si="532"/>
        <v>0</v>
      </c>
      <c r="CH729" s="263"/>
      <c r="CJ729" s="274"/>
    </row>
    <row r="730" spans="1:88" s="211" customFormat="1" ht="16.5" customHeight="1" x14ac:dyDescent="0.15">
      <c r="A730" s="213">
        <f t="shared" ref="A730:A738" si="535">+ROW()-14</f>
        <v>716</v>
      </c>
      <c r="B730" s="236" t="s">
        <v>26</v>
      </c>
      <c r="C730" s="268" t="s">
        <v>1342</v>
      </c>
      <c r="D730" s="266" t="s">
        <v>405</v>
      </c>
      <c r="E730" s="267" t="s">
        <v>379</v>
      </c>
      <c r="F730" s="272" t="s">
        <v>380</v>
      </c>
      <c r="G730" s="224" t="s">
        <v>406</v>
      </c>
      <c r="H730" s="264">
        <v>3</v>
      </c>
      <c r="I730" s="230">
        <v>44256</v>
      </c>
      <c r="J730" s="231">
        <v>44287</v>
      </c>
      <c r="K730" s="232">
        <v>10</v>
      </c>
      <c r="L730" s="232">
        <v>3</v>
      </c>
      <c r="M730" s="232">
        <v>4</v>
      </c>
      <c r="N730" s="232">
        <v>1</v>
      </c>
      <c r="O730" s="232">
        <v>1</v>
      </c>
      <c r="P730" s="232">
        <v>2</v>
      </c>
      <c r="Q730" s="233">
        <v>1</v>
      </c>
      <c r="R730" s="255"/>
      <c r="S730" s="255"/>
      <c r="T730" s="258">
        <v>6000</v>
      </c>
      <c r="U730" s="214">
        <f t="shared" ref="U730:U738" si="536">AH730+AO730</f>
        <v>0</v>
      </c>
      <c r="V730" s="218">
        <f t="shared" ref="V730:V738" si="537">AI730+AP730</f>
        <v>0</v>
      </c>
      <c r="W730" s="218">
        <f t="shared" ref="W730:W738" si="538">AJ730+AQ730</f>
        <v>0</v>
      </c>
      <c r="X730" s="218">
        <f t="shared" ref="X730:X738" si="539">AK730+AR730</f>
        <v>0</v>
      </c>
      <c r="Y730" s="212">
        <f t="shared" ref="Y730:Y738" si="540">AL730+AS730</f>
        <v>0</v>
      </c>
      <c r="Z730" s="214">
        <f t="shared" ref="Z730:Z738" si="541">AT730+AY730+BF730+BK730+BP730+BU730</f>
        <v>6000</v>
      </c>
      <c r="AA730" s="218">
        <f t="shared" ref="AA730:AA738" si="542">AU730+AZ730+BG730+BL730+BQ730+BV730</f>
        <v>4000</v>
      </c>
      <c r="AB730" s="218">
        <f t="shared" ref="AB730:AB738" si="543">AV730+BA730+BH730+BM730+BR730+BW730</f>
        <v>0</v>
      </c>
      <c r="AC730" s="218">
        <f t="shared" ref="AC730:AC738" si="544">AW730+BB730+BI730+BN730+BS730+BX730</f>
        <v>0</v>
      </c>
      <c r="AD730" s="212">
        <f t="shared" ref="AD730:AD744" si="545">AX730+BC730+BJ730+BO730+BT730+BY730</f>
        <v>2000</v>
      </c>
      <c r="AE730" s="252"/>
      <c r="AF730" s="252"/>
      <c r="AH730" s="249">
        <f t="shared" ref="AH730:AH738" si="546">SUM(AI730:AL730)</f>
        <v>0</v>
      </c>
      <c r="AI730" s="238"/>
      <c r="AJ730" s="238"/>
      <c r="AK730" s="238"/>
      <c r="AL730" s="239"/>
      <c r="AM730" s="254"/>
      <c r="AN730" s="262"/>
      <c r="AO730" s="249">
        <f t="shared" ref="AO730:AO738" si="547">SUM(AP730:AS730)</f>
        <v>0</v>
      </c>
      <c r="AP730" s="238"/>
      <c r="AQ730" s="238"/>
      <c r="AR730" s="238"/>
      <c r="AS730" s="242"/>
      <c r="AT730" s="214">
        <f t="shared" ref="AT730:AT752" si="548">SUM(AU730:AX730)</f>
        <v>0</v>
      </c>
      <c r="AU730" s="238"/>
      <c r="AV730" s="238"/>
      <c r="AW730" s="238"/>
      <c r="AX730" s="239"/>
      <c r="AY730" s="249">
        <f t="shared" si="528"/>
        <v>6000</v>
      </c>
      <c r="AZ730" s="238">
        <v>4000</v>
      </c>
      <c r="BA730" s="238"/>
      <c r="BB730" s="238"/>
      <c r="BC730" s="246">
        <v>2000</v>
      </c>
      <c r="BD730" s="254"/>
      <c r="BE730" s="252"/>
      <c r="BF730" s="249">
        <f t="shared" ref="BF730:BF764" si="549">SUM(BG730:BJ730)</f>
        <v>0</v>
      </c>
      <c r="BG730" s="238"/>
      <c r="BH730" s="238"/>
      <c r="BI730" s="238"/>
      <c r="BJ730" s="239"/>
      <c r="BK730" s="249">
        <f t="shared" ref="BK730:BK762" si="550">SUM(BL730:BO730)</f>
        <v>0</v>
      </c>
      <c r="BL730" s="238"/>
      <c r="BM730" s="238"/>
      <c r="BN730" s="238"/>
      <c r="BO730" s="246"/>
      <c r="BP730" s="223">
        <f t="shared" ref="BP730:BP765" si="551">SUM(BQ730:BT730)</f>
        <v>0</v>
      </c>
      <c r="BQ730" s="238"/>
      <c r="BR730" s="238"/>
      <c r="BS730" s="238"/>
      <c r="BT730" s="246"/>
      <c r="BU730" s="249">
        <f t="shared" ref="BU730:BU765" si="552">SUM(BV730:BY730)</f>
        <v>0</v>
      </c>
      <c r="BV730" s="238"/>
      <c r="BW730" s="238"/>
      <c r="BX730" s="238"/>
      <c r="BY730" s="246"/>
      <c r="CA730" s="222">
        <v>643</v>
      </c>
      <c r="CB730" s="216"/>
      <c r="CC730" s="216"/>
      <c r="CD730" s="216"/>
      <c r="CE730" s="216"/>
      <c r="CF730" s="216">
        <f t="shared" si="532"/>
        <v>0</v>
      </c>
      <c r="CH730" s="263">
        <v>32</v>
      </c>
      <c r="CJ730" s="274">
        <v>81</v>
      </c>
    </row>
    <row r="731" spans="1:88" s="211" customFormat="1" ht="16.5" customHeight="1" x14ac:dyDescent="0.15">
      <c r="A731" s="213">
        <f t="shared" si="535"/>
        <v>717</v>
      </c>
      <c r="B731" s="236" t="s">
        <v>26</v>
      </c>
      <c r="C731" s="268" t="s">
        <v>407</v>
      </c>
      <c r="D731" s="266" t="s">
        <v>405</v>
      </c>
      <c r="E731" s="267" t="s">
        <v>379</v>
      </c>
      <c r="F731" s="272" t="s">
        <v>380</v>
      </c>
      <c r="G731" s="224" t="s">
        <v>408</v>
      </c>
      <c r="H731" s="264">
        <v>3</v>
      </c>
      <c r="I731" s="230">
        <v>44256</v>
      </c>
      <c r="J731" s="231">
        <v>44287</v>
      </c>
      <c r="K731" s="232">
        <v>10</v>
      </c>
      <c r="L731" s="232">
        <v>3</v>
      </c>
      <c r="M731" s="232">
        <v>4</v>
      </c>
      <c r="N731" s="232">
        <v>1</v>
      </c>
      <c r="O731" s="232">
        <v>1</v>
      </c>
      <c r="P731" s="232">
        <v>2</v>
      </c>
      <c r="Q731" s="233">
        <v>1</v>
      </c>
      <c r="R731" s="255"/>
      <c r="S731" s="255"/>
      <c r="T731" s="258">
        <v>6000</v>
      </c>
      <c r="U731" s="214">
        <f t="shared" si="536"/>
        <v>0</v>
      </c>
      <c r="V731" s="218">
        <f t="shared" si="537"/>
        <v>0</v>
      </c>
      <c r="W731" s="218">
        <f t="shared" si="538"/>
        <v>0</v>
      </c>
      <c r="X731" s="218">
        <f t="shared" si="539"/>
        <v>0</v>
      </c>
      <c r="Y731" s="212">
        <f t="shared" si="540"/>
        <v>0</v>
      </c>
      <c r="Z731" s="214">
        <f t="shared" si="541"/>
        <v>6000</v>
      </c>
      <c r="AA731" s="218">
        <f t="shared" si="542"/>
        <v>4500</v>
      </c>
      <c r="AB731" s="218">
        <f t="shared" si="543"/>
        <v>0</v>
      </c>
      <c r="AC731" s="218">
        <f t="shared" si="544"/>
        <v>0</v>
      </c>
      <c r="AD731" s="212">
        <f t="shared" si="545"/>
        <v>1500</v>
      </c>
      <c r="AE731" s="252"/>
      <c r="AF731" s="252"/>
      <c r="AH731" s="249">
        <f t="shared" si="546"/>
        <v>0</v>
      </c>
      <c r="AI731" s="238"/>
      <c r="AJ731" s="238"/>
      <c r="AK731" s="238"/>
      <c r="AL731" s="239"/>
      <c r="AM731" s="254"/>
      <c r="AN731" s="262"/>
      <c r="AO731" s="249">
        <f t="shared" si="547"/>
        <v>0</v>
      </c>
      <c r="AP731" s="238"/>
      <c r="AQ731" s="238"/>
      <c r="AR731" s="238"/>
      <c r="AS731" s="242"/>
      <c r="AT731" s="214">
        <f t="shared" si="548"/>
        <v>0</v>
      </c>
      <c r="AU731" s="238"/>
      <c r="AV731" s="238"/>
      <c r="AW731" s="238"/>
      <c r="AX731" s="239"/>
      <c r="AY731" s="249">
        <f t="shared" si="528"/>
        <v>6000</v>
      </c>
      <c r="AZ731" s="238">
        <v>4500</v>
      </c>
      <c r="BA731" s="238"/>
      <c r="BB731" s="238"/>
      <c r="BC731" s="246">
        <v>1500</v>
      </c>
      <c r="BD731" s="254"/>
      <c r="BE731" s="252"/>
      <c r="BF731" s="249">
        <f t="shared" si="549"/>
        <v>0</v>
      </c>
      <c r="BG731" s="238"/>
      <c r="BH731" s="238"/>
      <c r="BI731" s="238"/>
      <c r="BJ731" s="239"/>
      <c r="BK731" s="249">
        <f t="shared" si="550"/>
        <v>0</v>
      </c>
      <c r="BL731" s="238"/>
      <c r="BM731" s="238"/>
      <c r="BN731" s="238"/>
      <c r="BO731" s="246"/>
      <c r="BP731" s="223">
        <f t="shared" si="551"/>
        <v>0</v>
      </c>
      <c r="BQ731" s="238"/>
      <c r="BR731" s="238"/>
      <c r="BS731" s="238"/>
      <c r="BT731" s="246"/>
      <c r="BU731" s="249">
        <f t="shared" si="552"/>
        <v>0</v>
      </c>
      <c r="BV731" s="238"/>
      <c r="BW731" s="238"/>
      <c r="BX731" s="238"/>
      <c r="BY731" s="246"/>
      <c r="CA731" s="222">
        <v>644</v>
      </c>
      <c r="CB731" s="216"/>
      <c r="CC731" s="216"/>
      <c r="CD731" s="216"/>
      <c r="CE731" s="216"/>
      <c r="CF731" s="216">
        <f t="shared" si="532"/>
        <v>0</v>
      </c>
      <c r="CH731" s="263">
        <v>32</v>
      </c>
      <c r="CJ731" s="274">
        <v>81</v>
      </c>
    </row>
    <row r="732" spans="1:88" s="211" customFormat="1" ht="16.5" customHeight="1" x14ac:dyDescent="0.15">
      <c r="A732" s="213">
        <f t="shared" si="535"/>
        <v>718</v>
      </c>
      <c r="B732" s="236" t="s">
        <v>26</v>
      </c>
      <c r="C732" s="268" t="s">
        <v>409</v>
      </c>
      <c r="D732" s="266" t="s">
        <v>405</v>
      </c>
      <c r="E732" s="267" t="s">
        <v>379</v>
      </c>
      <c r="F732" s="272" t="s">
        <v>380</v>
      </c>
      <c r="G732" s="224" t="s">
        <v>410</v>
      </c>
      <c r="H732" s="264">
        <v>3</v>
      </c>
      <c r="I732" s="230">
        <v>44256</v>
      </c>
      <c r="J732" s="231">
        <v>44287</v>
      </c>
      <c r="K732" s="232">
        <v>10</v>
      </c>
      <c r="L732" s="232">
        <v>3</v>
      </c>
      <c r="M732" s="232">
        <v>4</v>
      </c>
      <c r="N732" s="232">
        <v>1</v>
      </c>
      <c r="O732" s="232">
        <v>1</v>
      </c>
      <c r="P732" s="232">
        <v>2</v>
      </c>
      <c r="Q732" s="233">
        <v>1</v>
      </c>
      <c r="R732" s="255"/>
      <c r="S732" s="255"/>
      <c r="T732" s="258">
        <v>5000</v>
      </c>
      <c r="U732" s="214">
        <f t="shared" si="536"/>
        <v>0</v>
      </c>
      <c r="V732" s="218">
        <f t="shared" si="537"/>
        <v>0</v>
      </c>
      <c r="W732" s="218">
        <f t="shared" si="538"/>
        <v>0</v>
      </c>
      <c r="X732" s="218">
        <f t="shared" si="539"/>
        <v>0</v>
      </c>
      <c r="Y732" s="212">
        <f t="shared" si="540"/>
        <v>0</v>
      </c>
      <c r="Z732" s="214">
        <f t="shared" si="541"/>
        <v>5000</v>
      </c>
      <c r="AA732" s="218">
        <f t="shared" si="542"/>
        <v>3750</v>
      </c>
      <c r="AB732" s="218">
        <f t="shared" si="543"/>
        <v>0</v>
      </c>
      <c r="AC732" s="218">
        <f t="shared" si="544"/>
        <v>0</v>
      </c>
      <c r="AD732" s="212">
        <f t="shared" si="545"/>
        <v>1250</v>
      </c>
      <c r="AE732" s="252"/>
      <c r="AF732" s="252"/>
      <c r="AH732" s="249">
        <f t="shared" si="546"/>
        <v>0</v>
      </c>
      <c r="AI732" s="238"/>
      <c r="AJ732" s="238"/>
      <c r="AK732" s="238"/>
      <c r="AL732" s="239"/>
      <c r="AM732" s="254"/>
      <c r="AN732" s="262"/>
      <c r="AO732" s="249">
        <f t="shared" si="547"/>
        <v>0</v>
      </c>
      <c r="AP732" s="238"/>
      <c r="AQ732" s="238"/>
      <c r="AR732" s="238"/>
      <c r="AS732" s="242"/>
      <c r="AT732" s="214">
        <f t="shared" si="548"/>
        <v>0</v>
      </c>
      <c r="AU732" s="238"/>
      <c r="AV732" s="238"/>
      <c r="AW732" s="238"/>
      <c r="AX732" s="239"/>
      <c r="AY732" s="249">
        <f t="shared" si="528"/>
        <v>5000</v>
      </c>
      <c r="AZ732" s="238">
        <v>3750</v>
      </c>
      <c r="BA732" s="238">
        <v>0</v>
      </c>
      <c r="BB732" s="238">
        <v>0</v>
      </c>
      <c r="BC732" s="246">
        <v>1250</v>
      </c>
      <c r="BD732" s="254"/>
      <c r="BE732" s="252"/>
      <c r="BF732" s="249">
        <f t="shared" si="549"/>
        <v>0</v>
      </c>
      <c r="BG732" s="238"/>
      <c r="BH732" s="238"/>
      <c r="BI732" s="238"/>
      <c r="BJ732" s="239"/>
      <c r="BK732" s="249">
        <f t="shared" si="550"/>
        <v>0</v>
      </c>
      <c r="BL732" s="238"/>
      <c r="BM732" s="238"/>
      <c r="BN732" s="238"/>
      <c r="BO732" s="246"/>
      <c r="BP732" s="223">
        <f t="shared" si="551"/>
        <v>0</v>
      </c>
      <c r="BQ732" s="238"/>
      <c r="BR732" s="238"/>
      <c r="BS732" s="238"/>
      <c r="BT732" s="246"/>
      <c r="BU732" s="249">
        <f t="shared" si="552"/>
        <v>0</v>
      </c>
      <c r="BV732" s="238"/>
      <c r="BW732" s="238"/>
      <c r="BX732" s="238"/>
      <c r="BY732" s="246"/>
      <c r="CA732" s="222">
        <v>645</v>
      </c>
      <c r="CB732" s="216"/>
      <c r="CC732" s="216"/>
      <c r="CD732" s="216"/>
      <c r="CE732" s="216"/>
      <c r="CF732" s="216">
        <f t="shared" si="532"/>
        <v>0</v>
      </c>
      <c r="CH732" s="263">
        <v>32</v>
      </c>
      <c r="CJ732" s="274">
        <v>81</v>
      </c>
    </row>
    <row r="733" spans="1:88" s="211" customFormat="1" ht="16.5" customHeight="1" x14ac:dyDescent="0.15">
      <c r="A733" s="213">
        <f t="shared" si="535"/>
        <v>719</v>
      </c>
      <c r="B733" s="236" t="s">
        <v>26</v>
      </c>
      <c r="C733" s="268" t="s">
        <v>411</v>
      </c>
      <c r="D733" s="266" t="s">
        <v>405</v>
      </c>
      <c r="E733" s="267" t="s">
        <v>379</v>
      </c>
      <c r="F733" s="272" t="s">
        <v>380</v>
      </c>
      <c r="G733" s="224" t="s">
        <v>412</v>
      </c>
      <c r="H733" s="264">
        <v>3</v>
      </c>
      <c r="I733" s="230">
        <v>44256</v>
      </c>
      <c r="J733" s="231">
        <v>44287</v>
      </c>
      <c r="K733" s="232">
        <v>10</v>
      </c>
      <c r="L733" s="232">
        <v>3</v>
      </c>
      <c r="M733" s="232">
        <v>4</v>
      </c>
      <c r="N733" s="232">
        <v>1</v>
      </c>
      <c r="O733" s="232">
        <v>1</v>
      </c>
      <c r="P733" s="232">
        <v>2</v>
      </c>
      <c r="Q733" s="233">
        <v>14</v>
      </c>
      <c r="R733" s="255"/>
      <c r="S733" s="255"/>
      <c r="T733" s="258">
        <v>36000</v>
      </c>
      <c r="U733" s="214">
        <f t="shared" si="536"/>
        <v>0</v>
      </c>
      <c r="V733" s="218">
        <f t="shared" si="537"/>
        <v>0</v>
      </c>
      <c r="W733" s="218">
        <f t="shared" si="538"/>
        <v>0</v>
      </c>
      <c r="X733" s="218">
        <f t="shared" si="539"/>
        <v>0</v>
      </c>
      <c r="Y733" s="212">
        <f t="shared" si="540"/>
        <v>0</v>
      </c>
      <c r="Z733" s="214">
        <f t="shared" si="541"/>
        <v>36000</v>
      </c>
      <c r="AA733" s="218">
        <f t="shared" si="542"/>
        <v>24000</v>
      </c>
      <c r="AB733" s="218">
        <f t="shared" si="543"/>
        <v>0</v>
      </c>
      <c r="AC733" s="218">
        <f t="shared" si="544"/>
        <v>0</v>
      </c>
      <c r="AD733" s="212">
        <f t="shared" si="545"/>
        <v>12000</v>
      </c>
      <c r="AE733" s="252"/>
      <c r="AF733" s="252"/>
      <c r="AH733" s="249">
        <f t="shared" si="546"/>
        <v>0</v>
      </c>
      <c r="AI733" s="238"/>
      <c r="AJ733" s="238"/>
      <c r="AK733" s="238"/>
      <c r="AL733" s="239"/>
      <c r="AM733" s="254"/>
      <c r="AN733" s="262"/>
      <c r="AO733" s="249">
        <f t="shared" si="547"/>
        <v>0</v>
      </c>
      <c r="AP733" s="238"/>
      <c r="AQ733" s="238"/>
      <c r="AR733" s="238"/>
      <c r="AS733" s="242"/>
      <c r="AT733" s="214">
        <f t="shared" si="548"/>
        <v>0</v>
      </c>
      <c r="AU733" s="238"/>
      <c r="AV733" s="238"/>
      <c r="AW733" s="238"/>
      <c r="AX733" s="239"/>
      <c r="AY733" s="249">
        <f t="shared" si="528"/>
        <v>36000</v>
      </c>
      <c r="AZ733" s="238">
        <v>24000</v>
      </c>
      <c r="BA733" s="238"/>
      <c r="BB733" s="238"/>
      <c r="BC733" s="246">
        <v>12000</v>
      </c>
      <c r="BD733" s="254"/>
      <c r="BE733" s="252"/>
      <c r="BF733" s="249">
        <f t="shared" si="549"/>
        <v>0</v>
      </c>
      <c r="BG733" s="238"/>
      <c r="BH733" s="238"/>
      <c r="BI733" s="238"/>
      <c r="BJ733" s="239"/>
      <c r="BK733" s="249">
        <f t="shared" si="550"/>
        <v>0</v>
      </c>
      <c r="BL733" s="238"/>
      <c r="BM733" s="238"/>
      <c r="BN733" s="238"/>
      <c r="BO733" s="246"/>
      <c r="BP733" s="223">
        <f t="shared" si="551"/>
        <v>0</v>
      </c>
      <c r="BQ733" s="238"/>
      <c r="BR733" s="238"/>
      <c r="BS733" s="238"/>
      <c r="BT733" s="246"/>
      <c r="BU733" s="249">
        <f t="shared" si="552"/>
        <v>0</v>
      </c>
      <c r="BV733" s="238"/>
      <c r="BW733" s="238"/>
      <c r="BX733" s="238"/>
      <c r="BY733" s="246"/>
      <c r="CA733" s="222">
        <v>646</v>
      </c>
      <c r="CB733" s="216"/>
      <c r="CC733" s="216"/>
      <c r="CD733" s="216"/>
      <c r="CE733" s="216"/>
      <c r="CF733" s="216">
        <f t="shared" si="532"/>
        <v>0</v>
      </c>
      <c r="CH733" s="263">
        <v>32</v>
      </c>
      <c r="CJ733" s="274">
        <v>81</v>
      </c>
    </row>
    <row r="734" spans="1:88" s="211" customFormat="1" ht="16.5" customHeight="1" x14ac:dyDescent="0.15">
      <c r="A734" s="213">
        <f t="shared" si="535"/>
        <v>720</v>
      </c>
      <c r="B734" s="236" t="s">
        <v>26</v>
      </c>
      <c r="C734" s="268" t="s">
        <v>413</v>
      </c>
      <c r="D734" s="266" t="s">
        <v>405</v>
      </c>
      <c r="E734" s="267" t="s">
        <v>379</v>
      </c>
      <c r="F734" s="272" t="s">
        <v>380</v>
      </c>
      <c r="G734" s="224" t="s">
        <v>414</v>
      </c>
      <c r="H734" s="264">
        <v>3</v>
      </c>
      <c r="I734" s="230">
        <v>44256</v>
      </c>
      <c r="J734" s="231">
        <v>44287</v>
      </c>
      <c r="K734" s="232">
        <v>10</v>
      </c>
      <c r="L734" s="232">
        <v>3</v>
      </c>
      <c r="M734" s="232">
        <v>4</v>
      </c>
      <c r="N734" s="232">
        <v>1</v>
      </c>
      <c r="O734" s="232">
        <v>1</v>
      </c>
      <c r="P734" s="232">
        <v>2</v>
      </c>
      <c r="Q734" s="233">
        <v>16</v>
      </c>
      <c r="R734" s="255"/>
      <c r="S734" s="255"/>
      <c r="T734" s="258">
        <v>5000</v>
      </c>
      <c r="U734" s="214">
        <f t="shared" si="536"/>
        <v>0</v>
      </c>
      <c r="V734" s="218">
        <f t="shared" si="537"/>
        <v>0</v>
      </c>
      <c r="W734" s="218">
        <f t="shared" si="538"/>
        <v>0</v>
      </c>
      <c r="X734" s="218">
        <f t="shared" si="539"/>
        <v>0</v>
      </c>
      <c r="Y734" s="212">
        <f t="shared" si="540"/>
        <v>0</v>
      </c>
      <c r="Z734" s="214">
        <f t="shared" si="541"/>
        <v>5000</v>
      </c>
      <c r="AA734" s="218">
        <f t="shared" si="542"/>
        <v>0</v>
      </c>
      <c r="AB734" s="218">
        <f t="shared" si="543"/>
        <v>0</v>
      </c>
      <c r="AC734" s="218">
        <f t="shared" si="544"/>
        <v>0</v>
      </c>
      <c r="AD734" s="212">
        <f t="shared" si="545"/>
        <v>5000</v>
      </c>
      <c r="AE734" s="252"/>
      <c r="AF734" s="252"/>
      <c r="AH734" s="249">
        <f t="shared" si="546"/>
        <v>0</v>
      </c>
      <c r="AI734" s="238"/>
      <c r="AJ734" s="238"/>
      <c r="AK734" s="238"/>
      <c r="AL734" s="239"/>
      <c r="AM734" s="254"/>
      <c r="AN734" s="262"/>
      <c r="AO734" s="249">
        <f t="shared" si="547"/>
        <v>0</v>
      </c>
      <c r="AP734" s="238"/>
      <c r="AQ734" s="238"/>
      <c r="AR734" s="238"/>
      <c r="AS734" s="242"/>
      <c r="AT734" s="214">
        <f t="shared" si="548"/>
        <v>0</v>
      </c>
      <c r="AU734" s="238"/>
      <c r="AV734" s="238"/>
      <c r="AW734" s="238"/>
      <c r="AX734" s="239"/>
      <c r="AY734" s="249">
        <f t="shared" si="528"/>
        <v>5000</v>
      </c>
      <c r="AZ734" s="238">
        <v>0</v>
      </c>
      <c r="BA734" s="238">
        <v>0</v>
      </c>
      <c r="BB734" s="238">
        <v>0</v>
      </c>
      <c r="BC734" s="246">
        <v>5000</v>
      </c>
      <c r="BD734" s="254"/>
      <c r="BE734" s="252"/>
      <c r="BF734" s="249">
        <f t="shared" si="549"/>
        <v>0</v>
      </c>
      <c r="BG734" s="238"/>
      <c r="BH734" s="238"/>
      <c r="BI734" s="238"/>
      <c r="BJ734" s="239"/>
      <c r="BK734" s="249">
        <f t="shared" si="550"/>
        <v>0</v>
      </c>
      <c r="BL734" s="238"/>
      <c r="BM734" s="238"/>
      <c r="BN734" s="238"/>
      <c r="BO734" s="246"/>
      <c r="BP734" s="223">
        <f t="shared" si="551"/>
        <v>0</v>
      </c>
      <c r="BQ734" s="238"/>
      <c r="BR734" s="238"/>
      <c r="BS734" s="238"/>
      <c r="BT734" s="246"/>
      <c r="BU734" s="249">
        <f t="shared" si="552"/>
        <v>0</v>
      </c>
      <c r="BV734" s="238"/>
      <c r="BW734" s="238"/>
      <c r="BX734" s="238"/>
      <c r="BY734" s="246"/>
      <c r="CA734" s="222">
        <v>647</v>
      </c>
      <c r="CB734" s="216"/>
      <c r="CC734" s="216"/>
      <c r="CD734" s="216"/>
      <c r="CE734" s="216"/>
      <c r="CF734" s="216">
        <f t="shared" si="532"/>
        <v>0</v>
      </c>
      <c r="CH734" s="263">
        <v>32</v>
      </c>
      <c r="CJ734" s="274">
        <v>81</v>
      </c>
    </row>
    <row r="735" spans="1:88" s="211" customFormat="1" ht="16.5" customHeight="1" x14ac:dyDescent="0.15">
      <c r="A735" s="213">
        <f t="shared" si="535"/>
        <v>721</v>
      </c>
      <c r="B735" s="236" t="s">
        <v>26</v>
      </c>
      <c r="C735" s="268" t="s">
        <v>415</v>
      </c>
      <c r="D735" s="266" t="s">
        <v>405</v>
      </c>
      <c r="E735" s="267" t="s">
        <v>379</v>
      </c>
      <c r="F735" s="272" t="s">
        <v>380</v>
      </c>
      <c r="G735" s="224" t="s">
        <v>416</v>
      </c>
      <c r="H735" s="264">
        <v>3</v>
      </c>
      <c r="I735" s="230">
        <v>44256</v>
      </c>
      <c r="J735" s="231">
        <v>44287</v>
      </c>
      <c r="K735" s="232">
        <v>10</v>
      </c>
      <c r="L735" s="232">
        <v>3</v>
      </c>
      <c r="M735" s="232">
        <v>4</v>
      </c>
      <c r="N735" s="232">
        <v>1</v>
      </c>
      <c r="O735" s="232">
        <v>1</v>
      </c>
      <c r="P735" s="232">
        <v>2</v>
      </c>
      <c r="Q735" s="233">
        <v>16</v>
      </c>
      <c r="R735" s="255"/>
      <c r="S735" s="255"/>
      <c r="T735" s="258">
        <v>5000</v>
      </c>
      <c r="U735" s="214">
        <f t="shared" si="536"/>
        <v>0</v>
      </c>
      <c r="V735" s="218">
        <f t="shared" si="537"/>
        <v>0</v>
      </c>
      <c r="W735" s="218">
        <f t="shared" si="538"/>
        <v>0</v>
      </c>
      <c r="X735" s="218">
        <f t="shared" si="539"/>
        <v>0</v>
      </c>
      <c r="Y735" s="212">
        <f t="shared" si="540"/>
        <v>0</v>
      </c>
      <c r="Z735" s="214">
        <f t="shared" si="541"/>
        <v>5000</v>
      </c>
      <c r="AA735" s="218">
        <f t="shared" si="542"/>
        <v>1666</v>
      </c>
      <c r="AB735" s="218">
        <f t="shared" si="543"/>
        <v>0</v>
      </c>
      <c r="AC735" s="218">
        <f t="shared" si="544"/>
        <v>0</v>
      </c>
      <c r="AD735" s="212">
        <f t="shared" si="545"/>
        <v>3334</v>
      </c>
      <c r="AE735" s="252"/>
      <c r="AF735" s="252"/>
      <c r="AH735" s="249">
        <f t="shared" si="546"/>
        <v>0</v>
      </c>
      <c r="AI735" s="238"/>
      <c r="AJ735" s="238"/>
      <c r="AK735" s="238"/>
      <c r="AL735" s="239"/>
      <c r="AM735" s="254"/>
      <c r="AN735" s="262"/>
      <c r="AO735" s="249">
        <f t="shared" si="547"/>
        <v>0</v>
      </c>
      <c r="AP735" s="238"/>
      <c r="AQ735" s="238"/>
      <c r="AR735" s="238"/>
      <c r="AS735" s="242"/>
      <c r="AT735" s="214">
        <f t="shared" si="548"/>
        <v>0</v>
      </c>
      <c r="AU735" s="238"/>
      <c r="AV735" s="238"/>
      <c r="AW735" s="238"/>
      <c r="AX735" s="239"/>
      <c r="AY735" s="249">
        <f t="shared" si="528"/>
        <v>5000</v>
      </c>
      <c r="AZ735" s="238">
        <v>1666</v>
      </c>
      <c r="BA735" s="238">
        <v>0</v>
      </c>
      <c r="BB735" s="238">
        <v>0</v>
      </c>
      <c r="BC735" s="246">
        <v>3334</v>
      </c>
      <c r="BD735" s="254"/>
      <c r="BE735" s="252"/>
      <c r="BF735" s="249">
        <f t="shared" si="549"/>
        <v>0</v>
      </c>
      <c r="BG735" s="238"/>
      <c r="BH735" s="238"/>
      <c r="BI735" s="238"/>
      <c r="BJ735" s="239"/>
      <c r="BK735" s="249">
        <f t="shared" si="550"/>
        <v>0</v>
      </c>
      <c r="BL735" s="238"/>
      <c r="BM735" s="238"/>
      <c r="BN735" s="238"/>
      <c r="BO735" s="246"/>
      <c r="BP735" s="223">
        <f t="shared" si="551"/>
        <v>0</v>
      </c>
      <c r="BQ735" s="238"/>
      <c r="BR735" s="238"/>
      <c r="BS735" s="238"/>
      <c r="BT735" s="246"/>
      <c r="BU735" s="249">
        <f t="shared" si="552"/>
        <v>0</v>
      </c>
      <c r="BV735" s="238"/>
      <c r="BW735" s="238"/>
      <c r="BX735" s="238"/>
      <c r="BY735" s="246"/>
      <c r="CA735" s="222">
        <v>648</v>
      </c>
      <c r="CB735" s="216"/>
      <c r="CC735" s="216"/>
      <c r="CD735" s="216"/>
      <c r="CE735" s="216"/>
      <c r="CF735" s="216">
        <f t="shared" si="532"/>
        <v>0</v>
      </c>
      <c r="CH735" s="263">
        <v>32</v>
      </c>
      <c r="CJ735" s="274">
        <v>81</v>
      </c>
    </row>
    <row r="736" spans="1:88" s="211" customFormat="1" ht="16.5" customHeight="1" x14ac:dyDescent="0.15">
      <c r="A736" s="213">
        <f t="shared" si="535"/>
        <v>722</v>
      </c>
      <c r="B736" s="236" t="s">
        <v>26</v>
      </c>
      <c r="C736" s="268" t="s">
        <v>417</v>
      </c>
      <c r="D736" s="266" t="s">
        <v>405</v>
      </c>
      <c r="E736" s="267" t="s">
        <v>379</v>
      </c>
      <c r="F736" s="272" t="s">
        <v>380</v>
      </c>
      <c r="G736" s="224" t="s">
        <v>418</v>
      </c>
      <c r="H736" s="264">
        <v>3</v>
      </c>
      <c r="I736" s="230">
        <v>44256</v>
      </c>
      <c r="J736" s="231">
        <v>44287</v>
      </c>
      <c r="K736" s="232">
        <v>10</v>
      </c>
      <c r="L736" s="232">
        <v>3</v>
      </c>
      <c r="M736" s="232">
        <v>4</v>
      </c>
      <c r="N736" s="232">
        <v>1</v>
      </c>
      <c r="O736" s="232">
        <v>1</v>
      </c>
      <c r="P736" s="232">
        <v>2</v>
      </c>
      <c r="Q736" s="233">
        <v>25</v>
      </c>
      <c r="R736" s="255"/>
      <c r="S736" s="255"/>
      <c r="T736" s="258">
        <v>257000</v>
      </c>
      <c r="U736" s="214">
        <f t="shared" si="536"/>
        <v>0</v>
      </c>
      <c r="V736" s="218">
        <f t="shared" si="537"/>
        <v>0</v>
      </c>
      <c r="W736" s="218">
        <f t="shared" si="538"/>
        <v>0</v>
      </c>
      <c r="X736" s="218">
        <f t="shared" si="539"/>
        <v>0</v>
      </c>
      <c r="Y736" s="212">
        <f t="shared" si="540"/>
        <v>0</v>
      </c>
      <c r="Z736" s="214">
        <f t="shared" si="541"/>
        <v>257000</v>
      </c>
      <c r="AA736" s="218">
        <f t="shared" si="542"/>
        <v>192750</v>
      </c>
      <c r="AB736" s="218">
        <f t="shared" si="543"/>
        <v>0</v>
      </c>
      <c r="AC736" s="218">
        <f t="shared" si="544"/>
        <v>0</v>
      </c>
      <c r="AD736" s="212">
        <f t="shared" si="545"/>
        <v>64250</v>
      </c>
      <c r="AE736" s="252"/>
      <c r="AF736" s="252"/>
      <c r="AH736" s="249">
        <f t="shared" si="546"/>
        <v>0</v>
      </c>
      <c r="AI736" s="238"/>
      <c r="AJ736" s="238"/>
      <c r="AK736" s="238"/>
      <c r="AL736" s="239"/>
      <c r="AM736" s="254"/>
      <c r="AN736" s="262"/>
      <c r="AO736" s="249">
        <f t="shared" si="547"/>
        <v>0</v>
      </c>
      <c r="AP736" s="238"/>
      <c r="AQ736" s="238"/>
      <c r="AR736" s="238"/>
      <c r="AS736" s="242"/>
      <c r="AT736" s="214">
        <f t="shared" si="548"/>
        <v>0</v>
      </c>
      <c r="AU736" s="238"/>
      <c r="AV736" s="238"/>
      <c r="AW736" s="238"/>
      <c r="AX736" s="239"/>
      <c r="AY736" s="249">
        <f t="shared" si="528"/>
        <v>257000</v>
      </c>
      <c r="AZ736" s="238">
        <v>192750</v>
      </c>
      <c r="BA736" s="238"/>
      <c r="BB736" s="238"/>
      <c r="BC736" s="246">
        <v>64250</v>
      </c>
      <c r="BD736" s="254"/>
      <c r="BE736" s="252"/>
      <c r="BF736" s="249">
        <f t="shared" si="549"/>
        <v>0</v>
      </c>
      <c r="BG736" s="238"/>
      <c r="BH736" s="238"/>
      <c r="BI736" s="238"/>
      <c r="BJ736" s="239"/>
      <c r="BK736" s="249">
        <f t="shared" si="550"/>
        <v>0</v>
      </c>
      <c r="BL736" s="238"/>
      <c r="BM736" s="238"/>
      <c r="BN736" s="238"/>
      <c r="BO736" s="246"/>
      <c r="BP736" s="223">
        <f t="shared" si="551"/>
        <v>0</v>
      </c>
      <c r="BQ736" s="238"/>
      <c r="BR736" s="238"/>
      <c r="BS736" s="238"/>
      <c r="BT736" s="246"/>
      <c r="BU736" s="249">
        <f t="shared" si="552"/>
        <v>0</v>
      </c>
      <c r="BV736" s="238"/>
      <c r="BW736" s="238"/>
      <c r="BX736" s="238"/>
      <c r="BY736" s="246"/>
      <c r="CA736" s="222">
        <v>649</v>
      </c>
      <c r="CB736" s="216"/>
      <c r="CC736" s="216"/>
      <c r="CD736" s="216"/>
      <c r="CE736" s="216"/>
      <c r="CF736" s="216">
        <f t="shared" si="532"/>
        <v>0</v>
      </c>
      <c r="CH736" s="263">
        <v>32</v>
      </c>
      <c r="CJ736" s="274">
        <v>81</v>
      </c>
    </row>
    <row r="737" spans="1:88" s="211" customFormat="1" ht="16.5" customHeight="1" x14ac:dyDescent="0.15">
      <c r="A737" s="213">
        <f t="shared" si="535"/>
        <v>723</v>
      </c>
      <c r="B737" s="236" t="s">
        <v>26</v>
      </c>
      <c r="C737" s="268" t="s">
        <v>419</v>
      </c>
      <c r="D737" s="266" t="s">
        <v>405</v>
      </c>
      <c r="E737" s="267" t="s">
        <v>379</v>
      </c>
      <c r="F737" s="272" t="s">
        <v>380</v>
      </c>
      <c r="G737" s="224" t="s">
        <v>420</v>
      </c>
      <c r="H737" s="264">
        <v>3</v>
      </c>
      <c r="I737" s="230">
        <v>44256</v>
      </c>
      <c r="J737" s="231">
        <v>44287</v>
      </c>
      <c r="K737" s="232">
        <v>10</v>
      </c>
      <c r="L737" s="232">
        <v>3</v>
      </c>
      <c r="M737" s="232">
        <v>4</v>
      </c>
      <c r="N737" s="232">
        <v>1</v>
      </c>
      <c r="O737" s="232">
        <v>1</v>
      </c>
      <c r="P737" s="232">
        <v>2</v>
      </c>
      <c r="Q737" s="233">
        <v>25</v>
      </c>
      <c r="R737" s="255"/>
      <c r="S737" s="255"/>
      <c r="T737" s="258">
        <v>66000</v>
      </c>
      <c r="U737" s="214">
        <f t="shared" si="536"/>
        <v>0</v>
      </c>
      <c r="V737" s="218">
        <f t="shared" si="537"/>
        <v>0</v>
      </c>
      <c r="W737" s="218">
        <f t="shared" si="538"/>
        <v>0</v>
      </c>
      <c r="X737" s="218">
        <f t="shared" si="539"/>
        <v>0</v>
      </c>
      <c r="Y737" s="212">
        <f t="shared" si="540"/>
        <v>0</v>
      </c>
      <c r="Z737" s="214">
        <f t="shared" si="541"/>
        <v>66000</v>
      </c>
      <c r="AA737" s="218">
        <f t="shared" si="542"/>
        <v>44000</v>
      </c>
      <c r="AB737" s="218">
        <f t="shared" si="543"/>
        <v>0</v>
      </c>
      <c r="AC737" s="218">
        <f t="shared" si="544"/>
        <v>0</v>
      </c>
      <c r="AD737" s="212">
        <f t="shared" si="545"/>
        <v>22000</v>
      </c>
      <c r="AE737" s="252"/>
      <c r="AF737" s="252"/>
      <c r="AH737" s="249">
        <f t="shared" si="546"/>
        <v>0</v>
      </c>
      <c r="AI737" s="238"/>
      <c r="AJ737" s="238"/>
      <c r="AK737" s="238"/>
      <c r="AL737" s="239"/>
      <c r="AM737" s="254"/>
      <c r="AN737" s="262"/>
      <c r="AO737" s="249">
        <f t="shared" si="547"/>
        <v>0</v>
      </c>
      <c r="AP737" s="238"/>
      <c r="AQ737" s="238"/>
      <c r="AR737" s="238"/>
      <c r="AS737" s="242"/>
      <c r="AT737" s="214">
        <f t="shared" si="548"/>
        <v>0</v>
      </c>
      <c r="AU737" s="238"/>
      <c r="AV737" s="238"/>
      <c r="AW737" s="238"/>
      <c r="AX737" s="239"/>
      <c r="AY737" s="249">
        <f t="shared" si="528"/>
        <v>66000</v>
      </c>
      <c r="AZ737" s="238">
        <v>44000</v>
      </c>
      <c r="BA737" s="238"/>
      <c r="BB737" s="238"/>
      <c r="BC737" s="246">
        <v>22000</v>
      </c>
      <c r="BD737" s="254"/>
      <c r="BE737" s="252"/>
      <c r="BF737" s="249">
        <f t="shared" si="549"/>
        <v>0</v>
      </c>
      <c r="BG737" s="238"/>
      <c r="BH737" s="238"/>
      <c r="BI737" s="238"/>
      <c r="BJ737" s="239"/>
      <c r="BK737" s="249">
        <f t="shared" si="550"/>
        <v>0</v>
      </c>
      <c r="BL737" s="238"/>
      <c r="BM737" s="238"/>
      <c r="BN737" s="238"/>
      <c r="BO737" s="246"/>
      <c r="BP737" s="223">
        <f t="shared" si="551"/>
        <v>0</v>
      </c>
      <c r="BQ737" s="238"/>
      <c r="BR737" s="238"/>
      <c r="BS737" s="238"/>
      <c r="BT737" s="246"/>
      <c r="BU737" s="249">
        <f t="shared" si="552"/>
        <v>0</v>
      </c>
      <c r="BV737" s="238"/>
      <c r="BW737" s="238"/>
      <c r="BX737" s="238"/>
      <c r="BY737" s="246"/>
      <c r="CA737" s="222">
        <v>650</v>
      </c>
      <c r="CB737" s="216"/>
      <c r="CC737" s="216"/>
      <c r="CD737" s="216"/>
      <c r="CE737" s="216"/>
      <c r="CF737" s="216">
        <f t="shared" si="532"/>
        <v>0</v>
      </c>
      <c r="CH737" s="263">
        <v>32</v>
      </c>
      <c r="CJ737" s="274">
        <v>81</v>
      </c>
    </row>
    <row r="738" spans="1:88" s="211" customFormat="1" ht="16.5" customHeight="1" x14ac:dyDescent="0.15">
      <c r="A738" s="213">
        <f t="shared" si="535"/>
        <v>724</v>
      </c>
      <c r="B738" s="236" t="s">
        <v>26</v>
      </c>
      <c r="C738" s="268" t="s">
        <v>421</v>
      </c>
      <c r="D738" s="266" t="s">
        <v>405</v>
      </c>
      <c r="E738" s="267" t="s">
        <v>379</v>
      </c>
      <c r="F738" s="272" t="s">
        <v>380</v>
      </c>
      <c r="G738" s="224" t="s">
        <v>422</v>
      </c>
      <c r="H738" s="264">
        <v>3</v>
      </c>
      <c r="I738" s="230">
        <v>44256</v>
      </c>
      <c r="J738" s="231">
        <v>44287</v>
      </c>
      <c r="K738" s="232">
        <v>10</v>
      </c>
      <c r="L738" s="232">
        <v>3</v>
      </c>
      <c r="M738" s="232">
        <v>4</v>
      </c>
      <c r="N738" s="232">
        <v>1</v>
      </c>
      <c r="O738" s="232">
        <v>1</v>
      </c>
      <c r="P738" s="232">
        <v>2</v>
      </c>
      <c r="Q738" s="233">
        <v>25</v>
      </c>
      <c r="R738" s="255"/>
      <c r="S738" s="255"/>
      <c r="T738" s="258">
        <v>71000</v>
      </c>
      <c r="U738" s="214">
        <f t="shared" si="536"/>
        <v>0</v>
      </c>
      <c r="V738" s="218">
        <f t="shared" si="537"/>
        <v>0</v>
      </c>
      <c r="W738" s="218">
        <f t="shared" si="538"/>
        <v>0</v>
      </c>
      <c r="X738" s="218">
        <f t="shared" si="539"/>
        <v>0</v>
      </c>
      <c r="Y738" s="212">
        <f t="shared" si="540"/>
        <v>0</v>
      </c>
      <c r="Z738" s="214">
        <f t="shared" si="541"/>
        <v>71000</v>
      </c>
      <c r="AA738" s="218">
        <f t="shared" si="542"/>
        <v>35500</v>
      </c>
      <c r="AB738" s="218">
        <f t="shared" si="543"/>
        <v>0</v>
      </c>
      <c r="AC738" s="218">
        <f t="shared" si="544"/>
        <v>0</v>
      </c>
      <c r="AD738" s="212">
        <f t="shared" si="545"/>
        <v>35500</v>
      </c>
      <c r="AE738" s="252"/>
      <c r="AF738" s="252"/>
      <c r="AH738" s="249">
        <f t="shared" si="546"/>
        <v>0</v>
      </c>
      <c r="AI738" s="238"/>
      <c r="AJ738" s="238"/>
      <c r="AK738" s="238"/>
      <c r="AL738" s="239"/>
      <c r="AM738" s="254"/>
      <c r="AN738" s="262"/>
      <c r="AO738" s="249">
        <f t="shared" si="547"/>
        <v>0</v>
      </c>
      <c r="AP738" s="238"/>
      <c r="AQ738" s="238"/>
      <c r="AR738" s="238"/>
      <c r="AS738" s="242"/>
      <c r="AT738" s="214">
        <f t="shared" si="548"/>
        <v>0</v>
      </c>
      <c r="AU738" s="238"/>
      <c r="AV738" s="238"/>
      <c r="AW738" s="238"/>
      <c r="AX738" s="239"/>
      <c r="AY738" s="249">
        <f t="shared" si="528"/>
        <v>71000</v>
      </c>
      <c r="AZ738" s="238">
        <v>35500</v>
      </c>
      <c r="BA738" s="238"/>
      <c r="BB738" s="238"/>
      <c r="BC738" s="246">
        <v>35500</v>
      </c>
      <c r="BD738" s="254"/>
      <c r="BE738" s="252"/>
      <c r="BF738" s="249">
        <f t="shared" si="549"/>
        <v>0</v>
      </c>
      <c r="BG738" s="238"/>
      <c r="BH738" s="238"/>
      <c r="BI738" s="238"/>
      <c r="BJ738" s="239"/>
      <c r="BK738" s="249">
        <f t="shared" si="550"/>
        <v>0</v>
      </c>
      <c r="BL738" s="238"/>
      <c r="BM738" s="238"/>
      <c r="BN738" s="238"/>
      <c r="BO738" s="246"/>
      <c r="BP738" s="223">
        <f t="shared" si="551"/>
        <v>0</v>
      </c>
      <c r="BQ738" s="238"/>
      <c r="BR738" s="238"/>
      <c r="BS738" s="238"/>
      <c r="BT738" s="246"/>
      <c r="BU738" s="249">
        <f t="shared" si="552"/>
        <v>0</v>
      </c>
      <c r="BV738" s="238"/>
      <c r="BW738" s="238"/>
      <c r="BX738" s="238"/>
      <c r="BY738" s="246"/>
      <c r="CA738" s="222">
        <v>651</v>
      </c>
      <c r="CB738" s="216"/>
      <c r="CC738" s="216"/>
      <c r="CD738" s="216"/>
      <c r="CE738" s="216"/>
      <c r="CF738" s="216">
        <f t="shared" si="532"/>
        <v>0</v>
      </c>
      <c r="CH738" s="263">
        <v>32</v>
      </c>
      <c r="CJ738" s="274">
        <v>81</v>
      </c>
    </row>
    <row r="739" spans="1:88" s="211" customFormat="1" ht="16.5" customHeight="1" x14ac:dyDescent="0.15">
      <c r="A739" s="213"/>
      <c r="B739" s="236"/>
      <c r="C739" s="268"/>
      <c r="D739" s="697" t="s">
        <v>405</v>
      </c>
      <c r="E739" s="267"/>
      <c r="F739" s="272"/>
      <c r="G739" s="224"/>
      <c r="H739" s="1174">
        <v>3</v>
      </c>
      <c r="I739" s="230"/>
      <c r="J739" s="231"/>
      <c r="K739" s="232"/>
      <c r="L739" s="232"/>
      <c r="M739" s="232"/>
      <c r="N739" s="232"/>
      <c r="O739" s="232"/>
      <c r="P739" s="232"/>
      <c r="Q739" s="233"/>
      <c r="R739" s="255"/>
      <c r="S739" s="255"/>
      <c r="T739" s="939">
        <f>SUBTOTAL(9,T730:T738)</f>
        <v>457000</v>
      </c>
      <c r="U739" s="214">
        <f t="shared" ref="U739:AD739" si="553">SUBTOTAL(9,U730:U738)</f>
        <v>0</v>
      </c>
      <c r="V739" s="218">
        <f t="shared" si="553"/>
        <v>0</v>
      </c>
      <c r="W739" s="218">
        <f t="shared" si="553"/>
        <v>0</v>
      </c>
      <c r="X739" s="218">
        <f t="shared" si="553"/>
        <v>0</v>
      </c>
      <c r="Y739" s="212">
        <f t="shared" si="553"/>
        <v>0</v>
      </c>
      <c r="Z739" s="939">
        <f t="shared" si="553"/>
        <v>457000</v>
      </c>
      <c r="AA739" s="1149">
        <f t="shared" si="553"/>
        <v>310166</v>
      </c>
      <c r="AB739" s="218">
        <f t="shared" si="553"/>
        <v>0</v>
      </c>
      <c r="AC739" s="218">
        <f t="shared" si="553"/>
        <v>0</v>
      </c>
      <c r="AD739" s="1141">
        <f t="shared" si="553"/>
        <v>146834</v>
      </c>
      <c r="AE739" s="252"/>
      <c r="AF739" s="252"/>
      <c r="AH739" s="249"/>
      <c r="AI739" s="238"/>
      <c r="AJ739" s="238"/>
      <c r="AK739" s="238"/>
      <c r="AL739" s="239"/>
      <c r="AM739" s="254"/>
      <c r="AN739" s="252"/>
      <c r="AO739" s="249"/>
      <c r="AP739" s="238"/>
      <c r="AQ739" s="238"/>
      <c r="AR739" s="238"/>
      <c r="AS739" s="242"/>
      <c r="AT739" s="214">
        <f t="shared" si="548"/>
        <v>0</v>
      </c>
      <c r="AU739" s="238"/>
      <c r="AV739" s="238"/>
      <c r="AW739" s="238"/>
      <c r="AX739" s="239"/>
      <c r="AY739" s="249">
        <f t="shared" si="528"/>
        <v>0</v>
      </c>
      <c r="AZ739" s="238"/>
      <c r="BA739" s="238"/>
      <c r="BB739" s="238"/>
      <c r="BC739" s="246"/>
      <c r="BD739" s="254"/>
      <c r="BE739" s="252"/>
      <c r="BF739" s="249">
        <f t="shared" si="549"/>
        <v>0</v>
      </c>
      <c r="BG739" s="238"/>
      <c r="BH739" s="238"/>
      <c r="BI739" s="238"/>
      <c r="BJ739" s="239"/>
      <c r="BK739" s="249">
        <f t="shared" si="550"/>
        <v>0</v>
      </c>
      <c r="BL739" s="238"/>
      <c r="BM739" s="238"/>
      <c r="BN739" s="238"/>
      <c r="BO739" s="246"/>
      <c r="BP739" s="223">
        <f t="shared" si="551"/>
        <v>0</v>
      </c>
      <c r="BQ739" s="238"/>
      <c r="BR739" s="238"/>
      <c r="BS739" s="238"/>
      <c r="BT739" s="246"/>
      <c r="BU739" s="249">
        <f t="shared" si="552"/>
        <v>0</v>
      </c>
      <c r="BV739" s="238"/>
      <c r="BW739" s="238"/>
      <c r="BX739" s="238"/>
      <c r="BY739" s="246"/>
      <c r="CA739" s="222"/>
      <c r="CB739" s="216"/>
      <c r="CC739" s="216"/>
      <c r="CD739" s="216"/>
      <c r="CE739" s="216"/>
      <c r="CF739" s="216">
        <f t="shared" si="532"/>
        <v>0</v>
      </c>
      <c r="CH739" s="263"/>
      <c r="CJ739" s="274"/>
    </row>
    <row r="740" spans="1:88" s="165" customFormat="1" ht="16.5" customHeight="1" x14ac:dyDescent="0.15">
      <c r="A740" s="213">
        <f>+ROW()-14</f>
        <v>726</v>
      </c>
      <c r="B740" s="150" t="s">
        <v>28</v>
      </c>
      <c r="C740" s="441" t="s">
        <v>1369</v>
      </c>
      <c r="D740" s="185" t="s">
        <v>1905</v>
      </c>
      <c r="E740" s="188" t="s">
        <v>379</v>
      </c>
      <c r="F740" s="559" t="s">
        <v>1358</v>
      </c>
      <c r="G740" s="151" t="s">
        <v>1370</v>
      </c>
      <c r="H740" s="162" t="s">
        <v>255</v>
      </c>
      <c r="I740" s="433" t="s">
        <v>1899</v>
      </c>
      <c r="J740" s="154">
        <v>44835</v>
      </c>
      <c r="K740" s="155">
        <v>10</v>
      </c>
      <c r="L740" s="155">
        <v>3</v>
      </c>
      <c r="M740" s="155">
        <v>5</v>
      </c>
      <c r="N740" s="155">
        <v>1</v>
      </c>
      <c r="O740" s="155">
        <v>1</v>
      </c>
      <c r="P740" s="155">
        <v>1</v>
      </c>
      <c r="Q740" s="156">
        <v>4</v>
      </c>
      <c r="R740" s="163"/>
      <c r="S740" s="163"/>
      <c r="T740" s="164">
        <v>249000</v>
      </c>
      <c r="U740" s="214">
        <f t="shared" ref="U740" si="554">AH740+AO740</f>
        <v>0</v>
      </c>
      <c r="V740" s="218">
        <f t="shared" ref="V740" si="555">AI740+AP740</f>
        <v>0</v>
      </c>
      <c r="W740" s="218">
        <f t="shared" ref="W740" si="556">AJ740+AQ740</f>
        <v>0</v>
      </c>
      <c r="X740" s="218">
        <f t="shared" ref="X740" si="557">AK740+AR740</f>
        <v>0</v>
      </c>
      <c r="Y740" s="212">
        <f t="shared" ref="Y740" si="558">AL740+AS740</f>
        <v>0</v>
      </c>
      <c r="Z740" s="214">
        <f t="shared" ref="Z740" si="559">AT740+AY740+BF740+BK740+BP740+BU740</f>
        <v>249000</v>
      </c>
      <c r="AA740" s="218">
        <f t="shared" ref="AA740" si="560">AU740+AZ740+BG740+BL740+BQ740+BV740</f>
        <v>0</v>
      </c>
      <c r="AB740" s="218">
        <f t="shared" ref="AB740" si="561">AV740+BA740+BH740+BM740+BR740+BW740</f>
        <v>0</v>
      </c>
      <c r="AC740" s="218">
        <f t="shared" ref="AC740" si="562">AW740+BB740+BI740+BN740+BS740+BX740</f>
        <v>19000</v>
      </c>
      <c r="AD740" s="212">
        <f t="shared" si="545"/>
        <v>230000</v>
      </c>
      <c r="AH740" s="166">
        <v>0</v>
      </c>
      <c r="AI740" s="167"/>
      <c r="AJ740" s="167"/>
      <c r="AK740" s="167"/>
      <c r="AL740" s="168"/>
      <c r="AM740" s="169"/>
      <c r="AN740" s="169"/>
      <c r="AO740" s="166">
        <v>0</v>
      </c>
      <c r="AP740" s="167"/>
      <c r="AQ740" s="167"/>
      <c r="AR740" s="167"/>
      <c r="AS740" s="170"/>
      <c r="AT740" s="214">
        <f t="shared" si="548"/>
        <v>99500</v>
      </c>
      <c r="AU740" s="167"/>
      <c r="AV740" s="167"/>
      <c r="AW740" s="167">
        <v>7500</v>
      </c>
      <c r="AX740" s="168">
        <v>92000</v>
      </c>
      <c r="AY740" s="249">
        <f t="shared" si="528"/>
        <v>99500</v>
      </c>
      <c r="AZ740" s="167"/>
      <c r="BA740" s="167"/>
      <c r="BB740" s="167">
        <v>7500</v>
      </c>
      <c r="BC740" s="171">
        <v>92000</v>
      </c>
      <c r="BD740" s="169"/>
      <c r="BE740" s="169"/>
      <c r="BF740" s="249">
        <f t="shared" si="549"/>
        <v>50000</v>
      </c>
      <c r="BG740" s="167"/>
      <c r="BH740" s="167"/>
      <c r="BI740" s="167">
        <v>4000</v>
      </c>
      <c r="BJ740" s="168">
        <v>46000</v>
      </c>
      <c r="BK740" s="249">
        <f t="shared" si="550"/>
        <v>0</v>
      </c>
      <c r="BL740" s="167"/>
      <c r="BM740" s="167"/>
      <c r="BN740" s="167"/>
      <c r="BO740" s="171"/>
      <c r="BP740" s="223">
        <f t="shared" si="551"/>
        <v>0</v>
      </c>
      <c r="BQ740" s="167"/>
      <c r="BR740" s="167"/>
      <c r="BS740" s="167"/>
      <c r="BT740" s="171"/>
      <c r="BU740" s="249">
        <f t="shared" si="552"/>
        <v>0</v>
      </c>
      <c r="BV740" s="167"/>
      <c r="BW740" s="167"/>
      <c r="BX740" s="167"/>
      <c r="BY740" s="171"/>
      <c r="CA740" s="191">
        <v>654</v>
      </c>
      <c r="CB740" s="184"/>
      <c r="CC740" s="184"/>
      <c r="CD740" s="184"/>
      <c r="CE740" s="184"/>
      <c r="CF740" s="216">
        <f t="shared" si="532"/>
        <v>0</v>
      </c>
      <c r="CH740" s="162" t="s">
        <v>76</v>
      </c>
      <c r="CJ740" s="165">
        <v>85</v>
      </c>
    </row>
    <row r="741" spans="1:88" s="165" customFormat="1" ht="16.5" customHeight="1" x14ac:dyDescent="0.15">
      <c r="A741" s="213"/>
      <c r="B741" s="150"/>
      <c r="C741" s="441"/>
      <c r="D741" s="699" t="s">
        <v>1905</v>
      </c>
      <c r="E741" s="188"/>
      <c r="F741" s="559"/>
      <c r="G741" s="151"/>
      <c r="H741" s="1177" t="s">
        <v>255</v>
      </c>
      <c r="I741" s="433"/>
      <c r="J741" s="154"/>
      <c r="K741" s="155"/>
      <c r="L741" s="155"/>
      <c r="M741" s="155"/>
      <c r="N741" s="155"/>
      <c r="O741" s="155"/>
      <c r="P741" s="155"/>
      <c r="Q741" s="156"/>
      <c r="R741" s="163"/>
      <c r="S741" s="163"/>
      <c r="T741" s="948">
        <f>SUBTOTAL(9,T740:T740)</f>
        <v>249000</v>
      </c>
      <c r="U741" s="159">
        <f t="shared" ref="U741:AD741" si="563">SUBTOTAL(9,U740:U740)</f>
        <v>0</v>
      </c>
      <c r="V741" s="160">
        <f t="shared" si="563"/>
        <v>0</v>
      </c>
      <c r="W741" s="160">
        <f t="shared" si="563"/>
        <v>0</v>
      </c>
      <c r="X741" s="160">
        <f t="shared" si="563"/>
        <v>0</v>
      </c>
      <c r="Y741" s="161">
        <f t="shared" si="563"/>
        <v>0</v>
      </c>
      <c r="Z741" s="948">
        <f t="shared" si="563"/>
        <v>249000</v>
      </c>
      <c r="AA741" s="160">
        <f t="shared" si="563"/>
        <v>0</v>
      </c>
      <c r="AB741" s="160">
        <f t="shared" si="563"/>
        <v>0</v>
      </c>
      <c r="AC741" s="1163">
        <f t="shared" si="563"/>
        <v>19000</v>
      </c>
      <c r="AD741" s="1153">
        <f t="shared" si="563"/>
        <v>230000</v>
      </c>
      <c r="AH741" s="166"/>
      <c r="AI741" s="167"/>
      <c r="AJ741" s="167"/>
      <c r="AK741" s="167"/>
      <c r="AL741" s="168"/>
      <c r="AM741" s="169"/>
      <c r="AN741" s="169"/>
      <c r="AO741" s="166"/>
      <c r="AP741" s="167"/>
      <c r="AQ741" s="167"/>
      <c r="AR741" s="167"/>
      <c r="AS741" s="170"/>
      <c r="AT741" s="214">
        <f t="shared" si="548"/>
        <v>0</v>
      </c>
      <c r="AU741" s="167"/>
      <c r="AV741" s="167"/>
      <c r="AW741" s="167"/>
      <c r="AX741" s="168"/>
      <c r="AY741" s="249">
        <f t="shared" si="528"/>
        <v>0</v>
      </c>
      <c r="AZ741" s="167"/>
      <c r="BA741" s="167"/>
      <c r="BB741" s="167"/>
      <c r="BC741" s="171"/>
      <c r="BD741" s="169"/>
      <c r="BE741" s="169"/>
      <c r="BF741" s="249">
        <f t="shared" si="549"/>
        <v>0</v>
      </c>
      <c r="BG741" s="167"/>
      <c r="BH741" s="167"/>
      <c r="BI741" s="167"/>
      <c r="BJ741" s="168"/>
      <c r="BK741" s="249">
        <f t="shared" si="550"/>
        <v>0</v>
      </c>
      <c r="BL741" s="167"/>
      <c r="BM741" s="167"/>
      <c r="BN741" s="167"/>
      <c r="BO741" s="171"/>
      <c r="BP741" s="223">
        <f t="shared" si="551"/>
        <v>0</v>
      </c>
      <c r="BQ741" s="167"/>
      <c r="BR741" s="167"/>
      <c r="BS741" s="167"/>
      <c r="BT741" s="171"/>
      <c r="BU741" s="249">
        <f t="shared" si="552"/>
        <v>0</v>
      </c>
      <c r="BV741" s="167"/>
      <c r="BW741" s="167"/>
      <c r="BX741" s="167"/>
      <c r="BY741" s="171"/>
      <c r="CA741" s="191"/>
      <c r="CB741" s="184"/>
      <c r="CC741" s="184"/>
      <c r="CD741" s="184"/>
      <c r="CE741" s="184"/>
      <c r="CF741" s="216">
        <f t="shared" si="532"/>
        <v>0</v>
      </c>
      <c r="CH741" s="162"/>
    </row>
    <row r="742" spans="1:88" s="165" customFormat="1" ht="16.5" customHeight="1" x14ac:dyDescent="0.15">
      <c r="A742" s="213">
        <f>+ROW()-14</f>
        <v>728</v>
      </c>
      <c r="B742" s="150" t="s">
        <v>26</v>
      </c>
      <c r="C742" s="441" t="s">
        <v>1371</v>
      </c>
      <c r="D742" s="185" t="s">
        <v>1900</v>
      </c>
      <c r="E742" s="188" t="s">
        <v>379</v>
      </c>
      <c r="F742" s="559" t="s">
        <v>1358</v>
      </c>
      <c r="G742" s="151" t="s">
        <v>1372</v>
      </c>
      <c r="H742" s="162">
        <v>3</v>
      </c>
      <c r="I742" s="153">
        <v>44256</v>
      </c>
      <c r="J742" s="154">
        <v>44651</v>
      </c>
      <c r="K742" s="155">
        <v>10</v>
      </c>
      <c r="L742" s="155">
        <v>3</v>
      </c>
      <c r="M742" s="155">
        <v>5</v>
      </c>
      <c r="N742" s="155">
        <v>1</v>
      </c>
      <c r="O742" s="155">
        <v>1</v>
      </c>
      <c r="P742" s="155">
        <v>1</v>
      </c>
      <c r="Q742" s="156">
        <v>4</v>
      </c>
      <c r="R742" s="163"/>
      <c r="S742" s="163"/>
      <c r="T742" s="164">
        <v>32000</v>
      </c>
      <c r="U742" s="214">
        <f t="shared" ref="U742" si="564">AH742+AO742</f>
        <v>0</v>
      </c>
      <c r="V742" s="218">
        <f t="shared" ref="V742" si="565">AI742+AP742</f>
        <v>0</v>
      </c>
      <c r="W742" s="218">
        <f t="shared" ref="W742" si="566">AJ742+AQ742</f>
        <v>0</v>
      </c>
      <c r="X742" s="218">
        <f t="shared" ref="X742" si="567">AK742+AR742</f>
        <v>0</v>
      </c>
      <c r="Y742" s="212">
        <f t="shared" ref="Y742" si="568">AL742+AS742</f>
        <v>0</v>
      </c>
      <c r="Z742" s="214">
        <f t="shared" ref="Z742" si="569">AT742+AY742+BF742+BK742+BP742+BU742</f>
        <v>32000</v>
      </c>
      <c r="AA742" s="218">
        <f t="shared" ref="AA742" si="570">AU742+AZ742+BG742+BL742+BQ742+BV742</f>
        <v>0</v>
      </c>
      <c r="AB742" s="218">
        <f t="shared" ref="AB742" si="571">AV742+BA742+BH742+BM742+BR742+BW742</f>
        <v>0</v>
      </c>
      <c r="AC742" s="218">
        <f t="shared" ref="AC742" si="572">AW742+BB742+BI742+BN742+BS742+BX742</f>
        <v>0</v>
      </c>
      <c r="AD742" s="212">
        <f t="shared" si="545"/>
        <v>32000</v>
      </c>
      <c r="AH742" s="166">
        <v>0</v>
      </c>
      <c r="AI742" s="167"/>
      <c r="AJ742" s="167"/>
      <c r="AK742" s="167"/>
      <c r="AL742" s="168"/>
      <c r="AM742" s="169"/>
      <c r="AN742" s="169"/>
      <c r="AO742" s="166">
        <v>0</v>
      </c>
      <c r="AP742" s="167"/>
      <c r="AQ742" s="167"/>
      <c r="AR742" s="167"/>
      <c r="AS742" s="170"/>
      <c r="AT742" s="214">
        <f t="shared" si="548"/>
        <v>0</v>
      </c>
      <c r="AU742" s="167"/>
      <c r="AV742" s="167"/>
      <c r="AW742" s="167"/>
      <c r="AX742" s="168"/>
      <c r="AY742" s="249">
        <f t="shared" si="528"/>
        <v>32000</v>
      </c>
      <c r="AZ742" s="167"/>
      <c r="BA742" s="167"/>
      <c r="BB742" s="167"/>
      <c r="BC742" s="171">
        <v>32000</v>
      </c>
      <c r="BD742" s="169"/>
      <c r="BE742" s="169"/>
      <c r="BF742" s="249">
        <f t="shared" si="549"/>
        <v>0</v>
      </c>
      <c r="BG742" s="167"/>
      <c r="BH742" s="167"/>
      <c r="BI742" s="167"/>
      <c r="BJ742" s="168"/>
      <c r="BK742" s="249">
        <f t="shared" si="550"/>
        <v>0</v>
      </c>
      <c r="BL742" s="167"/>
      <c r="BM742" s="167"/>
      <c r="BN742" s="167"/>
      <c r="BO742" s="171"/>
      <c r="BP742" s="223">
        <f t="shared" si="551"/>
        <v>0</v>
      </c>
      <c r="BQ742" s="167"/>
      <c r="BR742" s="167"/>
      <c r="BS742" s="167"/>
      <c r="BT742" s="171"/>
      <c r="BU742" s="249">
        <f t="shared" si="552"/>
        <v>0</v>
      </c>
      <c r="BV742" s="167"/>
      <c r="BW742" s="167"/>
      <c r="BX742" s="167"/>
      <c r="BY742" s="171"/>
      <c r="CA742" s="191">
        <v>656</v>
      </c>
      <c r="CB742" s="184"/>
      <c r="CC742" s="184"/>
      <c r="CD742" s="184"/>
      <c r="CE742" s="184"/>
      <c r="CF742" s="216">
        <f t="shared" si="532"/>
        <v>0</v>
      </c>
      <c r="CH742" s="162">
        <v>32</v>
      </c>
      <c r="CJ742" s="165">
        <v>85</v>
      </c>
    </row>
    <row r="743" spans="1:88" s="165" customFormat="1" ht="16.5" customHeight="1" x14ac:dyDescent="0.15">
      <c r="A743" s="213"/>
      <c r="B743" s="150"/>
      <c r="C743" s="441"/>
      <c r="D743" s="699" t="s">
        <v>1900</v>
      </c>
      <c r="E743" s="188"/>
      <c r="F743" s="559"/>
      <c r="G743" s="151"/>
      <c r="H743" s="1177">
        <v>3</v>
      </c>
      <c r="I743" s="153"/>
      <c r="J743" s="154"/>
      <c r="K743" s="155"/>
      <c r="L743" s="155"/>
      <c r="M743" s="155"/>
      <c r="N743" s="155"/>
      <c r="O743" s="155"/>
      <c r="P743" s="155"/>
      <c r="Q743" s="156"/>
      <c r="R743" s="163"/>
      <c r="S743" s="163"/>
      <c r="T743" s="948">
        <f>SUBTOTAL(9,T742:T742)</f>
        <v>32000</v>
      </c>
      <c r="U743" s="159">
        <f t="shared" ref="U743:AD743" si="573">SUBTOTAL(9,U742:U742)</f>
        <v>0</v>
      </c>
      <c r="V743" s="160">
        <f t="shared" si="573"/>
        <v>0</v>
      </c>
      <c r="W743" s="160">
        <f t="shared" si="573"/>
        <v>0</v>
      </c>
      <c r="X743" s="160">
        <f t="shared" si="573"/>
        <v>0</v>
      </c>
      <c r="Y743" s="161">
        <f t="shared" si="573"/>
        <v>0</v>
      </c>
      <c r="Z743" s="948">
        <f t="shared" si="573"/>
        <v>32000</v>
      </c>
      <c r="AA743" s="160">
        <f t="shared" si="573"/>
        <v>0</v>
      </c>
      <c r="AB743" s="160">
        <f t="shared" si="573"/>
        <v>0</v>
      </c>
      <c r="AC743" s="160">
        <f t="shared" si="573"/>
        <v>0</v>
      </c>
      <c r="AD743" s="1153">
        <f t="shared" si="573"/>
        <v>32000</v>
      </c>
      <c r="AH743" s="166"/>
      <c r="AI743" s="167"/>
      <c r="AJ743" s="167"/>
      <c r="AK743" s="167"/>
      <c r="AL743" s="168"/>
      <c r="AM743" s="169"/>
      <c r="AN743" s="169"/>
      <c r="AO743" s="166"/>
      <c r="AP743" s="167"/>
      <c r="AQ743" s="167"/>
      <c r="AR743" s="167"/>
      <c r="AS743" s="170"/>
      <c r="AT743" s="214">
        <f t="shared" si="548"/>
        <v>0</v>
      </c>
      <c r="AU743" s="167"/>
      <c r="AV743" s="167"/>
      <c r="AW743" s="167"/>
      <c r="AX743" s="168"/>
      <c r="AY743" s="249">
        <f t="shared" si="528"/>
        <v>0</v>
      </c>
      <c r="AZ743" s="167"/>
      <c r="BA743" s="167"/>
      <c r="BB743" s="167"/>
      <c r="BC743" s="171"/>
      <c r="BD743" s="169"/>
      <c r="BE743" s="169"/>
      <c r="BF743" s="249">
        <f t="shared" si="549"/>
        <v>0</v>
      </c>
      <c r="BG743" s="167"/>
      <c r="BH743" s="167"/>
      <c r="BI743" s="167"/>
      <c r="BJ743" s="168"/>
      <c r="BK743" s="249">
        <f t="shared" si="550"/>
        <v>0</v>
      </c>
      <c r="BL743" s="167"/>
      <c r="BM743" s="167"/>
      <c r="BN743" s="167"/>
      <c r="BO743" s="171"/>
      <c r="BP743" s="223">
        <f t="shared" si="551"/>
        <v>0</v>
      </c>
      <c r="BQ743" s="167"/>
      <c r="BR743" s="167"/>
      <c r="BS743" s="167"/>
      <c r="BT743" s="171"/>
      <c r="BU743" s="249">
        <f t="shared" si="552"/>
        <v>0</v>
      </c>
      <c r="BV743" s="167"/>
      <c r="BW743" s="167"/>
      <c r="BX743" s="167"/>
      <c r="BY743" s="171"/>
      <c r="CA743" s="191"/>
      <c r="CB743" s="184"/>
      <c r="CC743" s="184"/>
      <c r="CD743" s="184"/>
      <c r="CE743" s="184"/>
      <c r="CF743" s="216">
        <f t="shared" si="532"/>
        <v>0</v>
      </c>
      <c r="CH743" s="162"/>
    </row>
    <row r="744" spans="1:88" s="165" customFormat="1" ht="16.5" customHeight="1" x14ac:dyDescent="0.15">
      <c r="A744" s="213">
        <f>+ROW()-14</f>
        <v>730</v>
      </c>
      <c r="B744" s="150" t="s">
        <v>28</v>
      </c>
      <c r="C744" s="441" t="s">
        <v>1373</v>
      </c>
      <c r="D744" s="185" t="s">
        <v>1906</v>
      </c>
      <c r="E744" s="188" t="s">
        <v>379</v>
      </c>
      <c r="F744" s="559" t="s">
        <v>1358</v>
      </c>
      <c r="G744" s="151" t="s">
        <v>1374</v>
      </c>
      <c r="H744" s="162" t="s">
        <v>255</v>
      </c>
      <c r="I744" s="433" t="s">
        <v>1901</v>
      </c>
      <c r="J744" s="154">
        <v>44835</v>
      </c>
      <c r="K744" s="155">
        <v>10</v>
      </c>
      <c r="L744" s="155">
        <v>3</v>
      </c>
      <c r="M744" s="155">
        <v>5</v>
      </c>
      <c r="N744" s="155">
        <v>1</v>
      </c>
      <c r="O744" s="155">
        <v>1</v>
      </c>
      <c r="P744" s="155">
        <v>1</v>
      </c>
      <c r="Q744" s="156">
        <v>6</v>
      </c>
      <c r="R744" s="163"/>
      <c r="S744" s="163"/>
      <c r="T744" s="164">
        <v>113000</v>
      </c>
      <c r="U744" s="214">
        <f t="shared" ref="U744" si="574">AH744+AO744</f>
        <v>0</v>
      </c>
      <c r="V744" s="218">
        <f t="shared" ref="V744" si="575">AI744+AP744</f>
        <v>0</v>
      </c>
      <c r="W744" s="218">
        <f t="shared" ref="W744" si="576">AJ744+AQ744</f>
        <v>0</v>
      </c>
      <c r="X744" s="218">
        <f t="shared" ref="X744" si="577">AK744+AR744</f>
        <v>0</v>
      </c>
      <c r="Y744" s="212">
        <f t="shared" ref="Y744" si="578">AL744+AS744</f>
        <v>0</v>
      </c>
      <c r="Z744" s="214">
        <f t="shared" ref="Z744" si="579">AT744+AY744+BF744+BK744+BP744+BU744</f>
        <v>113000</v>
      </c>
      <c r="AA744" s="218">
        <f t="shared" ref="AA744" si="580">AU744+AZ744+BG744+BL744+BQ744+BV744</f>
        <v>75000</v>
      </c>
      <c r="AB744" s="218">
        <f t="shared" ref="AB744" si="581">AV744+BA744+BH744+BM744+BR744+BW744</f>
        <v>0</v>
      </c>
      <c r="AC744" s="218">
        <f t="shared" ref="AC744" si="582">AW744+BB744+BI744+BN744+BS744+BX744</f>
        <v>0</v>
      </c>
      <c r="AD744" s="212">
        <f t="shared" si="545"/>
        <v>38000</v>
      </c>
      <c r="AH744" s="166">
        <v>0</v>
      </c>
      <c r="AI744" s="167"/>
      <c r="AJ744" s="167"/>
      <c r="AK744" s="167"/>
      <c r="AL744" s="168"/>
      <c r="AM744" s="169"/>
      <c r="AN744" s="169"/>
      <c r="AO744" s="166">
        <v>0</v>
      </c>
      <c r="AP744" s="167"/>
      <c r="AQ744" s="167"/>
      <c r="AR744" s="167"/>
      <c r="AS744" s="170"/>
      <c r="AT744" s="214">
        <f t="shared" si="548"/>
        <v>45200</v>
      </c>
      <c r="AU744" s="167">
        <v>30000</v>
      </c>
      <c r="AV744" s="167"/>
      <c r="AW744" s="167"/>
      <c r="AX744" s="168">
        <v>15200</v>
      </c>
      <c r="AY744" s="249">
        <f t="shared" si="528"/>
        <v>45200</v>
      </c>
      <c r="AZ744" s="167">
        <v>30000</v>
      </c>
      <c r="BA744" s="167"/>
      <c r="BB744" s="167"/>
      <c r="BC744" s="171">
        <v>15200</v>
      </c>
      <c r="BD744" s="169"/>
      <c r="BE744" s="169"/>
      <c r="BF744" s="249">
        <f t="shared" si="549"/>
        <v>22600</v>
      </c>
      <c r="BG744" s="167">
        <v>15000</v>
      </c>
      <c r="BH744" s="167"/>
      <c r="BI744" s="167"/>
      <c r="BJ744" s="168">
        <v>7600</v>
      </c>
      <c r="BK744" s="249">
        <f t="shared" si="550"/>
        <v>0</v>
      </c>
      <c r="BL744" s="167"/>
      <c r="BM744" s="167"/>
      <c r="BN744" s="167"/>
      <c r="BO744" s="171"/>
      <c r="BP744" s="223">
        <f t="shared" si="551"/>
        <v>0</v>
      </c>
      <c r="BQ744" s="167"/>
      <c r="BR744" s="167"/>
      <c r="BS744" s="167"/>
      <c r="BT744" s="171"/>
      <c r="BU744" s="249">
        <f t="shared" si="552"/>
        <v>0</v>
      </c>
      <c r="BV744" s="167"/>
      <c r="BW744" s="167"/>
      <c r="BX744" s="167"/>
      <c r="BY744" s="171"/>
      <c r="CA744" s="191">
        <v>658</v>
      </c>
      <c r="CB744" s="184"/>
      <c r="CC744" s="184"/>
      <c r="CD744" s="184"/>
      <c r="CE744" s="184"/>
      <c r="CF744" s="216">
        <f t="shared" si="532"/>
        <v>0</v>
      </c>
      <c r="CH744" s="162" t="s">
        <v>76</v>
      </c>
      <c r="CJ744" s="165">
        <v>85</v>
      </c>
    </row>
    <row r="745" spans="1:88" s="165" customFormat="1" ht="16.5" customHeight="1" x14ac:dyDescent="0.15">
      <c r="A745" s="213"/>
      <c r="B745" s="150"/>
      <c r="C745" s="441"/>
      <c r="D745" s="699" t="s">
        <v>1906</v>
      </c>
      <c r="E745" s="188"/>
      <c r="F745" s="559"/>
      <c r="G745" s="151"/>
      <c r="H745" s="1177" t="s">
        <v>255</v>
      </c>
      <c r="I745" s="433"/>
      <c r="J745" s="154"/>
      <c r="K745" s="155"/>
      <c r="L745" s="155"/>
      <c r="M745" s="155"/>
      <c r="N745" s="155"/>
      <c r="O745" s="155"/>
      <c r="P745" s="155"/>
      <c r="Q745" s="156"/>
      <c r="R745" s="163"/>
      <c r="S745" s="163"/>
      <c r="T745" s="948">
        <f>SUBTOTAL(9,T744:T744)</f>
        <v>113000</v>
      </c>
      <c r="U745" s="159">
        <f t="shared" ref="U745:AD745" si="583">SUBTOTAL(9,U744:U744)</f>
        <v>0</v>
      </c>
      <c r="V745" s="160">
        <f t="shared" si="583"/>
        <v>0</v>
      </c>
      <c r="W745" s="160">
        <f t="shared" si="583"/>
        <v>0</v>
      </c>
      <c r="X745" s="160">
        <f t="shared" si="583"/>
        <v>0</v>
      </c>
      <c r="Y745" s="161">
        <f t="shared" si="583"/>
        <v>0</v>
      </c>
      <c r="Z745" s="948">
        <f t="shared" si="583"/>
        <v>113000</v>
      </c>
      <c r="AA745" s="1163">
        <f t="shared" si="583"/>
        <v>75000</v>
      </c>
      <c r="AB745" s="160">
        <f t="shared" si="583"/>
        <v>0</v>
      </c>
      <c r="AC745" s="160">
        <f t="shared" si="583"/>
        <v>0</v>
      </c>
      <c r="AD745" s="1153">
        <f t="shared" si="583"/>
        <v>38000</v>
      </c>
      <c r="AH745" s="166"/>
      <c r="AI745" s="167"/>
      <c r="AJ745" s="167"/>
      <c r="AK745" s="167"/>
      <c r="AL745" s="168"/>
      <c r="AM745" s="169"/>
      <c r="AN745" s="169"/>
      <c r="AO745" s="166"/>
      <c r="AP745" s="167"/>
      <c r="AQ745" s="167"/>
      <c r="AR745" s="167"/>
      <c r="AS745" s="170"/>
      <c r="AT745" s="214">
        <f t="shared" si="548"/>
        <v>0</v>
      </c>
      <c r="AU745" s="167"/>
      <c r="AV745" s="167"/>
      <c r="AW745" s="167"/>
      <c r="AX745" s="168"/>
      <c r="AY745" s="249">
        <f t="shared" si="528"/>
        <v>0</v>
      </c>
      <c r="AZ745" s="167"/>
      <c r="BA745" s="167"/>
      <c r="BB745" s="167"/>
      <c r="BC745" s="171"/>
      <c r="BD745" s="169"/>
      <c r="BE745" s="169"/>
      <c r="BF745" s="249">
        <f t="shared" si="549"/>
        <v>0</v>
      </c>
      <c r="BG745" s="167"/>
      <c r="BH745" s="167"/>
      <c r="BI745" s="167"/>
      <c r="BJ745" s="168"/>
      <c r="BK745" s="249">
        <f t="shared" si="550"/>
        <v>0</v>
      </c>
      <c r="BL745" s="167"/>
      <c r="BM745" s="167"/>
      <c r="BN745" s="167"/>
      <c r="BO745" s="171"/>
      <c r="BP745" s="223">
        <f t="shared" si="551"/>
        <v>0</v>
      </c>
      <c r="BQ745" s="167"/>
      <c r="BR745" s="167"/>
      <c r="BS745" s="167"/>
      <c r="BT745" s="171"/>
      <c r="BU745" s="249">
        <f t="shared" si="552"/>
        <v>0</v>
      </c>
      <c r="BV745" s="167"/>
      <c r="BW745" s="167"/>
      <c r="BX745" s="167"/>
      <c r="BY745" s="171"/>
      <c r="CA745" s="191"/>
      <c r="CB745" s="184"/>
      <c r="CC745" s="184"/>
      <c r="CD745" s="184"/>
      <c r="CE745" s="184"/>
      <c r="CF745" s="216">
        <f t="shared" si="532"/>
        <v>0</v>
      </c>
      <c r="CH745" s="162"/>
    </row>
    <row r="746" spans="1:88" s="165" customFormat="1" ht="16.5" customHeight="1" x14ac:dyDescent="0.15">
      <c r="A746" s="213">
        <f>+ROW()-14</f>
        <v>732</v>
      </c>
      <c r="B746" s="150" t="s">
        <v>26</v>
      </c>
      <c r="C746" s="441" t="s">
        <v>1375</v>
      </c>
      <c r="D746" s="185" t="s">
        <v>1376</v>
      </c>
      <c r="E746" s="188" t="s">
        <v>379</v>
      </c>
      <c r="F746" s="559" t="s">
        <v>1358</v>
      </c>
      <c r="G746" s="151" t="s">
        <v>1377</v>
      </c>
      <c r="H746" s="162">
        <v>3</v>
      </c>
      <c r="I746" s="153">
        <v>44286</v>
      </c>
      <c r="J746" s="154">
        <v>44651</v>
      </c>
      <c r="K746" s="155">
        <v>10</v>
      </c>
      <c r="L746" s="155">
        <v>3</v>
      </c>
      <c r="M746" s="155">
        <v>5</v>
      </c>
      <c r="N746" s="155">
        <v>1</v>
      </c>
      <c r="O746" s="155">
        <v>1</v>
      </c>
      <c r="P746" s="155">
        <v>3</v>
      </c>
      <c r="Q746" s="156">
        <v>7</v>
      </c>
      <c r="R746" s="163"/>
      <c r="S746" s="163"/>
      <c r="T746" s="603">
        <v>43000</v>
      </c>
      <c r="U746" s="214">
        <f t="shared" ref="U746" si="584">AH746+AO746</f>
        <v>0</v>
      </c>
      <c r="V746" s="218">
        <f t="shared" ref="V746" si="585">AI746+AP746</f>
        <v>0</v>
      </c>
      <c r="W746" s="218">
        <f t="shared" ref="W746" si="586">AJ746+AQ746</f>
        <v>0</v>
      </c>
      <c r="X746" s="218">
        <f t="shared" ref="X746" si="587">AK746+AR746</f>
        <v>0</v>
      </c>
      <c r="Y746" s="212">
        <f t="shared" ref="Y746" si="588">AL746+AS746</f>
        <v>0</v>
      </c>
      <c r="Z746" s="214">
        <f t="shared" ref="Z746" si="589">AT746+AY746+BF746+BK746+BP746+BU746</f>
        <v>43000</v>
      </c>
      <c r="AA746" s="218">
        <f t="shared" ref="AA746" si="590">AU746+AZ746+BG746+BL746+BQ746+BV746</f>
        <v>43000</v>
      </c>
      <c r="AB746" s="218">
        <f t="shared" ref="AB746" si="591">AV746+BA746+BH746+BM746+BR746+BW746</f>
        <v>0</v>
      </c>
      <c r="AC746" s="218">
        <f t="shared" ref="AC746" si="592">AW746+BB746+BI746+BN746+BS746+BX746</f>
        <v>0</v>
      </c>
      <c r="AD746" s="212">
        <f t="shared" ref="AD746" si="593">AX746+BC746+BJ746+BO746+BT746+BY746</f>
        <v>0</v>
      </c>
      <c r="AH746" s="166">
        <v>0</v>
      </c>
      <c r="AI746" s="167"/>
      <c r="AJ746" s="167"/>
      <c r="AK746" s="167"/>
      <c r="AL746" s="168"/>
      <c r="AM746" s="169"/>
      <c r="AN746" s="169"/>
      <c r="AO746" s="166">
        <v>0</v>
      </c>
      <c r="AP746" s="167"/>
      <c r="AQ746" s="167"/>
      <c r="AR746" s="167"/>
      <c r="AS746" s="170"/>
      <c r="AT746" s="214">
        <f t="shared" si="548"/>
        <v>0</v>
      </c>
      <c r="AU746" s="167"/>
      <c r="AV746" s="167"/>
      <c r="AW746" s="167"/>
      <c r="AX746" s="168"/>
      <c r="AY746" s="249">
        <f t="shared" si="528"/>
        <v>43000</v>
      </c>
      <c r="AZ746" s="539">
        <v>43000</v>
      </c>
      <c r="BA746" s="167"/>
      <c r="BB746" s="167"/>
      <c r="BC746" s="171">
        <v>0</v>
      </c>
      <c r="BD746" s="169"/>
      <c r="BE746" s="169"/>
      <c r="BF746" s="249">
        <f t="shared" si="549"/>
        <v>0</v>
      </c>
      <c r="BG746" s="167"/>
      <c r="BH746" s="167"/>
      <c r="BI746" s="167"/>
      <c r="BJ746" s="168"/>
      <c r="BK746" s="249">
        <f t="shared" si="550"/>
        <v>0</v>
      </c>
      <c r="BL746" s="167"/>
      <c r="BM746" s="167"/>
      <c r="BN746" s="167"/>
      <c r="BO746" s="171"/>
      <c r="BP746" s="223">
        <f t="shared" si="551"/>
        <v>0</v>
      </c>
      <c r="BQ746" s="167"/>
      <c r="BR746" s="167"/>
      <c r="BS746" s="167"/>
      <c r="BT746" s="171"/>
      <c r="BU746" s="249">
        <f t="shared" si="552"/>
        <v>0</v>
      </c>
      <c r="BV746" s="167"/>
      <c r="BW746" s="167"/>
      <c r="BX746" s="167"/>
      <c r="BY746" s="171"/>
      <c r="CA746" s="191">
        <v>660</v>
      </c>
      <c r="CB746" s="184"/>
      <c r="CC746" s="184"/>
      <c r="CD746" s="184"/>
      <c r="CE746" s="184"/>
      <c r="CF746" s="216">
        <f t="shared" si="532"/>
        <v>0</v>
      </c>
      <c r="CH746" s="162">
        <v>32</v>
      </c>
      <c r="CJ746" s="165">
        <v>85</v>
      </c>
    </row>
    <row r="747" spans="1:88" s="165" customFormat="1" ht="16.5" customHeight="1" x14ac:dyDescent="0.15">
      <c r="A747" s="213"/>
      <c r="B747" s="150"/>
      <c r="C747" s="441"/>
      <c r="D747" s="699" t="s">
        <v>1376</v>
      </c>
      <c r="E747" s="188"/>
      <c r="F747" s="559"/>
      <c r="G747" s="151"/>
      <c r="H747" s="1177">
        <v>3</v>
      </c>
      <c r="I747" s="153"/>
      <c r="J747" s="154"/>
      <c r="K747" s="155"/>
      <c r="L747" s="155"/>
      <c r="M747" s="155"/>
      <c r="N747" s="155"/>
      <c r="O747" s="155"/>
      <c r="P747" s="155"/>
      <c r="Q747" s="156"/>
      <c r="R747" s="163"/>
      <c r="S747" s="163"/>
      <c r="T747" s="948">
        <f>SUBTOTAL(9,T746:T746)</f>
        <v>43000</v>
      </c>
      <c r="U747" s="159">
        <f t="shared" ref="U747:AD747" si="594">SUBTOTAL(9,U746:U746)</f>
        <v>0</v>
      </c>
      <c r="V747" s="160">
        <f t="shared" si="594"/>
        <v>0</v>
      </c>
      <c r="W747" s="160">
        <f t="shared" si="594"/>
        <v>0</v>
      </c>
      <c r="X747" s="160">
        <f t="shared" si="594"/>
        <v>0</v>
      </c>
      <c r="Y747" s="161">
        <f t="shared" si="594"/>
        <v>0</v>
      </c>
      <c r="Z747" s="948">
        <f t="shared" si="594"/>
        <v>43000</v>
      </c>
      <c r="AA747" s="1163">
        <f t="shared" si="594"/>
        <v>43000</v>
      </c>
      <c r="AB747" s="160">
        <f t="shared" si="594"/>
        <v>0</v>
      </c>
      <c r="AC747" s="160">
        <f t="shared" si="594"/>
        <v>0</v>
      </c>
      <c r="AD747" s="161">
        <f t="shared" si="594"/>
        <v>0</v>
      </c>
      <c r="AH747" s="172"/>
      <c r="AI747" s="167"/>
      <c r="AJ747" s="168"/>
      <c r="AK747" s="675"/>
      <c r="AL747" s="712"/>
      <c r="AM747" s="178"/>
      <c r="AN747" s="178"/>
      <c r="AO747" s="172"/>
      <c r="AP747" s="168"/>
      <c r="AQ747" s="167"/>
      <c r="AR747" s="167"/>
      <c r="AS747" s="168"/>
      <c r="AT747" s="214">
        <f t="shared" si="548"/>
        <v>0</v>
      </c>
      <c r="AU747" s="168"/>
      <c r="AV747" s="674"/>
      <c r="AW747" s="167"/>
      <c r="AX747" s="168"/>
      <c r="AY747" s="249">
        <f t="shared" si="528"/>
        <v>0</v>
      </c>
      <c r="AZ747" s="541"/>
      <c r="BA747" s="675"/>
      <c r="BB747" s="674"/>
      <c r="BC747" s="168"/>
      <c r="BD747" s="178"/>
      <c r="BE747" s="178"/>
      <c r="BF747" s="249">
        <f t="shared" si="549"/>
        <v>0</v>
      </c>
      <c r="BG747" s="674"/>
      <c r="BH747" s="167"/>
      <c r="BI747" s="167"/>
      <c r="BJ747" s="168"/>
      <c r="BK747" s="249">
        <f t="shared" si="550"/>
        <v>0</v>
      </c>
      <c r="BL747" s="674"/>
      <c r="BM747" s="167"/>
      <c r="BN747" s="167"/>
      <c r="BO747" s="168"/>
      <c r="BP747" s="223">
        <f t="shared" si="551"/>
        <v>0</v>
      </c>
      <c r="BQ747" s="674"/>
      <c r="BR747" s="167"/>
      <c r="BS747" s="167"/>
      <c r="BT747" s="168"/>
      <c r="BU747" s="249">
        <f t="shared" si="552"/>
        <v>0</v>
      </c>
      <c r="BV747" s="675"/>
      <c r="BW747" s="675"/>
      <c r="BX747" s="675"/>
      <c r="BY747" s="171"/>
      <c r="CA747" s="191"/>
      <c r="CB747" s="184"/>
      <c r="CC747" s="184"/>
      <c r="CD747" s="184"/>
      <c r="CE747" s="184"/>
      <c r="CF747" s="216">
        <f t="shared" si="532"/>
        <v>0</v>
      </c>
      <c r="CH747" s="660"/>
    </row>
    <row r="748" spans="1:88" s="609" customFormat="1" ht="16.5" customHeight="1" x14ac:dyDescent="0.15">
      <c r="A748" s="213">
        <f>+ROW()-14</f>
        <v>734</v>
      </c>
      <c r="B748" s="604" t="s">
        <v>27</v>
      </c>
      <c r="C748" s="1120" t="s">
        <v>1917</v>
      </c>
      <c r="D748" s="1110" t="s">
        <v>1918</v>
      </c>
      <c r="E748" s="1111" t="s">
        <v>1919</v>
      </c>
      <c r="F748" s="1121" t="s">
        <v>1920</v>
      </c>
      <c r="G748" s="582" t="s">
        <v>1921</v>
      </c>
      <c r="H748" s="560" t="s">
        <v>1922</v>
      </c>
      <c r="I748" s="605" t="s">
        <v>1923</v>
      </c>
      <c r="J748" s="606" t="s">
        <v>1924</v>
      </c>
      <c r="K748" s="607">
        <v>10</v>
      </c>
      <c r="L748" s="607">
        <v>3</v>
      </c>
      <c r="M748" s="607">
        <v>5</v>
      </c>
      <c r="N748" s="607">
        <v>1</v>
      </c>
      <c r="O748" s="607">
        <v>1</v>
      </c>
      <c r="P748" s="607">
        <v>4</v>
      </c>
      <c r="Q748" s="608">
        <v>1</v>
      </c>
      <c r="R748" s="329"/>
      <c r="S748" s="329"/>
      <c r="T748" s="1118">
        <f>4599675</f>
        <v>4599675</v>
      </c>
      <c r="U748" s="214">
        <f t="shared" ref="U748" si="595">AH748+AO748</f>
        <v>0</v>
      </c>
      <c r="V748" s="218">
        <f t="shared" ref="V748" si="596">AI748+AP748</f>
        <v>0</v>
      </c>
      <c r="W748" s="218">
        <f t="shared" ref="W748" si="597">AJ748+AQ748</f>
        <v>0</v>
      </c>
      <c r="X748" s="218">
        <f t="shared" ref="X748" si="598">AK748+AR748</f>
        <v>0</v>
      </c>
      <c r="Y748" s="212">
        <f t="shared" ref="Y748" si="599">AL748+AS748</f>
        <v>0</v>
      </c>
      <c r="Z748" s="214">
        <f t="shared" ref="Z748" si="600">AT748+AY748+BF748+BK748+BP748+BU748</f>
        <v>4599675</v>
      </c>
      <c r="AA748" s="218">
        <f t="shared" ref="AA748" si="601">AU748+AZ748+BG748+BL748+BQ748+BV748</f>
        <v>0</v>
      </c>
      <c r="AB748" s="218">
        <f t="shared" ref="AB748" si="602">AV748+BA748+BH748+BM748+BR748+BW748</f>
        <v>0</v>
      </c>
      <c r="AC748" s="218">
        <f t="shared" ref="AC748:AD748" si="603">AW748+BB748+BI748+BN748+BS748+BX748</f>
        <v>0</v>
      </c>
      <c r="AD748" s="212">
        <f t="shared" si="603"/>
        <v>4599675</v>
      </c>
      <c r="AF748" s="166">
        <v>0</v>
      </c>
      <c r="AG748" s="160"/>
      <c r="AH748" s="166">
        <v>0</v>
      </c>
      <c r="AI748" s="160"/>
      <c r="AJ748" s="160"/>
      <c r="AK748" s="160"/>
      <c r="AL748" s="610"/>
      <c r="AM748" s="169"/>
      <c r="AN748" s="166"/>
      <c r="AO748" s="336">
        <v>0</v>
      </c>
      <c r="AP748" s="355"/>
      <c r="AQ748" s="355"/>
      <c r="AR748" s="355"/>
      <c r="AS748" s="356"/>
      <c r="AT748" s="214">
        <f t="shared" si="548"/>
        <v>919935</v>
      </c>
      <c r="AU748" s="355"/>
      <c r="AV748" s="355"/>
      <c r="AW748" s="355"/>
      <c r="AX748" s="1119">
        <v>919935</v>
      </c>
      <c r="AY748" s="249">
        <f t="shared" si="528"/>
        <v>919935</v>
      </c>
      <c r="AZ748" s="355"/>
      <c r="BA748" s="355"/>
      <c r="BB748" s="355"/>
      <c r="BC748" s="1119">
        <v>919935</v>
      </c>
      <c r="BD748" s="334"/>
      <c r="BE748" s="336"/>
      <c r="BF748" s="249">
        <f t="shared" si="549"/>
        <v>919935</v>
      </c>
      <c r="BG748" s="355"/>
      <c r="BH748" s="355"/>
      <c r="BI748" s="355"/>
      <c r="BJ748" s="1119">
        <v>919935</v>
      </c>
      <c r="BK748" s="249">
        <f t="shared" si="550"/>
        <v>919935</v>
      </c>
      <c r="BL748" s="355"/>
      <c r="BM748" s="355"/>
      <c r="BN748" s="355"/>
      <c r="BO748" s="1119">
        <v>919935</v>
      </c>
      <c r="BP748" s="223">
        <f t="shared" si="551"/>
        <v>919935</v>
      </c>
      <c r="BQ748" s="355"/>
      <c r="BR748" s="355"/>
      <c r="BS748" s="355"/>
      <c r="BT748" s="1119">
        <v>919935</v>
      </c>
      <c r="BU748" s="249">
        <f t="shared" si="552"/>
        <v>0</v>
      </c>
      <c r="BV748" s="355"/>
      <c r="BW748" s="355"/>
      <c r="BX748" s="355"/>
      <c r="BY748" s="611"/>
      <c r="BZ748" s="756"/>
      <c r="CA748" s="359">
        <v>1004</v>
      </c>
      <c r="CB748" s="663"/>
      <c r="CC748" s="184"/>
      <c r="CD748" s="184"/>
      <c r="CE748" s="184"/>
      <c r="CF748" s="216">
        <f t="shared" si="532"/>
        <v>0</v>
      </c>
      <c r="CH748" s="662"/>
    </row>
    <row r="749" spans="1:88" s="609" customFormat="1" ht="16.5" customHeight="1" x14ac:dyDescent="0.15">
      <c r="A749" s="213"/>
      <c r="B749" s="604"/>
      <c r="C749" s="441"/>
      <c r="D749" s="699" t="s">
        <v>1918</v>
      </c>
      <c r="E749" s="188"/>
      <c r="F749" s="559"/>
      <c r="G749" s="582"/>
      <c r="H749" s="1177" t="s">
        <v>71</v>
      </c>
      <c r="I749" s="605"/>
      <c r="J749" s="606"/>
      <c r="K749" s="607"/>
      <c r="L749" s="607"/>
      <c r="M749" s="607"/>
      <c r="N749" s="607"/>
      <c r="O749" s="607"/>
      <c r="P749" s="607"/>
      <c r="Q749" s="608"/>
      <c r="R749" s="329"/>
      <c r="S749" s="329"/>
      <c r="T749" s="979">
        <f>SUBTOTAL(9,T748:T748)</f>
        <v>4599675</v>
      </c>
      <c r="U749" s="159">
        <f t="shared" ref="U749:AD749" si="604">SUBTOTAL(9,U748:U748)</f>
        <v>0</v>
      </c>
      <c r="V749" s="160">
        <f t="shared" si="604"/>
        <v>0</v>
      </c>
      <c r="W749" s="160">
        <f t="shared" si="604"/>
        <v>0</v>
      </c>
      <c r="X749" s="160">
        <f t="shared" si="604"/>
        <v>0</v>
      </c>
      <c r="Y749" s="161">
        <f t="shared" si="604"/>
        <v>0</v>
      </c>
      <c r="Z749" s="979">
        <f t="shared" si="604"/>
        <v>4599675</v>
      </c>
      <c r="AA749" s="160">
        <f t="shared" si="604"/>
        <v>0</v>
      </c>
      <c r="AB749" s="160">
        <f t="shared" si="604"/>
        <v>0</v>
      </c>
      <c r="AC749" s="160">
        <f t="shared" si="604"/>
        <v>0</v>
      </c>
      <c r="AD749" s="1153">
        <f t="shared" si="604"/>
        <v>4599675</v>
      </c>
      <c r="AF749" s="650"/>
      <c r="AG749" s="178"/>
      <c r="AH749" s="714"/>
      <c r="AI749" s="160"/>
      <c r="AJ749" s="610"/>
      <c r="AK749" s="178"/>
      <c r="AL749" s="713"/>
      <c r="AM749" s="178"/>
      <c r="AN749" s="178"/>
      <c r="AO749" s="714"/>
      <c r="AP749" s="610"/>
      <c r="AQ749" s="159"/>
      <c r="AR749" s="160"/>
      <c r="AS749" s="610"/>
      <c r="AT749" s="214">
        <f t="shared" si="548"/>
        <v>0</v>
      </c>
      <c r="AU749" s="612"/>
      <c r="AV749" s="172"/>
      <c r="AW749" s="160"/>
      <c r="AX749" s="610"/>
      <c r="AY749" s="249">
        <f t="shared" si="528"/>
        <v>0</v>
      </c>
      <c r="AZ749" s="612"/>
      <c r="BA749" s="178"/>
      <c r="BB749" s="172"/>
      <c r="BC749" s="610"/>
      <c r="BD749" s="178"/>
      <c r="BE749" s="178"/>
      <c r="BF749" s="249">
        <f t="shared" si="549"/>
        <v>0</v>
      </c>
      <c r="BG749" s="172"/>
      <c r="BH749" s="160"/>
      <c r="BI749" s="160"/>
      <c r="BJ749" s="610"/>
      <c r="BK749" s="249">
        <f t="shared" si="550"/>
        <v>0</v>
      </c>
      <c r="BL749" s="172"/>
      <c r="BM749" s="160"/>
      <c r="BN749" s="160"/>
      <c r="BO749" s="610"/>
      <c r="BP749" s="223">
        <f t="shared" si="551"/>
        <v>0</v>
      </c>
      <c r="BQ749" s="172"/>
      <c r="BR749" s="160"/>
      <c r="BS749" s="160"/>
      <c r="BT749" s="610"/>
      <c r="BU749" s="249">
        <f t="shared" si="552"/>
        <v>0</v>
      </c>
      <c r="BV749" s="662"/>
      <c r="BW749" s="191"/>
      <c r="BX749" s="663"/>
      <c r="BY749" s="613"/>
      <c r="CA749" s="191"/>
      <c r="CB749" s="184"/>
      <c r="CC749" s="184"/>
      <c r="CD749" s="184"/>
      <c r="CE749" s="184"/>
      <c r="CF749" s="216">
        <f t="shared" si="532"/>
        <v>0</v>
      </c>
      <c r="CH749" s="662"/>
    </row>
    <row r="750" spans="1:88" s="165" customFormat="1" ht="16.5" customHeight="1" x14ac:dyDescent="0.15">
      <c r="A750" s="213">
        <f>+ROW()-14</f>
        <v>736</v>
      </c>
      <c r="B750" s="150" t="s">
        <v>26</v>
      </c>
      <c r="C750" s="441" t="s">
        <v>1378</v>
      </c>
      <c r="D750" s="185" t="s">
        <v>1378</v>
      </c>
      <c r="E750" s="188" t="s">
        <v>379</v>
      </c>
      <c r="F750" s="559" t="s">
        <v>1358</v>
      </c>
      <c r="G750" s="151" t="s">
        <v>1379</v>
      </c>
      <c r="H750" s="162">
        <v>3</v>
      </c>
      <c r="I750" s="153" t="s">
        <v>317</v>
      </c>
      <c r="J750" s="154" t="s">
        <v>1902</v>
      </c>
      <c r="K750" s="155">
        <v>10</v>
      </c>
      <c r="L750" s="155">
        <v>3</v>
      </c>
      <c r="M750" s="155">
        <v>5</v>
      </c>
      <c r="N750" s="155">
        <v>2</v>
      </c>
      <c r="O750" s="155">
        <v>2</v>
      </c>
      <c r="P750" s="155">
        <v>2</v>
      </c>
      <c r="Q750" s="156">
        <v>1</v>
      </c>
      <c r="R750" s="163"/>
      <c r="S750" s="163"/>
      <c r="T750" s="536">
        <v>49000</v>
      </c>
      <c r="U750" s="159">
        <v>0</v>
      </c>
      <c r="V750" s="160">
        <v>0</v>
      </c>
      <c r="W750" s="160">
        <v>0</v>
      </c>
      <c r="X750" s="160">
        <v>0</v>
      </c>
      <c r="Y750" s="161">
        <v>0</v>
      </c>
      <c r="Z750" s="159">
        <v>49000.365040000012</v>
      </c>
      <c r="AA750" s="160">
        <v>0</v>
      </c>
      <c r="AB750" s="160">
        <v>0</v>
      </c>
      <c r="AC750" s="160">
        <v>0</v>
      </c>
      <c r="AD750" s="212">
        <f t="shared" ref="AD750" si="605">AX750+BC750+BJ750+BO750+BT750+BY750</f>
        <v>49000.365040000012</v>
      </c>
      <c r="AH750" s="166">
        <v>0</v>
      </c>
      <c r="AI750" s="167"/>
      <c r="AJ750" s="167"/>
      <c r="AK750" s="167"/>
      <c r="AL750" s="168"/>
      <c r="AM750" s="169"/>
      <c r="AN750" s="169"/>
      <c r="AO750" s="166">
        <v>0</v>
      </c>
      <c r="AP750" s="167"/>
      <c r="AQ750" s="167"/>
      <c r="AR750" s="167"/>
      <c r="AS750" s="170"/>
      <c r="AT750" s="214">
        <f t="shared" si="548"/>
        <v>0</v>
      </c>
      <c r="AU750" s="167"/>
      <c r="AV750" s="167"/>
      <c r="AW750" s="167"/>
      <c r="AX750" s="168"/>
      <c r="AY750" s="249">
        <f t="shared" si="528"/>
        <v>49000.365040000012</v>
      </c>
      <c r="AZ750" s="167"/>
      <c r="BA750" s="167"/>
      <c r="BB750" s="167"/>
      <c r="BC750" s="171">
        <v>49000.365040000012</v>
      </c>
      <c r="BD750" s="169"/>
      <c r="BE750" s="169"/>
      <c r="BF750" s="249">
        <f t="shared" si="549"/>
        <v>0</v>
      </c>
      <c r="BG750" s="167"/>
      <c r="BH750" s="167"/>
      <c r="BI750" s="167"/>
      <c r="BJ750" s="168"/>
      <c r="BK750" s="249">
        <f t="shared" si="550"/>
        <v>0</v>
      </c>
      <c r="BL750" s="167"/>
      <c r="BM750" s="167"/>
      <c r="BN750" s="167"/>
      <c r="BO750" s="171"/>
      <c r="BP750" s="223">
        <f t="shared" si="551"/>
        <v>0</v>
      </c>
      <c r="BQ750" s="167"/>
      <c r="BR750" s="167"/>
      <c r="BS750" s="167"/>
      <c r="BT750" s="171"/>
      <c r="BU750" s="249">
        <f t="shared" si="552"/>
        <v>0</v>
      </c>
      <c r="BV750" s="167"/>
      <c r="BW750" s="167"/>
      <c r="BX750" s="167"/>
      <c r="BY750" s="171"/>
      <c r="CA750" s="191">
        <v>662</v>
      </c>
      <c r="CB750" s="184"/>
      <c r="CC750" s="184"/>
      <c r="CD750" s="184"/>
      <c r="CE750" s="184"/>
      <c r="CF750" s="216">
        <f t="shared" si="532"/>
        <v>-0.36504000001150416</v>
      </c>
      <c r="CH750" s="162">
        <v>32</v>
      </c>
      <c r="CJ750" s="165">
        <v>85</v>
      </c>
    </row>
    <row r="751" spans="1:88" s="165" customFormat="1" ht="16.5" customHeight="1" x14ac:dyDescent="0.15">
      <c r="A751" s="213"/>
      <c r="B751" s="150"/>
      <c r="C751" s="441"/>
      <c r="D751" s="699" t="s">
        <v>1378</v>
      </c>
      <c r="E751" s="188"/>
      <c r="F751" s="559"/>
      <c r="G751" s="151"/>
      <c r="H751" s="1177">
        <v>3</v>
      </c>
      <c r="I751" s="153"/>
      <c r="J751" s="154"/>
      <c r="K751" s="155"/>
      <c r="L751" s="155"/>
      <c r="M751" s="155"/>
      <c r="N751" s="155"/>
      <c r="O751" s="155"/>
      <c r="P751" s="155"/>
      <c r="Q751" s="156"/>
      <c r="R751" s="163"/>
      <c r="S751" s="163"/>
      <c r="T751" s="939">
        <f>SUBTOTAL(9,T750:T750)</f>
        <v>49000</v>
      </c>
      <c r="U751" s="159">
        <f t="shared" ref="U751:AD751" si="606">SUBTOTAL(9,U750:U750)</f>
        <v>0</v>
      </c>
      <c r="V751" s="160">
        <f t="shared" si="606"/>
        <v>0</v>
      </c>
      <c r="W751" s="160">
        <f t="shared" si="606"/>
        <v>0</v>
      </c>
      <c r="X751" s="160">
        <f t="shared" si="606"/>
        <v>0</v>
      </c>
      <c r="Y751" s="161">
        <f t="shared" si="606"/>
        <v>0</v>
      </c>
      <c r="Z751" s="939">
        <f t="shared" si="606"/>
        <v>49000.365040000012</v>
      </c>
      <c r="AA751" s="160">
        <f t="shared" si="606"/>
        <v>0</v>
      </c>
      <c r="AB751" s="160">
        <f t="shared" si="606"/>
        <v>0</v>
      </c>
      <c r="AC751" s="160">
        <f t="shared" si="606"/>
        <v>0</v>
      </c>
      <c r="AD751" s="1153">
        <f t="shared" si="606"/>
        <v>49000.365040000012</v>
      </c>
      <c r="AH751" s="166"/>
      <c r="AI751" s="167"/>
      <c r="AJ751" s="167"/>
      <c r="AK751" s="167"/>
      <c r="AL751" s="168"/>
      <c r="AM751" s="169"/>
      <c r="AN751" s="169"/>
      <c r="AO751" s="166"/>
      <c r="AP751" s="167"/>
      <c r="AQ751" s="167"/>
      <c r="AR751" s="167"/>
      <c r="AS751" s="170"/>
      <c r="AT751" s="214">
        <f t="shared" si="548"/>
        <v>0</v>
      </c>
      <c r="AU751" s="167"/>
      <c r="AV751" s="167"/>
      <c r="AW751" s="167"/>
      <c r="AX751" s="168"/>
      <c r="AY751" s="249">
        <f>SUM(AZ751:BC751)</f>
        <v>0</v>
      </c>
      <c r="AZ751" s="167"/>
      <c r="BA751" s="167"/>
      <c r="BB751" s="167"/>
      <c r="BC751" s="171"/>
      <c r="BD751" s="169"/>
      <c r="BE751" s="169"/>
      <c r="BF751" s="249">
        <f t="shared" si="549"/>
        <v>0</v>
      </c>
      <c r="BG751" s="167"/>
      <c r="BH751" s="167"/>
      <c r="BI751" s="167"/>
      <c r="BJ751" s="168"/>
      <c r="BK751" s="249">
        <f t="shared" si="550"/>
        <v>0</v>
      </c>
      <c r="BL751" s="167"/>
      <c r="BM751" s="167"/>
      <c r="BN751" s="167"/>
      <c r="BO751" s="171"/>
      <c r="BP751" s="223">
        <f t="shared" si="551"/>
        <v>0</v>
      </c>
      <c r="BQ751" s="167"/>
      <c r="BR751" s="167"/>
      <c r="BS751" s="167"/>
      <c r="BT751" s="171"/>
      <c r="BU751" s="249">
        <f t="shared" si="552"/>
        <v>0</v>
      </c>
      <c r="BV751" s="167"/>
      <c r="BW751" s="167"/>
      <c r="BX751" s="167"/>
      <c r="BY751" s="171"/>
      <c r="CA751" s="191"/>
      <c r="CB751" s="184"/>
      <c r="CC751" s="184"/>
      <c r="CD751" s="184"/>
      <c r="CE751" s="184"/>
      <c r="CF751" s="216">
        <f t="shared" si="532"/>
        <v>-0.36504000001150416</v>
      </c>
      <c r="CH751" s="660"/>
    </row>
    <row r="752" spans="1:88" s="165" customFormat="1" ht="16.5" customHeight="1" x14ac:dyDescent="0.15">
      <c r="A752" s="213">
        <f>+ROW()-14</f>
        <v>738</v>
      </c>
      <c r="B752" s="150" t="s">
        <v>27</v>
      </c>
      <c r="C752" s="442" t="s">
        <v>2059</v>
      </c>
      <c r="D752" s="133" t="s">
        <v>2059</v>
      </c>
      <c r="E752" s="413" t="s">
        <v>379</v>
      </c>
      <c r="F752" s="439" t="s">
        <v>1358</v>
      </c>
      <c r="G752" s="151" t="s">
        <v>1392</v>
      </c>
      <c r="H752" s="162">
        <v>3</v>
      </c>
      <c r="I752" s="153" t="s">
        <v>1393</v>
      </c>
      <c r="J752" s="154">
        <v>44651</v>
      </c>
      <c r="K752" s="155">
        <v>10</v>
      </c>
      <c r="L752" s="155">
        <v>3</v>
      </c>
      <c r="M752" s="155">
        <v>5</v>
      </c>
      <c r="N752" s="155">
        <v>2</v>
      </c>
      <c r="O752" s="155">
        <v>2</v>
      </c>
      <c r="P752" s="155">
        <v>5</v>
      </c>
      <c r="Q752" s="156">
        <v>13</v>
      </c>
      <c r="R752" s="163"/>
      <c r="S752" s="163"/>
      <c r="T752" s="538">
        <v>9000</v>
      </c>
      <c r="U752" s="159">
        <v>0</v>
      </c>
      <c r="V752" s="160">
        <v>0</v>
      </c>
      <c r="W752" s="160">
        <v>0</v>
      </c>
      <c r="X752" s="160">
        <v>0</v>
      </c>
      <c r="Y752" s="161">
        <v>0</v>
      </c>
      <c r="Z752" s="214">
        <f>AT752+AY752+BF752+BK752+BP752+BU752</f>
        <v>9000</v>
      </c>
      <c r="AA752" s="160">
        <v>0</v>
      </c>
      <c r="AB752" s="160">
        <v>0</v>
      </c>
      <c r="AC752" s="160">
        <v>0</v>
      </c>
      <c r="AD752" s="212">
        <f t="shared" ref="AD752" si="607">AX752+BC752+BJ752+BO752+BT752+BY752</f>
        <v>9000</v>
      </c>
      <c r="AH752" s="166">
        <v>0</v>
      </c>
      <c r="AI752" s="167"/>
      <c r="AJ752" s="167"/>
      <c r="AK752" s="167"/>
      <c r="AL752" s="168"/>
      <c r="AM752" s="169"/>
      <c r="AN752" s="169"/>
      <c r="AO752" s="166">
        <v>0</v>
      </c>
      <c r="AP752" s="167"/>
      <c r="AQ752" s="167"/>
      <c r="AR752" s="167"/>
      <c r="AS752" s="170"/>
      <c r="AT752" s="214">
        <f t="shared" si="548"/>
        <v>0</v>
      </c>
      <c r="AU752" s="167"/>
      <c r="AV752" s="167"/>
      <c r="AW752" s="167"/>
      <c r="AX752" s="168"/>
      <c r="AY752" s="249">
        <f t="shared" si="528"/>
        <v>9000</v>
      </c>
      <c r="AZ752" s="167"/>
      <c r="BA752" s="167"/>
      <c r="BB752" s="167"/>
      <c r="BC752" s="540">
        <v>9000</v>
      </c>
      <c r="BD752" s="169"/>
      <c r="BE752" s="169"/>
      <c r="BF752" s="249">
        <f t="shared" si="549"/>
        <v>0</v>
      </c>
      <c r="BG752" s="167"/>
      <c r="BH752" s="167"/>
      <c r="BI752" s="167"/>
      <c r="BJ752" s="541">
        <v>0</v>
      </c>
      <c r="BK752" s="249">
        <f t="shared" si="550"/>
        <v>0</v>
      </c>
      <c r="BL752" s="167"/>
      <c r="BM752" s="167"/>
      <c r="BN752" s="167"/>
      <c r="BO752" s="171"/>
      <c r="BP752" s="223">
        <f t="shared" si="551"/>
        <v>0</v>
      </c>
      <c r="BQ752" s="167"/>
      <c r="BR752" s="167"/>
      <c r="BS752" s="167"/>
      <c r="BT752" s="171"/>
      <c r="BU752" s="249">
        <f t="shared" si="552"/>
        <v>0</v>
      </c>
      <c r="BV752" s="167"/>
      <c r="BW752" s="167"/>
      <c r="BX752" s="167"/>
      <c r="BY752" s="171"/>
      <c r="CA752" s="191">
        <v>1004</v>
      </c>
      <c r="CB752" s="184"/>
      <c r="CC752" s="184"/>
      <c r="CD752" s="184"/>
      <c r="CE752" s="184"/>
      <c r="CF752" s="216">
        <f t="shared" si="532"/>
        <v>0</v>
      </c>
      <c r="CH752" s="665"/>
    </row>
    <row r="753" spans="1:88" s="165" customFormat="1" ht="16.5" customHeight="1" x14ac:dyDescent="0.15">
      <c r="A753" s="213"/>
      <c r="B753" s="150"/>
      <c r="C753" s="442"/>
      <c r="D753" s="805" t="s">
        <v>2146</v>
      </c>
      <c r="E753" s="413"/>
      <c r="F753" s="439"/>
      <c r="G753" s="151"/>
      <c r="H753" s="1177"/>
      <c r="I753" s="153"/>
      <c r="J753" s="154"/>
      <c r="K753" s="155"/>
      <c r="L753" s="155"/>
      <c r="M753" s="155"/>
      <c r="N753" s="155"/>
      <c r="O753" s="155"/>
      <c r="P753" s="155"/>
      <c r="Q753" s="156"/>
      <c r="R753" s="163"/>
      <c r="S753" s="163"/>
      <c r="T753" s="948">
        <f>SUBTOTAL(9,T752:T752)</f>
        <v>9000</v>
      </c>
      <c r="U753" s="159">
        <f t="shared" ref="U753:AD753" si="608">SUBTOTAL(9,U752:U752)</f>
        <v>0</v>
      </c>
      <c r="V753" s="160">
        <f t="shared" si="608"/>
        <v>0</v>
      </c>
      <c r="W753" s="160">
        <f t="shared" si="608"/>
        <v>0</v>
      </c>
      <c r="X753" s="160">
        <f t="shared" si="608"/>
        <v>0</v>
      </c>
      <c r="Y753" s="161">
        <f t="shared" si="608"/>
        <v>0</v>
      </c>
      <c r="Z753" s="948">
        <f t="shared" si="608"/>
        <v>9000</v>
      </c>
      <c r="AA753" s="160">
        <f t="shared" si="608"/>
        <v>0</v>
      </c>
      <c r="AB753" s="160">
        <f t="shared" si="608"/>
        <v>0</v>
      </c>
      <c r="AC753" s="160">
        <f t="shared" si="608"/>
        <v>0</v>
      </c>
      <c r="AD753" s="1153">
        <f t="shared" si="608"/>
        <v>9000</v>
      </c>
      <c r="AH753" s="166"/>
      <c r="AI753" s="167"/>
      <c r="AJ753" s="167"/>
      <c r="AK753" s="167"/>
      <c r="AL753" s="168"/>
      <c r="AM753" s="169"/>
      <c r="AN753" s="169"/>
      <c r="AO753" s="166"/>
      <c r="AP753" s="167"/>
      <c r="AQ753" s="167"/>
      <c r="AR753" s="167"/>
      <c r="AS753" s="170"/>
      <c r="AT753" s="159"/>
      <c r="AU753" s="167"/>
      <c r="AV753" s="167"/>
      <c r="AW753" s="167"/>
      <c r="AX753" s="168"/>
      <c r="AY753" s="249">
        <f t="shared" si="528"/>
        <v>0</v>
      </c>
      <c r="AZ753" s="167"/>
      <c r="BA753" s="167"/>
      <c r="BB753" s="167"/>
      <c r="BC753" s="540"/>
      <c r="BD753" s="169"/>
      <c r="BE753" s="169"/>
      <c r="BF753" s="249">
        <f t="shared" si="549"/>
        <v>0</v>
      </c>
      <c r="BG753" s="167"/>
      <c r="BH753" s="167"/>
      <c r="BI753" s="167"/>
      <c r="BJ753" s="541"/>
      <c r="BK753" s="249">
        <f t="shared" si="550"/>
        <v>0</v>
      </c>
      <c r="BL753" s="167"/>
      <c r="BM753" s="167"/>
      <c r="BN753" s="167"/>
      <c r="BO753" s="171"/>
      <c r="BP753" s="223">
        <f t="shared" si="551"/>
        <v>0</v>
      </c>
      <c r="BQ753" s="167"/>
      <c r="BR753" s="167"/>
      <c r="BS753" s="167"/>
      <c r="BT753" s="171"/>
      <c r="BU753" s="249">
        <f t="shared" si="552"/>
        <v>0</v>
      </c>
      <c r="BV753" s="167"/>
      <c r="BW753" s="167"/>
      <c r="BX753" s="167"/>
      <c r="BY753" s="171"/>
      <c r="CA753" s="191"/>
      <c r="CB753" s="184"/>
      <c r="CC753" s="184"/>
      <c r="CD753" s="184"/>
      <c r="CE753" s="184"/>
      <c r="CF753" s="216">
        <f t="shared" si="532"/>
        <v>0</v>
      </c>
      <c r="CH753" s="665"/>
    </row>
    <row r="754" spans="1:88" s="165" customFormat="1" ht="16.5" customHeight="1" x14ac:dyDescent="0.15">
      <c r="A754" s="213">
        <f>+ROW()-14</f>
        <v>740</v>
      </c>
      <c r="B754" s="150" t="s">
        <v>26</v>
      </c>
      <c r="C754" s="441" t="s">
        <v>1387</v>
      </c>
      <c r="D754" s="185" t="s">
        <v>1388</v>
      </c>
      <c r="E754" s="188" t="s">
        <v>379</v>
      </c>
      <c r="F754" s="559" t="s">
        <v>1358</v>
      </c>
      <c r="G754" s="151" t="s">
        <v>1389</v>
      </c>
      <c r="H754" s="162">
        <v>3</v>
      </c>
      <c r="I754" s="153" t="s">
        <v>317</v>
      </c>
      <c r="J754" s="154">
        <v>44651</v>
      </c>
      <c r="K754" s="155">
        <v>10</v>
      </c>
      <c r="L754" s="155">
        <v>3</v>
      </c>
      <c r="M754" s="155">
        <v>5</v>
      </c>
      <c r="N754" s="155">
        <v>2</v>
      </c>
      <c r="O754" s="155">
        <v>2</v>
      </c>
      <c r="P754" s="155">
        <v>8</v>
      </c>
      <c r="Q754" s="156">
        <v>2</v>
      </c>
      <c r="R754" s="163"/>
      <c r="S754" s="163"/>
      <c r="T754" s="164">
        <v>21000</v>
      </c>
      <c r="U754" s="159">
        <v>0</v>
      </c>
      <c r="V754" s="160">
        <v>0</v>
      </c>
      <c r="W754" s="160">
        <v>0</v>
      </c>
      <c r="X754" s="160">
        <v>0</v>
      </c>
      <c r="Y754" s="161">
        <v>0</v>
      </c>
      <c r="Z754" s="214">
        <f>AT754+AY754+BF754+BK754+BP754+BU754</f>
        <v>21000</v>
      </c>
      <c r="AA754" s="160">
        <v>0</v>
      </c>
      <c r="AB754" s="160">
        <v>0</v>
      </c>
      <c r="AC754" s="160">
        <v>0</v>
      </c>
      <c r="AD754" s="212">
        <f t="shared" ref="AD754" si="609">AX754+BC754+BJ754+BO754+BT754+BY754</f>
        <v>21000</v>
      </c>
      <c r="AH754" s="166">
        <v>0</v>
      </c>
      <c r="AI754" s="167"/>
      <c r="AJ754" s="167"/>
      <c r="AK754" s="167"/>
      <c r="AL754" s="168"/>
      <c r="AM754" s="169"/>
      <c r="AN754" s="169"/>
      <c r="AO754" s="166">
        <v>0</v>
      </c>
      <c r="AP754" s="167"/>
      <c r="AQ754" s="167"/>
      <c r="AR754" s="167"/>
      <c r="AS754" s="170"/>
      <c r="AT754" s="159">
        <v>0</v>
      </c>
      <c r="AU754" s="167"/>
      <c r="AV754" s="167"/>
      <c r="AW754" s="167"/>
      <c r="AX754" s="168"/>
      <c r="AY754" s="249">
        <f t="shared" si="528"/>
        <v>21000</v>
      </c>
      <c r="AZ754" s="167"/>
      <c r="BA754" s="167"/>
      <c r="BB754" s="167"/>
      <c r="BC754" s="171">
        <v>21000</v>
      </c>
      <c r="BD754" s="169"/>
      <c r="BE754" s="169"/>
      <c r="BF754" s="249">
        <f t="shared" si="549"/>
        <v>0</v>
      </c>
      <c r="BG754" s="167"/>
      <c r="BH754" s="167"/>
      <c r="BI754" s="167"/>
      <c r="BJ754" s="168"/>
      <c r="BK754" s="249">
        <f t="shared" si="550"/>
        <v>0</v>
      </c>
      <c r="BL754" s="167"/>
      <c r="BM754" s="167"/>
      <c r="BN754" s="167"/>
      <c r="BO754" s="171"/>
      <c r="BP754" s="223">
        <f t="shared" si="551"/>
        <v>0</v>
      </c>
      <c r="BQ754" s="167"/>
      <c r="BR754" s="167"/>
      <c r="BS754" s="167"/>
      <c r="BT754" s="171"/>
      <c r="BU754" s="249">
        <f t="shared" si="552"/>
        <v>0</v>
      </c>
      <c r="BV754" s="167"/>
      <c r="BW754" s="167"/>
      <c r="BX754" s="167"/>
      <c r="BY754" s="171"/>
      <c r="CA754" s="191">
        <v>670</v>
      </c>
      <c r="CB754" s="184"/>
      <c r="CC754" s="184"/>
      <c r="CD754" s="184"/>
      <c r="CE754" s="184"/>
      <c r="CF754" s="216">
        <f t="shared" si="532"/>
        <v>0</v>
      </c>
      <c r="CH754" s="162">
        <v>32</v>
      </c>
      <c r="CJ754" s="165">
        <v>85</v>
      </c>
    </row>
    <row r="755" spans="1:88" s="165" customFormat="1" ht="16.5" customHeight="1" x14ac:dyDescent="0.15">
      <c r="A755" s="213"/>
      <c r="B755" s="150"/>
      <c r="C755" s="441"/>
      <c r="D755" s="699" t="s">
        <v>1388</v>
      </c>
      <c r="E755" s="188"/>
      <c r="F755" s="559"/>
      <c r="G755" s="151"/>
      <c r="H755" s="1177"/>
      <c r="I755" s="153"/>
      <c r="J755" s="154"/>
      <c r="K755" s="155"/>
      <c r="L755" s="155"/>
      <c r="M755" s="155"/>
      <c r="N755" s="155"/>
      <c r="O755" s="155"/>
      <c r="P755" s="155"/>
      <c r="Q755" s="156"/>
      <c r="R755" s="163"/>
      <c r="S755" s="163"/>
      <c r="T755" s="948">
        <f>SUBTOTAL(9,T754:T754)</f>
        <v>21000</v>
      </c>
      <c r="U755" s="159">
        <f t="shared" ref="U755:AD755" si="610">SUBTOTAL(9,U754:U754)</f>
        <v>0</v>
      </c>
      <c r="V755" s="160">
        <f t="shared" si="610"/>
        <v>0</v>
      </c>
      <c r="W755" s="160">
        <f t="shared" si="610"/>
        <v>0</v>
      </c>
      <c r="X755" s="160">
        <f t="shared" si="610"/>
        <v>0</v>
      </c>
      <c r="Y755" s="161">
        <f t="shared" si="610"/>
        <v>0</v>
      </c>
      <c r="Z755" s="948">
        <f t="shared" si="610"/>
        <v>21000</v>
      </c>
      <c r="AA755" s="160">
        <f t="shared" si="610"/>
        <v>0</v>
      </c>
      <c r="AB755" s="160">
        <f t="shared" si="610"/>
        <v>0</v>
      </c>
      <c r="AC755" s="160">
        <f t="shared" si="610"/>
        <v>0</v>
      </c>
      <c r="AD755" s="1153">
        <f t="shared" si="610"/>
        <v>21000</v>
      </c>
      <c r="AH755" s="166"/>
      <c r="AI755" s="167"/>
      <c r="AJ755" s="167"/>
      <c r="AK755" s="167"/>
      <c r="AL755" s="168"/>
      <c r="AM755" s="169"/>
      <c r="AN755" s="169"/>
      <c r="AO755" s="166"/>
      <c r="AP755" s="167"/>
      <c r="AQ755" s="167"/>
      <c r="AR755" s="167"/>
      <c r="AS755" s="170"/>
      <c r="AT755" s="159"/>
      <c r="AU755" s="167"/>
      <c r="AV755" s="167"/>
      <c r="AW755" s="167"/>
      <c r="AX755" s="168"/>
      <c r="AY755" s="249">
        <f t="shared" si="528"/>
        <v>0</v>
      </c>
      <c r="AZ755" s="167"/>
      <c r="BA755" s="167"/>
      <c r="BB755" s="167"/>
      <c r="BC755" s="171"/>
      <c r="BD755" s="169"/>
      <c r="BE755" s="169"/>
      <c r="BF755" s="249">
        <f t="shared" si="549"/>
        <v>0</v>
      </c>
      <c r="BG755" s="167"/>
      <c r="BH755" s="167"/>
      <c r="BI755" s="167"/>
      <c r="BJ755" s="168"/>
      <c r="BK755" s="249">
        <f t="shared" si="550"/>
        <v>0</v>
      </c>
      <c r="BL755" s="167"/>
      <c r="BM755" s="167"/>
      <c r="BN755" s="167"/>
      <c r="BO755" s="171"/>
      <c r="BP755" s="223">
        <f t="shared" si="551"/>
        <v>0</v>
      </c>
      <c r="BQ755" s="167"/>
      <c r="BR755" s="167"/>
      <c r="BS755" s="167"/>
      <c r="BT755" s="171"/>
      <c r="BU755" s="249">
        <f t="shared" si="552"/>
        <v>0</v>
      </c>
      <c r="BV755" s="167"/>
      <c r="BW755" s="167"/>
      <c r="BX755" s="167"/>
      <c r="BY755" s="171"/>
      <c r="CA755" s="191"/>
      <c r="CB755" s="184"/>
      <c r="CC755" s="184"/>
      <c r="CD755" s="184"/>
      <c r="CE755" s="184"/>
      <c r="CF755" s="216">
        <f t="shared" si="532"/>
        <v>0</v>
      </c>
      <c r="CH755" s="162"/>
    </row>
    <row r="756" spans="1:88" s="165" customFormat="1" ht="16.5" customHeight="1" x14ac:dyDescent="0.15">
      <c r="A756" s="213">
        <f>+ROW()-14</f>
        <v>742</v>
      </c>
      <c r="B756" s="150" t="s">
        <v>74</v>
      </c>
      <c r="C756" s="441" t="s">
        <v>1380</v>
      </c>
      <c r="D756" s="185" t="s">
        <v>2037</v>
      </c>
      <c r="E756" s="188" t="s">
        <v>379</v>
      </c>
      <c r="F756" s="559" t="s">
        <v>1358</v>
      </c>
      <c r="G756" s="151" t="s">
        <v>1381</v>
      </c>
      <c r="H756" s="1177" t="s">
        <v>252</v>
      </c>
      <c r="I756" s="153">
        <v>43191</v>
      </c>
      <c r="J756" s="154">
        <v>45016</v>
      </c>
      <c r="K756" s="155">
        <v>10</v>
      </c>
      <c r="L756" s="155">
        <v>3</v>
      </c>
      <c r="M756" s="155">
        <v>5</v>
      </c>
      <c r="N756" s="155">
        <v>2</v>
      </c>
      <c r="O756" s="155">
        <v>3</v>
      </c>
      <c r="P756" s="155">
        <v>1</v>
      </c>
      <c r="Q756" s="156">
        <v>1</v>
      </c>
      <c r="R756" s="163"/>
      <c r="S756" s="163"/>
      <c r="T756" s="628">
        <v>517900</v>
      </c>
      <c r="U756" s="159">
        <v>204690</v>
      </c>
      <c r="V756" s="160">
        <v>0</v>
      </c>
      <c r="W756" s="160">
        <v>0</v>
      </c>
      <c r="X756" s="160">
        <v>0</v>
      </c>
      <c r="Y756" s="161">
        <v>204690</v>
      </c>
      <c r="Z756" s="214">
        <f>AT756+AY756+BF756+BK756+BP756+BU756</f>
        <v>313210</v>
      </c>
      <c r="AA756" s="160">
        <v>0</v>
      </c>
      <c r="AB756" s="160">
        <v>0</v>
      </c>
      <c r="AC756" s="160">
        <v>0</v>
      </c>
      <c r="AD756" s="212">
        <f t="shared" ref="AD756" si="611">AX756+BC756+BJ756+BO756+BT756+BY756</f>
        <v>313210</v>
      </c>
      <c r="AH756" s="166">
        <v>101860</v>
      </c>
      <c r="AI756" s="167"/>
      <c r="AJ756" s="167"/>
      <c r="AK756" s="167"/>
      <c r="AL756" s="168">
        <v>101860</v>
      </c>
      <c r="AM756" s="169"/>
      <c r="AN756" s="169"/>
      <c r="AO756" s="166">
        <v>102830</v>
      </c>
      <c r="AP756" s="167"/>
      <c r="AQ756" s="167"/>
      <c r="AR756" s="167"/>
      <c r="AS756" s="170">
        <v>102830</v>
      </c>
      <c r="AT756" s="159">
        <v>104440</v>
      </c>
      <c r="AU756" s="167"/>
      <c r="AV756" s="167"/>
      <c r="AW756" s="167"/>
      <c r="AX756" s="168">
        <v>104440</v>
      </c>
      <c r="AY756" s="249">
        <f t="shared" si="528"/>
        <v>104400</v>
      </c>
      <c r="AZ756" s="167"/>
      <c r="BA756" s="167"/>
      <c r="BB756" s="167"/>
      <c r="BC756" s="171">
        <v>104400</v>
      </c>
      <c r="BD756" s="169"/>
      <c r="BE756" s="169"/>
      <c r="BF756" s="249">
        <f t="shared" si="549"/>
        <v>104370</v>
      </c>
      <c r="BG756" s="167"/>
      <c r="BH756" s="167"/>
      <c r="BI756" s="167"/>
      <c r="BJ756" s="168">
        <v>104370</v>
      </c>
      <c r="BK756" s="249">
        <f t="shared" si="550"/>
        <v>0</v>
      </c>
      <c r="BL756" s="167"/>
      <c r="BM756" s="167"/>
      <c r="BN756" s="167"/>
      <c r="BO756" s="171"/>
      <c r="BP756" s="223">
        <f t="shared" si="551"/>
        <v>0</v>
      </c>
      <c r="BQ756" s="167"/>
      <c r="BR756" s="167"/>
      <c r="BS756" s="167"/>
      <c r="BT756" s="171"/>
      <c r="BU756" s="249">
        <f t="shared" si="552"/>
        <v>0</v>
      </c>
      <c r="BV756" s="167"/>
      <c r="BW756" s="167"/>
      <c r="BX756" s="167"/>
      <c r="BY756" s="171"/>
      <c r="CA756" s="191">
        <v>664</v>
      </c>
      <c r="CB756" s="184"/>
      <c r="CC756" s="184"/>
      <c r="CD756" s="184"/>
      <c r="CE756" s="184"/>
      <c r="CF756" s="216">
        <f t="shared" si="532"/>
        <v>0</v>
      </c>
      <c r="CH756" s="162" t="s">
        <v>75</v>
      </c>
      <c r="CJ756" s="165">
        <v>85</v>
      </c>
    </row>
    <row r="757" spans="1:88" s="165" customFormat="1" ht="16.5" customHeight="1" x14ac:dyDescent="0.15">
      <c r="A757" s="213"/>
      <c r="B757" s="150"/>
      <c r="C757" s="441"/>
      <c r="D757" s="699" t="s">
        <v>2037</v>
      </c>
      <c r="E757" s="188"/>
      <c r="F757" s="559"/>
      <c r="G757" s="151"/>
      <c r="H757" s="162"/>
      <c r="I757" s="153"/>
      <c r="J757" s="154"/>
      <c r="K757" s="155"/>
      <c r="L757" s="155"/>
      <c r="M757" s="155"/>
      <c r="N757" s="155"/>
      <c r="O757" s="155"/>
      <c r="P757" s="155"/>
      <c r="Q757" s="156"/>
      <c r="R757" s="163"/>
      <c r="S757" s="163"/>
      <c r="T757" s="948">
        <f>SUBTOTAL(9,T756:T756)</f>
        <v>517900</v>
      </c>
      <c r="U757" s="1152">
        <f t="shared" ref="U757:AD757" si="612">SUBTOTAL(9,U756:U756)</f>
        <v>204690</v>
      </c>
      <c r="V757" s="160">
        <f t="shared" si="612"/>
        <v>0</v>
      </c>
      <c r="W757" s="160">
        <f t="shared" si="612"/>
        <v>0</v>
      </c>
      <c r="X757" s="160">
        <f t="shared" si="612"/>
        <v>0</v>
      </c>
      <c r="Y757" s="161">
        <f t="shared" si="612"/>
        <v>204690</v>
      </c>
      <c r="Z757" s="948">
        <f t="shared" si="612"/>
        <v>313210</v>
      </c>
      <c r="AA757" s="160">
        <f t="shared" si="612"/>
        <v>0</v>
      </c>
      <c r="AB757" s="160">
        <f t="shared" si="612"/>
        <v>0</v>
      </c>
      <c r="AC757" s="160">
        <f t="shared" si="612"/>
        <v>0</v>
      </c>
      <c r="AD757" s="1153">
        <f t="shared" si="612"/>
        <v>313210</v>
      </c>
      <c r="AH757" s="166"/>
      <c r="AI757" s="167"/>
      <c r="AJ757" s="167"/>
      <c r="AK757" s="167"/>
      <c r="AL757" s="168"/>
      <c r="AM757" s="169"/>
      <c r="AN757" s="169"/>
      <c r="AO757" s="166"/>
      <c r="AP757" s="167"/>
      <c r="AQ757" s="167"/>
      <c r="AR757" s="167"/>
      <c r="AS757" s="170"/>
      <c r="AT757" s="159"/>
      <c r="AU757" s="167"/>
      <c r="AV757" s="167"/>
      <c r="AW757" s="167"/>
      <c r="AX757" s="168"/>
      <c r="AY757" s="249">
        <f t="shared" si="528"/>
        <v>0</v>
      </c>
      <c r="AZ757" s="167"/>
      <c r="BA757" s="167"/>
      <c r="BB757" s="167"/>
      <c r="BC757" s="171"/>
      <c r="BD757" s="169"/>
      <c r="BE757" s="169"/>
      <c r="BF757" s="249">
        <f t="shared" si="549"/>
        <v>0</v>
      </c>
      <c r="BG757" s="167"/>
      <c r="BH757" s="167"/>
      <c r="BI757" s="167"/>
      <c r="BJ757" s="168"/>
      <c r="BK757" s="249">
        <f t="shared" si="550"/>
        <v>0</v>
      </c>
      <c r="BL757" s="167"/>
      <c r="BM757" s="167"/>
      <c r="BN757" s="167"/>
      <c r="BO757" s="171"/>
      <c r="BP757" s="223">
        <f t="shared" si="551"/>
        <v>0</v>
      </c>
      <c r="BQ757" s="167"/>
      <c r="BR757" s="167"/>
      <c r="BS757" s="167"/>
      <c r="BT757" s="171"/>
      <c r="BU757" s="249">
        <f t="shared" si="552"/>
        <v>0</v>
      </c>
      <c r="BV757" s="167"/>
      <c r="BW757" s="167"/>
      <c r="BX757" s="167"/>
      <c r="BY757" s="171"/>
      <c r="CA757" s="191"/>
      <c r="CB757" s="184"/>
      <c r="CC757" s="184"/>
      <c r="CD757" s="184"/>
      <c r="CE757" s="184"/>
      <c r="CF757" s="216">
        <f t="shared" si="532"/>
        <v>0</v>
      </c>
      <c r="CH757" s="162"/>
    </row>
    <row r="758" spans="1:88" s="165" customFormat="1" ht="16.5" customHeight="1" x14ac:dyDescent="0.15">
      <c r="A758" s="213">
        <f>+ROW()-14</f>
        <v>744</v>
      </c>
      <c r="B758" s="150" t="s">
        <v>74</v>
      </c>
      <c r="C758" s="441" t="s">
        <v>1382</v>
      </c>
      <c r="D758" s="185" t="s">
        <v>2038</v>
      </c>
      <c r="E758" s="188" t="s">
        <v>379</v>
      </c>
      <c r="F758" s="559" t="s">
        <v>1358</v>
      </c>
      <c r="G758" s="151" t="s">
        <v>1383</v>
      </c>
      <c r="H758" s="1177" t="s">
        <v>1384</v>
      </c>
      <c r="I758" s="153">
        <v>37673</v>
      </c>
      <c r="J758" s="154">
        <v>46112</v>
      </c>
      <c r="K758" s="155">
        <v>10</v>
      </c>
      <c r="L758" s="155">
        <v>3</v>
      </c>
      <c r="M758" s="155">
        <v>5</v>
      </c>
      <c r="N758" s="155">
        <v>3</v>
      </c>
      <c r="O758" s="155">
        <v>4</v>
      </c>
      <c r="P758" s="155">
        <v>1</v>
      </c>
      <c r="Q758" s="156">
        <v>2</v>
      </c>
      <c r="R758" s="163"/>
      <c r="S758" s="163"/>
      <c r="T758" s="806" t="s">
        <v>2063</v>
      </c>
      <c r="U758" s="1152">
        <v>14595672</v>
      </c>
      <c r="V758" s="160">
        <v>0</v>
      </c>
      <c r="W758" s="160">
        <v>0</v>
      </c>
      <c r="X758" s="160">
        <v>0</v>
      </c>
      <c r="Y758" s="161">
        <v>14595672</v>
      </c>
      <c r="Z758" s="1146">
        <f>AT758+AY758+BF758+BK758+BP758+BU758</f>
        <v>5099368</v>
      </c>
      <c r="AA758" s="160">
        <v>0</v>
      </c>
      <c r="AB758" s="160">
        <v>0</v>
      </c>
      <c r="AC758" s="160">
        <v>0</v>
      </c>
      <c r="AD758" s="1141">
        <f t="shared" ref="AD758" si="613">AX758+BC758+BJ758+BO758+BT758+BY758</f>
        <v>5099368</v>
      </c>
      <c r="AH758" s="166">
        <v>13630676</v>
      </c>
      <c r="AI758" s="167"/>
      <c r="AJ758" s="167"/>
      <c r="AK758" s="167"/>
      <c r="AL758" s="168">
        <v>13630676</v>
      </c>
      <c r="AM758" s="169"/>
      <c r="AN758" s="169"/>
      <c r="AO758" s="166">
        <v>964996</v>
      </c>
      <c r="AP758" s="167"/>
      <c r="AQ758" s="167"/>
      <c r="AR758" s="167"/>
      <c r="AS758" s="170">
        <v>964996</v>
      </c>
      <c r="AT758" s="159">
        <v>834963</v>
      </c>
      <c r="AU758" s="167"/>
      <c r="AV758" s="167"/>
      <c r="AW758" s="167"/>
      <c r="AX758" s="168">
        <v>834963</v>
      </c>
      <c r="AY758" s="166">
        <v>846720</v>
      </c>
      <c r="AZ758" s="167"/>
      <c r="BA758" s="167"/>
      <c r="BB758" s="167"/>
      <c r="BC758" s="171">
        <v>846720</v>
      </c>
      <c r="BD758" s="169"/>
      <c r="BE758" s="169"/>
      <c r="BF758" s="249">
        <f t="shared" si="549"/>
        <v>834250</v>
      </c>
      <c r="BG758" s="167"/>
      <c r="BH758" s="167"/>
      <c r="BI758" s="167"/>
      <c r="BJ758" s="168">
        <v>834250</v>
      </c>
      <c r="BK758" s="249">
        <f t="shared" si="550"/>
        <v>836147</v>
      </c>
      <c r="BL758" s="167"/>
      <c r="BM758" s="167"/>
      <c r="BN758" s="167"/>
      <c r="BO758" s="171">
        <v>836147</v>
      </c>
      <c r="BP758" s="223">
        <f t="shared" si="551"/>
        <v>862333</v>
      </c>
      <c r="BQ758" s="167"/>
      <c r="BR758" s="167"/>
      <c r="BS758" s="167"/>
      <c r="BT758" s="171">
        <v>862333</v>
      </c>
      <c r="BU758" s="249">
        <f t="shared" si="552"/>
        <v>884955</v>
      </c>
      <c r="BV758" s="167"/>
      <c r="BW758" s="167"/>
      <c r="BX758" s="167"/>
      <c r="BY758" s="171">
        <v>884955</v>
      </c>
      <c r="CA758" s="191">
        <v>666</v>
      </c>
      <c r="CB758" s="184"/>
      <c r="CC758" s="184"/>
      <c r="CD758" s="184"/>
      <c r="CE758" s="184"/>
      <c r="CF758" s="216" t="e">
        <f t="shared" si="532"/>
        <v>#VALUE!</v>
      </c>
      <c r="CH758" s="162" t="s">
        <v>1385</v>
      </c>
      <c r="CJ758" s="165">
        <v>85</v>
      </c>
    </row>
    <row r="759" spans="1:88" s="165" customFormat="1" ht="16.5" customHeight="1" x14ac:dyDescent="0.15">
      <c r="A759" s="213"/>
      <c r="B759" s="150"/>
      <c r="C759" s="441"/>
      <c r="D759" s="699" t="s">
        <v>2038</v>
      </c>
      <c r="E759" s="188"/>
      <c r="F759" s="559"/>
      <c r="G759" s="151"/>
      <c r="H759" s="162"/>
      <c r="I759" s="153"/>
      <c r="J759" s="154"/>
      <c r="K759" s="155"/>
      <c r="L759" s="155"/>
      <c r="M759" s="155"/>
      <c r="N759" s="155"/>
      <c r="O759" s="155"/>
      <c r="P759" s="155"/>
      <c r="Q759" s="156"/>
      <c r="R759" s="163"/>
      <c r="S759" s="163"/>
      <c r="T759" s="807" t="s">
        <v>2063</v>
      </c>
      <c r="U759" s="159"/>
      <c r="V759" s="160"/>
      <c r="W759" s="160"/>
      <c r="X759" s="160"/>
      <c r="Y759" s="161"/>
      <c r="Z759" s="807" t="s">
        <v>2063</v>
      </c>
      <c r="AA759" s="160"/>
      <c r="AB759" s="160"/>
      <c r="AC759" s="160"/>
      <c r="AD759" s="161"/>
      <c r="AH759" s="166"/>
      <c r="AI759" s="167"/>
      <c r="AJ759" s="167"/>
      <c r="AK759" s="167"/>
      <c r="AL759" s="168"/>
      <c r="AM759" s="169"/>
      <c r="AN759" s="169"/>
      <c r="AO759" s="166"/>
      <c r="AP759" s="167"/>
      <c r="AQ759" s="167"/>
      <c r="AR759" s="167"/>
      <c r="AS759" s="170"/>
      <c r="AT759" s="159"/>
      <c r="AU759" s="167"/>
      <c r="AV759" s="167"/>
      <c r="AW759" s="167"/>
      <c r="AX759" s="168"/>
      <c r="AY759" s="166"/>
      <c r="AZ759" s="167"/>
      <c r="BA759" s="167"/>
      <c r="BB759" s="167"/>
      <c r="BC759" s="171"/>
      <c r="BD759" s="169"/>
      <c r="BE759" s="169"/>
      <c r="BF759" s="249">
        <f t="shared" si="549"/>
        <v>0</v>
      </c>
      <c r="BG759" s="167"/>
      <c r="BH759" s="167"/>
      <c r="BI759" s="167"/>
      <c r="BJ759" s="168"/>
      <c r="BK759" s="249">
        <f t="shared" si="550"/>
        <v>0</v>
      </c>
      <c r="BL759" s="167"/>
      <c r="BM759" s="167"/>
      <c r="BN759" s="167"/>
      <c r="BO759" s="171"/>
      <c r="BP759" s="223">
        <f t="shared" si="551"/>
        <v>0</v>
      </c>
      <c r="BQ759" s="167"/>
      <c r="BR759" s="167"/>
      <c r="BS759" s="167"/>
      <c r="BT759" s="171"/>
      <c r="BU759" s="249">
        <f t="shared" si="552"/>
        <v>0</v>
      </c>
      <c r="BV759" s="167"/>
      <c r="BW759" s="167"/>
      <c r="BX759" s="167"/>
      <c r="BY759" s="171"/>
      <c r="CA759" s="191"/>
      <c r="CB759" s="184"/>
      <c r="CC759" s="184"/>
      <c r="CD759" s="184"/>
      <c r="CE759" s="184"/>
      <c r="CF759" s="216" t="e">
        <f t="shared" si="532"/>
        <v>#VALUE!</v>
      </c>
      <c r="CH759" s="162"/>
    </row>
    <row r="760" spans="1:88" s="165" customFormat="1" ht="16.5" customHeight="1" x14ac:dyDescent="0.15">
      <c r="A760" s="213">
        <f>+ROW()-14</f>
        <v>746</v>
      </c>
      <c r="B760" s="150" t="s">
        <v>26</v>
      </c>
      <c r="C760" s="441" t="s">
        <v>1903</v>
      </c>
      <c r="D760" s="185" t="s">
        <v>1904</v>
      </c>
      <c r="E760" s="188" t="s">
        <v>379</v>
      </c>
      <c r="F760" s="559" t="s">
        <v>1358</v>
      </c>
      <c r="G760" s="151" t="s">
        <v>1386</v>
      </c>
      <c r="H760" s="162">
        <v>3</v>
      </c>
      <c r="I760" s="153" t="s">
        <v>317</v>
      </c>
      <c r="J760" s="320">
        <v>44651</v>
      </c>
      <c r="K760" s="155">
        <v>10</v>
      </c>
      <c r="L760" s="155">
        <v>3</v>
      </c>
      <c r="M760" s="155">
        <v>5</v>
      </c>
      <c r="N760" s="155">
        <v>3</v>
      </c>
      <c r="O760" s="155">
        <v>6</v>
      </c>
      <c r="P760" s="155">
        <v>1</v>
      </c>
      <c r="Q760" s="156">
        <v>1</v>
      </c>
      <c r="R760" s="163"/>
      <c r="S760" s="163"/>
      <c r="T760" s="164">
        <v>25000</v>
      </c>
      <c r="U760" s="159">
        <v>0</v>
      </c>
      <c r="V760" s="160">
        <v>0</v>
      </c>
      <c r="W760" s="160">
        <v>0</v>
      </c>
      <c r="X760" s="160">
        <v>0</v>
      </c>
      <c r="Y760" s="161">
        <v>0</v>
      </c>
      <c r="Z760" s="214">
        <f>AT760+AY760+BF760+BK760+BP760+BU760</f>
        <v>25000</v>
      </c>
      <c r="AA760" s="160">
        <v>0</v>
      </c>
      <c r="AB760" s="160">
        <v>0</v>
      </c>
      <c r="AC760" s="160">
        <v>0</v>
      </c>
      <c r="AD760" s="212">
        <f t="shared" ref="AD760" si="614">AX760+BC760+BJ760+BO760+BT760+BY760</f>
        <v>25000</v>
      </c>
      <c r="AH760" s="166">
        <v>0</v>
      </c>
      <c r="AI760" s="167"/>
      <c r="AJ760" s="167"/>
      <c r="AK760" s="167"/>
      <c r="AL760" s="168"/>
      <c r="AM760" s="169"/>
      <c r="AN760" s="169"/>
      <c r="AO760" s="166">
        <v>0</v>
      </c>
      <c r="AP760" s="167"/>
      <c r="AQ760" s="167"/>
      <c r="AR760" s="167"/>
      <c r="AS760" s="170"/>
      <c r="AT760" s="159">
        <v>0</v>
      </c>
      <c r="AU760" s="167"/>
      <c r="AV760" s="167"/>
      <c r="AW760" s="167"/>
      <c r="AX760" s="168"/>
      <c r="AY760" s="166">
        <v>25000</v>
      </c>
      <c r="AZ760" s="167"/>
      <c r="BA760" s="167"/>
      <c r="BB760" s="167"/>
      <c r="BC760" s="171">
        <v>25000</v>
      </c>
      <c r="BD760" s="169"/>
      <c r="BE760" s="169"/>
      <c r="BF760" s="249">
        <f t="shared" si="549"/>
        <v>0</v>
      </c>
      <c r="BG760" s="167"/>
      <c r="BH760" s="167"/>
      <c r="BI760" s="167"/>
      <c r="BJ760" s="168"/>
      <c r="BK760" s="249">
        <f t="shared" si="550"/>
        <v>0</v>
      </c>
      <c r="BL760" s="167"/>
      <c r="BM760" s="167"/>
      <c r="BN760" s="167"/>
      <c r="BO760" s="171"/>
      <c r="BP760" s="223">
        <f t="shared" si="551"/>
        <v>0</v>
      </c>
      <c r="BQ760" s="167"/>
      <c r="BR760" s="167"/>
      <c r="BS760" s="167"/>
      <c r="BT760" s="171"/>
      <c r="BU760" s="249">
        <f t="shared" si="552"/>
        <v>0</v>
      </c>
      <c r="BV760" s="167"/>
      <c r="BW760" s="167"/>
      <c r="BX760" s="167"/>
      <c r="BY760" s="171"/>
      <c r="CA760" s="191">
        <v>668</v>
      </c>
      <c r="CB760" s="184"/>
      <c r="CC760" s="184"/>
      <c r="CD760" s="184"/>
      <c r="CE760" s="184"/>
      <c r="CF760" s="216">
        <f t="shared" si="532"/>
        <v>0</v>
      </c>
      <c r="CH760" s="162">
        <v>32</v>
      </c>
      <c r="CJ760" s="165">
        <v>85</v>
      </c>
    </row>
    <row r="761" spans="1:88" s="165" customFormat="1" ht="16.5" customHeight="1" x14ac:dyDescent="0.15">
      <c r="A761" s="213"/>
      <c r="B761" s="412"/>
      <c r="C761" s="667"/>
      <c r="D761" s="699" t="s">
        <v>2171</v>
      </c>
      <c r="E761" s="188"/>
      <c r="F761" s="641"/>
      <c r="G761" s="411"/>
      <c r="H761" s="1177">
        <v>3</v>
      </c>
      <c r="I761" s="153"/>
      <c r="J761" s="154"/>
      <c r="K761" s="414"/>
      <c r="L761" s="414"/>
      <c r="M761" s="414"/>
      <c r="N761" s="414"/>
      <c r="O761" s="414"/>
      <c r="P761" s="414"/>
      <c r="Q761" s="415"/>
      <c r="R761" s="163"/>
      <c r="S761" s="163"/>
      <c r="T761" s="947">
        <f>SUBTOTAL(9,T760:T760)</f>
        <v>25000</v>
      </c>
      <c r="U761" s="294">
        <f t="shared" ref="U761:AD761" si="615">SUBTOTAL(9,U760:U760)</f>
        <v>0</v>
      </c>
      <c r="V761" s="647">
        <f t="shared" si="615"/>
        <v>0</v>
      </c>
      <c r="W761" s="647">
        <f t="shared" si="615"/>
        <v>0</v>
      </c>
      <c r="X761" s="647">
        <f t="shared" si="615"/>
        <v>0</v>
      </c>
      <c r="Y761" s="648">
        <f t="shared" si="615"/>
        <v>0</v>
      </c>
      <c r="Z761" s="947">
        <f t="shared" si="615"/>
        <v>25000</v>
      </c>
      <c r="AA761" s="647">
        <f t="shared" si="615"/>
        <v>0</v>
      </c>
      <c r="AB761" s="647">
        <f t="shared" si="615"/>
        <v>0</v>
      </c>
      <c r="AC761" s="647">
        <f t="shared" si="615"/>
        <v>0</v>
      </c>
      <c r="AD761" s="1154">
        <f t="shared" si="615"/>
        <v>25000</v>
      </c>
      <c r="AH761" s="166"/>
      <c r="AI761" s="652"/>
      <c r="AJ761" s="652"/>
      <c r="AK761" s="652"/>
      <c r="AL761" s="653"/>
      <c r="AM761" s="169"/>
      <c r="AN761" s="178"/>
      <c r="AO761" s="166"/>
      <c r="AP761" s="652"/>
      <c r="AQ761" s="652"/>
      <c r="AR761" s="652"/>
      <c r="AS761" s="654"/>
      <c r="AT761" s="159"/>
      <c r="AU761" s="652"/>
      <c r="AV761" s="652"/>
      <c r="AW761" s="652"/>
      <c r="AX761" s="653"/>
      <c r="AY761" s="166"/>
      <c r="AZ761" s="652"/>
      <c r="BA761" s="652"/>
      <c r="BB761" s="652"/>
      <c r="BC761" s="657"/>
      <c r="BD761" s="169"/>
      <c r="BE761" s="178"/>
      <c r="BF761" s="249">
        <f t="shared" si="549"/>
        <v>0</v>
      </c>
      <c r="BG761" s="652"/>
      <c r="BH761" s="652"/>
      <c r="BI761" s="652"/>
      <c r="BJ761" s="653"/>
      <c r="BK761" s="249">
        <f t="shared" si="550"/>
        <v>0</v>
      </c>
      <c r="BL761" s="652"/>
      <c r="BM761" s="652"/>
      <c r="BN761" s="652"/>
      <c r="BO761" s="657"/>
      <c r="BP761" s="223">
        <f t="shared" si="551"/>
        <v>0</v>
      </c>
      <c r="BQ761" s="652"/>
      <c r="BR761" s="652"/>
      <c r="BS761" s="652"/>
      <c r="BT761" s="657"/>
      <c r="BU761" s="249">
        <f t="shared" si="552"/>
        <v>0</v>
      </c>
      <c r="BV761" s="652"/>
      <c r="BW761" s="652"/>
      <c r="BX761" s="652"/>
      <c r="BY761" s="657"/>
      <c r="CA761" s="191"/>
      <c r="CB761" s="184"/>
      <c r="CC761" s="184"/>
      <c r="CD761" s="184"/>
      <c r="CE761" s="184"/>
      <c r="CF761" s="216">
        <f t="shared" si="532"/>
        <v>0</v>
      </c>
      <c r="CH761" s="162"/>
    </row>
    <row r="762" spans="1:88" s="211" customFormat="1" ht="33.75" customHeight="1" x14ac:dyDescent="0.15">
      <c r="A762" s="213">
        <f>+ROW()-14</f>
        <v>748</v>
      </c>
      <c r="B762" s="498" t="s">
        <v>26</v>
      </c>
      <c r="C762" s="716" t="s">
        <v>1719</v>
      </c>
      <c r="D762" s="291" t="s">
        <v>1720</v>
      </c>
      <c r="E762" s="495" t="s">
        <v>1583</v>
      </c>
      <c r="F762" s="500" t="s">
        <v>1700</v>
      </c>
      <c r="G762" s="489" t="s">
        <v>1721</v>
      </c>
      <c r="H762" s="162">
        <v>3</v>
      </c>
      <c r="I762" s="153">
        <v>44256</v>
      </c>
      <c r="J762" s="154">
        <v>44651</v>
      </c>
      <c r="K762" s="414">
        <v>10</v>
      </c>
      <c r="L762" s="414">
        <v>4</v>
      </c>
      <c r="M762" s="234">
        <v>1</v>
      </c>
      <c r="N762" s="234">
        <v>1</v>
      </c>
      <c r="O762" s="234">
        <v>2</v>
      </c>
      <c r="P762" s="234">
        <v>1</v>
      </c>
      <c r="Q762" s="235">
        <v>10</v>
      </c>
      <c r="R762" s="255"/>
      <c r="S762" s="255"/>
      <c r="T762" s="295">
        <v>9000</v>
      </c>
      <c r="U762" s="219">
        <f>AH762+AO762</f>
        <v>0</v>
      </c>
      <c r="V762" s="220">
        <f>AI762+AP762</f>
        <v>0</v>
      </c>
      <c r="W762" s="220">
        <f>AJ762+AQ762</f>
        <v>0</v>
      </c>
      <c r="X762" s="220">
        <f>AK762+AR762</f>
        <v>0</v>
      </c>
      <c r="Y762" s="221">
        <f>AL762+AS762</f>
        <v>0</v>
      </c>
      <c r="Z762" s="219">
        <f>AT762+AY762+BF762+BK762+BP762+BU762</f>
        <v>9000</v>
      </c>
      <c r="AA762" s="220">
        <f>AU762+AZ762+BG762+BL762+BQ762+BV762</f>
        <v>0</v>
      </c>
      <c r="AB762" s="220">
        <f>AV762+BA762+BH762+BM762+BR762+BW762</f>
        <v>0</v>
      </c>
      <c r="AC762" s="220">
        <f>AW762+BB762+BI762+BN762+BS762+BX762</f>
        <v>0</v>
      </c>
      <c r="AD762" s="221">
        <f>AX762+BC762+BJ762+BO762+BT762+BY762</f>
        <v>9000</v>
      </c>
      <c r="AE762" s="252"/>
      <c r="AF762" s="252"/>
      <c r="AG762" s="376"/>
      <c r="AH762" s="249">
        <f>SUM(AI762:AL762)</f>
        <v>0</v>
      </c>
      <c r="AI762" s="240"/>
      <c r="AJ762" s="240"/>
      <c r="AK762" s="240"/>
      <c r="AL762" s="241"/>
      <c r="AM762" s="254"/>
      <c r="AN762" s="262"/>
      <c r="AO762" s="249">
        <f>SUM(AP762:AS762)</f>
        <v>0</v>
      </c>
      <c r="AP762" s="240"/>
      <c r="AQ762" s="240"/>
      <c r="AR762" s="240"/>
      <c r="AS762" s="243"/>
      <c r="AT762" s="214">
        <f>SUM(AU762:AX762)</f>
        <v>0</v>
      </c>
      <c r="AU762" s="240"/>
      <c r="AV762" s="240"/>
      <c r="AW762" s="240"/>
      <c r="AX762" s="241"/>
      <c r="AY762" s="249">
        <f>SUM(AZ762:BC762)</f>
        <v>9000</v>
      </c>
      <c r="AZ762" s="240"/>
      <c r="BA762" s="240"/>
      <c r="BB762" s="240"/>
      <c r="BC762" s="297">
        <v>9000</v>
      </c>
      <c r="BD762" s="254"/>
      <c r="BE762" s="252"/>
      <c r="BF762" s="249">
        <f t="shared" si="549"/>
        <v>0</v>
      </c>
      <c r="BG762" s="240"/>
      <c r="BH762" s="240"/>
      <c r="BI762" s="240"/>
      <c r="BJ762" s="241"/>
      <c r="BK762" s="249">
        <f t="shared" si="550"/>
        <v>0</v>
      </c>
      <c r="BL762" s="240"/>
      <c r="BM762" s="240"/>
      <c r="BN762" s="240"/>
      <c r="BO762" s="247"/>
      <c r="BP762" s="223">
        <f t="shared" si="551"/>
        <v>0</v>
      </c>
      <c r="BQ762" s="240"/>
      <c r="BR762" s="240"/>
      <c r="BS762" s="240"/>
      <c r="BT762" s="247"/>
      <c r="BU762" s="249">
        <f t="shared" si="552"/>
        <v>0</v>
      </c>
      <c r="BV762" s="240"/>
      <c r="BW762" s="240"/>
      <c r="BX762" s="240"/>
      <c r="BY762" s="247"/>
      <c r="CA762" s="222"/>
      <c r="CB762" s="216"/>
      <c r="CC762" s="216"/>
      <c r="CD762" s="216"/>
      <c r="CE762" s="216"/>
      <c r="CF762" s="216">
        <f t="shared" si="532"/>
        <v>0</v>
      </c>
      <c r="CH762" s="263"/>
      <c r="CJ762" s="274"/>
    </row>
    <row r="763" spans="1:88" s="211" customFormat="1" ht="16.5" customHeight="1" x14ac:dyDescent="0.15">
      <c r="A763" s="213"/>
      <c r="B763" s="498"/>
      <c r="C763" s="499"/>
      <c r="D763" s="715" t="s">
        <v>1720</v>
      </c>
      <c r="E763" s="495"/>
      <c r="F763" s="500"/>
      <c r="G763" s="489"/>
      <c r="H763" s="1177">
        <v>3</v>
      </c>
      <c r="I763" s="153"/>
      <c r="J763" s="154"/>
      <c r="K763" s="414"/>
      <c r="L763" s="414"/>
      <c r="M763" s="234"/>
      <c r="N763" s="234"/>
      <c r="O763" s="234"/>
      <c r="P763" s="234"/>
      <c r="Q763" s="235"/>
      <c r="R763" s="255"/>
      <c r="S763" s="255"/>
      <c r="T763" s="976">
        <f>SUBTOTAL(9,T762:T762)</f>
        <v>9000</v>
      </c>
      <c r="U763" s="219">
        <f t="shared" ref="U763:AD763" si="616">SUBTOTAL(9,U762:U762)</f>
        <v>0</v>
      </c>
      <c r="V763" s="220">
        <f t="shared" si="616"/>
        <v>0</v>
      </c>
      <c r="W763" s="220">
        <f t="shared" si="616"/>
        <v>0</v>
      </c>
      <c r="X763" s="220">
        <f t="shared" si="616"/>
        <v>0</v>
      </c>
      <c r="Y763" s="221">
        <f t="shared" si="616"/>
        <v>0</v>
      </c>
      <c r="Z763" s="976">
        <f t="shared" si="616"/>
        <v>9000</v>
      </c>
      <c r="AA763" s="220">
        <f t="shared" si="616"/>
        <v>0</v>
      </c>
      <c r="AB763" s="220">
        <f t="shared" si="616"/>
        <v>0</v>
      </c>
      <c r="AC763" s="220">
        <f t="shared" si="616"/>
        <v>0</v>
      </c>
      <c r="AD763" s="1104">
        <f t="shared" si="616"/>
        <v>9000</v>
      </c>
      <c r="AE763" s="252"/>
      <c r="AF763" s="252"/>
      <c r="AG763" s="376"/>
      <c r="AH763" s="251"/>
      <c r="AI763" s="240"/>
      <c r="AJ763" s="240"/>
      <c r="AK763" s="240"/>
      <c r="AL763" s="241"/>
      <c r="AM763" s="254"/>
      <c r="AN763" s="262"/>
      <c r="AO763" s="249"/>
      <c r="AP763" s="240"/>
      <c r="AQ763" s="240"/>
      <c r="AR763" s="240"/>
      <c r="AS763" s="243"/>
      <c r="AT763" s="214"/>
      <c r="AU763" s="240"/>
      <c r="AV763" s="240"/>
      <c r="AW763" s="240"/>
      <c r="AX763" s="241"/>
      <c r="AY763" s="249"/>
      <c r="AZ763" s="240"/>
      <c r="BA763" s="240"/>
      <c r="BB763" s="240"/>
      <c r="BC763" s="297"/>
      <c r="BD763" s="254"/>
      <c r="BE763" s="252"/>
      <c r="BF763" s="249">
        <f t="shared" si="549"/>
        <v>0</v>
      </c>
      <c r="BG763" s="240"/>
      <c r="BH763" s="240"/>
      <c r="BI763" s="240"/>
      <c r="BJ763" s="241"/>
      <c r="BK763" s="249"/>
      <c r="BL763" s="240"/>
      <c r="BM763" s="240"/>
      <c r="BN763" s="240"/>
      <c r="BO763" s="247"/>
      <c r="BP763" s="223">
        <f t="shared" si="551"/>
        <v>0</v>
      </c>
      <c r="BQ763" s="240"/>
      <c r="BR763" s="240"/>
      <c r="BS763" s="240"/>
      <c r="BT763" s="247"/>
      <c r="BU763" s="249">
        <f t="shared" si="552"/>
        <v>0</v>
      </c>
      <c r="BV763" s="240"/>
      <c r="BW763" s="240"/>
      <c r="BX763" s="240"/>
      <c r="BY763" s="247"/>
      <c r="CA763" s="222"/>
      <c r="CB763" s="216"/>
      <c r="CC763" s="216"/>
      <c r="CD763" s="216"/>
      <c r="CE763" s="216"/>
      <c r="CF763" s="216">
        <f t="shared" si="532"/>
        <v>0</v>
      </c>
      <c r="CH763" s="263"/>
      <c r="CJ763" s="274"/>
    </row>
    <row r="764" spans="1:88" s="211" customFormat="1" ht="27" customHeight="1" x14ac:dyDescent="0.15">
      <c r="A764" s="213">
        <f>+ROW()-14</f>
        <v>750</v>
      </c>
      <c r="B764" s="237" t="s">
        <v>26</v>
      </c>
      <c r="C764" s="485" t="s">
        <v>1722</v>
      </c>
      <c r="D764" s="304" t="s">
        <v>1970</v>
      </c>
      <c r="E764" s="267" t="s">
        <v>1583</v>
      </c>
      <c r="F764" s="292" t="s">
        <v>1700</v>
      </c>
      <c r="G764" s="489" t="s">
        <v>1723</v>
      </c>
      <c r="H764" s="319" t="s">
        <v>72</v>
      </c>
      <c r="I764" s="275">
        <v>44256</v>
      </c>
      <c r="J764" s="320">
        <v>45382</v>
      </c>
      <c r="K764" s="234">
        <v>10</v>
      </c>
      <c r="L764" s="234">
        <v>4</v>
      </c>
      <c r="M764" s="234">
        <v>1</v>
      </c>
      <c r="N764" s="234">
        <v>1</v>
      </c>
      <c r="O764" s="234">
        <v>2</v>
      </c>
      <c r="P764" s="234">
        <v>1</v>
      </c>
      <c r="Q764" s="235">
        <v>13</v>
      </c>
      <c r="R764" s="255"/>
      <c r="S764" s="255"/>
      <c r="T764" s="529">
        <v>54000</v>
      </c>
      <c r="U764" s="219">
        <f>AH764+AO764</f>
        <v>0</v>
      </c>
      <c r="V764" s="220">
        <f>AI764+AP764</f>
        <v>0</v>
      </c>
      <c r="W764" s="220">
        <f>AJ764+AQ764</f>
        <v>0</v>
      </c>
      <c r="X764" s="220">
        <f>AK764+AR764</f>
        <v>0</v>
      </c>
      <c r="Y764" s="221">
        <f>AL764+AS764</f>
        <v>0</v>
      </c>
      <c r="Z764" s="219">
        <f>AT764+AY764+BF764+BK764+BP764+BU764</f>
        <v>54000</v>
      </c>
      <c r="AA764" s="220">
        <f>AU764+AZ764+BG764+BL764+BQ764+BV764</f>
        <v>0</v>
      </c>
      <c r="AB764" s="220">
        <f>AV764+BA764+BH764+BM764+BR764+BW764</f>
        <v>0</v>
      </c>
      <c r="AC764" s="220">
        <f>AW764+BB764+BI764+BN764+BS764+BX764</f>
        <v>0</v>
      </c>
      <c r="AD764" s="221">
        <f>AX764+BC764+BJ764+BO764+BT764+BY764</f>
        <v>54000</v>
      </c>
      <c r="AE764" s="252"/>
      <c r="AF764" s="252"/>
      <c r="AH764" s="251">
        <f>SUM(AI764:AL764)</f>
        <v>0</v>
      </c>
      <c r="AI764" s="240"/>
      <c r="AJ764" s="240"/>
      <c r="AK764" s="240"/>
      <c r="AL764" s="241"/>
      <c r="AM764" s="254"/>
      <c r="AN764" s="262"/>
      <c r="AO764" s="249">
        <f>SUM(AP764:AS764)</f>
        <v>0</v>
      </c>
      <c r="AP764" s="240"/>
      <c r="AQ764" s="240"/>
      <c r="AR764" s="240"/>
      <c r="AS764" s="243"/>
      <c r="AT764" s="214">
        <f>SUM(AU764:AX764)</f>
        <v>0</v>
      </c>
      <c r="AU764" s="240"/>
      <c r="AV764" s="240"/>
      <c r="AW764" s="240"/>
      <c r="AX764" s="241"/>
      <c r="AY764" s="249">
        <f>SUM(AZ764:BC764)</f>
        <v>17900</v>
      </c>
      <c r="AZ764" s="240"/>
      <c r="BA764" s="240"/>
      <c r="BB764" s="240"/>
      <c r="BC764" s="297">
        <v>17900</v>
      </c>
      <c r="BD764" s="254"/>
      <c r="BE764" s="252"/>
      <c r="BF764" s="249">
        <f t="shared" si="549"/>
        <v>18200</v>
      </c>
      <c r="BG764" s="240"/>
      <c r="BH764" s="240"/>
      <c r="BI764" s="240"/>
      <c r="BJ764" s="302">
        <f>17900+300</f>
        <v>18200</v>
      </c>
      <c r="BK764" s="249">
        <f>SUM(BL764:BO764)</f>
        <v>17900</v>
      </c>
      <c r="BL764" s="240"/>
      <c r="BM764" s="240"/>
      <c r="BN764" s="240"/>
      <c r="BO764" s="297">
        <v>17900</v>
      </c>
      <c r="BP764" s="223">
        <f t="shared" si="551"/>
        <v>0</v>
      </c>
      <c r="BQ764" s="240"/>
      <c r="BR764" s="240"/>
      <c r="BS764" s="240"/>
      <c r="BT764" s="247"/>
      <c r="BU764" s="249">
        <f t="shared" si="552"/>
        <v>0</v>
      </c>
      <c r="BV764" s="240"/>
      <c r="BW764" s="240"/>
      <c r="BX764" s="240"/>
      <c r="BY764" s="247"/>
      <c r="CA764" s="222">
        <v>674</v>
      </c>
      <c r="CB764" s="216"/>
      <c r="CC764" s="216"/>
      <c r="CD764" s="216"/>
      <c r="CE764" s="216"/>
      <c r="CF764" s="216">
        <f t="shared" si="532"/>
        <v>0</v>
      </c>
      <c r="CH764" s="263">
        <v>32</v>
      </c>
      <c r="CJ764" s="274">
        <v>112</v>
      </c>
    </row>
    <row r="765" spans="1:88" s="211" customFormat="1" ht="16.5" customHeight="1" x14ac:dyDescent="0.15">
      <c r="A765" s="213"/>
      <c r="B765" s="237"/>
      <c r="C765" s="485"/>
      <c r="D765" s="680" t="s">
        <v>2003</v>
      </c>
      <c r="E765" s="267"/>
      <c r="F765" s="292"/>
      <c r="G765" s="489"/>
      <c r="H765" s="1182" t="s">
        <v>72</v>
      </c>
      <c r="I765" s="275"/>
      <c r="J765" s="320"/>
      <c r="K765" s="234"/>
      <c r="L765" s="234"/>
      <c r="M765" s="234"/>
      <c r="N765" s="234"/>
      <c r="O765" s="234"/>
      <c r="P765" s="234"/>
      <c r="Q765" s="235"/>
      <c r="R765" s="255"/>
      <c r="S765" s="255"/>
      <c r="T765" s="936">
        <f>SUBTOTAL(9,T764:T764)</f>
        <v>54000</v>
      </c>
      <c r="U765" s="219">
        <f t="shared" ref="U765:AD765" si="617">SUBTOTAL(9,U764:U764)</f>
        <v>0</v>
      </c>
      <c r="V765" s="220">
        <f t="shared" si="617"/>
        <v>0</v>
      </c>
      <c r="W765" s="220">
        <f t="shared" si="617"/>
        <v>0</v>
      </c>
      <c r="X765" s="220">
        <f t="shared" si="617"/>
        <v>0</v>
      </c>
      <c r="Y765" s="221">
        <f t="shared" si="617"/>
        <v>0</v>
      </c>
      <c r="Z765" s="936">
        <f t="shared" si="617"/>
        <v>54000</v>
      </c>
      <c r="AA765" s="220">
        <f t="shared" si="617"/>
        <v>0</v>
      </c>
      <c r="AB765" s="220">
        <f t="shared" si="617"/>
        <v>0</v>
      </c>
      <c r="AC765" s="220">
        <f t="shared" si="617"/>
        <v>0</v>
      </c>
      <c r="AD765" s="1104">
        <f t="shared" si="617"/>
        <v>54000</v>
      </c>
      <c r="AE765" s="252"/>
      <c r="AF765" s="252"/>
      <c r="AH765" s="251"/>
      <c r="AI765" s="240"/>
      <c r="AJ765" s="240"/>
      <c r="AK765" s="240"/>
      <c r="AL765" s="241"/>
      <c r="AM765" s="254"/>
      <c r="AN765" s="262"/>
      <c r="AO765" s="249"/>
      <c r="AP765" s="240"/>
      <c r="AQ765" s="240"/>
      <c r="AR765" s="240"/>
      <c r="AS765" s="243"/>
      <c r="AT765" s="214"/>
      <c r="AU765" s="240"/>
      <c r="AV765" s="240"/>
      <c r="AW765" s="240"/>
      <c r="AX765" s="241"/>
      <c r="AY765" s="249"/>
      <c r="AZ765" s="240"/>
      <c r="BA765" s="240"/>
      <c r="BB765" s="240"/>
      <c r="BC765" s="297"/>
      <c r="BD765" s="254"/>
      <c r="BE765" s="252"/>
      <c r="BF765" s="249"/>
      <c r="BG765" s="240"/>
      <c r="BH765" s="240"/>
      <c r="BI765" s="240"/>
      <c r="BJ765" s="302"/>
      <c r="BK765" s="249"/>
      <c r="BL765" s="240"/>
      <c r="BM765" s="240"/>
      <c r="BN765" s="240"/>
      <c r="BO765" s="297"/>
      <c r="BP765" s="223">
        <f t="shared" si="551"/>
        <v>0</v>
      </c>
      <c r="BQ765" s="240"/>
      <c r="BR765" s="240"/>
      <c r="BS765" s="240"/>
      <c r="BT765" s="247"/>
      <c r="BU765" s="249">
        <f t="shared" si="552"/>
        <v>0</v>
      </c>
      <c r="BV765" s="240"/>
      <c r="BW765" s="240"/>
      <c r="BX765" s="240"/>
      <c r="BY765" s="247"/>
      <c r="CA765" s="222"/>
      <c r="CB765" s="216"/>
      <c r="CC765" s="216"/>
      <c r="CD765" s="216"/>
      <c r="CE765" s="216"/>
      <c r="CF765" s="216">
        <f t="shared" si="532"/>
        <v>0</v>
      </c>
      <c r="CH765" s="263"/>
      <c r="CJ765" s="274"/>
    </row>
    <row r="766" spans="1:88" s="211" customFormat="1" ht="30" customHeight="1" x14ac:dyDescent="0.15">
      <c r="A766" s="213">
        <f>+ROW()-14</f>
        <v>752</v>
      </c>
      <c r="B766" s="237" t="s">
        <v>26</v>
      </c>
      <c r="C766" s="485" t="s">
        <v>1724</v>
      </c>
      <c r="D766" s="304" t="s">
        <v>2070</v>
      </c>
      <c r="E766" s="267" t="s">
        <v>1583</v>
      </c>
      <c r="F766" s="292" t="s">
        <v>1700</v>
      </c>
      <c r="G766" s="489" t="s">
        <v>1726</v>
      </c>
      <c r="H766" s="319">
        <v>3</v>
      </c>
      <c r="I766" s="275">
        <v>44256</v>
      </c>
      <c r="J766" s="320">
        <v>44651</v>
      </c>
      <c r="K766" s="234">
        <v>10</v>
      </c>
      <c r="L766" s="234">
        <v>4</v>
      </c>
      <c r="M766" s="234">
        <v>1</v>
      </c>
      <c r="N766" s="234">
        <v>1</v>
      </c>
      <c r="O766" s="234">
        <v>2</v>
      </c>
      <c r="P766" s="234">
        <v>1</v>
      </c>
      <c r="Q766" s="235">
        <v>15</v>
      </c>
      <c r="R766" s="255"/>
      <c r="S766" s="255"/>
      <c r="T766" s="295">
        <v>20504</v>
      </c>
      <c r="U766" s="219">
        <f t="shared" ref="U766:Y770" si="618">AH766+AO766</f>
        <v>0</v>
      </c>
      <c r="V766" s="220">
        <f t="shared" si="618"/>
        <v>0</v>
      </c>
      <c r="W766" s="220">
        <f t="shared" si="618"/>
        <v>0</v>
      </c>
      <c r="X766" s="220">
        <f t="shared" si="618"/>
        <v>0</v>
      </c>
      <c r="Y766" s="221">
        <f t="shared" si="618"/>
        <v>0</v>
      </c>
      <c r="Z766" s="219">
        <f t="shared" ref="Z766:AD770" si="619">AT766+AY766+BF766+BK766+BP766+BU766</f>
        <v>20504</v>
      </c>
      <c r="AA766" s="220">
        <f t="shared" si="619"/>
        <v>0</v>
      </c>
      <c r="AB766" s="220">
        <f t="shared" si="619"/>
        <v>0</v>
      </c>
      <c r="AC766" s="220">
        <f t="shared" si="619"/>
        <v>0</v>
      </c>
      <c r="AD766" s="221">
        <f t="shared" si="619"/>
        <v>20504</v>
      </c>
      <c r="AE766" s="252"/>
      <c r="AF766" s="252"/>
      <c r="AH766" s="249">
        <f>SUM(AI766:AL766)</f>
        <v>0</v>
      </c>
      <c r="AI766" s="240"/>
      <c r="AJ766" s="240"/>
      <c r="AK766" s="240"/>
      <c r="AL766" s="241"/>
      <c r="AM766" s="254"/>
      <c r="AN766" s="262"/>
      <c r="AO766" s="249">
        <f>SUM(AP766:AS766)</f>
        <v>0</v>
      </c>
      <c r="AP766" s="240"/>
      <c r="AQ766" s="240"/>
      <c r="AR766" s="240"/>
      <c r="AS766" s="243"/>
      <c r="AT766" s="214">
        <f>SUM(AU766:AX766)</f>
        <v>0</v>
      </c>
      <c r="AU766" s="240"/>
      <c r="AV766" s="240"/>
      <c r="AW766" s="240"/>
      <c r="AX766" s="241"/>
      <c r="AY766" s="249">
        <f>SUM(AZ766:BC766)</f>
        <v>20504</v>
      </c>
      <c r="AZ766" s="240"/>
      <c r="BA766" s="240"/>
      <c r="BB766" s="240"/>
      <c r="BC766" s="297">
        <v>20504</v>
      </c>
      <c r="BD766" s="254"/>
      <c r="BE766" s="252"/>
      <c r="BF766" s="249">
        <f>SUM(BG766:BJ766)</f>
        <v>0</v>
      </c>
      <c r="BG766" s="240"/>
      <c r="BH766" s="240"/>
      <c r="BI766" s="240"/>
      <c r="BJ766" s="241"/>
      <c r="BK766" s="249">
        <f>SUM(BL766:BO766)</f>
        <v>0</v>
      </c>
      <c r="BL766" s="240"/>
      <c r="BM766" s="240"/>
      <c r="BN766" s="240"/>
      <c r="BO766" s="247"/>
      <c r="BP766" s="223">
        <f>SUM(BQ766:BT766)</f>
        <v>0</v>
      </c>
      <c r="BQ766" s="240"/>
      <c r="BR766" s="240"/>
      <c r="BS766" s="240"/>
      <c r="BT766" s="247"/>
      <c r="BU766" s="249">
        <f>SUM(BV766:BY766)</f>
        <v>0</v>
      </c>
      <c r="BV766" s="240"/>
      <c r="BW766" s="240"/>
      <c r="BX766" s="240"/>
      <c r="BY766" s="247"/>
      <c r="CA766" s="222">
        <v>676</v>
      </c>
      <c r="CB766" s="216"/>
      <c r="CC766" s="216"/>
      <c r="CD766" s="216"/>
      <c r="CE766" s="216"/>
      <c r="CF766" s="216">
        <f t="shared" si="532"/>
        <v>0</v>
      </c>
      <c r="CH766" s="263">
        <v>32</v>
      </c>
      <c r="CJ766" s="274">
        <v>112</v>
      </c>
    </row>
    <row r="767" spans="1:88" s="211" customFormat="1" ht="30" customHeight="1" x14ac:dyDescent="0.15">
      <c r="A767" s="213">
        <f>+ROW()-14</f>
        <v>753</v>
      </c>
      <c r="B767" s="237" t="s">
        <v>26</v>
      </c>
      <c r="C767" s="485" t="s">
        <v>1727</v>
      </c>
      <c r="D767" s="304" t="s">
        <v>1728</v>
      </c>
      <c r="E767" s="267" t="s">
        <v>1583</v>
      </c>
      <c r="F767" s="292" t="s">
        <v>1700</v>
      </c>
      <c r="G767" s="489" t="s">
        <v>1729</v>
      </c>
      <c r="H767" s="319">
        <v>3</v>
      </c>
      <c r="I767" s="275">
        <v>44256</v>
      </c>
      <c r="J767" s="320">
        <v>44651</v>
      </c>
      <c r="K767" s="234">
        <v>10</v>
      </c>
      <c r="L767" s="234">
        <v>4</v>
      </c>
      <c r="M767" s="234">
        <v>1</v>
      </c>
      <c r="N767" s="234">
        <v>1</v>
      </c>
      <c r="O767" s="234">
        <v>2</v>
      </c>
      <c r="P767" s="234">
        <v>1</v>
      </c>
      <c r="Q767" s="235">
        <v>15</v>
      </c>
      <c r="R767" s="255"/>
      <c r="S767" s="255"/>
      <c r="T767" s="295">
        <v>3915</v>
      </c>
      <c r="U767" s="219">
        <f t="shared" si="618"/>
        <v>0</v>
      </c>
      <c r="V767" s="220">
        <f t="shared" si="618"/>
        <v>0</v>
      </c>
      <c r="W767" s="220">
        <f t="shared" si="618"/>
        <v>0</v>
      </c>
      <c r="X767" s="220">
        <f t="shared" si="618"/>
        <v>0</v>
      </c>
      <c r="Y767" s="221">
        <f t="shared" si="618"/>
        <v>0</v>
      </c>
      <c r="Z767" s="219">
        <f t="shared" si="619"/>
        <v>3915</v>
      </c>
      <c r="AA767" s="220">
        <f t="shared" si="619"/>
        <v>0</v>
      </c>
      <c r="AB767" s="220">
        <f t="shared" si="619"/>
        <v>0</v>
      </c>
      <c r="AC767" s="220">
        <f t="shared" si="619"/>
        <v>0</v>
      </c>
      <c r="AD767" s="221">
        <f t="shared" si="619"/>
        <v>3915</v>
      </c>
      <c r="AE767" s="252"/>
      <c r="AF767" s="252"/>
      <c r="AH767" s="251">
        <f>SUM(AI767:AL767)</f>
        <v>0</v>
      </c>
      <c r="AI767" s="240"/>
      <c r="AJ767" s="240"/>
      <c r="AK767" s="240"/>
      <c r="AL767" s="241"/>
      <c r="AM767" s="254"/>
      <c r="AN767" s="262"/>
      <c r="AO767" s="249">
        <f>SUM(AP767:AS767)</f>
        <v>0</v>
      </c>
      <c r="AP767" s="240"/>
      <c r="AQ767" s="240"/>
      <c r="AR767" s="240"/>
      <c r="AS767" s="243"/>
      <c r="AT767" s="214">
        <f>SUM(AU767:AX767)</f>
        <v>0</v>
      </c>
      <c r="AU767" s="240"/>
      <c r="AV767" s="240"/>
      <c r="AW767" s="240"/>
      <c r="AX767" s="241"/>
      <c r="AY767" s="249">
        <f>SUM(AZ767:BC767)</f>
        <v>3915</v>
      </c>
      <c r="AZ767" s="240"/>
      <c r="BA767" s="240"/>
      <c r="BB767" s="240"/>
      <c r="BC767" s="297">
        <v>3915</v>
      </c>
      <c r="BD767" s="254"/>
      <c r="BE767" s="252"/>
      <c r="BF767" s="249">
        <f>SUM(BG767:BJ767)</f>
        <v>0</v>
      </c>
      <c r="BG767" s="240"/>
      <c r="BH767" s="240"/>
      <c r="BI767" s="240"/>
      <c r="BJ767" s="241"/>
      <c r="BK767" s="249">
        <f>SUM(BL767:BO767)</f>
        <v>0</v>
      </c>
      <c r="BL767" s="240"/>
      <c r="BM767" s="240"/>
      <c r="BN767" s="240"/>
      <c r="BO767" s="247"/>
      <c r="BP767" s="223">
        <f>SUM(BQ767:BT767)</f>
        <v>0</v>
      </c>
      <c r="BQ767" s="240"/>
      <c r="BR767" s="240"/>
      <c r="BS767" s="240"/>
      <c r="BT767" s="247"/>
      <c r="BU767" s="249">
        <f>SUM(BV767:BY767)</f>
        <v>0</v>
      </c>
      <c r="BV767" s="240"/>
      <c r="BW767" s="240"/>
      <c r="BX767" s="240"/>
      <c r="BY767" s="247"/>
      <c r="CA767" s="222">
        <v>677</v>
      </c>
      <c r="CB767" s="216"/>
      <c r="CC767" s="216"/>
      <c r="CD767" s="216"/>
      <c r="CE767" s="216"/>
      <c r="CF767" s="216">
        <f t="shared" si="532"/>
        <v>0</v>
      </c>
      <c r="CH767" s="263">
        <v>32</v>
      </c>
      <c r="CJ767" s="274">
        <v>112</v>
      </c>
    </row>
    <row r="768" spans="1:88" s="211" customFormat="1" ht="16.5" customHeight="1" x14ac:dyDescent="0.15">
      <c r="A768" s="213">
        <f>+ROW()-14</f>
        <v>754</v>
      </c>
      <c r="B768" s="237" t="s">
        <v>26</v>
      </c>
      <c r="C768" s="485" t="s">
        <v>1730</v>
      </c>
      <c r="D768" s="304" t="s">
        <v>1725</v>
      </c>
      <c r="E768" s="267" t="s">
        <v>1583</v>
      </c>
      <c r="F768" s="292" t="s">
        <v>1700</v>
      </c>
      <c r="G768" s="489" t="s">
        <v>1731</v>
      </c>
      <c r="H768" s="319">
        <v>3</v>
      </c>
      <c r="I768" s="275">
        <v>44256</v>
      </c>
      <c r="J768" s="320">
        <v>44651</v>
      </c>
      <c r="K768" s="234">
        <v>10</v>
      </c>
      <c r="L768" s="234">
        <v>4</v>
      </c>
      <c r="M768" s="234">
        <v>1</v>
      </c>
      <c r="N768" s="234">
        <v>1</v>
      </c>
      <c r="O768" s="234">
        <v>2</v>
      </c>
      <c r="P768" s="234">
        <v>1</v>
      </c>
      <c r="Q768" s="235">
        <v>15</v>
      </c>
      <c r="R768" s="255"/>
      <c r="S768" s="255"/>
      <c r="T768" s="295">
        <v>33</v>
      </c>
      <c r="U768" s="219">
        <f t="shared" si="618"/>
        <v>0</v>
      </c>
      <c r="V768" s="220">
        <f t="shared" si="618"/>
        <v>0</v>
      </c>
      <c r="W768" s="220">
        <f t="shared" si="618"/>
        <v>0</v>
      </c>
      <c r="X768" s="220">
        <f t="shared" si="618"/>
        <v>0</v>
      </c>
      <c r="Y768" s="221">
        <f t="shared" si="618"/>
        <v>0</v>
      </c>
      <c r="Z768" s="219">
        <f t="shared" si="619"/>
        <v>33</v>
      </c>
      <c r="AA768" s="220">
        <f t="shared" si="619"/>
        <v>0</v>
      </c>
      <c r="AB768" s="220">
        <f t="shared" si="619"/>
        <v>0</v>
      </c>
      <c r="AC768" s="220">
        <f t="shared" si="619"/>
        <v>0</v>
      </c>
      <c r="AD768" s="221">
        <f t="shared" si="619"/>
        <v>33</v>
      </c>
      <c r="AE768" s="252"/>
      <c r="AF768" s="252"/>
      <c r="AH768" s="251">
        <f>SUM(AI768:AL768)</f>
        <v>0</v>
      </c>
      <c r="AI768" s="240"/>
      <c r="AJ768" s="240"/>
      <c r="AK768" s="240"/>
      <c r="AL768" s="241"/>
      <c r="AM768" s="254"/>
      <c r="AN768" s="262"/>
      <c r="AO768" s="249">
        <f>SUM(AP768:AS768)</f>
        <v>0</v>
      </c>
      <c r="AP768" s="240"/>
      <c r="AQ768" s="240"/>
      <c r="AR768" s="240"/>
      <c r="AS768" s="243"/>
      <c r="AT768" s="214">
        <f>SUM(AU768:AX768)</f>
        <v>0</v>
      </c>
      <c r="AU768" s="240"/>
      <c r="AV768" s="240"/>
      <c r="AW768" s="240"/>
      <c r="AX768" s="241"/>
      <c r="AY768" s="249">
        <f>SUM(AZ768:BC768)</f>
        <v>33</v>
      </c>
      <c r="AZ768" s="240"/>
      <c r="BA768" s="240"/>
      <c r="BB768" s="240"/>
      <c r="BC768" s="297">
        <v>33</v>
      </c>
      <c r="BD768" s="254"/>
      <c r="BE768" s="252"/>
      <c r="BF768" s="249">
        <f>SUM(BG768:BJ768)</f>
        <v>0</v>
      </c>
      <c r="BG768" s="240"/>
      <c r="BH768" s="240"/>
      <c r="BI768" s="240"/>
      <c r="BJ768" s="241"/>
      <c r="BK768" s="249">
        <f>SUM(BL768:BO768)</f>
        <v>0</v>
      </c>
      <c r="BL768" s="240"/>
      <c r="BM768" s="240"/>
      <c r="BN768" s="240"/>
      <c r="BO768" s="247"/>
      <c r="BP768" s="223">
        <f>SUM(BQ768:BT768)</f>
        <v>0</v>
      </c>
      <c r="BQ768" s="240"/>
      <c r="BR768" s="240"/>
      <c r="BS768" s="240"/>
      <c r="BT768" s="247"/>
      <c r="BU768" s="249">
        <f>SUM(BV768:BY768)</f>
        <v>0</v>
      </c>
      <c r="BV768" s="240"/>
      <c r="BW768" s="240"/>
      <c r="BX768" s="240"/>
      <c r="BY768" s="247"/>
      <c r="CA768" s="222">
        <v>678</v>
      </c>
      <c r="CB768" s="216"/>
      <c r="CC768" s="216"/>
      <c r="CD768" s="216"/>
      <c r="CE768" s="216"/>
      <c r="CF768" s="216">
        <f t="shared" si="532"/>
        <v>0</v>
      </c>
      <c r="CH768" s="263">
        <v>32</v>
      </c>
      <c r="CJ768" s="274">
        <v>112</v>
      </c>
    </row>
    <row r="769" spans="1:88" s="211" customFormat="1" ht="16.5" customHeight="1" x14ac:dyDescent="0.15">
      <c r="A769" s="213">
        <f>+ROW()-14</f>
        <v>755</v>
      </c>
      <c r="B769" s="237" t="s">
        <v>26</v>
      </c>
      <c r="C769" s="485" t="s">
        <v>1732</v>
      </c>
      <c r="D769" s="304" t="s">
        <v>1725</v>
      </c>
      <c r="E769" s="267" t="s">
        <v>1583</v>
      </c>
      <c r="F769" s="292" t="s">
        <v>1700</v>
      </c>
      <c r="G769" s="489" t="s">
        <v>1733</v>
      </c>
      <c r="H769" s="319">
        <v>3</v>
      </c>
      <c r="I769" s="275">
        <v>44256</v>
      </c>
      <c r="J769" s="320">
        <v>44500</v>
      </c>
      <c r="K769" s="234">
        <v>10</v>
      </c>
      <c r="L769" s="234">
        <v>4</v>
      </c>
      <c r="M769" s="234">
        <v>1</v>
      </c>
      <c r="N769" s="234">
        <v>1</v>
      </c>
      <c r="O769" s="234">
        <v>2</v>
      </c>
      <c r="P769" s="234">
        <v>1</v>
      </c>
      <c r="Q769" s="235">
        <v>15</v>
      </c>
      <c r="R769" s="255"/>
      <c r="S769" s="255"/>
      <c r="T769" s="295">
        <v>3683</v>
      </c>
      <c r="U769" s="219">
        <f t="shared" si="618"/>
        <v>0</v>
      </c>
      <c r="V769" s="220">
        <f t="shared" si="618"/>
        <v>0</v>
      </c>
      <c r="W769" s="220">
        <f t="shared" si="618"/>
        <v>0</v>
      </c>
      <c r="X769" s="220">
        <f t="shared" si="618"/>
        <v>0</v>
      </c>
      <c r="Y769" s="221">
        <f t="shared" si="618"/>
        <v>0</v>
      </c>
      <c r="Z769" s="219">
        <f t="shared" si="619"/>
        <v>3683</v>
      </c>
      <c r="AA769" s="220">
        <f t="shared" si="619"/>
        <v>0</v>
      </c>
      <c r="AB769" s="220">
        <f t="shared" si="619"/>
        <v>0</v>
      </c>
      <c r="AC769" s="220">
        <f t="shared" si="619"/>
        <v>0</v>
      </c>
      <c r="AD769" s="221">
        <f t="shared" si="619"/>
        <v>3683</v>
      </c>
      <c r="AE769" s="252"/>
      <c r="AF769" s="252"/>
      <c r="AH769" s="251">
        <f>SUM(AI769:AL769)</f>
        <v>0</v>
      </c>
      <c r="AI769" s="240"/>
      <c r="AJ769" s="240"/>
      <c r="AK769" s="240"/>
      <c r="AL769" s="241"/>
      <c r="AM769" s="254"/>
      <c r="AN769" s="262"/>
      <c r="AO769" s="249">
        <f>SUM(AP769:AS769)</f>
        <v>0</v>
      </c>
      <c r="AP769" s="240"/>
      <c r="AQ769" s="240"/>
      <c r="AR769" s="240"/>
      <c r="AS769" s="243"/>
      <c r="AT769" s="214">
        <f>SUM(AU769:AX769)</f>
        <v>0</v>
      </c>
      <c r="AU769" s="240"/>
      <c r="AV769" s="240"/>
      <c r="AW769" s="240"/>
      <c r="AX769" s="241"/>
      <c r="AY769" s="249">
        <f>SUM(AZ769:BC769)</f>
        <v>3683</v>
      </c>
      <c r="AZ769" s="240"/>
      <c r="BA769" s="240"/>
      <c r="BB769" s="240"/>
      <c r="BC769" s="297">
        <v>3683</v>
      </c>
      <c r="BD769" s="254"/>
      <c r="BE769" s="252"/>
      <c r="BF769" s="249">
        <f>SUM(BG769:BJ769)</f>
        <v>0</v>
      </c>
      <c r="BG769" s="240"/>
      <c r="BH769" s="240"/>
      <c r="BI769" s="240"/>
      <c r="BJ769" s="241"/>
      <c r="BK769" s="249">
        <f>SUM(BL769:BO769)</f>
        <v>0</v>
      </c>
      <c r="BL769" s="240"/>
      <c r="BM769" s="240"/>
      <c r="BN769" s="240"/>
      <c r="BO769" s="247"/>
      <c r="BP769" s="223">
        <f>SUM(BQ769:BT769)</f>
        <v>0</v>
      </c>
      <c r="BQ769" s="240"/>
      <c r="BR769" s="240"/>
      <c r="BS769" s="240"/>
      <c r="BT769" s="247"/>
      <c r="BU769" s="249">
        <f>SUM(BV769:BY769)</f>
        <v>0</v>
      </c>
      <c r="BV769" s="240"/>
      <c r="BW769" s="240"/>
      <c r="BX769" s="240"/>
      <c r="BY769" s="247"/>
      <c r="CA769" s="222">
        <v>679</v>
      </c>
      <c r="CB769" s="216"/>
      <c r="CC769" s="216"/>
      <c r="CD769" s="216"/>
      <c r="CE769" s="216"/>
      <c r="CF769" s="216">
        <f t="shared" si="532"/>
        <v>0</v>
      </c>
      <c r="CH769" s="263">
        <v>32</v>
      </c>
      <c r="CJ769" s="274">
        <v>112</v>
      </c>
    </row>
    <row r="770" spans="1:88" s="211" customFormat="1" ht="16.5" customHeight="1" x14ac:dyDescent="0.15">
      <c r="A770" s="213">
        <f>+ROW()-14</f>
        <v>756</v>
      </c>
      <c r="B770" s="237" t="s">
        <v>26</v>
      </c>
      <c r="C770" s="485" t="s">
        <v>1734</v>
      </c>
      <c r="D770" s="304" t="s">
        <v>1725</v>
      </c>
      <c r="E770" s="267" t="s">
        <v>1583</v>
      </c>
      <c r="F770" s="292" t="s">
        <v>1700</v>
      </c>
      <c r="G770" s="489" t="s">
        <v>1735</v>
      </c>
      <c r="H770" s="319">
        <v>3</v>
      </c>
      <c r="I770" s="275">
        <v>44256</v>
      </c>
      <c r="J770" s="320">
        <v>44651</v>
      </c>
      <c r="K770" s="234">
        <v>10</v>
      </c>
      <c r="L770" s="234">
        <v>4</v>
      </c>
      <c r="M770" s="234">
        <v>1</v>
      </c>
      <c r="N770" s="234">
        <v>1</v>
      </c>
      <c r="O770" s="234">
        <v>2</v>
      </c>
      <c r="P770" s="234">
        <v>1</v>
      </c>
      <c r="Q770" s="235">
        <v>15</v>
      </c>
      <c r="R770" s="255"/>
      <c r="S770" s="255"/>
      <c r="T770" s="295">
        <v>4284</v>
      </c>
      <c r="U770" s="219">
        <f t="shared" si="618"/>
        <v>0</v>
      </c>
      <c r="V770" s="220">
        <f t="shared" si="618"/>
        <v>0</v>
      </c>
      <c r="W770" s="220">
        <f t="shared" si="618"/>
        <v>0</v>
      </c>
      <c r="X770" s="220">
        <f t="shared" si="618"/>
        <v>0</v>
      </c>
      <c r="Y770" s="221">
        <f t="shared" si="618"/>
        <v>0</v>
      </c>
      <c r="Z770" s="219">
        <f t="shared" si="619"/>
        <v>4284</v>
      </c>
      <c r="AA770" s="220">
        <f t="shared" si="619"/>
        <v>0</v>
      </c>
      <c r="AB770" s="220">
        <f t="shared" si="619"/>
        <v>0</v>
      </c>
      <c r="AC770" s="220">
        <f t="shared" si="619"/>
        <v>0</v>
      </c>
      <c r="AD770" s="221">
        <f t="shared" si="619"/>
        <v>4284</v>
      </c>
      <c r="AE770" s="252"/>
      <c r="AF770" s="252"/>
      <c r="AH770" s="251">
        <f>SUM(AI770:AL770)</f>
        <v>0</v>
      </c>
      <c r="AI770" s="240"/>
      <c r="AJ770" s="240"/>
      <c r="AK770" s="240"/>
      <c r="AL770" s="241"/>
      <c r="AM770" s="254"/>
      <c r="AN770" s="262"/>
      <c r="AO770" s="249">
        <f>SUM(AP770:AS770)</f>
        <v>0</v>
      </c>
      <c r="AP770" s="240"/>
      <c r="AQ770" s="240"/>
      <c r="AR770" s="240"/>
      <c r="AS770" s="243"/>
      <c r="AT770" s="214">
        <f>SUM(AU770:AX770)</f>
        <v>0</v>
      </c>
      <c r="AU770" s="240"/>
      <c r="AV770" s="240"/>
      <c r="AW770" s="240"/>
      <c r="AX770" s="241"/>
      <c r="AY770" s="249">
        <f>SUM(AZ770:BC770)</f>
        <v>4284</v>
      </c>
      <c r="AZ770" s="240"/>
      <c r="BA770" s="240"/>
      <c r="BB770" s="240"/>
      <c r="BC770" s="297">
        <v>4284</v>
      </c>
      <c r="BD770" s="254"/>
      <c r="BE770" s="252"/>
      <c r="BF770" s="249">
        <f>SUM(BG770:BJ770)</f>
        <v>0</v>
      </c>
      <c r="BG770" s="240"/>
      <c r="BH770" s="240"/>
      <c r="BI770" s="240"/>
      <c r="BJ770" s="241"/>
      <c r="BK770" s="249">
        <f>SUM(BL770:BO770)</f>
        <v>0</v>
      </c>
      <c r="BL770" s="240"/>
      <c r="BM770" s="240"/>
      <c r="BN770" s="240"/>
      <c r="BO770" s="247"/>
      <c r="BP770" s="223">
        <f>SUM(BQ770:BT770)</f>
        <v>0</v>
      </c>
      <c r="BQ770" s="240"/>
      <c r="BR770" s="240"/>
      <c r="BS770" s="240"/>
      <c r="BT770" s="247"/>
      <c r="BU770" s="249">
        <f>SUM(BV770:BY770)</f>
        <v>0</v>
      </c>
      <c r="BV770" s="240"/>
      <c r="BW770" s="240"/>
      <c r="BX770" s="240"/>
      <c r="BY770" s="247"/>
      <c r="CA770" s="222">
        <v>680</v>
      </c>
      <c r="CB770" s="216"/>
      <c r="CC770" s="216"/>
      <c r="CD770" s="216"/>
      <c r="CE770" s="216"/>
      <c r="CF770" s="216">
        <f t="shared" si="532"/>
        <v>0</v>
      </c>
      <c r="CH770" s="263">
        <v>32</v>
      </c>
      <c r="CJ770" s="274">
        <v>112</v>
      </c>
    </row>
    <row r="771" spans="1:88" s="211" customFormat="1" ht="16.5" customHeight="1" x14ac:dyDescent="0.15">
      <c r="A771" s="213"/>
      <c r="B771" s="237"/>
      <c r="C771" s="696" t="s">
        <v>2048</v>
      </c>
      <c r="D771" s="680" t="s">
        <v>1725</v>
      </c>
      <c r="E771" s="267"/>
      <c r="F771" s="292"/>
      <c r="G771" s="489"/>
      <c r="H771" s="319"/>
      <c r="I771" s="275"/>
      <c r="J771" s="320"/>
      <c r="K771" s="234"/>
      <c r="L771" s="234"/>
      <c r="M771" s="234"/>
      <c r="N771" s="234"/>
      <c r="O771" s="234"/>
      <c r="P771" s="234"/>
      <c r="Q771" s="235"/>
      <c r="R771" s="255"/>
      <c r="S771" s="255"/>
      <c r="T771" s="295">
        <v>581</v>
      </c>
      <c r="U771" s="219"/>
      <c r="V771" s="220"/>
      <c r="W771" s="220"/>
      <c r="X771" s="220"/>
      <c r="Y771" s="221"/>
      <c r="Z771" s="219">
        <v>581</v>
      </c>
      <c r="AA771" s="220"/>
      <c r="AB771" s="220"/>
      <c r="AC771" s="220"/>
      <c r="AD771" s="221">
        <v>581</v>
      </c>
      <c r="AE771" s="252"/>
      <c r="AF771" s="252"/>
      <c r="AH771" s="251"/>
      <c r="AI771" s="240"/>
      <c r="AJ771" s="240"/>
      <c r="AK771" s="240"/>
      <c r="AL771" s="241"/>
      <c r="AM771" s="254"/>
      <c r="AN771" s="262"/>
      <c r="AO771" s="249"/>
      <c r="AP771" s="240"/>
      <c r="AQ771" s="240"/>
      <c r="AR771" s="240"/>
      <c r="AS771" s="243"/>
      <c r="AT771" s="214"/>
      <c r="AU771" s="240"/>
      <c r="AV771" s="240"/>
      <c r="AW771" s="240"/>
      <c r="AX771" s="241"/>
      <c r="AY771" s="249"/>
      <c r="AZ771" s="240"/>
      <c r="BA771" s="240"/>
      <c r="BB771" s="240"/>
      <c r="BC771" s="297"/>
      <c r="BD771" s="254"/>
      <c r="BE771" s="252"/>
      <c r="BF771" s="249"/>
      <c r="BG771" s="240"/>
      <c r="BH771" s="240"/>
      <c r="BI771" s="240"/>
      <c r="BJ771" s="241"/>
      <c r="BK771" s="249"/>
      <c r="BL771" s="240"/>
      <c r="BM771" s="240"/>
      <c r="BN771" s="240"/>
      <c r="BO771" s="247"/>
      <c r="BP771" s="223"/>
      <c r="BQ771" s="240"/>
      <c r="BR771" s="240"/>
      <c r="BS771" s="240"/>
      <c r="BT771" s="247"/>
      <c r="BU771" s="249"/>
      <c r="BV771" s="240"/>
      <c r="BW771" s="240"/>
      <c r="BX771" s="240"/>
      <c r="BY771" s="247"/>
      <c r="CA771" s="222"/>
      <c r="CB771" s="216"/>
      <c r="CC771" s="216"/>
      <c r="CD771" s="216"/>
      <c r="CE771" s="216"/>
      <c r="CF771" s="216">
        <f t="shared" si="532"/>
        <v>0</v>
      </c>
      <c r="CH771" s="263"/>
      <c r="CJ771" s="274"/>
    </row>
    <row r="772" spans="1:88" s="211" customFormat="1" ht="16.5" customHeight="1" x14ac:dyDescent="0.15">
      <c r="A772" s="213"/>
      <c r="B772" s="237"/>
      <c r="C772" s="485"/>
      <c r="D772" s="680" t="s">
        <v>1725</v>
      </c>
      <c r="E772" s="267"/>
      <c r="F772" s="292"/>
      <c r="G772" s="489"/>
      <c r="H772" s="1182">
        <v>3</v>
      </c>
      <c r="I772" s="275"/>
      <c r="J772" s="320"/>
      <c r="K772" s="234"/>
      <c r="L772" s="234"/>
      <c r="M772" s="234"/>
      <c r="N772" s="234"/>
      <c r="O772" s="234"/>
      <c r="P772" s="234"/>
      <c r="Q772" s="235"/>
      <c r="R772" s="255"/>
      <c r="S772" s="255"/>
      <c r="T772" s="980">
        <f>SUBTOTAL(9,T766:T771)</f>
        <v>33000</v>
      </c>
      <c r="U772" s="219">
        <f t="shared" ref="U772:AD772" si="620">SUBTOTAL(9,U766:U771)</f>
        <v>0</v>
      </c>
      <c r="V772" s="220">
        <f t="shared" si="620"/>
        <v>0</v>
      </c>
      <c r="W772" s="220">
        <f t="shared" si="620"/>
        <v>0</v>
      </c>
      <c r="X772" s="220">
        <f t="shared" si="620"/>
        <v>0</v>
      </c>
      <c r="Y772" s="221">
        <f t="shared" si="620"/>
        <v>0</v>
      </c>
      <c r="Z772" s="976">
        <f t="shared" si="620"/>
        <v>33000</v>
      </c>
      <c r="AA772" s="220">
        <f t="shared" si="620"/>
        <v>0</v>
      </c>
      <c r="AB772" s="220">
        <f t="shared" si="620"/>
        <v>0</v>
      </c>
      <c r="AC772" s="220">
        <f t="shared" si="620"/>
        <v>0</v>
      </c>
      <c r="AD772" s="1104">
        <f t="shared" si="620"/>
        <v>33000</v>
      </c>
      <c r="AE772" s="252"/>
      <c r="AF772" s="252"/>
      <c r="AH772" s="251"/>
      <c r="AI772" s="240"/>
      <c r="AJ772" s="240"/>
      <c r="AK772" s="240"/>
      <c r="AL772" s="241"/>
      <c r="AM772" s="254"/>
      <c r="AN772" s="262"/>
      <c r="AO772" s="249"/>
      <c r="AP772" s="240"/>
      <c r="AQ772" s="240"/>
      <c r="AR772" s="240"/>
      <c r="AS772" s="243"/>
      <c r="AT772" s="214"/>
      <c r="AU772" s="240"/>
      <c r="AV772" s="240"/>
      <c r="AW772" s="240"/>
      <c r="AX772" s="241"/>
      <c r="AY772" s="249"/>
      <c r="AZ772" s="240"/>
      <c r="BA772" s="240"/>
      <c r="BB772" s="240"/>
      <c r="BC772" s="297"/>
      <c r="BD772" s="254"/>
      <c r="BE772" s="252"/>
      <c r="BF772" s="249"/>
      <c r="BG772" s="240"/>
      <c r="BH772" s="240"/>
      <c r="BI772" s="240"/>
      <c r="BJ772" s="241"/>
      <c r="BK772" s="249"/>
      <c r="BL772" s="240"/>
      <c r="BM772" s="240"/>
      <c r="BN772" s="240"/>
      <c r="BO772" s="247"/>
      <c r="BP772" s="223"/>
      <c r="BQ772" s="240"/>
      <c r="BR772" s="240"/>
      <c r="BS772" s="240"/>
      <c r="BT772" s="247"/>
      <c r="BU772" s="249"/>
      <c r="BV772" s="240"/>
      <c r="BW772" s="240"/>
      <c r="BX772" s="240"/>
      <c r="BY772" s="247"/>
      <c r="CA772" s="222"/>
      <c r="CB772" s="216"/>
      <c r="CC772" s="216"/>
      <c r="CD772" s="216"/>
      <c r="CE772" s="216"/>
      <c r="CF772" s="216">
        <f t="shared" si="532"/>
        <v>0</v>
      </c>
      <c r="CH772" s="263"/>
      <c r="CJ772" s="274"/>
    </row>
    <row r="773" spans="1:88" s="211" customFormat="1" ht="26.25" customHeight="1" x14ac:dyDescent="0.15">
      <c r="A773" s="213">
        <f t="shared" ref="A773:A780" si="621">+ROW()-14</f>
        <v>759</v>
      </c>
      <c r="B773" s="236" t="s">
        <v>26</v>
      </c>
      <c r="C773" s="590" t="s">
        <v>1698</v>
      </c>
      <c r="D773" s="270" t="s">
        <v>1699</v>
      </c>
      <c r="E773" s="267" t="s">
        <v>1583</v>
      </c>
      <c r="F773" s="272" t="s">
        <v>1700</v>
      </c>
      <c r="G773" s="314" t="s">
        <v>1701</v>
      </c>
      <c r="H773" s="319">
        <v>3</v>
      </c>
      <c r="I773" s="275">
        <v>44256</v>
      </c>
      <c r="J773" s="320">
        <v>44651</v>
      </c>
      <c r="K773" s="232">
        <v>10</v>
      </c>
      <c r="L773" s="232">
        <v>4</v>
      </c>
      <c r="M773" s="232">
        <v>1</v>
      </c>
      <c r="N773" s="232">
        <v>1</v>
      </c>
      <c r="O773" s="232">
        <v>2</v>
      </c>
      <c r="P773" s="232">
        <v>2</v>
      </c>
      <c r="Q773" s="233">
        <v>1</v>
      </c>
      <c r="R773" s="255"/>
      <c r="S773" s="255"/>
      <c r="T773" s="282">
        <v>40000</v>
      </c>
      <c r="U773" s="214">
        <f t="shared" ref="U773:Y780" si="622">AH773+AO773</f>
        <v>0</v>
      </c>
      <c r="V773" s="218">
        <f t="shared" si="622"/>
        <v>0</v>
      </c>
      <c r="W773" s="218">
        <f t="shared" si="622"/>
        <v>0</v>
      </c>
      <c r="X773" s="218">
        <f t="shared" si="622"/>
        <v>0</v>
      </c>
      <c r="Y773" s="212">
        <f t="shared" si="622"/>
        <v>0</v>
      </c>
      <c r="Z773" s="214">
        <f t="shared" ref="Z773:AD780" si="623">AT773+AY773+BF773+BK773+BP773+BU773</f>
        <v>40000</v>
      </c>
      <c r="AA773" s="218">
        <f t="shared" si="623"/>
        <v>0</v>
      </c>
      <c r="AB773" s="218">
        <f t="shared" si="623"/>
        <v>0</v>
      </c>
      <c r="AC773" s="218">
        <f t="shared" si="623"/>
        <v>0</v>
      </c>
      <c r="AD773" s="212">
        <f t="shared" si="623"/>
        <v>40000</v>
      </c>
      <c r="AE773" s="252"/>
      <c r="AF773" s="252"/>
      <c r="AH773" s="249">
        <f t="shared" ref="AH773:AH780" si="624">SUM(AI773:AL773)</f>
        <v>0</v>
      </c>
      <c r="AI773" s="238"/>
      <c r="AJ773" s="238"/>
      <c r="AK773" s="238"/>
      <c r="AL773" s="239"/>
      <c r="AM773" s="254"/>
      <c r="AN773" s="262"/>
      <c r="AO773" s="249">
        <f t="shared" ref="AO773:AO780" si="625">SUM(AP773:AS773)</f>
        <v>0</v>
      </c>
      <c r="AP773" s="238"/>
      <c r="AQ773" s="238"/>
      <c r="AR773" s="238"/>
      <c r="AS773" s="242"/>
      <c r="AT773" s="214">
        <f t="shared" ref="AT773:AT780" si="626">SUM(AU773:AX773)</f>
        <v>0</v>
      </c>
      <c r="AU773" s="238"/>
      <c r="AV773" s="238"/>
      <c r="AW773" s="238"/>
      <c r="AX773" s="239"/>
      <c r="AY773" s="249">
        <f t="shared" ref="AY773:AY780" si="627">SUM(AZ773:BC773)</f>
        <v>40000</v>
      </c>
      <c r="AZ773" s="238"/>
      <c r="BA773" s="238"/>
      <c r="BB773" s="238"/>
      <c r="BC773" s="281">
        <v>40000</v>
      </c>
      <c r="BD773" s="254"/>
      <c r="BE773" s="252"/>
      <c r="BF773" s="249">
        <f t="shared" ref="BF773:BF780" si="628">SUM(BG773:BJ773)</f>
        <v>0</v>
      </c>
      <c r="BG773" s="238"/>
      <c r="BH773" s="238"/>
      <c r="BI773" s="238"/>
      <c r="BJ773" s="239"/>
      <c r="BK773" s="249">
        <f t="shared" ref="BK773:BK780" si="629">SUM(BL773:BO773)</f>
        <v>0</v>
      </c>
      <c r="BL773" s="238"/>
      <c r="BM773" s="238"/>
      <c r="BN773" s="238"/>
      <c r="BO773" s="246"/>
      <c r="BP773" s="223">
        <f t="shared" ref="BP773:BP780" si="630">SUM(BQ773:BT773)</f>
        <v>0</v>
      </c>
      <c r="BQ773" s="238"/>
      <c r="BR773" s="238"/>
      <c r="BS773" s="238"/>
      <c r="BT773" s="246"/>
      <c r="BU773" s="249">
        <f t="shared" ref="BU773:BU780" si="631">SUM(BV773:BY773)</f>
        <v>0</v>
      </c>
      <c r="BV773" s="238"/>
      <c r="BW773" s="238"/>
      <c r="BX773" s="238"/>
      <c r="BY773" s="246"/>
      <c r="CA773" s="222">
        <v>135</v>
      </c>
      <c r="CB773" s="216"/>
      <c r="CC773" s="216"/>
      <c r="CD773" s="216"/>
      <c r="CE773" s="216"/>
      <c r="CF773" s="216">
        <f t="shared" si="532"/>
        <v>0</v>
      </c>
      <c r="CH773" s="263">
        <v>32</v>
      </c>
      <c r="CJ773" s="274">
        <v>112</v>
      </c>
    </row>
    <row r="774" spans="1:88" s="211" customFormat="1" ht="16.5" customHeight="1" x14ac:dyDescent="0.15">
      <c r="A774" s="213">
        <f t="shared" si="621"/>
        <v>760</v>
      </c>
      <c r="B774" s="236" t="s">
        <v>26</v>
      </c>
      <c r="C774" s="590" t="s">
        <v>1702</v>
      </c>
      <c r="D774" s="270" t="s">
        <v>1699</v>
      </c>
      <c r="E774" s="267" t="s">
        <v>1583</v>
      </c>
      <c r="F774" s="272" t="s">
        <v>1700</v>
      </c>
      <c r="G774" s="314" t="s">
        <v>1703</v>
      </c>
      <c r="H774" s="319">
        <v>3</v>
      </c>
      <c r="I774" s="275">
        <v>44256</v>
      </c>
      <c r="J774" s="320">
        <v>44651</v>
      </c>
      <c r="K774" s="232">
        <v>10</v>
      </c>
      <c r="L774" s="232">
        <v>4</v>
      </c>
      <c r="M774" s="232">
        <v>1</v>
      </c>
      <c r="N774" s="232">
        <v>1</v>
      </c>
      <c r="O774" s="232">
        <v>2</v>
      </c>
      <c r="P774" s="232">
        <v>3</v>
      </c>
      <c r="Q774" s="233">
        <v>1</v>
      </c>
      <c r="R774" s="255"/>
      <c r="S774" s="255"/>
      <c r="T774" s="282">
        <v>1035</v>
      </c>
      <c r="U774" s="214">
        <f t="shared" si="622"/>
        <v>0</v>
      </c>
      <c r="V774" s="218">
        <f t="shared" si="622"/>
        <v>0</v>
      </c>
      <c r="W774" s="218">
        <f t="shared" si="622"/>
        <v>0</v>
      </c>
      <c r="X774" s="218">
        <f t="shared" si="622"/>
        <v>0</v>
      </c>
      <c r="Y774" s="212">
        <f t="shared" si="622"/>
        <v>0</v>
      </c>
      <c r="Z774" s="214">
        <f t="shared" si="623"/>
        <v>1035</v>
      </c>
      <c r="AA774" s="218">
        <f t="shared" si="623"/>
        <v>0</v>
      </c>
      <c r="AB774" s="218">
        <f t="shared" si="623"/>
        <v>0</v>
      </c>
      <c r="AC774" s="218">
        <f t="shared" si="623"/>
        <v>0</v>
      </c>
      <c r="AD774" s="212">
        <f t="shared" si="623"/>
        <v>1035</v>
      </c>
      <c r="AE774" s="252"/>
      <c r="AF774" s="252"/>
      <c r="AH774" s="249">
        <f t="shared" si="624"/>
        <v>0</v>
      </c>
      <c r="AI774" s="238"/>
      <c r="AJ774" s="238"/>
      <c r="AK774" s="238"/>
      <c r="AL774" s="239"/>
      <c r="AM774" s="254"/>
      <c r="AN774" s="262"/>
      <c r="AO774" s="249">
        <f t="shared" si="625"/>
        <v>0</v>
      </c>
      <c r="AP774" s="238"/>
      <c r="AQ774" s="238"/>
      <c r="AR774" s="238"/>
      <c r="AS774" s="242"/>
      <c r="AT774" s="214">
        <f t="shared" si="626"/>
        <v>0</v>
      </c>
      <c r="AU774" s="238"/>
      <c r="AV774" s="238"/>
      <c r="AW774" s="238"/>
      <c r="AX774" s="239"/>
      <c r="AY774" s="249">
        <f t="shared" si="627"/>
        <v>1035</v>
      </c>
      <c r="AZ774" s="238"/>
      <c r="BA774" s="238"/>
      <c r="BB774" s="238"/>
      <c r="BC774" s="281">
        <v>1035</v>
      </c>
      <c r="BD774" s="254"/>
      <c r="BE774" s="252"/>
      <c r="BF774" s="249">
        <f t="shared" si="628"/>
        <v>0</v>
      </c>
      <c r="BG774" s="238"/>
      <c r="BH774" s="238"/>
      <c r="BI774" s="238"/>
      <c r="BJ774" s="239"/>
      <c r="BK774" s="249">
        <f t="shared" si="629"/>
        <v>0</v>
      </c>
      <c r="BL774" s="238"/>
      <c r="BM774" s="238"/>
      <c r="BN774" s="238"/>
      <c r="BO774" s="246"/>
      <c r="BP774" s="223">
        <f t="shared" si="630"/>
        <v>0</v>
      </c>
      <c r="BQ774" s="238"/>
      <c r="BR774" s="238"/>
      <c r="BS774" s="238"/>
      <c r="BT774" s="246"/>
      <c r="BU774" s="249">
        <f t="shared" si="631"/>
        <v>0</v>
      </c>
      <c r="BV774" s="238"/>
      <c r="BW774" s="238"/>
      <c r="BX774" s="238"/>
      <c r="BY774" s="246"/>
      <c r="CA774" s="222">
        <v>136</v>
      </c>
      <c r="CB774" s="216"/>
      <c r="CC774" s="216"/>
      <c r="CD774" s="216"/>
      <c r="CE774" s="216"/>
      <c r="CF774" s="216">
        <f t="shared" si="532"/>
        <v>0</v>
      </c>
      <c r="CH774" s="263">
        <v>32</v>
      </c>
      <c r="CJ774" s="274">
        <v>112</v>
      </c>
    </row>
    <row r="775" spans="1:88" s="211" customFormat="1" ht="16.5" customHeight="1" x14ac:dyDescent="0.15">
      <c r="A775" s="213">
        <f t="shared" si="621"/>
        <v>761</v>
      </c>
      <c r="B775" s="237" t="s">
        <v>26</v>
      </c>
      <c r="C775" s="485" t="s">
        <v>1736</v>
      </c>
      <c r="D775" s="304" t="s">
        <v>1699</v>
      </c>
      <c r="E775" s="267" t="s">
        <v>1583</v>
      </c>
      <c r="F775" s="292" t="s">
        <v>1700</v>
      </c>
      <c r="G775" s="285" t="s">
        <v>1737</v>
      </c>
      <c r="H775" s="319">
        <v>3</v>
      </c>
      <c r="I775" s="275">
        <v>44256</v>
      </c>
      <c r="J775" s="320">
        <v>44651</v>
      </c>
      <c r="K775" s="234">
        <v>10</v>
      </c>
      <c r="L775" s="234">
        <v>4</v>
      </c>
      <c r="M775" s="234">
        <v>1</v>
      </c>
      <c r="N775" s="234">
        <v>1</v>
      </c>
      <c r="O775" s="234">
        <v>2</v>
      </c>
      <c r="P775" s="234">
        <v>2</v>
      </c>
      <c r="Q775" s="235">
        <v>1</v>
      </c>
      <c r="R775" s="255"/>
      <c r="S775" s="255"/>
      <c r="T775" s="295">
        <v>1500</v>
      </c>
      <c r="U775" s="219">
        <f t="shared" si="622"/>
        <v>0</v>
      </c>
      <c r="V775" s="220">
        <f t="shared" si="622"/>
        <v>0</v>
      </c>
      <c r="W775" s="220">
        <f t="shared" si="622"/>
        <v>0</v>
      </c>
      <c r="X775" s="220">
        <f t="shared" si="622"/>
        <v>0</v>
      </c>
      <c r="Y775" s="221">
        <f t="shared" si="622"/>
        <v>0</v>
      </c>
      <c r="Z775" s="219">
        <f t="shared" si="623"/>
        <v>1500</v>
      </c>
      <c r="AA775" s="220">
        <f t="shared" si="623"/>
        <v>0</v>
      </c>
      <c r="AB775" s="220">
        <f t="shared" si="623"/>
        <v>0</v>
      </c>
      <c r="AC775" s="220">
        <f t="shared" si="623"/>
        <v>0</v>
      </c>
      <c r="AD775" s="221">
        <f t="shared" si="623"/>
        <v>1500</v>
      </c>
      <c r="AE775" s="252"/>
      <c r="AF775" s="252"/>
      <c r="AH775" s="251">
        <f t="shared" si="624"/>
        <v>0</v>
      </c>
      <c r="AI775" s="240"/>
      <c r="AJ775" s="240"/>
      <c r="AK775" s="240"/>
      <c r="AL775" s="241"/>
      <c r="AM775" s="254"/>
      <c r="AN775" s="262"/>
      <c r="AO775" s="249">
        <f t="shared" si="625"/>
        <v>0</v>
      </c>
      <c r="AP775" s="240"/>
      <c r="AQ775" s="240"/>
      <c r="AR775" s="240"/>
      <c r="AS775" s="243"/>
      <c r="AT775" s="214">
        <f t="shared" si="626"/>
        <v>0</v>
      </c>
      <c r="AU775" s="240"/>
      <c r="AV775" s="240"/>
      <c r="AW775" s="240"/>
      <c r="AX775" s="241"/>
      <c r="AY775" s="249">
        <f t="shared" si="627"/>
        <v>1500</v>
      </c>
      <c r="AZ775" s="240"/>
      <c r="BA775" s="240"/>
      <c r="BB775" s="240"/>
      <c r="BC775" s="297">
        <v>1500</v>
      </c>
      <c r="BD775" s="254"/>
      <c r="BE775" s="252"/>
      <c r="BF775" s="249">
        <f t="shared" si="628"/>
        <v>0</v>
      </c>
      <c r="BG775" s="240"/>
      <c r="BH775" s="240"/>
      <c r="BI775" s="240"/>
      <c r="BJ775" s="241"/>
      <c r="BK775" s="249">
        <f t="shared" si="629"/>
        <v>0</v>
      </c>
      <c r="BL775" s="240"/>
      <c r="BM775" s="240"/>
      <c r="BN775" s="240"/>
      <c r="BO775" s="247"/>
      <c r="BP775" s="223">
        <f t="shared" si="630"/>
        <v>0</v>
      </c>
      <c r="BQ775" s="240"/>
      <c r="BR775" s="240"/>
      <c r="BS775" s="240"/>
      <c r="BT775" s="247"/>
      <c r="BU775" s="249">
        <f t="shared" si="631"/>
        <v>0</v>
      </c>
      <c r="BV775" s="240"/>
      <c r="BW775" s="240"/>
      <c r="BX775" s="240"/>
      <c r="BY775" s="247"/>
      <c r="CA775" s="222">
        <v>683</v>
      </c>
      <c r="CB775" s="216"/>
      <c r="CC775" s="216"/>
      <c r="CD775" s="216"/>
      <c r="CE775" s="216"/>
      <c r="CF775" s="216">
        <f t="shared" si="532"/>
        <v>0</v>
      </c>
      <c r="CH775" s="263">
        <v>32</v>
      </c>
      <c r="CJ775" s="274">
        <v>112</v>
      </c>
    </row>
    <row r="776" spans="1:88" s="211" customFormat="1" ht="16.5" customHeight="1" x14ac:dyDescent="0.15">
      <c r="A776" s="213">
        <f t="shared" si="621"/>
        <v>762</v>
      </c>
      <c r="B776" s="237" t="s">
        <v>26</v>
      </c>
      <c r="C776" s="485" t="s">
        <v>1738</v>
      </c>
      <c r="D776" s="304" t="s">
        <v>1699</v>
      </c>
      <c r="E776" s="267" t="s">
        <v>1583</v>
      </c>
      <c r="F776" s="292" t="s">
        <v>1700</v>
      </c>
      <c r="G776" s="285" t="s">
        <v>1739</v>
      </c>
      <c r="H776" s="319">
        <v>3</v>
      </c>
      <c r="I776" s="275">
        <v>44256</v>
      </c>
      <c r="J776" s="320">
        <v>44651</v>
      </c>
      <c r="K776" s="234">
        <v>10</v>
      </c>
      <c r="L776" s="234">
        <v>4</v>
      </c>
      <c r="M776" s="234">
        <v>1</v>
      </c>
      <c r="N776" s="234">
        <v>1</v>
      </c>
      <c r="O776" s="234">
        <v>2</v>
      </c>
      <c r="P776" s="234">
        <v>2</v>
      </c>
      <c r="Q776" s="235">
        <v>1</v>
      </c>
      <c r="R776" s="255"/>
      <c r="S776" s="255"/>
      <c r="T776" s="295">
        <v>600</v>
      </c>
      <c r="U776" s="219">
        <f t="shared" si="622"/>
        <v>0</v>
      </c>
      <c r="V776" s="220">
        <f t="shared" si="622"/>
        <v>0</v>
      </c>
      <c r="W776" s="220">
        <f t="shared" si="622"/>
        <v>0</v>
      </c>
      <c r="X776" s="220">
        <f t="shared" si="622"/>
        <v>0</v>
      </c>
      <c r="Y776" s="221">
        <f t="shared" si="622"/>
        <v>0</v>
      </c>
      <c r="Z776" s="219">
        <f t="shared" si="623"/>
        <v>600</v>
      </c>
      <c r="AA776" s="220">
        <f t="shared" si="623"/>
        <v>0</v>
      </c>
      <c r="AB776" s="220">
        <f t="shared" si="623"/>
        <v>0</v>
      </c>
      <c r="AC776" s="220">
        <f t="shared" si="623"/>
        <v>0</v>
      </c>
      <c r="AD776" s="221">
        <f t="shared" si="623"/>
        <v>600</v>
      </c>
      <c r="AE776" s="252"/>
      <c r="AF776" s="252"/>
      <c r="AG776" s="376"/>
      <c r="AH776" s="251">
        <f t="shared" si="624"/>
        <v>0</v>
      </c>
      <c r="AI776" s="240"/>
      <c r="AJ776" s="240"/>
      <c r="AK776" s="240"/>
      <c r="AL776" s="241"/>
      <c r="AM776" s="254"/>
      <c r="AN776" s="262"/>
      <c r="AO776" s="249">
        <f t="shared" si="625"/>
        <v>0</v>
      </c>
      <c r="AP776" s="240"/>
      <c r="AQ776" s="240"/>
      <c r="AR776" s="240"/>
      <c r="AS776" s="243"/>
      <c r="AT776" s="214">
        <f t="shared" si="626"/>
        <v>0</v>
      </c>
      <c r="AU776" s="240"/>
      <c r="AV776" s="240"/>
      <c r="AW776" s="240"/>
      <c r="AX776" s="241"/>
      <c r="AY776" s="249">
        <f t="shared" si="627"/>
        <v>600</v>
      </c>
      <c r="AZ776" s="240"/>
      <c r="BA776" s="240"/>
      <c r="BB776" s="240"/>
      <c r="BC776" s="501">
        <v>600</v>
      </c>
      <c r="BD776" s="254"/>
      <c r="BE776" s="252"/>
      <c r="BF776" s="249">
        <f t="shared" si="628"/>
        <v>0</v>
      </c>
      <c r="BG776" s="240"/>
      <c r="BH776" s="240"/>
      <c r="BI776" s="240"/>
      <c r="BJ776" s="241"/>
      <c r="BK776" s="249">
        <f t="shared" si="629"/>
        <v>0</v>
      </c>
      <c r="BL776" s="240"/>
      <c r="BM776" s="240"/>
      <c r="BN776" s="240"/>
      <c r="BO776" s="247"/>
      <c r="BP776" s="223">
        <f t="shared" si="630"/>
        <v>0</v>
      </c>
      <c r="BQ776" s="240"/>
      <c r="BR776" s="240"/>
      <c r="BS776" s="240"/>
      <c r="BT776" s="247"/>
      <c r="BU776" s="249">
        <f t="shared" si="631"/>
        <v>0</v>
      </c>
      <c r="BV776" s="240"/>
      <c r="BW776" s="240"/>
      <c r="BX776" s="240"/>
      <c r="BY776" s="247"/>
      <c r="CA776" s="222">
        <v>685</v>
      </c>
      <c r="CB776" s="216"/>
      <c r="CC776" s="216"/>
      <c r="CD776" s="216"/>
      <c r="CE776" s="216"/>
      <c r="CF776" s="216">
        <f t="shared" si="532"/>
        <v>0</v>
      </c>
      <c r="CH776" s="263">
        <v>32</v>
      </c>
      <c r="CJ776" s="274">
        <v>112</v>
      </c>
    </row>
    <row r="777" spans="1:88" s="211" customFormat="1" ht="16.5" customHeight="1" x14ac:dyDescent="0.15">
      <c r="A777" s="213">
        <f t="shared" si="621"/>
        <v>763</v>
      </c>
      <c r="B777" s="237" t="s">
        <v>26</v>
      </c>
      <c r="C777" s="485" t="s">
        <v>1740</v>
      </c>
      <c r="D777" s="304" t="s">
        <v>1699</v>
      </c>
      <c r="E777" s="267" t="s">
        <v>1583</v>
      </c>
      <c r="F777" s="292" t="s">
        <v>1700</v>
      </c>
      <c r="G777" s="285" t="s">
        <v>1741</v>
      </c>
      <c r="H777" s="319">
        <v>3</v>
      </c>
      <c r="I777" s="275">
        <v>44256</v>
      </c>
      <c r="J777" s="320">
        <v>44651</v>
      </c>
      <c r="K777" s="234">
        <v>10</v>
      </c>
      <c r="L777" s="234">
        <v>4</v>
      </c>
      <c r="M777" s="234">
        <v>1</v>
      </c>
      <c r="N777" s="234">
        <v>1</v>
      </c>
      <c r="O777" s="234">
        <v>2</v>
      </c>
      <c r="P777" s="234">
        <v>2</v>
      </c>
      <c r="Q777" s="235">
        <v>1</v>
      </c>
      <c r="R777" s="255"/>
      <c r="S777" s="255"/>
      <c r="T777" s="295">
        <v>285</v>
      </c>
      <c r="U777" s="219">
        <f t="shared" si="622"/>
        <v>0</v>
      </c>
      <c r="V777" s="220">
        <f t="shared" si="622"/>
        <v>0</v>
      </c>
      <c r="W777" s="220">
        <f t="shared" si="622"/>
        <v>0</v>
      </c>
      <c r="X777" s="220">
        <f t="shared" si="622"/>
        <v>0</v>
      </c>
      <c r="Y777" s="221">
        <f t="shared" si="622"/>
        <v>0</v>
      </c>
      <c r="Z777" s="219">
        <f t="shared" si="623"/>
        <v>285</v>
      </c>
      <c r="AA777" s="220">
        <f t="shared" si="623"/>
        <v>0</v>
      </c>
      <c r="AB777" s="220">
        <f t="shared" si="623"/>
        <v>0</v>
      </c>
      <c r="AC777" s="220">
        <f t="shared" si="623"/>
        <v>0</v>
      </c>
      <c r="AD777" s="221">
        <f t="shared" si="623"/>
        <v>285</v>
      </c>
      <c r="AE777" s="252"/>
      <c r="AF777" s="252"/>
      <c r="AH777" s="251">
        <f t="shared" si="624"/>
        <v>0</v>
      </c>
      <c r="AI777" s="240"/>
      <c r="AJ777" s="240"/>
      <c r="AK777" s="240"/>
      <c r="AL777" s="241"/>
      <c r="AM777" s="254"/>
      <c r="AN777" s="262"/>
      <c r="AO777" s="249">
        <f t="shared" si="625"/>
        <v>0</v>
      </c>
      <c r="AP777" s="240"/>
      <c r="AQ777" s="240"/>
      <c r="AR777" s="240"/>
      <c r="AS777" s="243"/>
      <c r="AT777" s="214">
        <f t="shared" si="626"/>
        <v>0</v>
      </c>
      <c r="AU777" s="240"/>
      <c r="AV777" s="240"/>
      <c r="AW777" s="240"/>
      <c r="AX777" s="241"/>
      <c r="AY777" s="249">
        <f t="shared" si="627"/>
        <v>285</v>
      </c>
      <c r="AZ777" s="240"/>
      <c r="BA777" s="240"/>
      <c r="BB777" s="238"/>
      <c r="BC777" s="501">
        <v>285</v>
      </c>
      <c r="BD777" s="254"/>
      <c r="BE777" s="252"/>
      <c r="BF777" s="249">
        <f t="shared" si="628"/>
        <v>0</v>
      </c>
      <c r="BG777" s="240"/>
      <c r="BH777" s="240"/>
      <c r="BI777" s="240"/>
      <c r="BJ777" s="241"/>
      <c r="BK777" s="249">
        <f t="shared" si="629"/>
        <v>0</v>
      </c>
      <c r="BL777" s="240"/>
      <c r="BM777" s="240"/>
      <c r="BN777" s="240"/>
      <c r="BO777" s="247"/>
      <c r="BP777" s="223">
        <f t="shared" si="630"/>
        <v>0</v>
      </c>
      <c r="BQ777" s="240"/>
      <c r="BR777" s="240"/>
      <c r="BS777" s="240"/>
      <c r="BT777" s="247"/>
      <c r="BU777" s="249">
        <f t="shared" si="631"/>
        <v>0</v>
      </c>
      <c r="BV777" s="240"/>
      <c r="BW777" s="240"/>
      <c r="BX777" s="240"/>
      <c r="BY777" s="247"/>
      <c r="CA777" s="222">
        <v>686</v>
      </c>
      <c r="CB777" s="216"/>
      <c r="CC777" s="216"/>
      <c r="CD777" s="216"/>
      <c r="CE777" s="216"/>
      <c r="CF777" s="216">
        <f t="shared" si="532"/>
        <v>0</v>
      </c>
      <c r="CH777" s="263">
        <v>32</v>
      </c>
      <c r="CJ777" s="274">
        <v>112</v>
      </c>
    </row>
    <row r="778" spans="1:88" s="211" customFormat="1" ht="16.5" customHeight="1" x14ac:dyDescent="0.15">
      <c r="A778" s="213">
        <f t="shared" si="621"/>
        <v>764</v>
      </c>
      <c r="B778" s="237" t="s">
        <v>26</v>
      </c>
      <c r="C778" s="485" t="s">
        <v>1742</v>
      </c>
      <c r="D778" s="304" t="s">
        <v>1699</v>
      </c>
      <c r="E778" s="267" t="s">
        <v>1583</v>
      </c>
      <c r="F778" s="292" t="s">
        <v>1700</v>
      </c>
      <c r="G778" s="285" t="s">
        <v>1743</v>
      </c>
      <c r="H778" s="319">
        <v>3</v>
      </c>
      <c r="I778" s="230">
        <v>44256</v>
      </c>
      <c r="J778" s="231">
        <v>44621</v>
      </c>
      <c r="K778" s="234">
        <v>10</v>
      </c>
      <c r="L778" s="234">
        <v>4</v>
      </c>
      <c r="M778" s="234">
        <v>1</v>
      </c>
      <c r="N778" s="234">
        <v>1</v>
      </c>
      <c r="O778" s="234">
        <v>2</v>
      </c>
      <c r="P778" s="234">
        <v>2</v>
      </c>
      <c r="Q778" s="235">
        <v>1</v>
      </c>
      <c r="R778" s="255"/>
      <c r="S778" s="255"/>
      <c r="T778" s="295">
        <v>5000</v>
      </c>
      <c r="U778" s="219">
        <f t="shared" si="622"/>
        <v>0</v>
      </c>
      <c r="V778" s="220">
        <f t="shared" si="622"/>
        <v>0</v>
      </c>
      <c r="W778" s="220">
        <f t="shared" si="622"/>
        <v>0</v>
      </c>
      <c r="X778" s="220">
        <f t="shared" si="622"/>
        <v>0</v>
      </c>
      <c r="Y778" s="221">
        <f t="shared" si="622"/>
        <v>0</v>
      </c>
      <c r="Z778" s="219">
        <f t="shared" si="623"/>
        <v>5000</v>
      </c>
      <c r="AA778" s="220">
        <f t="shared" si="623"/>
        <v>0</v>
      </c>
      <c r="AB778" s="220">
        <f t="shared" si="623"/>
        <v>0</v>
      </c>
      <c r="AC778" s="220">
        <f t="shared" si="623"/>
        <v>0</v>
      </c>
      <c r="AD778" s="221">
        <f t="shared" si="623"/>
        <v>5000</v>
      </c>
      <c r="AE778" s="252"/>
      <c r="AF778" s="252"/>
      <c r="AH778" s="251">
        <f t="shared" si="624"/>
        <v>0</v>
      </c>
      <c r="AI778" s="240"/>
      <c r="AJ778" s="240"/>
      <c r="AK778" s="240"/>
      <c r="AL778" s="241"/>
      <c r="AM778" s="254"/>
      <c r="AN778" s="262"/>
      <c r="AO778" s="249">
        <f t="shared" si="625"/>
        <v>0</v>
      </c>
      <c r="AP778" s="240"/>
      <c r="AQ778" s="240"/>
      <c r="AR778" s="240"/>
      <c r="AS778" s="243"/>
      <c r="AT778" s="214">
        <f t="shared" si="626"/>
        <v>0</v>
      </c>
      <c r="AU778" s="240"/>
      <c r="AV778" s="240"/>
      <c r="AW778" s="240"/>
      <c r="AX778" s="241"/>
      <c r="AY778" s="249">
        <f t="shared" si="627"/>
        <v>5000</v>
      </c>
      <c r="AZ778" s="240"/>
      <c r="BA778" s="240"/>
      <c r="BB778" s="240"/>
      <c r="BC778" s="297">
        <v>5000</v>
      </c>
      <c r="BD778" s="254"/>
      <c r="BE778" s="252"/>
      <c r="BF778" s="249">
        <f t="shared" si="628"/>
        <v>0</v>
      </c>
      <c r="BG778" s="240"/>
      <c r="BH778" s="240"/>
      <c r="BI778" s="240"/>
      <c r="BJ778" s="241"/>
      <c r="BK778" s="249">
        <f t="shared" si="629"/>
        <v>0</v>
      </c>
      <c r="BL778" s="240"/>
      <c r="BM778" s="240"/>
      <c r="BN778" s="240"/>
      <c r="BO778" s="247"/>
      <c r="BP778" s="223">
        <f t="shared" si="630"/>
        <v>0</v>
      </c>
      <c r="BQ778" s="240"/>
      <c r="BR778" s="240"/>
      <c r="BS778" s="240"/>
      <c r="BT778" s="247"/>
      <c r="BU778" s="249">
        <f t="shared" si="631"/>
        <v>0</v>
      </c>
      <c r="BV778" s="240"/>
      <c r="BW778" s="240"/>
      <c r="BX778" s="240"/>
      <c r="BY778" s="247"/>
      <c r="CA778" s="222">
        <v>689</v>
      </c>
      <c r="CB778" s="216"/>
      <c r="CC778" s="216"/>
      <c r="CD778" s="216"/>
      <c r="CE778" s="216"/>
      <c r="CF778" s="216">
        <f t="shared" si="532"/>
        <v>0</v>
      </c>
      <c r="CH778" s="263">
        <v>32</v>
      </c>
      <c r="CJ778" s="274">
        <v>112</v>
      </c>
    </row>
    <row r="779" spans="1:88" s="211" customFormat="1" ht="16.5" customHeight="1" x14ac:dyDescent="0.15">
      <c r="A779" s="213">
        <f t="shared" si="621"/>
        <v>765</v>
      </c>
      <c r="B779" s="237" t="s">
        <v>26</v>
      </c>
      <c r="C779" s="485" t="s">
        <v>1744</v>
      </c>
      <c r="D779" s="304" t="s">
        <v>1699</v>
      </c>
      <c r="E779" s="267" t="s">
        <v>1583</v>
      </c>
      <c r="F779" s="292" t="s">
        <v>1700</v>
      </c>
      <c r="G779" s="285" t="s">
        <v>1745</v>
      </c>
      <c r="H779" s="319">
        <v>3</v>
      </c>
      <c r="I779" s="275">
        <v>44256</v>
      </c>
      <c r="J779" s="320">
        <v>44621</v>
      </c>
      <c r="K779" s="234">
        <v>10</v>
      </c>
      <c r="L779" s="234">
        <v>4</v>
      </c>
      <c r="M779" s="234">
        <v>1</v>
      </c>
      <c r="N779" s="234">
        <v>1</v>
      </c>
      <c r="O779" s="234">
        <v>2</v>
      </c>
      <c r="P779" s="234">
        <v>3</v>
      </c>
      <c r="Q779" s="235">
        <v>1</v>
      </c>
      <c r="R779" s="255"/>
      <c r="S779" s="255"/>
      <c r="T779" s="261">
        <v>8000</v>
      </c>
      <c r="U779" s="219">
        <f t="shared" si="622"/>
        <v>0</v>
      </c>
      <c r="V779" s="220">
        <f t="shared" si="622"/>
        <v>0</v>
      </c>
      <c r="W779" s="220">
        <f t="shared" si="622"/>
        <v>0</v>
      </c>
      <c r="X779" s="220">
        <f t="shared" si="622"/>
        <v>0</v>
      </c>
      <c r="Y779" s="221">
        <f t="shared" si="622"/>
        <v>0</v>
      </c>
      <c r="Z779" s="219">
        <f t="shared" si="623"/>
        <v>7597</v>
      </c>
      <c r="AA779" s="220">
        <f t="shared" si="623"/>
        <v>0</v>
      </c>
      <c r="AB779" s="220">
        <f t="shared" si="623"/>
        <v>0</v>
      </c>
      <c r="AC779" s="220">
        <f t="shared" si="623"/>
        <v>0</v>
      </c>
      <c r="AD779" s="221">
        <f t="shared" si="623"/>
        <v>7597</v>
      </c>
      <c r="AE779" s="252"/>
      <c r="AF779" s="252"/>
      <c r="AH779" s="251">
        <f t="shared" si="624"/>
        <v>0</v>
      </c>
      <c r="AI779" s="240"/>
      <c r="AJ779" s="240"/>
      <c r="AK779" s="240"/>
      <c r="AL779" s="241"/>
      <c r="AM779" s="254"/>
      <c r="AN779" s="262"/>
      <c r="AO779" s="249">
        <f t="shared" si="625"/>
        <v>0</v>
      </c>
      <c r="AP779" s="240"/>
      <c r="AQ779" s="240"/>
      <c r="AR779" s="240"/>
      <c r="AS779" s="243"/>
      <c r="AT779" s="214">
        <f t="shared" si="626"/>
        <v>0</v>
      </c>
      <c r="AU779" s="240"/>
      <c r="AV779" s="240"/>
      <c r="AW779" s="240"/>
      <c r="AX779" s="241"/>
      <c r="AY779" s="249">
        <f t="shared" si="627"/>
        <v>7597</v>
      </c>
      <c r="AZ779" s="240"/>
      <c r="BA779" s="240"/>
      <c r="BB779" s="240"/>
      <c r="BC779" s="297">
        <v>7597</v>
      </c>
      <c r="BD779" s="254"/>
      <c r="BE779" s="252"/>
      <c r="BF779" s="249">
        <f t="shared" si="628"/>
        <v>0</v>
      </c>
      <c r="BG779" s="240"/>
      <c r="BH779" s="240"/>
      <c r="BI779" s="240"/>
      <c r="BJ779" s="241"/>
      <c r="BK779" s="249">
        <f t="shared" si="629"/>
        <v>0</v>
      </c>
      <c r="BL779" s="240"/>
      <c r="BM779" s="240"/>
      <c r="BN779" s="240"/>
      <c r="BO779" s="247"/>
      <c r="BP779" s="223">
        <f t="shared" si="630"/>
        <v>0</v>
      </c>
      <c r="BQ779" s="240"/>
      <c r="BR779" s="240"/>
      <c r="BS779" s="240"/>
      <c r="BT779" s="247"/>
      <c r="BU779" s="249">
        <f t="shared" si="631"/>
        <v>0</v>
      </c>
      <c r="BV779" s="240"/>
      <c r="BW779" s="240"/>
      <c r="BX779" s="240"/>
      <c r="BY779" s="247"/>
      <c r="CA779" s="222">
        <v>691</v>
      </c>
      <c r="CB779" s="216"/>
      <c r="CC779" s="216"/>
      <c r="CD779" s="216"/>
      <c r="CE779" s="216"/>
      <c r="CF779" s="216">
        <f t="shared" si="532"/>
        <v>403</v>
      </c>
      <c r="CH779" s="263">
        <v>32</v>
      </c>
      <c r="CJ779" s="274">
        <v>112</v>
      </c>
    </row>
    <row r="780" spans="1:88" s="211" customFormat="1" ht="16.5" customHeight="1" x14ac:dyDescent="0.15">
      <c r="A780" s="213">
        <f t="shared" si="621"/>
        <v>766</v>
      </c>
      <c r="B780" s="237" t="s">
        <v>26</v>
      </c>
      <c r="C780" s="485" t="s">
        <v>1746</v>
      </c>
      <c r="D780" s="304" t="s">
        <v>1699</v>
      </c>
      <c r="E780" s="267" t="s">
        <v>1583</v>
      </c>
      <c r="F780" s="292" t="s">
        <v>1700</v>
      </c>
      <c r="G780" s="285" t="s">
        <v>1745</v>
      </c>
      <c r="H780" s="319">
        <v>3</v>
      </c>
      <c r="I780" s="275">
        <v>44256</v>
      </c>
      <c r="J780" s="320">
        <v>44621</v>
      </c>
      <c r="K780" s="234">
        <v>10</v>
      </c>
      <c r="L780" s="234">
        <v>4</v>
      </c>
      <c r="M780" s="234">
        <v>1</v>
      </c>
      <c r="N780" s="234">
        <v>1</v>
      </c>
      <c r="O780" s="234">
        <v>2</v>
      </c>
      <c r="P780" s="234">
        <v>3</v>
      </c>
      <c r="Q780" s="235">
        <v>1</v>
      </c>
      <c r="R780" s="255"/>
      <c r="S780" s="255"/>
      <c r="T780" s="295">
        <v>10000</v>
      </c>
      <c r="U780" s="219">
        <f t="shared" si="622"/>
        <v>0</v>
      </c>
      <c r="V780" s="220">
        <f t="shared" si="622"/>
        <v>0</v>
      </c>
      <c r="W780" s="220">
        <f t="shared" si="622"/>
        <v>0</v>
      </c>
      <c r="X780" s="220">
        <f t="shared" si="622"/>
        <v>0</v>
      </c>
      <c r="Y780" s="221">
        <f t="shared" si="622"/>
        <v>0</v>
      </c>
      <c r="Z780" s="219">
        <f t="shared" si="623"/>
        <v>9423</v>
      </c>
      <c r="AA780" s="220">
        <f t="shared" si="623"/>
        <v>0</v>
      </c>
      <c r="AB780" s="220">
        <f t="shared" si="623"/>
        <v>0</v>
      </c>
      <c r="AC780" s="220">
        <f t="shared" si="623"/>
        <v>0</v>
      </c>
      <c r="AD780" s="221">
        <f t="shared" si="623"/>
        <v>9423</v>
      </c>
      <c r="AE780" s="252"/>
      <c r="AF780" s="252"/>
      <c r="AH780" s="251">
        <f t="shared" si="624"/>
        <v>0</v>
      </c>
      <c r="AI780" s="240"/>
      <c r="AJ780" s="240"/>
      <c r="AK780" s="240"/>
      <c r="AL780" s="241"/>
      <c r="AM780" s="254"/>
      <c r="AN780" s="262"/>
      <c r="AO780" s="249">
        <f t="shared" si="625"/>
        <v>0</v>
      </c>
      <c r="AP780" s="240"/>
      <c r="AQ780" s="240"/>
      <c r="AR780" s="240"/>
      <c r="AS780" s="243"/>
      <c r="AT780" s="214">
        <f t="shared" si="626"/>
        <v>0</v>
      </c>
      <c r="AU780" s="240"/>
      <c r="AV780" s="240"/>
      <c r="AW780" s="240"/>
      <c r="AX780" s="241"/>
      <c r="AY780" s="249">
        <f t="shared" si="627"/>
        <v>9423</v>
      </c>
      <c r="AZ780" s="240"/>
      <c r="BA780" s="240"/>
      <c r="BB780" s="240"/>
      <c r="BC780" s="297">
        <v>9423</v>
      </c>
      <c r="BD780" s="254"/>
      <c r="BE780" s="252"/>
      <c r="BF780" s="249">
        <f t="shared" si="628"/>
        <v>0</v>
      </c>
      <c r="BG780" s="240"/>
      <c r="BH780" s="240"/>
      <c r="BI780" s="240"/>
      <c r="BJ780" s="241"/>
      <c r="BK780" s="249">
        <f t="shared" si="629"/>
        <v>0</v>
      </c>
      <c r="BL780" s="240"/>
      <c r="BM780" s="240"/>
      <c r="BN780" s="240"/>
      <c r="BO780" s="247"/>
      <c r="BP780" s="223">
        <f t="shared" si="630"/>
        <v>0</v>
      </c>
      <c r="BQ780" s="240"/>
      <c r="BR780" s="240"/>
      <c r="BS780" s="240"/>
      <c r="BT780" s="247"/>
      <c r="BU780" s="249">
        <f t="shared" si="631"/>
        <v>0</v>
      </c>
      <c r="BV780" s="240"/>
      <c r="BW780" s="240"/>
      <c r="BX780" s="240"/>
      <c r="BY780" s="247"/>
      <c r="CA780" s="222">
        <v>692</v>
      </c>
      <c r="CB780" s="216"/>
      <c r="CC780" s="216"/>
      <c r="CD780" s="216"/>
      <c r="CE780" s="216"/>
      <c r="CF780" s="216">
        <f t="shared" si="532"/>
        <v>577</v>
      </c>
      <c r="CH780" s="263">
        <v>32</v>
      </c>
      <c r="CJ780" s="274">
        <v>112</v>
      </c>
    </row>
    <row r="781" spans="1:88" s="211" customFormat="1" ht="16.5" customHeight="1" x14ac:dyDescent="0.15">
      <c r="A781" s="213"/>
      <c r="B781" s="237"/>
      <c r="C781" s="696" t="s">
        <v>2048</v>
      </c>
      <c r="D781" s="680" t="s">
        <v>1699</v>
      </c>
      <c r="E781" s="267"/>
      <c r="F781" s="292"/>
      <c r="G781" s="285"/>
      <c r="H781" s="319"/>
      <c r="I781" s="275"/>
      <c r="J781" s="320"/>
      <c r="K781" s="234"/>
      <c r="L781" s="234"/>
      <c r="M781" s="234"/>
      <c r="N781" s="234"/>
      <c r="O781" s="234"/>
      <c r="P781" s="234"/>
      <c r="Q781" s="235"/>
      <c r="R781" s="255"/>
      <c r="S781" s="255"/>
      <c r="T781" s="295">
        <v>580</v>
      </c>
      <c r="U781" s="219"/>
      <c r="V781" s="220"/>
      <c r="W781" s="220"/>
      <c r="X781" s="220"/>
      <c r="Y781" s="221"/>
      <c r="Z781" s="219">
        <v>1560</v>
      </c>
      <c r="AA781" s="220"/>
      <c r="AB781" s="220"/>
      <c r="AC781" s="220"/>
      <c r="AD781" s="221">
        <v>1560</v>
      </c>
      <c r="AE781" s="252"/>
      <c r="AF781" s="252"/>
      <c r="AH781" s="251"/>
      <c r="AI781" s="240"/>
      <c r="AJ781" s="240"/>
      <c r="AK781" s="240"/>
      <c r="AL781" s="241"/>
      <c r="AM781" s="254"/>
      <c r="AN781" s="262"/>
      <c r="AO781" s="249"/>
      <c r="AP781" s="240"/>
      <c r="AQ781" s="240"/>
      <c r="AR781" s="240"/>
      <c r="AS781" s="243"/>
      <c r="AT781" s="214"/>
      <c r="AU781" s="240"/>
      <c r="AV781" s="240"/>
      <c r="AW781" s="240"/>
      <c r="AX781" s="241"/>
      <c r="AY781" s="249"/>
      <c r="AZ781" s="240"/>
      <c r="BA781" s="240"/>
      <c r="BB781" s="240"/>
      <c r="BC781" s="297"/>
      <c r="BD781" s="254"/>
      <c r="BE781" s="252"/>
      <c r="BF781" s="249"/>
      <c r="BG781" s="240"/>
      <c r="BH781" s="240"/>
      <c r="BI781" s="240"/>
      <c r="BJ781" s="241"/>
      <c r="BK781" s="249"/>
      <c r="BL781" s="240"/>
      <c r="BM781" s="240"/>
      <c r="BN781" s="240"/>
      <c r="BO781" s="247"/>
      <c r="BP781" s="223"/>
      <c r="BQ781" s="240"/>
      <c r="BR781" s="240"/>
      <c r="BS781" s="240"/>
      <c r="BT781" s="247"/>
      <c r="BU781" s="249"/>
      <c r="BV781" s="240"/>
      <c r="BW781" s="240"/>
      <c r="BX781" s="240"/>
      <c r="BY781" s="247"/>
      <c r="CA781" s="222"/>
      <c r="CB781" s="216"/>
      <c r="CC781" s="216"/>
      <c r="CD781" s="216"/>
      <c r="CE781" s="216"/>
      <c r="CF781" s="216">
        <f t="shared" si="532"/>
        <v>-980</v>
      </c>
      <c r="CH781" s="263"/>
      <c r="CJ781" s="274"/>
    </row>
    <row r="782" spans="1:88" s="211" customFormat="1" ht="16.5" customHeight="1" x14ac:dyDescent="0.15">
      <c r="A782" s="213"/>
      <c r="B782" s="237"/>
      <c r="C782" s="485"/>
      <c r="D782" s="680" t="s">
        <v>1699</v>
      </c>
      <c r="E782" s="267"/>
      <c r="F782" s="292"/>
      <c r="G782" s="285"/>
      <c r="H782" s="1182">
        <v>3</v>
      </c>
      <c r="I782" s="275"/>
      <c r="J782" s="320"/>
      <c r="K782" s="234"/>
      <c r="L782" s="234"/>
      <c r="M782" s="234"/>
      <c r="N782" s="234"/>
      <c r="O782" s="234"/>
      <c r="P782" s="234"/>
      <c r="Q782" s="235"/>
      <c r="R782" s="255"/>
      <c r="S782" s="255"/>
      <c r="T782" s="976">
        <f>SUBTOTAL(9,T773:T781)</f>
        <v>67000</v>
      </c>
      <c r="U782" s="219">
        <f t="shared" ref="U782:AD782" si="632">SUBTOTAL(9,U773:U781)</f>
        <v>0</v>
      </c>
      <c r="V782" s="220">
        <f t="shared" si="632"/>
        <v>0</v>
      </c>
      <c r="W782" s="220">
        <f t="shared" si="632"/>
        <v>0</v>
      </c>
      <c r="X782" s="220">
        <f t="shared" si="632"/>
        <v>0</v>
      </c>
      <c r="Y782" s="221">
        <f t="shared" si="632"/>
        <v>0</v>
      </c>
      <c r="Z782" s="976">
        <f t="shared" si="632"/>
        <v>67000</v>
      </c>
      <c r="AA782" s="220">
        <f t="shared" si="632"/>
        <v>0</v>
      </c>
      <c r="AB782" s="220">
        <f t="shared" si="632"/>
        <v>0</v>
      </c>
      <c r="AC782" s="220">
        <f t="shared" si="632"/>
        <v>0</v>
      </c>
      <c r="AD782" s="1104">
        <f t="shared" si="632"/>
        <v>67000</v>
      </c>
      <c r="AE782" s="252"/>
      <c r="AF782" s="252"/>
      <c r="AH782" s="251"/>
      <c r="AI782" s="240"/>
      <c r="AJ782" s="240"/>
      <c r="AK782" s="240"/>
      <c r="AL782" s="241"/>
      <c r="AM782" s="254"/>
      <c r="AN782" s="262"/>
      <c r="AO782" s="249"/>
      <c r="AP782" s="240"/>
      <c r="AQ782" s="240"/>
      <c r="AR782" s="240"/>
      <c r="AS782" s="243"/>
      <c r="AT782" s="214"/>
      <c r="AU782" s="240"/>
      <c r="AV782" s="240"/>
      <c r="AW782" s="240"/>
      <c r="AX782" s="241"/>
      <c r="AY782" s="249"/>
      <c r="AZ782" s="240"/>
      <c r="BA782" s="240"/>
      <c r="BB782" s="240"/>
      <c r="BC782" s="297"/>
      <c r="BD782" s="254"/>
      <c r="BE782" s="252"/>
      <c r="BF782" s="249"/>
      <c r="BG782" s="240"/>
      <c r="BH782" s="240"/>
      <c r="BI782" s="240"/>
      <c r="BJ782" s="241"/>
      <c r="BK782" s="249"/>
      <c r="BL782" s="240"/>
      <c r="BM782" s="240"/>
      <c r="BN782" s="240"/>
      <c r="BO782" s="247"/>
      <c r="BP782" s="223"/>
      <c r="BQ782" s="240"/>
      <c r="BR782" s="240"/>
      <c r="BS782" s="240"/>
      <c r="BT782" s="247"/>
      <c r="BU782" s="249"/>
      <c r="BV782" s="240"/>
      <c r="BW782" s="240"/>
      <c r="BX782" s="240"/>
      <c r="BY782" s="247"/>
      <c r="CA782" s="222"/>
      <c r="CB782" s="216"/>
      <c r="CC782" s="216"/>
      <c r="CD782" s="216"/>
      <c r="CE782" s="216"/>
      <c r="CF782" s="216">
        <f t="shared" si="532"/>
        <v>0</v>
      </c>
      <c r="CH782" s="263"/>
      <c r="CJ782" s="274"/>
    </row>
    <row r="783" spans="1:88" s="211" customFormat="1" ht="16.5" customHeight="1" x14ac:dyDescent="0.15">
      <c r="A783" s="213">
        <f>+ROW()-14</f>
        <v>769</v>
      </c>
      <c r="B783" s="237" t="s">
        <v>26</v>
      </c>
      <c r="C783" s="485" t="s">
        <v>1747</v>
      </c>
      <c r="D783" s="304" t="s">
        <v>1748</v>
      </c>
      <c r="E783" s="267" t="s">
        <v>1583</v>
      </c>
      <c r="F783" s="292" t="s">
        <v>1700</v>
      </c>
      <c r="G783" s="285" t="s">
        <v>1749</v>
      </c>
      <c r="H783" s="319">
        <v>3</v>
      </c>
      <c r="I783" s="275">
        <v>44256</v>
      </c>
      <c r="J783" s="320">
        <v>44651</v>
      </c>
      <c r="K783" s="234">
        <v>10</v>
      </c>
      <c r="L783" s="234">
        <v>4</v>
      </c>
      <c r="M783" s="234">
        <v>1</v>
      </c>
      <c r="N783" s="234">
        <v>1</v>
      </c>
      <c r="O783" s="234">
        <v>2</v>
      </c>
      <c r="P783" s="234">
        <v>6</v>
      </c>
      <c r="Q783" s="235">
        <v>3</v>
      </c>
      <c r="R783" s="255"/>
      <c r="S783" s="255"/>
      <c r="T783" s="295">
        <v>4000</v>
      </c>
      <c r="U783" s="219">
        <f>AH783+AO783</f>
        <v>0</v>
      </c>
      <c r="V783" s="220">
        <f>AI783+AP783</f>
        <v>0</v>
      </c>
      <c r="W783" s="220">
        <f>AJ783+AQ783</f>
        <v>0</v>
      </c>
      <c r="X783" s="220">
        <f>AK783+AR783</f>
        <v>0</v>
      </c>
      <c r="Y783" s="221">
        <f>AL783+AS783</f>
        <v>0</v>
      </c>
      <c r="Z783" s="219">
        <f>AT783+AY783+BF783+BK783+BP783+BU783</f>
        <v>4000</v>
      </c>
      <c r="AA783" s="220">
        <f>AU783+AZ783+BG783+BL783+BQ783+BV783</f>
        <v>0</v>
      </c>
      <c r="AB783" s="220">
        <f>AV783+BA783+BH783+BM783+BR783+BW783</f>
        <v>0</v>
      </c>
      <c r="AC783" s="220">
        <f>AW783+BB783+BI783+BN783+BS783+BX783</f>
        <v>0</v>
      </c>
      <c r="AD783" s="221">
        <f>AX783+BC783+BJ783+BO783+BT783+BY783</f>
        <v>4000</v>
      </c>
      <c r="AE783" s="252"/>
      <c r="AF783" s="252"/>
      <c r="AH783" s="251">
        <f>SUM(AI783:AL783)</f>
        <v>0</v>
      </c>
      <c r="AI783" s="240"/>
      <c r="AJ783" s="240"/>
      <c r="AK783" s="240"/>
      <c r="AL783" s="241"/>
      <c r="AM783" s="254"/>
      <c r="AN783" s="262"/>
      <c r="AO783" s="249">
        <f>SUM(AP783:AS783)</f>
        <v>0</v>
      </c>
      <c r="AP783" s="240"/>
      <c r="AQ783" s="240"/>
      <c r="AR783" s="240"/>
      <c r="AS783" s="243"/>
      <c r="AT783" s="214">
        <f>SUM(AU783:AX783)</f>
        <v>0</v>
      </c>
      <c r="AU783" s="240"/>
      <c r="AV783" s="240"/>
      <c r="AW783" s="240"/>
      <c r="AX783" s="241"/>
      <c r="AY783" s="249">
        <f>SUM(AZ783:BC783)</f>
        <v>4000</v>
      </c>
      <c r="AZ783" s="240"/>
      <c r="BA783" s="240"/>
      <c r="BB783" s="240"/>
      <c r="BC783" s="297">
        <v>4000</v>
      </c>
      <c r="BD783" s="254"/>
      <c r="BE783" s="252"/>
      <c r="BF783" s="249">
        <f>SUM(BG783:BJ783)</f>
        <v>0</v>
      </c>
      <c r="BG783" s="240"/>
      <c r="BH783" s="240"/>
      <c r="BI783" s="240"/>
      <c r="BJ783" s="241"/>
      <c r="BK783" s="249">
        <f>SUM(BL783:BO783)</f>
        <v>0</v>
      </c>
      <c r="BL783" s="240"/>
      <c r="BM783" s="240"/>
      <c r="BN783" s="240"/>
      <c r="BO783" s="247"/>
      <c r="BP783" s="223">
        <f>SUM(BQ783:BT783)</f>
        <v>0</v>
      </c>
      <c r="BQ783" s="240"/>
      <c r="BR783" s="240"/>
      <c r="BS783" s="240"/>
      <c r="BT783" s="247"/>
      <c r="BU783" s="249">
        <f>SUM(BV783:BY783)</f>
        <v>0</v>
      </c>
      <c r="BV783" s="240"/>
      <c r="BW783" s="240"/>
      <c r="BX783" s="240"/>
      <c r="BY783" s="247"/>
      <c r="CA783" s="222">
        <v>695</v>
      </c>
      <c r="CB783" s="216"/>
      <c r="CC783" s="216"/>
      <c r="CD783" s="216"/>
      <c r="CE783" s="216"/>
      <c r="CF783" s="216">
        <f t="shared" si="532"/>
        <v>0</v>
      </c>
      <c r="CH783" s="263">
        <v>32</v>
      </c>
      <c r="CJ783" s="274">
        <v>112</v>
      </c>
    </row>
    <row r="784" spans="1:88" s="211" customFormat="1" ht="16.5" customHeight="1" x14ac:dyDescent="0.15">
      <c r="A784" s="213"/>
      <c r="B784" s="237"/>
      <c r="C784" s="485"/>
      <c r="D784" s="680" t="s">
        <v>1748</v>
      </c>
      <c r="E784" s="267"/>
      <c r="F784" s="292"/>
      <c r="G784" s="285"/>
      <c r="H784" s="1182">
        <v>3</v>
      </c>
      <c r="I784" s="275"/>
      <c r="J784" s="320"/>
      <c r="K784" s="234"/>
      <c r="L784" s="234"/>
      <c r="M784" s="234"/>
      <c r="N784" s="234"/>
      <c r="O784" s="234"/>
      <c r="P784" s="234"/>
      <c r="Q784" s="235"/>
      <c r="R784" s="255"/>
      <c r="S784" s="255"/>
      <c r="T784" s="976">
        <f>SUBTOTAL(9,T783:T783)</f>
        <v>4000</v>
      </c>
      <c r="U784" s="219">
        <f t="shared" ref="U784:AD784" si="633">SUBTOTAL(9,U783:U783)</f>
        <v>0</v>
      </c>
      <c r="V784" s="220">
        <f t="shared" si="633"/>
        <v>0</v>
      </c>
      <c r="W784" s="220">
        <f t="shared" si="633"/>
        <v>0</v>
      </c>
      <c r="X784" s="220">
        <f t="shared" si="633"/>
        <v>0</v>
      </c>
      <c r="Y784" s="221">
        <f t="shared" si="633"/>
        <v>0</v>
      </c>
      <c r="Z784" s="976">
        <f t="shared" si="633"/>
        <v>4000</v>
      </c>
      <c r="AA784" s="220">
        <f t="shared" si="633"/>
        <v>0</v>
      </c>
      <c r="AB784" s="220">
        <f t="shared" si="633"/>
        <v>0</v>
      </c>
      <c r="AC784" s="220">
        <f t="shared" si="633"/>
        <v>0</v>
      </c>
      <c r="AD784" s="1104">
        <f t="shared" si="633"/>
        <v>4000</v>
      </c>
      <c r="AE784" s="252"/>
      <c r="AF784" s="252"/>
      <c r="AH784" s="251"/>
      <c r="AI784" s="240"/>
      <c r="AJ784" s="240"/>
      <c r="AK784" s="240"/>
      <c r="AL784" s="241"/>
      <c r="AM784" s="254"/>
      <c r="AN784" s="262"/>
      <c r="AO784" s="249"/>
      <c r="AP784" s="240"/>
      <c r="AQ784" s="240"/>
      <c r="AR784" s="240"/>
      <c r="AS784" s="243"/>
      <c r="AT784" s="214"/>
      <c r="AU784" s="240"/>
      <c r="AV784" s="240"/>
      <c r="AW784" s="240"/>
      <c r="AX784" s="241"/>
      <c r="AY784" s="249"/>
      <c r="AZ784" s="240"/>
      <c r="BA784" s="240"/>
      <c r="BB784" s="240"/>
      <c r="BC784" s="297"/>
      <c r="BD784" s="254"/>
      <c r="BE784" s="252"/>
      <c r="BF784" s="249"/>
      <c r="BG784" s="240"/>
      <c r="BH784" s="240"/>
      <c r="BI784" s="240"/>
      <c r="BJ784" s="241"/>
      <c r="BK784" s="249"/>
      <c r="BL784" s="240"/>
      <c r="BM784" s="240"/>
      <c r="BN784" s="240"/>
      <c r="BO784" s="247"/>
      <c r="BP784" s="223"/>
      <c r="BQ784" s="240"/>
      <c r="BR784" s="240"/>
      <c r="BS784" s="240"/>
      <c r="BT784" s="247"/>
      <c r="BU784" s="249"/>
      <c r="BV784" s="240"/>
      <c r="BW784" s="240"/>
      <c r="BX784" s="240"/>
      <c r="BY784" s="247"/>
      <c r="CA784" s="222"/>
      <c r="CB784" s="216"/>
      <c r="CC784" s="216"/>
      <c r="CD784" s="216"/>
      <c r="CE784" s="216"/>
      <c r="CF784" s="216">
        <f t="shared" si="532"/>
        <v>0</v>
      </c>
      <c r="CH784" s="263"/>
      <c r="CJ784" s="274"/>
    </row>
    <row r="785" spans="1:88" s="211" customFormat="1" ht="16.5" customHeight="1" x14ac:dyDescent="0.15">
      <c r="A785" s="213">
        <f>+ROW()-14</f>
        <v>771</v>
      </c>
      <c r="B785" s="237" t="s">
        <v>26</v>
      </c>
      <c r="C785" s="485" t="s">
        <v>1750</v>
      </c>
      <c r="D785" s="304" t="s">
        <v>1751</v>
      </c>
      <c r="E785" s="267" t="s">
        <v>1583</v>
      </c>
      <c r="F785" s="292" t="s">
        <v>1700</v>
      </c>
      <c r="G785" s="285" t="s">
        <v>1752</v>
      </c>
      <c r="H785" s="319">
        <v>3</v>
      </c>
      <c r="I785" s="275">
        <v>44256</v>
      </c>
      <c r="J785" s="320">
        <v>44651</v>
      </c>
      <c r="K785" s="234">
        <v>10</v>
      </c>
      <c r="L785" s="234">
        <v>4</v>
      </c>
      <c r="M785" s="234">
        <v>1</v>
      </c>
      <c r="N785" s="234">
        <v>1</v>
      </c>
      <c r="O785" s="234">
        <v>2</v>
      </c>
      <c r="P785" s="234">
        <v>6</v>
      </c>
      <c r="Q785" s="235">
        <v>4</v>
      </c>
      <c r="R785" s="255"/>
      <c r="S785" s="255"/>
      <c r="T785" s="261">
        <v>8000</v>
      </c>
      <c r="U785" s="219">
        <f>AH785+AO785</f>
        <v>0</v>
      </c>
      <c r="V785" s="220">
        <f>AI785+AP785</f>
        <v>0</v>
      </c>
      <c r="W785" s="220">
        <f>AJ785+AQ785</f>
        <v>0</v>
      </c>
      <c r="X785" s="220">
        <f>AK785+AR785</f>
        <v>0</v>
      </c>
      <c r="Y785" s="221">
        <f>AL785+AS785</f>
        <v>0</v>
      </c>
      <c r="Z785" s="219">
        <f>AT785+AY785+BF785+BK785+BP785+BU785</f>
        <v>8000</v>
      </c>
      <c r="AA785" s="220">
        <f>AU785+AZ785+BG785+BL785+BQ785+BV785</f>
        <v>0</v>
      </c>
      <c r="AB785" s="220">
        <f>AV785+BA785+BH785+BM785+BR785+BW785</f>
        <v>0</v>
      </c>
      <c r="AC785" s="220">
        <f>AW785+BB785+BI785+BN785+BS785+BX785</f>
        <v>0</v>
      </c>
      <c r="AD785" s="221">
        <f>AX785+BC785+BJ785+BO785+BT785+BY785</f>
        <v>8000</v>
      </c>
      <c r="AE785" s="252"/>
      <c r="AF785" s="252"/>
      <c r="AH785" s="251">
        <f>SUM(AI785:AL785)</f>
        <v>0</v>
      </c>
      <c r="AI785" s="240"/>
      <c r="AJ785" s="240"/>
      <c r="AK785" s="240"/>
      <c r="AL785" s="241"/>
      <c r="AM785" s="254"/>
      <c r="AN785" s="262"/>
      <c r="AO785" s="249">
        <f>SUM(AP785:AS785)</f>
        <v>0</v>
      </c>
      <c r="AP785" s="240"/>
      <c r="AQ785" s="240"/>
      <c r="AR785" s="240"/>
      <c r="AS785" s="243"/>
      <c r="AT785" s="214">
        <f>SUM(AU785:AX785)</f>
        <v>0</v>
      </c>
      <c r="AU785" s="240"/>
      <c r="AV785" s="240"/>
      <c r="AW785" s="240"/>
      <c r="AX785" s="241"/>
      <c r="AY785" s="249">
        <f>SUM(AZ785:BC785)</f>
        <v>8000</v>
      </c>
      <c r="AZ785" s="240"/>
      <c r="BA785" s="240"/>
      <c r="BB785" s="240"/>
      <c r="BC785" s="247">
        <v>8000</v>
      </c>
      <c r="BD785" s="254"/>
      <c r="BE785" s="252"/>
      <c r="BF785" s="249">
        <f>SUM(BG785:BJ785)</f>
        <v>0</v>
      </c>
      <c r="BG785" s="240"/>
      <c r="BH785" s="240"/>
      <c r="BI785" s="240"/>
      <c r="BJ785" s="241"/>
      <c r="BK785" s="249">
        <f>SUM(BL785:BO785)</f>
        <v>0</v>
      </c>
      <c r="BL785" s="240"/>
      <c r="BM785" s="240"/>
      <c r="BN785" s="240"/>
      <c r="BO785" s="247"/>
      <c r="BP785" s="223">
        <f>SUM(BQ785:BT785)</f>
        <v>0</v>
      </c>
      <c r="BQ785" s="240"/>
      <c r="BR785" s="240"/>
      <c r="BS785" s="240"/>
      <c r="BT785" s="247"/>
      <c r="BU785" s="249">
        <f>SUM(BV785:BY785)</f>
        <v>0</v>
      </c>
      <c r="BV785" s="240"/>
      <c r="BW785" s="240"/>
      <c r="BX785" s="240"/>
      <c r="BY785" s="247"/>
      <c r="CA785" s="222">
        <v>697</v>
      </c>
      <c r="CB785" s="216"/>
      <c r="CC785" s="216"/>
      <c r="CD785" s="216"/>
      <c r="CE785" s="216"/>
      <c r="CF785" s="216">
        <f t="shared" si="532"/>
        <v>0</v>
      </c>
      <c r="CH785" s="263">
        <v>32</v>
      </c>
      <c r="CJ785" s="274">
        <v>112</v>
      </c>
    </row>
    <row r="786" spans="1:88" s="211" customFormat="1" ht="16.5" customHeight="1" x14ac:dyDescent="0.15">
      <c r="A786" s="213"/>
      <c r="B786" s="237"/>
      <c r="C786" s="485"/>
      <c r="D786" s="680" t="s">
        <v>1751</v>
      </c>
      <c r="E786" s="267"/>
      <c r="F786" s="292"/>
      <c r="G786" s="285"/>
      <c r="H786" s="1182">
        <v>3</v>
      </c>
      <c r="I786" s="275"/>
      <c r="J786" s="320"/>
      <c r="K786" s="234"/>
      <c r="L786" s="234"/>
      <c r="M786" s="234"/>
      <c r="N786" s="234"/>
      <c r="O786" s="234"/>
      <c r="P786" s="234"/>
      <c r="Q786" s="235"/>
      <c r="R786" s="255"/>
      <c r="S786" s="255"/>
      <c r="T786" s="936">
        <f>SUBTOTAL(9,T785:T785)</f>
        <v>8000</v>
      </c>
      <c r="U786" s="219">
        <f t="shared" ref="U786:AD786" si="634">SUBTOTAL(9,U785:U785)</f>
        <v>0</v>
      </c>
      <c r="V786" s="220">
        <f t="shared" si="634"/>
        <v>0</v>
      </c>
      <c r="W786" s="220">
        <f t="shared" si="634"/>
        <v>0</v>
      </c>
      <c r="X786" s="220">
        <f t="shared" si="634"/>
        <v>0</v>
      </c>
      <c r="Y786" s="221">
        <f t="shared" si="634"/>
        <v>0</v>
      </c>
      <c r="Z786" s="936">
        <f t="shared" si="634"/>
        <v>8000</v>
      </c>
      <c r="AA786" s="220">
        <f t="shared" si="634"/>
        <v>0</v>
      </c>
      <c r="AB786" s="220">
        <f t="shared" si="634"/>
        <v>0</v>
      </c>
      <c r="AC786" s="220">
        <f t="shared" si="634"/>
        <v>0</v>
      </c>
      <c r="AD786" s="1104">
        <f t="shared" si="634"/>
        <v>8000</v>
      </c>
      <c r="AE786" s="252"/>
      <c r="AF786" s="252"/>
      <c r="AH786" s="251"/>
      <c r="AI786" s="240"/>
      <c r="AJ786" s="240"/>
      <c r="AK786" s="240"/>
      <c r="AL786" s="241"/>
      <c r="AM786" s="254"/>
      <c r="AN786" s="262"/>
      <c r="AO786" s="249"/>
      <c r="AP786" s="240"/>
      <c r="AQ786" s="240"/>
      <c r="AR786" s="240"/>
      <c r="AS786" s="243"/>
      <c r="AT786" s="214"/>
      <c r="AU786" s="240"/>
      <c r="AV786" s="240"/>
      <c r="AW786" s="240"/>
      <c r="AX786" s="241"/>
      <c r="AY786" s="249"/>
      <c r="AZ786" s="240"/>
      <c r="BA786" s="240"/>
      <c r="BB786" s="240"/>
      <c r="BC786" s="247"/>
      <c r="BD786" s="254"/>
      <c r="BE786" s="252"/>
      <c r="BF786" s="249"/>
      <c r="BG786" s="240"/>
      <c r="BH786" s="240"/>
      <c r="BI786" s="240"/>
      <c r="BJ786" s="241"/>
      <c r="BK786" s="249"/>
      <c r="BL786" s="240"/>
      <c r="BM786" s="240"/>
      <c r="BN786" s="240"/>
      <c r="BO786" s="247"/>
      <c r="BP786" s="223"/>
      <c r="BQ786" s="240"/>
      <c r="BR786" s="240"/>
      <c r="BS786" s="240"/>
      <c r="BT786" s="247"/>
      <c r="BU786" s="249"/>
      <c r="BV786" s="240"/>
      <c r="BW786" s="240"/>
      <c r="BX786" s="240"/>
      <c r="BY786" s="247"/>
      <c r="CA786" s="222"/>
      <c r="CB786" s="216"/>
      <c r="CC786" s="216"/>
      <c r="CD786" s="216"/>
      <c r="CE786" s="216"/>
      <c r="CF786" s="216">
        <f t="shared" si="532"/>
        <v>0</v>
      </c>
      <c r="CH786" s="263"/>
      <c r="CJ786" s="274"/>
    </row>
    <row r="787" spans="1:88" s="211" customFormat="1" ht="16.5" customHeight="1" x14ac:dyDescent="0.15">
      <c r="A787" s="213">
        <f>+ROW()-14</f>
        <v>773</v>
      </c>
      <c r="B787" s="236" t="s">
        <v>26</v>
      </c>
      <c r="C787" s="368" t="s">
        <v>1605</v>
      </c>
      <c r="D787" s="266" t="s">
        <v>1606</v>
      </c>
      <c r="E787" s="267" t="s">
        <v>1583</v>
      </c>
      <c r="F787" s="272" t="s">
        <v>1584</v>
      </c>
      <c r="G787" s="225" t="s">
        <v>1607</v>
      </c>
      <c r="H787" s="319">
        <v>3</v>
      </c>
      <c r="I787" s="275">
        <v>44256</v>
      </c>
      <c r="J787" s="320">
        <v>44651</v>
      </c>
      <c r="K787" s="232">
        <v>10</v>
      </c>
      <c r="L787" s="232">
        <v>4</v>
      </c>
      <c r="M787" s="232">
        <v>2</v>
      </c>
      <c r="N787" s="232">
        <v>1</v>
      </c>
      <c r="O787" s="232">
        <v>1</v>
      </c>
      <c r="P787" s="232">
        <v>1</v>
      </c>
      <c r="Q787" s="233">
        <v>2</v>
      </c>
      <c r="R787" s="255"/>
      <c r="S787" s="255"/>
      <c r="T787" s="282">
        <v>2000</v>
      </c>
      <c r="U787" s="214">
        <f>AH787+AO787</f>
        <v>0</v>
      </c>
      <c r="V787" s="218">
        <f>AI787+AP787</f>
        <v>0</v>
      </c>
      <c r="W787" s="218">
        <f>AJ787+AQ787</f>
        <v>0</v>
      </c>
      <c r="X787" s="218">
        <f>AK787+AR787</f>
        <v>0</v>
      </c>
      <c r="Y787" s="212">
        <f>AL787+AS787</f>
        <v>0</v>
      </c>
      <c r="Z787" s="214">
        <f>AT787+AY787+BF787+BK787+BP787+BU787</f>
        <v>2000</v>
      </c>
      <c r="AA787" s="218">
        <f>AU787+AZ787+BG787+BL787+BQ787+BV787</f>
        <v>0</v>
      </c>
      <c r="AB787" s="218">
        <f>AV787+BA787+BH787+BM787+BR787+BW787</f>
        <v>0</v>
      </c>
      <c r="AC787" s="218">
        <f>AW787+BB787+BI787+BN787+BS787+BX787</f>
        <v>0</v>
      </c>
      <c r="AD787" s="212">
        <f>AX787+BC787+BJ787+BO787+BT787+BY787</f>
        <v>2000</v>
      </c>
      <c r="AE787" s="252"/>
      <c r="AF787" s="252"/>
      <c r="AH787" s="249">
        <f>SUM(AI787:AL787)</f>
        <v>0</v>
      </c>
      <c r="AI787" s="238"/>
      <c r="AJ787" s="238"/>
      <c r="AK787" s="238"/>
      <c r="AL787" s="239"/>
      <c r="AM787" s="254"/>
      <c r="AN787" s="262"/>
      <c r="AO787" s="249">
        <f>SUM(AP787:AS787)</f>
        <v>0</v>
      </c>
      <c r="AP787" s="238"/>
      <c r="AQ787" s="238"/>
      <c r="AR787" s="238"/>
      <c r="AS787" s="242"/>
      <c r="AT787" s="214">
        <f>SUM(AU787:AX787)</f>
        <v>0</v>
      </c>
      <c r="AU787" s="238"/>
      <c r="AV787" s="238"/>
      <c r="AW787" s="238"/>
      <c r="AX787" s="239"/>
      <c r="AY787" s="249">
        <f>SUM(AZ787:BC787)</f>
        <v>2000</v>
      </c>
      <c r="AZ787" s="238"/>
      <c r="BA787" s="238"/>
      <c r="BB787" s="238"/>
      <c r="BC787" s="281">
        <f>1857+143</f>
        <v>2000</v>
      </c>
      <c r="BD787" s="254"/>
      <c r="BE787" s="252"/>
      <c r="BF787" s="249">
        <f>SUM(BG787:BJ787)</f>
        <v>0</v>
      </c>
      <c r="BG787" s="238"/>
      <c r="BH787" s="238"/>
      <c r="BI787" s="238"/>
      <c r="BJ787" s="239"/>
      <c r="BK787" s="249">
        <f>SUM(BL787:BO787)</f>
        <v>0</v>
      </c>
      <c r="BL787" s="238"/>
      <c r="BM787" s="238"/>
      <c r="BN787" s="238"/>
      <c r="BO787" s="246"/>
      <c r="BP787" s="223">
        <f>SUM(BQ787:BT787)</f>
        <v>0</v>
      </c>
      <c r="BQ787" s="238"/>
      <c r="BR787" s="238"/>
      <c r="BS787" s="238"/>
      <c r="BT787" s="246"/>
      <c r="BU787" s="249">
        <f>SUM(BV787:BY787)</f>
        <v>0</v>
      </c>
      <c r="BV787" s="238"/>
      <c r="BW787" s="238"/>
      <c r="BX787" s="238"/>
      <c r="BY787" s="246"/>
      <c r="CA787" s="222">
        <v>703</v>
      </c>
      <c r="CB787" s="216"/>
      <c r="CC787" s="216"/>
      <c r="CD787" s="216"/>
      <c r="CE787" s="216"/>
      <c r="CF787" s="216">
        <f t="shared" ref="CF787:CF792" si="635">+T787-Z787-U787</f>
        <v>0</v>
      </c>
      <c r="CH787" s="263">
        <v>32</v>
      </c>
      <c r="CJ787" s="274">
        <v>111</v>
      </c>
    </row>
    <row r="788" spans="1:88" s="211" customFormat="1" ht="16.5" customHeight="1" x14ac:dyDescent="0.15">
      <c r="A788" s="213"/>
      <c r="B788" s="236"/>
      <c r="C788" s="368"/>
      <c r="D788" s="697" t="s">
        <v>1606</v>
      </c>
      <c r="E788" s="267"/>
      <c r="F788" s="272"/>
      <c r="G788" s="225"/>
      <c r="H788" s="1182">
        <v>3</v>
      </c>
      <c r="I788" s="275"/>
      <c r="J788" s="320"/>
      <c r="K788" s="232"/>
      <c r="L788" s="232"/>
      <c r="M788" s="232"/>
      <c r="N788" s="232"/>
      <c r="O788" s="232"/>
      <c r="P788" s="232"/>
      <c r="Q788" s="233"/>
      <c r="R788" s="255"/>
      <c r="S788" s="255"/>
      <c r="T788" s="975">
        <f>SUBTOTAL(9,T787:T787)</f>
        <v>2000</v>
      </c>
      <c r="U788" s="214">
        <f t="shared" ref="U788:AD788" si="636">SUBTOTAL(9,U787:U787)</f>
        <v>0</v>
      </c>
      <c r="V788" s="218">
        <f t="shared" si="636"/>
        <v>0</v>
      </c>
      <c r="W788" s="218">
        <f t="shared" si="636"/>
        <v>0</v>
      </c>
      <c r="X788" s="218">
        <f t="shared" si="636"/>
        <v>0</v>
      </c>
      <c r="Y788" s="212">
        <f t="shared" si="636"/>
        <v>0</v>
      </c>
      <c r="Z788" s="975">
        <f t="shared" si="636"/>
        <v>2000</v>
      </c>
      <c r="AA788" s="218">
        <f t="shared" si="636"/>
        <v>0</v>
      </c>
      <c r="AB788" s="218">
        <f t="shared" si="636"/>
        <v>0</v>
      </c>
      <c r="AC788" s="218">
        <f t="shared" si="636"/>
        <v>0</v>
      </c>
      <c r="AD788" s="1141">
        <f t="shared" si="636"/>
        <v>2000</v>
      </c>
      <c r="AE788" s="252"/>
      <c r="AF788" s="252"/>
      <c r="AH788" s="249"/>
      <c r="AI788" s="238"/>
      <c r="AJ788" s="238"/>
      <c r="AK788" s="238"/>
      <c r="AL788" s="239"/>
      <c r="AM788" s="254"/>
      <c r="AN788" s="262"/>
      <c r="AO788" s="249"/>
      <c r="AP788" s="238"/>
      <c r="AQ788" s="238"/>
      <c r="AR788" s="238"/>
      <c r="AS788" s="242"/>
      <c r="AT788" s="214"/>
      <c r="AU788" s="238"/>
      <c r="AV788" s="238"/>
      <c r="AW788" s="238"/>
      <c r="AX788" s="239"/>
      <c r="AY788" s="249"/>
      <c r="AZ788" s="238"/>
      <c r="BA788" s="238"/>
      <c r="BB788" s="238"/>
      <c r="BC788" s="281"/>
      <c r="BD788" s="254"/>
      <c r="BE788" s="252"/>
      <c r="BF788" s="249"/>
      <c r="BG788" s="238"/>
      <c r="BH788" s="238"/>
      <c r="BI788" s="238"/>
      <c r="BJ788" s="239"/>
      <c r="BK788" s="249"/>
      <c r="BL788" s="238"/>
      <c r="BM788" s="238"/>
      <c r="BN788" s="238"/>
      <c r="BO788" s="246"/>
      <c r="BP788" s="223"/>
      <c r="BQ788" s="238"/>
      <c r="BR788" s="238"/>
      <c r="BS788" s="238"/>
      <c r="BT788" s="246"/>
      <c r="BU788" s="249"/>
      <c r="BV788" s="238"/>
      <c r="BW788" s="238"/>
      <c r="BX788" s="238"/>
      <c r="BY788" s="246"/>
      <c r="CA788" s="222"/>
      <c r="CB788" s="216"/>
      <c r="CC788" s="216"/>
      <c r="CD788" s="216"/>
      <c r="CE788" s="216"/>
      <c r="CF788" s="216">
        <f t="shared" si="635"/>
        <v>0</v>
      </c>
      <c r="CH788" s="263"/>
      <c r="CJ788" s="274"/>
    </row>
    <row r="789" spans="1:88" s="211" customFormat="1" ht="16.5" customHeight="1" x14ac:dyDescent="0.15">
      <c r="A789" s="213">
        <f>+ROW()-14</f>
        <v>775</v>
      </c>
      <c r="B789" s="236" t="s">
        <v>26</v>
      </c>
      <c r="C789" s="368" t="s">
        <v>1608</v>
      </c>
      <c r="D789" s="266" t="s">
        <v>1609</v>
      </c>
      <c r="E789" s="267" t="s">
        <v>1583</v>
      </c>
      <c r="F789" s="272" t="s">
        <v>1584</v>
      </c>
      <c r="G789" s="225" t="s">
        <v>1610</v>
      </c>
      <c r="H789" s="319">
        <v>3</v>
      </c>
      <c r="I789" s="275">
        <v>44256</v>
      </c>
      <c r="J789" s="320">
        <v>44651</v>
      </c>
      <c r="K789" s="232">
        <v>10</v>
      </c>
      <c r="L789" s="232">
        <v>4</v>
      </c>
      <c r="M789" s="232">
        <v>2</v>
      </c>
      <c r="N789" s="232">
        <v>1</v>
      </c>
      <c r="O789" s="232">
        <v>1</v>
      </c>
      <c r="P789" s="232">
        <v>1</v>
      </c>
      <c r="Q789" s="233">
        <v>2</v>
      </c>
      <c r="R789" s="255"/>
      <c r="S789" s="255"/>
      <c r="T789" s="282">
        <v>4250000</v>
      </c>
      <c r="U789" s="214">
        <f>AH789+AO789</f>
        <v>0</v>
      </c>
      <c r="V789" s="218">
        <f>AI789+AP789</f>
        <v>0</v>
      </c>
      <c r="W789" s="218">
        <f>AJ789+AQ789</f>
        <v>0</v>
      </c>
      <c r="X789" s="218">
        <f>AK789+AR789</f>
        <v>0</v>
      </c>
      <c r="Y789" s="212">
        <f>AL789+AS789</f>
        <v>0</v>
      </c>
      <c r="Z789" s="214">
        <f>AT789+AY789+BF789+BK789+BP789+BU789</f>
        <v>4250000</v>
      </c>
      <c r="AA789" s="218">
        <f>AU789+AZ789+BG789+BL789+BQ789+BV789</f>
        <v>0</v>
      </c>
      <c r="AB789" s="218">
        <f>AV789+BA789+BH789+BM789+BR789+BW789</f>
        <v>0</v>
      </c>
      <c r="AC789" s="218">
        <f>AW789+BB789+BI789+BN789+BS789+BX789</f>
        <v>0</v>
      </c>
      <c r="AD789" s="212">
        <f>AX789+BC789+BJ789+BO789+BT789+BY789</f>
        <v>4250000</v>
      </c>
      <c r="AE789" s="252"/>
      <c r="AF789" s="252"/>
      <c r="AH789" s="249">
        <f>SUM(AI789:AL789)</f>
        <v>0</v>
      </c>
      <c r="AI789" s="238"/>
      <c r="AJ789" s="238"/>
      <c r="AK789" s="238"/>
      <c r="AL789" s="239"/>
      <c r="AM789" s="254"/>
      <c r="AN789" s="262"/>
      <c r="AO789" s="249">
        <f>SUM(AP789:AS789)</f>
        <v>0</v>
      </c>
      <c r="AP789" s="238"/>
      <c r="AQ789" s="238"/>
      <c r="AR789" s="238"/>
      <c r="AS789" s="242"/>
      <c r="AT789" s="214">
        <f>SUM(AU789:AX789)</f>
        <v>0</v>
      </c>
      <c r="AU789" s="238"/>
      <c r="AV789" s="238"/>
      <c r="AW789" s="238"/>
      <c r="AX789" s="239"/>
      <c r="AY789" s="249">
        <f>SUM(AZ789:BC789)</f>
        <v>4250000</v>
      </c>
      <c r="AZ789" s="238"/>
      <c r="BA789" s="238"/>
      <c r="BB789" s="238"/>
      <c r="BC789" s="281">
        <v>4250000</v>
      </c>
      <c r="BD789" s="254"/>
      <c r="BE789" s="252"/>
      <c r="BF789" s="249">
        <f>SUM(BG789:BJ789)</f>
        <v>0</v>
      </c>
      <c r="BG789" s="238"/>
      <c r="BH789" s="238"/>
      <c r="BI789" s="238"/>
      <c r="BJ789" s="239"/>
      <c r="BK789" s="249">
        <f>SUM(BL789:BO789)</f>
        <v>0</v>
      </c>
      <c r="BL789" s="238"/>
      <c r="BM789" s="238"/>
      <c r="BN789" s="238"/>
      <c r="BO789" s="246"/>
      <c r="BP789" s="223">
        <f>SUM(BQ789:BT789)</f>
        <v>0</v>
      </c>
      <c r="BQ789" s="238"/>
      <c r="BR789" s="238"/>
      <c r="BS789" s="238"/>
      <c r="BT789" s="246"/>
      <c r="BU789" s="249">
        <f>SUM(BV789:BY789)</f>
        <v>0</v>
      </c>
      <c r="BV789" s="238"/>
      <c r="BW789" s="238"/>
      <c r="BX789" s="238"/>
      <c r="BY789" s="246"/>
      <c r="CA789" s="222">
        <v>705</v>
      </c>
      <c r="CB789" s="216"/>
      <c r="CC789" s="216"/>
      <c r="CD789" s="216"/>
      <c r="CE789" s="216"/>
      <c r="CF789" s="216">
        <f t="shared" si="635"/>
        <v>0</v>
      </c>
      <c r="CH789" s="263">
        <v>32</v>
      </c>
      <c r="CJ789" s="274">
        <v>111</v>
      </c>
    </row>
    <row r="790" spans="1:88" s="211" customFormat="1" ht="16.5" customHeight="1" x14ac:dyDescent="0.15">
      <c r="A790" s="213"/>
      <c r="B790" s="236"/>
      <c r="C790" s="368"/>
      <c r="D790" s="697" t="s">
        <v>1609</v>
      </c>
      <c r="E790" s="267"/>
      <c r="F790" s="272"/>
      <c r="G790" s="225"/>
      <c r="H790" s="1182">
        <v>3</v>
      </c>
      <c r="I790" s="275"/>
      <c r="J790" s="320"/>
      <c r="K790" s="232"/>
      <c r="L790" s="232"/>
      <c r="M790" s="232"/>
      <c r="N790" s="232"/>
      <c r="O790" s="232"/>
      <c r="P790" s="232"/>
      <c r="Q790" s="233"/>
      <c r="R790" s="255"/>
      <c r="S790" s="255"/>
      <c r="T790" s="975">
        <f>SUBTOTAL(9,T789:T789)</f>
        <v>4250000</v>
      </c>
      <c r="U790" s="214">
        <f t="shared" ref="U790:AD790" si="637">SUBTOTAL(9,U789:U789)</f>
        <v>0</v>
      </c>
      <c r="V790" s="218">
        <f t="shared" si="637"/>
        <v>0</v>
      </c>
      <c r="W790" s="218">
        <f t="shared" si="637"/>
        <v>0</v>
      </c>
      <c r="X790" s="218">
        <f t="shared" si="637"/>
        <v>0</v>
      </c>
      <c r="Y790" s="212">
        <f t="shared" si="637"/>
        <v>0</v>
      </c>
      <c r="Z790" s="975">
        <f t="shared" si="637"/>
        <v>4250000</v>
      </c>
      <c r="AA790" s="218">
        <f t="shared" si="637"/>
        <v>0</v>
      </c>
      <c r="AB790" s="218">
        <f t="shared" si="637"/>
        <v>0</v>
      </c>
      <c r="AC790" s="218">
        <f t="shared" si="637"/>
        <v>0</v>
      </c>
      <c r="AD790" s="1141">
        <f t="shared" si="637"/>
        <v>4250000</v>
      </c>
      <c r="AE790" s="252"/>
      <c r="AF790" s="252"/>
      <c r="AH790" s="249"/>
      <c r="AI790" s="238"/>
      <c r="AJ790" s="238"/>
      <c r="AK790" s="238"/>
      <c r="AL790" s="239"/>
      <c r="AM790" s="254"/>
      <c r="AN790" s="262"/>
      <c r="AO790" s="249"/>
      <c r="AP790" s="238"/>
      <c r="AQ790" s="238"/>
      <c r="AR790" s="238"/>
      <c r="AS790" s="242"/>
      <c r="AT790" s="214"/>
      <c r="AU790" s="238"/>
      <c r="AV790" s="238"/>
      <c r="AW790" s="238"/>
      <c r="AX790" s="239"/>
      <c r="AY790" s="249"/>
      <c r="AZ790" s="238"/>
      <c r="BA790" s="238"/>
      <c r="BB790" s="238"/>
      <c r="BC790" s="281"/>
      <c r="BD790" s="254"/>
      <c r="BE790" s="252"/>
      <c r="BF790" s="249"/>
      <c r="BG790" s="238"/>
      <c r="BH790" s="238"/>
      <c r="BI790" s="238"/>
      <c r="BJ790" s="239"/>
      <c r="BK790" s="249"/>
      <c r="BL790" s="238"/>
      <c r="BM790" s="238"/>
      <c r="BN790" s="238"/>
      <c r="BO790" s="246"/>
      <c r="BP790" s="223"/>
      <c r="BQ790" s="238"/>
      <c r="BR790" s="238"/>
      <c r="BS790" s="238"/>
      <c r="BT790" s="246"/>
      <c r="BU790" s="249"/>
      <c r="BV790" s="238"/>
      <c r="BW790" s="238"/>
      <c r="BX790" s="238"/>
      <c r="BY790" s="246"/>
      <c r="CA790" s="222"/>
      <c r="CB790" s="216"/>
      <c r="CC790" s="216"/>
      <c r="CD790" s="216"/>
      <c r="CE790" s="216"/>
      <c r="CF790" s="216">
        <f t="shared" si="635"/>
        <v>0</v>
      </c>
      <c r="CH790" s="263"/>
      <c r="CJ790" s="274"/>
    </row>
    <row r="791" spans="1:88" s="211" customFormat="1" ht="16.5" customHeight="1" x14ac:dyDescent="0.15">
      <c r="A791" s="213">
        <f>+ROW()-14</f>
        <v>777</v>
      </c>
      <c r="B791" s="236" t="s">
        <v>26</v>
      </c>
      <c r="C791" s="368" t="s">
        <v>1611</v>
      </c>
      <c r="D791" s="266" t="s">
        <v>1611</v>
      </c>
      <c r="E791" s="267" t="s">
        <v>1583</v>
      </c>
      <c r="F791" s="272" t="s">
        <v>1584</v>
      </c>
      <c r="G791" s="225" t="s">
        <v>1612</v>
      </c>
      <c r="H791" s="319">
        <v>3</v>
      </c>
      <c r="I791" s="275">
        <v>44256</v>
      </c>
      <c r="J791" s="320">
        <v>44651</v>
      </c>
      <c r="K791" s="232">
        <v>10</v>
      </c>
      <c r="L791" s="232">
        <v>4</v>
      </c>
      <c r="M791" s="232">
        <v>2</v>
      </c>
      <c r="N791" s="232">
        <v>1</v>
      </c>
      <c r="O791" s="232">
        <v>1</v>
      </c>
      <c r="P791" s="232">
        <v>1</v>
      </c>
      <c r="Q791" s="233">
        <v>2</v>
      </c>
      <c r="R791" s="255"/>
      <c r="S791" s="255"/>
      <c r="T791" s="282">
        <v>23000</v>
      </c>
      <c r="U791" s="214">
        <f>AH791+AO791</f>
        <v>0</v>
      </c>
      <c r="V791" s="218">
        <f>AI791+AP791</f>
        <v>0</v>
      </c>
      <c r="W791" s="218">
        <f>AJ791+AQ791</f>
        <v>0</v>
      </c>
      <c r="X791" s="218">
        <f>AK791+AR791</f>
        <v>0</v>
      </c>
      <c r="Y791" s="212">
        <f>AL791+AS791</f>
        <v>0</v>
      </c>
      <c r="Z791" s="214">
        <f>AT791+AY791+BF791+BK791+BP791+BU791</f>
        <v>23000</v>
      </c>
      <c r="AA791" s="218">
        <f>AU791+AZ791+BG791+BL791+BQ791+BV791</f>
        <v>0</v>
      </c>
      <c r="AB791" s="218">
        <f>AV791+BA791+BH791+BM791+BR791+BW791</f>
        <v>0</v>
      </c>
      <c r="AC791" s="218">
        <f>AW791+BB791+BI791+BN791+BS791+BX791</f>
        <v>0</v>
      </c>
      <c r="AD791" s="212">
        <f>AX791+BC791+BJ791+BO791+BT791+BY791</f>
        <v>23000</v>
      </c>
      <c r="AE791" s="252"/>
      <c r="AF791" s="252"/>
      <c r="AH791" s="249">
        <f>SUM(AI791:AL791)</f>
        <v>0</v>
      </c>
      <c r="AI791" s="238"/>
      <c r="AJ791" s="238"/>
      <c r="AK791" s="238"/>
      <c r="AL791" s="239"/>
      <c r="AM791" s="254"/>
      <c r="AN791" s="262"/>
      <c r="AO791" s="249">
        <f>SUM(AP791:AS791)</f>
        <v>0</v>
      </c>
      <c r="AP791" s="238"/>
      <c r="AQ791" s="238"/>
      <c r="AR791" s="238"/>
      <c r="AS791" s="242"/>
      <c r="AT791" s="214">
        <f>SUM(AU791:AX791)</f>
        <v>0</v>
      </c>
      <c r="AU791" s="238"/>
      <c r="AV791" s="238"/>
      <c r="AW791" s="238"/>
      <c r="AX791" s="239"/>
      <c r="AY791" s="249">
        <f>SUM(AZ791:BC791)</f>
        <v>23000</v>
      </c>
      <c r="AZ791" s="238"/>
      <c r="BA791" s="238"/>
      <c r="BB791" s="238"/>
      <c r="BC791" s="281">
        <v>23000</v>
      </c>
      <c r="BD791" s="254"/>
      <c r="BE791" s="252"/>
      <c r="BF791" s="249">
        <f>SUM(BG791:BJ791)</f>
        <v>0</v>
      </c>
      <c r="BG791" s="238"/>
      <c r="BH791" s="238"/>
      <c r="BI791" s="238"/>
      <c r="BJ791" s="239"/>
      <c r="BK791" s="249">
        <f>SUM(BL791:BO791)</f>
        <v>0</v>
      </c>
      <c r="BL791" s="238"/>
      <c r="BM791" s="238"/>
      <c r="BN791" s="238"/>
      <c r="BO791" s="246"/>
      <c r="BP791" s="223">
        <f>SUM(BQ791:BT791)</f>
        <v>0</v>
      </c>
      <c r="BQ791" s="238"/>
      <c r="BR791" s="238"/>
      <c r="BS791" s="238"/>
      <c r="BT791" s="246"/>
      <c r="BU791" s="249">
        <f>SUM(BV791:BY791)</f>
        <v>0</v>
      </c>
      <c r="BV791" s="238"/>
      <c r="BW791" s="238"/>
      <c r="BX791" s="238"/>
      <c r="BY791" s="246"/>
      <c r="CA791" s="222">
        <v>707</v>
      </c>
      <c r="CB791" s="216"/>
      <c r="CC791" s="216"/>
      <c r="CD791" s="216"/>
      <c r="CE791" s="216"/>
      <c r="CF791" s="216">
        <f t="shared" si="635"/>
        <v>0</v>
      </c>
      <c r="CH791" s="263">
        <v>32</v>
      </c>
      <c r="CJ791" s="274">
        <v>111</v>
      </c>
    </row>
    <row r="792" spans="1:88" s="211" customFormat="1" ht="16.5" customHeight="1" x14ac:dyDescent="0.15">
      <c r="A792" s="213"/>
      <c r="B792" s="236"/>
      <c r="C792" s="368"/>
      <c r="D792" s="697" t="s">
        <v>1611</v>
      </c>
      <c r="E792" s="267"/>
      <c r="F792" s="272"/>
      <c r="G792" s="225"/>
      <c r="H792" s="1182">
        <v>3</v>
      </c>
      <c r="I792" s="275"/>
      <c r="J792" s="320"/>
      <c r="K792" s="232"/>
      <c r="L792" s="232"/>
      <c r="M792" s="232"/>
      <c r="N792" s="232"/>
      <c r="O792" s="232"/>
      <c r="P792" s="232"/>
      <c r="Q792" s="233"/>
      <c r="R792" s="255"/>
      <c r="S792" s="255"/>
      <c r="T792" s="975">
        <f>SUBTOTAL(9,T791:T791)</f>
        <v>23000</v>
      </c>
      <c r="U792" s="214">
        <f t="shared" ref="U792:AD792" si="638">SUBTOTAL(9,U791:U791)</f>
        <v>0</v>
      </c>
      <c r="V792" s="218">
        <f t="shared" si="638"/>
        <v>0</v>
      </c>
      <c r="W792" s="218">
        <f t="shared" si="638"/>
        <v>0</v>
      </c>
      <c r="X792" s="218">
        <f t="shared" si="638"/>
        <v>0</v>
      </c>
      <c r="Y792" s="212">
        <f t="shared" si="638"/>
        <v>0</v>
      </c>
      <c r="Z792" s="975">
        <f t="shared" si="638"/>
        <v>23000</v>
      </c>
      <c r="AA792" s="218">
        <f t="shared" si="638"/>
        <v>0</v>
      </c>
      <c r="AB792" s="218">
        <f t="shared" si="638"/>
        <v>0</v>
      </c>
      <c r="AC792" s="218">
        <f t="shared" si="638"/>
        <v>0</v>
      </c>
      <c r="AD792" s="1141">
        <f t="shared" si="638"/>
        <v>23000</v>
      </c>
      <c r="AE792" s="252"/>
      <c r="AF792" s="252"/>
      <c r="AH792" s="249"/>
      <c r="AI792" s="238"/>
      <c r="AJ792" s="238"/>
      <c r="AK792" s="238"/>
      <c r="AL792" s="239"/>
      <c r="AM792" s="254"/>
      <c r="AN792" s="262"/>
      <c r="AO792" s="249"/>
      <c r="AP792" s="238"/>
      <c r="AQ792" s="238"/>
      <c r="AR792" s="238"/>
      <c r="AS792" s="242"/>
      <c r="AT792" s="214"/>
      <c r="AU792" s="238"/>
      <c r="AV792" s="238"/>
      <c r="AW792" s="238"/>
      <c r="AX792" s="239"/>
      <c r="AY792" s="249"/>
      <c r="AZ792" s="238"/>
      <c r="BA792" s="238"/>
      <c r="BB792" s="238"/>
      <c r="BC792" s="281"/>
      <c r="BD792" s="254"/>
      <c r="BE792" s="252"/>
      <c r="BF792" s="249"/>
      <c r="BG792" s="238"/>
      <c r="BH792" s="238"/>
      <c r="BI792" s="238"/>
      <c r="BJ792" s="239"/>
      <c r="BK792" s="249"/>
      <c r="BL792" s="238"/>
      <c r="BM792" s="238"/>
      <c r="BN792" s="238"/>
      <c r="BO792" s="246"/>
      <c r="BP792" s="223"/>
      <c r="BQ792" s="238"/>
      <c r="BR792" s="238"/>
      <c r="BS792" s="238"/>
      <c r="BT792" s="246"/>
      <c r="BU792" s="249"/>
      <c r="BV792" s="238"/>
      <c r="BW792" s="238"/>
      <c r="BX792" s="238"/>
      <c r="BY792" s="246"/>
      <c r="CA792" s="222"/>
      <c r="CB792" s="216"/>
      <c r="CC792" s="216"/>
      <c r="CD792" s="216"/>
      <c r="CE792" s="216"/>
      <c r="CF792" s="216">
        <f t="shared" si="635"/>
        <v>0</v>
      </c>
      <c r="CH792" s="263"/>
      <c r="CJ792" s="274"/>
    </row>
    <row r="793" spans="1:88" s="211" customFormat="1" ht="16.5" customHeight="1" x14ac:dyDescent="0.15">
      <c r="A793" s="213">
        <f>+ROW()-14</f>
        <v>779</v>
      </c>
      <c r="B793" s="236" t="s">
        <v>26</v>
      </c>
      <c r="C793" s="368" t="s">
        <v>1599</v>
      </c>
      <c r="D793" s="266" t="s">
        <v>1599</v>
      </c>
      <c r="E793" s="267" t="s">
        <v>1583</v>
      </c>
      <c r="F793" s="272" t="s">
        <v>1584</v>
      </c>
      <c r="G793" s="225" t="s">
        <v>1600</v>
      </c>
      <c r="H793" s="319">
        <v>3</v>
      </c>
      <c r="I793" s="275">
        <v>44256</v>
      </c>
      <c r="J793" s="320">
        <v>44651</v>
      </c>
      <c r="K793" s="232">
        <v>10</v>
      </c>
      <c r="L793" s="232">
        <v>4</v>
      </c>
      <c r="M793" s="232">
        <v>2</v>
      </c>
      <c r="N793" s="232">
        <v>1</v>
      </c>
      <c r="O793" s="232">
        <v>1</v>
      </c>
      <c r="P793" s="232">
        <v>1</v>
      </c>
      <c r="Q793" s="233">
        <v>3</v>
      </c>
      <c r="R793" s="255"/>
      <c r="S793" s="255"/>
      <c r="T793" s="282">
        <v>213000</v>
      </c>
      <c r="U793" s="214">
        <f>AH793+AO793</f>
        <v>0</v>
      </c>
      <c r="V793" s="218">
        <f>AI793+AP793</f>
        <v>0</v>
      </c>
      <c r="W793" s="218">
        <f>AJ793+AQ793</f>
        <v>0</v>
      </c>
      <c r="X793" s="218">
        <f>AK793+AR793</f>
        <v>0</v>
      </c>
      <c r="Y793" s="212">
        <f>AL793+AS793</f>
        <v>0</v>
      </c>
      <c r="Z793" s="214">
        <f>AT793+AY793+BF793+BK793+BP793+BU793</f>
        <v>213000</v>
      </c>
      <c r="AA793" s="218">
        <f>AU793+AZ793+BG793+BL793+BQ793+BV793</f>
        <v>0</v>
      </c>
      <c r="AB793" s="218">
        <f>AV793+BA793+BH793+BM793+BR793+BW793</f>
        <v>0</v>
      </c>
      <c r="AC793" s="218">
        <f>AW793+BB793+BI793+BN793+BS793+BX793</f>
        <v>0</v>
      </c>
      <c r="AD793" s="212">
        <f>AX793+BC793+BJ793+BO793+BT793+BY793</f>
        <v>213000</v>
      </c>
      <c r="AE793" s="252"/>
      <c r="AF793" s="252"/>
      <c r="AH793" s="249">
        <f>SUM(AI793:AL793)</f>
        <v>0</v>
      </c>
      <c r="AI793" s="238"/>
      <c r="AJ793" s="238"/>
      <c r="AK793" s="238"/>
      <c r="AL793" s="239"/>
      <c r="AM793" s="254"/>
      <c r="AN793" s="262"/>
      <c r="AO793" s="249">
        <f>SUM(AP793:AS793)</f>
        <v>0</v>
      </c>
      <c r="AP793" s="238"/>
      <c r="AQ793" s="238"/>
      <c r="AR793" s="238"/>
      <c r="AS793" s="242"/>
      <c r="AT793" s="214">
        <f>SUM(AU793:AX793)</f>
        <v>0</v>
      </c>
      <c r="AU793" s="238"/>
      <c r="AV793" s="238"/>
      <c r="AW793" s="238"/>
      <c r="AX793" s="239"/>
      <c r="AY793" s="249">
        <f>SUM(AZ793:BC793)</f>
        <v>213000</v>
      </c>
      <c r="AZ793" s="238"/>
      <c r="BA793" s="238"/>
      <c r="BB793" s="238"/>
      <c r="BC793" s="281">
        <f>212208+792</f>
        <v>213000</v>
      </c>
      <c r="BD793" s="254"/>
      <c r="BE793" s="252"/>
      <c r="BF793" s="249">
        <f>SUM(BG793:BJ793)</f>
        <v>0</v>
      </c>
      <c r="BG793" s="238"/>
      <c r="BH793" s="238"/>
      <c r="BI793" s="238"/>
      <c r="BJ793" s="239"/>
      <c r="BK793" s="249">
        <f>SUM(BL793:BO793)</f>
        <v>0</v>
      </c>
      <c r="BL793" s="238"/>
      <c r="BM793" s="238"/>
      <c r="BN793" s="238"/>
      <c r="BO793" s="246"/>
      <c r="BP793" s="223">
        <f>SUM(BQ793:BT793)</f>
        <v>0</v>
      </c>
      <c r="BQ793" s="238"/>
      <c r="BR793" s="238"/>
      <c r="BS793" s="238"/>
      <c r="BT793" s="246"/>
      <c r="BU793" s="249">
        <f>SUM(BV793:BY793)</f>
        <v>0</v>
      </c>
      <c r="BV793" s="238"/>
      <c r="BW793" s="238"/>
      <c r="BX793" s="238"/>
      <c r="BY793" s="246"/>
      <c r="CA793" s="222">
        <v>699</v>
      </c>
      <c r="CB793" s="216"/>
      <c r="CC793" s="216"/>
      <c r="CD793" s="216"/>
      <c r="CE793" s="216"/>
      <c r="CF793" s="216">
        <f t="shared" si="532"/>
        <v>0</v>
      </c>
      <c r="CH793" s="263">
        <v>32</v>
      </c>
      <c r="CJ793" s="274">
        <v>111</v>
      </c>
    </row>
    <row r="794" spans="1:88" s="211" customFormat="1" ht="16.5" customHeight="1" x14ac:dyDescent="0.15">
      <c r="A794" s="213"/>
      <c r="B794" s="236"/>
      <c r="C794" s="368"/>
      <c r="D794" s="697" t="s">
        <v>1599</v>
      </c>
      <c r="E794" s="267"/>
      <c r="F794" s="272"/>
      <c r="G794" s="225"/>
      <c r="H794" s="1182">
        <v>3</v>
      </c>
      <c r="I794" s="275"/>
      <c r="J794" s="320"/>
      <c r="K794" s="232"/>
      <c r="L794" s="232"/>
      <c r="M794" s="232"/>
      <c r="N794" s="232"/>
      <c r="O794" s="232"/>
      <c r="P794" s="232"/>
      <c r="Q794" s="233"/>
      <c r="R794" s="255"/>
      <c r="S794" s="255"/>
      <c r="T794" s="975">
        <f>SUBTOTAL(9,T793:T793)</f>
        <v>213000</v>
      </c>
      <c r="U794" s="214">
        <f t="shared" ref="U794:AD794" si="639">SUBTOTAL(9,U793:U793)</f>
        <v>0</v>
      </c>
      <c r="V794" s="218">
        <f t="shared" si="639"/>
        <v>0</v>
      </c>
      <c r="W794" s="218">
        <f t="shared" si="639"/>
        <v>0</v>
      </c>
      <c r="X794" s="218">
        <f t="shared" si="639"/>
        <v>0</v>
      </c>
      <c r="Y794" s="212">
        <f t="shared" si="639"/>
        <v>0</v>
      </c>
      <c r="Z794" s="975">
        <f t="shared" si="639"/>
        <v>213000</v>
      </c>
      <c r="AA794" s="218">
        <f t="shared" si="639"/>
        <v>0</v>
      </c>
      <c r="AB794" s="218">
        <f t="shared" si="639"/>
        <v>0</v>
      </c>
      <c r="AC794" s="218">
        <f t="shared" si="639"/>
        <v>0</v>
      </c>
      <c r="AD794" s="1141">
        <f t="shared" si="639"/>
        <v>213000</v>
      </c>
      <c r="AE794" s="252"/>
      <c r="AF794" s="252"/>
      <c r="AH794" s="249"/>
      <c r="AI794" s="238"/>
      <c r="AJ794" s="238"/>
      <c r="AK794" s="238"/>
      <c r="AL794" s="239"/>
      <c r="AM794" s="254"/>
      <c r="AN794" s="262"/>
      <c r="AO794" s="249"/>
      <c r="AP794" s="238"/>
      <c r="AQ794" s="238"/>
      <c r="AR794" s="238"/>
      <c r="AS794" s="242"/>
      <c r="AT794" s="214"/>
      <c r="AU794" s="238"/>
      <c r="AV794" s="238"/>
      <c r="AW794" s="238"/>
      <c r="AX794" s="239"/>
      <c r="AY794" s="249"/>
      <c r="AZ794" s="238"/>
      <c r="BA794" s="238"/>
      <c r="BB794" s="238"/>
      <c r="BC794" s="281"/>
      <c r="BD794" s="254"/>
      <c r="BE794" s="252"/>
      <c r="BF794" s="249"/>
      <c r="BG794" s="238"/>
      <c r="BH794" s="238"/>
      <c r="BI794" s="238"/>
      <c r="BJ794" s="239"/>
      <c r="BK794" s="249"/>
      <c r="BL794" s="238"/>
      <c r="BM794" s="238"/>
      <c r="BN794" s="238"/>
      <c r="BO794" s="246"/>
      <c r="BP794" s="223"/>
      <c r="BQ794" s="238"/>
      <c r="BR794" s="238"/>
      <c r="BS794" s="238"/>
      <c r="BT794" s="246"/>
      <c r="BU794" s="249"/>
      <c r="BV794" s="238"/>
      <c r="BW794" s="238"/>
      <c r="BX794" s="238"/>
      <c r="BY794" s="246"/>
      <c r="CA794" s="222"/>
      <c r="CB794" s="216"/>
      <c r="CC794" s="216"/>
      <c r="CD794" s="216"/>
      <c r="CE794" s="216"/>
      <c r="CF794" s="216">
        <f t="shared" si="532"/>
        <v>0</v>
      </c>
      <c r="CH794" s="263"/>
      <c r="CJ794" s="274"/>
    </row>
    <row r="795" spans="1:88" s="211" customFormat="1" ht="16.5" customHeight="1" x14ac:dyDescent="0.15">
      <c r="A795" s="213">
        <f>+ROW()-14</f>
        <v>781</v>
      </c>
      <c r="B795" s="236" t="s">
        <v>27</v>
      </c>
      <c r="C795" s="368" t="s">
        <v>1601</v>
      </c>
      <c r="D795" s="266" t="s">
        <v>1602</v>
      </c>
      <c r="E795" s="267" t="s">
        <v>1583</v>
      </c>
      <c r="F795" s="272" t="s">
        <v>1584</v>
      </c>
      <c r="G795" s="225" t="s">
        <v>1603</v>
      </c>
      <c r="H795" s="319" t="s">
        <v>1604</v>
      </c>
      <c r="I795" s="275">
        <v>44257</v>
      </c>
      <c r="J795" s="320">
        <v>45382</v>
      </c>
      <c r="K795" s="232">
        <v>10</v>
      </c>
      <c r="L795" s="232">
        <v>4</v>
      </c>
      <c r="M795" s="232">
        <v>2</v>
      </c>
      <c r="N795" s="232">
        <v>1</v>
      </c>
      <c r="O795" s="232">
        <v>1</v>
      </c>
      <c r="P795" s="232">
        <v>1</v>
      </c>
      <c r="Q795" s="233">
        <v>3</v>
      </c>
      <c r="R795" s="255"/>
      <c r="S795" s="255"/>
      <c r="T795" s="282">
        <v>200000</v>
      </c>
      <c r="U795" s="214">
        <f>AH795+AO795</f>
        <v>0</v>
      </c>
      <c r="V795" s="218">
        <f>AI795+AP795</f>
        <v>0</v>
      </c>
      <c r="W795" s="218">
        <f>AJ795+AQ795</f>
        <v>0</v>
      </c>
      <c r="X795" s="218">
        <f>AK795+AR795</f>
        <v>0</v>
      </c>
      <c r="Y795" s="212">
        <f>AL795+AS795</f>
        <v>0</v>
      </c>
      <c r="Z795" s="214">
        <f>AT795+AY795+BF795+BK795+BP795+BU795</f>
        <v>200000</v>
      </c>
      <c r="AA795" s="218">
        <f>AU795+AZ795+BG795+BL795+BQ795+BV795</f>
        <v>0</v>
      </c>
      <c r="AB795" s="218">
        <f>AV795+BA795+BH795+BM795+BR795+BW795</f>
        <v>0</v>
      </c>
      <c r="AC795" s="218">
        <f>AW795+BB795+BI795+BN795+BS795+BX795</f>
        <v>0</v>
      </c>
      <c r="AD795" s="212">
        <f>AX795+BC795+BJ795+BO795+BT795+BY795</f>
        <v>200000</v>
      </c>
      <c r="AE795" s="252"/>
      <c r="AF795" s="252"/>
      <c r="AH795" s="249">
        <f>SUM(AI795:AL795)</f>
        <v>0</v>
      </c>
      <c r="AI795" s="238"/>
      <c r="AJ795" s="238"/>
      <c r="AK795" s="238"/>
      <c r="AL795" s="239"/>
      <c r="AM795" s="254"/>
      <c r="AN795" s="262"/>
      <c r="AO795" s="249">
        <f>SUM(AP795:AS795)</f>
        <v>0</v>
      </c>
      <c r="AP795" s="238"/>
      <c r="AQ795" s="238"/>
      <c r="AR795" s="238"/>
      <c r="AS795" s="242"/>
      <c r="AT795" s="214">
        <f>SUM(AU795:AX795)</f>
        <v>0</v>
      </c>
      <c r="AU795" s="238"/>
      <c r="AV795" s="238"/>
      <c r="AW795" s="238"/>
      <c r="AX795" s="239"/>
      <c r="AY795" s="249">
        <f>SUM(AZ795:BC795)</f>
        <v>66996</v>
      </c>
      <c r="AZ795" s="238"/>
      <c r="BA795" s="238"/>
      <c r="BB795" s="238"/>
      <c r="BC795" s="281">
        <f>66502+494</f>
        <v>66996</v>
      </c>
      <c r="BD795" s="254"/>
      <c r="BE795" s="252"/>
      <c r="BF795" s="249">
        <f>SUM(BG795:BJ795)</f>
        <v>66502</v>
      </c>
      <c r="BG795" s="238"/>
      <c r="BH795" s="238"/>
      <c r="BI795" s="238"/>
      <c r="BJ795" s="343">
        <v>66502</v>
      </c>
      <c r="BK795" s="249">
        <f>SUM(BL795:BO795)</f>
        <v>66502</v>
      </c>
      <c r="BL795" s="238"/>
      <c r="BM795" s="238"/>
      <c r="BN795" s="238"/>
      <c r="BO795" s="281">
        <v>66502</v>
      </c>
      <c r="BP795" s="223">
        <f>SUM(BQ795:BT795)</f>
        <v>0</v>
      </c>
      <c r="BQ795" s="238"/>
      <c r="BR795" s="238"/>
      <c r="BS795" s="238"/>
      <c r="BT795" s="246"/>
      <c r="BU795" s="249">
        <f>SUM(BV795:BY795)</f>
        <v>0</v>
      </c>
      <c r="BV795" s="238"/>
      <c r="BW795" s="238"/>
      <c r="BX795" s="238"/>
      <c r="BY795" s="246"/>
      <c r="CA795" s="222">
        <v>701</v>
      </c>
      <c r="CB795" s="216"/>
      <c r="CC795" s="216"/>
      <c r="CD795" s="216"/>
      <c r="CE795" s="216"/>
      <c r="CF795" s="216">
        <f t="shared" ref="CF795:CF853" si="640">+T795-Z795-U795</f>
        <v>0</v>
      </c>
      <c r="CH795" s="263" t="s">
        <v>194</v>
      </c>
      <c r="CJ795" s="274">
        <v>111</v>
      </c>
    </row>
    <row r="796" spans="1:88" s="211" customFormat="1" ht="16.5" customHeight="1" x14ac:dyDescent="0.15">
      <c r="A796" s="213"/>
      <c r="B796" s="236"/>
      <c r="C796" s="368"/>
      <c r="D796" s="697" t="s">
        <v>2004</v>
      </c>
      <c r="E796" s="267"/>
      <c r="F796" s="272"/>
      <c r="G796" s="225"/>
      <c r="H796" s="1182" t="s">
        <v>1604</v>
      </c>
      <c r="I796" s="275"/>
      <c r="J796" s="320"/>
      <c r="K796" s="232"/>
      <c r="L796" s="232"/>
      <c r="M796" s="232"/>
      <c r="N796" s="232"/>
      <c r="O796" s="232"/>
      <c r="P796" s="232"/>
      <c r="Q796" s="233"/>
      <c r="R796" s="255"/>
      <c r="S796" s="255"/>
      <c r="T796" s="975">
        <f>SUBTOTAL(9,T795:T795)</f>
        <v>200000</v>
      </c>
      <c r="U796" s="214">
        <f t="shared" ref="U796:AD796" si="641">SUBTOTAL(9,U795:U795)</f>
        <v>0</v>
      </c>
      <c r="V796" s="218">
        <f t="shared" si="641"/>
        <v>0</v>
      </c>
      <c r="W796" s="218">
        <f t="shared" si="641"/>
        <v>0</v>
      </c>
      <c r="X796" s="218">
        <f t="shared" si="641"/>
        <v>0</v>
      </c>
      <c r="Y796" s="212">
        <f t="shared" si="641"/>
        <v>0</v>
      </c>
      <c r="Z796" s="975">
        <f t="shared" si="641"/>
        <v>200000</v>
      </c>
      <c r="AA796" s="218">
        <f t="shared" si="641"/>
        <v>0</v>
      </c>
      <c r="AB796" s="218">
        <f t="shared" si="641"/>
        <v>0</v>
      </c>
      <c r="AC796" s="218">
        <f t="shared" si="641"/>
        <v>0</v>
      </c>
      <c r="AD796" s="1141">
        <f t="shared" si="641"/>
        <v>200000</v>
      </c>
      <c r="AE796" s="252"/>
      <c r="AF796" s="252"/>
      <c r="AH796" s="249"/>
      <c r="AI796" s="238"/>
      <c r="AJ796" s="238"/>
      <c r="AK796" s="238"/>
      <c r="AL796" s="239"/>
      <c r="AM796" s="254"/>
      <c r="AN796" s="262"/>
      <c r="AO796" s="249"/>
      <c r="AP796" s="238"/>
      <c r="AQ796" s="238"/>
      <c r="AR796" s="238"/>
      <c r="AS796" s="242"/>
      <c r="AT796" s="214"/>
      <c r="AU796" s="238"/>
      <c r="AV796" s="238"/>
      <c r="AW796" s="238"/>
      <c r="AX796" s="239"/>
      <c r="AY796" s="249"/>
      <c r="AZ796" s="238"/>
      <c r="BA796" s="238"/>
      <c r="BB796" s="238"/>
      <c r="BC796" s="281"/>
      <c r="BD796" s="254"/>
      <c r="BE796" s="252"/>
      <c r="BF796" s="249"/>
      <c r="BG796" s="238"/>
      <c r="BH796" s="238"/>
      <c r="BI796" s="238"/>
      <c r="BJ796" s="343"/>
      <c r="BK796" s="249"/>
      <c r="BL796" s="238"/>
      <c r="BM796" s="238"/>
      <c r="BN796" s="238"/>
      <c r="BO796" s="281"/>
      <c r="BP796" s="223"/>
      <c r="BQ796" s="238"/>
      <c r="BR796" s="238"/>
      <c r="BS796" s="238"/>
      <c r="BT796" s="246"/>
      <c r="BU796" s="249"/>
      <c r="BV796" s="238"/>
      <c r="BW796" s="238"/>
      <c r="BX796" s="238"/>
      <c r="BY796" s="246"/>
      <c r="CA796" s="222"/>
      <c r="CB796" s="216"/>
      <c r="CC796" s="216"/>
      <c r="CD796" s="216"/>
      <c r="CE796" s="216"/>
      <c r="CF796" s="216">
        <f t="shared" si="640"/>
        <v>0</v>
      </c>
      <c r="CH796" s="263"/>
      <c r="CJ796" s="274"/>
    </row>
    <row r="797" spans="1:88" s="211" customFormat="1" ht="16.5" customHeight="1" x14ac:dyDescent="0.15">
      <c r="A797" s="213">
        <f>+ROW()-14</f>
        <v>783</v>
      </c>
      <c r="B797" s="236" t="s">
        <v>26</v>
      </c>
      <c r="C797" s="368" t="s">
        <v>1617</v>
      </c>
      <c r="D797" s="266" t="s">
        <v>1618</v>
      </c>
      <c r="E797" s="267" t="s">
        <v>1583</v>
      </c>
      <c r="F797" s="272" t="s">
        <v>1584</v>
      </c>
      <c r="G797" s="225" t="s">
        <v>1619</v>
      </c>
      <c r="H797" s="319">
        <v>3</v>
      </c>
      <c r="I797" s="275">
        <v>44256</v>
      </c>
      <c r="J797" s="320">
        <v>44651</v>
      </c>
      <c r="K797" s="232">
        <v>10</v>
      </c>
      <c r="L797" s="232">
        <v>4</v>
      </c>
      <c r="M797" s="232">
        <v>2</v>
      </c>
      <c r="N797" s="232">
        <v>1</v>
      </c>
      <c r="O797" s="232">
        <v>1</v>
      </c>
      <c r="P797" s="232">
        <v>1</v>
      </c>
      <c r="Q797" s="233">
        <v>4</v>
      </c>
      <c r="R797" s="255"/>
      <c r="S797" s="255"/>
      <c r="T797" s="282">
        <v>43000</v>
      </c>
      <c r="U797" s="214">
        <f>AH797+AO797</f>
        <v>0</v>
      </c>
      <c r="V797" s="218">
        <f>AI797+AP797</f>
        <v>0</v>
      </c>
      <c r="W797" s="218">
        <f>AJ797+AQ797</f>
        <v>0</v>
      </c>
      <c r="X797" s="218">
        <f>AK797+AR797</f>
        <v>0</v>
      </c>
      <c r="Y797" s="212">
        <f>AL797+AS797</f>
        <v>0</v>
      </c>
      <c r="Z797" s="214">
        <f>AT797+AY797+BF797+BK797+BP797+BU797</f>
        <v>43000</v>
      </c>
      <c r="AA797" s="218">
        <f>AU797+AZ797+BG797+BL797+BQ797+BV797</f>
        <v>0</v>
      </c>
      <c r="AB797" s="218">
        <f>AV797+BA797+BH797+BM797+BR797+BW797</f>
        <v>0</v>
      </c>
      <c r="AC797" s="218">
        <f>AW797+BB797+BI797+BN797+BS797+BX797</f>
        <v>0</v>
      </c>
      <c r="AD797" s="212">
        <f>AX797+BC797+BJ797+BO797+BT797+BY797</f>
        <v>43000</v>
      </c>
      <c r="AE797" s="252"/>
      <c r="AF797" s="252"/>
      <c r="AH797" s="249">
        <f>SUM(AI797:AL797)</f>
        <v>0</v>
      </c>
      <c r="AI797" s="238"/>
      <c r="AJ797" s="238"/>
      <c r="AK797" s="238"/>
      <c r="AL797" s="239"/>
      <c r="AM797" s="254"/>
      <c r="AN797" s="262"/>
      <c r="AO797" s="249">
        <f>SUM(AP797:AS797)</f>
        <v>0</v>
      </c>
      <c r="AP797" s="238"/>
      <c r="AQ797" s="238"/>
      <c r="AR797" s="238"/>
      <c r="AS797" s="242"/>
      <c r="AT797" s="214">
        <f>SUM(AU797:AX797)</f>
        <v>0</v>
      </c>
      <c r="AU797" s="238"/>
      <c r="AV797" s="238"/>
      <c r="AW797" s="238"/>
      <c r="AX797" s="239"/>
      <c r="AY797" s="249">
        <f>SUM(AZ797:BC797)</f>
        <v>43000</v>
      </c>
      <c r="AZ797" s="238"/>
      <c r="BA797" s="238"/>
      <c r="BB797" s="238"/>
      <c r="BC797" s="281">
        <f>42487+513</f>
        <v>43000</v>
      </c>
      <c r="BD797" s="254"/>
      <c r="BE797" s="252"/>
      <c r="BF797" s="249">
        <f>SUM(BG797:BJ797)</f>
        <v>0</v>
      </c>
      <c r="BG797" s="238"/>
      <c r="BH797" s="238"/>
      <c r="BI797" s="238"/>
      <c r="BJ797" s="239"/>
      <c r="BK797" s="249">
        <f>SUM(BL797:BO797)</f>
        <v>0</v>
      </c>
      <c r="BL797" s="238"/>
      <c r="BM797" s="238"/>
      <c r="BN797" s="238"/>
      <c r="BO797" s="246"/>
      <c r="BP797" s="223">
        <f>SUM(BQ797:BT797)</f>
        <v>0</v>
      </c>
      <c r="BQ797" s="238"/>
      <c r="BR797" s="238"/>
      <c r="BS797" s="238"/>
      <c r="BT797" s="246"/>
      <c r="BU797" s="249">
        <f>SUM(BV797:BY797)</f>
        <v>0</v>
      </c>
      <c r="BV797" s="238"/>
      <c r="BW797" s="238"/>
      <c r="BX797" s="238"/>
      <c r="BY797" s="246"/>
      <c r="CA797" s="222">
        <v>713</v>
      </c>
      <c r="CB797" s="216"/>
      <c r="CC797" s="216"/>
      <c r="CD797" s="216"/>
      <c r="CE797" s="216"/>
      <c r="CF797" s="216">
        <f>+T797-Z797-U797</f>
        <v>0</v>
      </c>
      <c r="CH797" s="263">
        <v>32</v>
      </c>
      <c r="CJ797" s="274">
        <v>111</v>
      </c>
    </row>
    <row r="798" spans="1:88" s="211" customFormat="1" ht="16.5" customHeight="1" x14ac:dyDescent="0.15">
      <c r="A798" s="213"/>
      <c r="B798" s="236"/>
      <c r="C798" s="368"/>
      <c r="D798" s="697" t="s">
        <v>1618</v>
      </c>
      <c r="E798" s="267"/>
      <c r="F798" s="272"/>
      <c r="G798" s="225"/>
      <c r="H798" s="1182">
        <v>3</v>
      </c>
      <c r="I798" s="275"/>
      <c r="J798" s="320"/>
      <c r="K798" s="232"/>
      <c r="L798" s="232"/>
      <c r="M798" s="232"/>
      <c r="N798" s="232"/>
      <c r="O798" s="232"/>
      <c r="P798" s="232"/>
      <c r="Q798" s="233"/>
      <c r="R798" s="255"/>
      <c r="S798" s="255"/>
      <c r="T798" s="975">
        <f>SUBTOTAL(9,T797:T797)</f>
        <v>43000</v>
      </c>
      <c r="U798" s="214">
        <f t="shared" ref="U798:AD798" si="642">SUBTOTAL(9,U797:U797)</f>
        <v>0</v>
      </c>
      <c r="V798" s="218">
        <f t="shared" si="642"/>
        <v>0</v>
      </c>
      <c r="W798" s="218">
        <f t="shared" si="642"/>
        <v>0</v>
      </c>
      <c r="X798" s="218">
        <f t="shared" si="642"/>
        <v>0</v>
      </c>
      <c r="Y798" s="212">
        <f t="shared" si="642"/>
        <v>0</v>
      </c>
      <c r="Z798" s="975">
        <f t="shared" si="642"/>
        <v>43000</v>
      </c>
      <c r="AA798" s="218">
        <f t="shared" si="642"/>
        <v>0</v>
      </c>
      <c r="AB798" s="218">
        <f t="shared" si="642"/>
        <v>0</v>
      </c>
      <c r="AC798" s="218">
        <f t="shared" si="642"/>
        <v>0</v>
      </c>
      <c r="AD798" s="1141">
        <f t="shared" si="642"/>
        <v>43000</v>
      </c>
      <c r="AE798" s="252"/>
      <c r="AF798" s="252"/>
      <c r="AH798" s="249"/>
      <c r="AI798" s="238"/>
      <c r="AJ798" s="238"/>
      <c r="AK798" s="238"/>
      <c r="AL798" s="239"/>
      <c r="AM798" s="254"/>
      <c r="AN798" s="262"/>
      <c r="AO798" s="249"/>
      <c r="AP798" s="238"/>
      <c r="AQ798" s="238"/>
      <c r="AR798" s="238"/>
      <c r="AS798" s="242"/>
      <c r="AT798" s="214"/>
      <c r="AU798" s="238"/>
      <c r="AV798" s="238"/>
      <c r="AW798" s="238"/>
      <c r="AX798" s="239"/>
      <c r="AY798" s="249"/>
      <c r="AZ798" s="238"/>
      <c r="BA798" s="238"/>
      <c r="BB798" s="238"/>
      <c r="BC798" s="281"/>
      <c r="BD798" s="254"/>
      <c r="BE798" s="252"/>
      <c r="BF798" s="249"/>
      <c r="BG798" s="238"/>
      <c r="BH798" s="238"/>
      <c r="BI798" s="238"/>
      <c r="BJ798" s="239"/>
      <c r="BK798" s="249"/>
      <c r="BL798" s="238"/>
      <c r="BM798" s="238"/>
      <c r="BN798" s="238"/>
      <c r="BO798" s="246"/>
      <c r="BP798" s="223"/>
      <c r="BQ798" s="238"/>
      <c r="BR798" s="238"/>
      <c r="BS798" s="238"/>
      <c r="BT798" s="246"/>
      <c r="BU798" s="249"/>
      <c r="BV798" s="238"/>
      <c r="BW798" s="238"/>
      <c r="BX798" s="238"/>
      <c r="BY798" s="246"/>
      <c r="CA798" s="222"/>
      <c r="CB798" s="216"/>
      <c r="CC798" s="216"/>
      <c r="CD798" s="216"/>
      <c r="CE798" s="216"/>
      <c r="CF798" s="216">
        <f>+T798-Z798-U798</f>
        <v>0</v>
      </c>
      <c r="CH798" s="263"/>
      <c r="CJ798" s="274"/>
    </row>
    <row r="799" spans="1:88" s="211" customFormat="1" ht="16.5" customHeight="1" x14ac:dyDescent="0.15">
      <c r="A799" s="213">
        <f>+ROW()-14</f>
        <v>785</v>
      </c>
      <c r="B799" s="236" t="s">
        <v>74</v>
      </c>
      <c r="C799" s="815" t="s">
        <v>2074</v>
      </c>
      <c r="D799" s="362" t="s">
        <v>1613</v>
      </c>
      <c r="E799" s="495" t="s">
        <v>1583</v>
      </c>
      <c r="F799" s="363" t="s">
        <v>1584</v>
      </c>
      <c r="G799" s="225" t="s">
        <v>1614</v>
      </c>
      <c r="H799" s="263" t="s">
        <v>259</v>
      </c>
      <c r="I799" s="230">
        <v>42795</v>
      </c>
      <c r="J799" s="231">
        <v>44651</v>
      </c>
      <c r="K799" s="232">
        <v>10</v>
      </c>
      <c r="L799" s="232">
        <v>4</v>
      </c>
      <c r="M799" s="232">
        <v>2</v>
      </c>
      <c r="N799" s="232">
        <v>1</v>
      </c>
      <c r="O799" s="232">
        <v>1</v>
      </c>
      <c r="P799" s="232">
        <v>1</v>
      </c>
      <c r="Q799" s="233">
        <v>11</v>
      </c>
      <c r="R799" s="255"/>
      <c r="S799" s="255"/>
      <c r="T799" s="258">
        <v>460000</v>
      </c>
      <c r="U799" s="214">
        <f>AH799+AO799</f>
        <v>78595</v>
      </c>
      <c r="V799" s="218">
        <f>AI799+AP799</f>
        <v>0</v>
      </c>
      <c r="W799" s="218">
        <f>AJ799+AQ799</f>
        <v>0</v>
      </c>
      <c r="X799" s="218">
        <f>AK799+AR799</f>
        <v>0</v>
      </c>
      <c r="Y799" s="212">
        <f>AL799+AS799</f>
        <v>78595</v>
      </c>
      <c r="Z799" s="214">
        <f>AT799+AY799+BF799+BK799+BP799+BU799</f>
        <v>98351</v>
      </c>
      <c r="AA799" s="218">
        <f>AU799+AZ799+BG799+BL799+BQ799+BV799</f>
        <v>0</v>
      </c>
      <c r="AB799" s="218">
        <f>AV799+BA799+BH799+BM799+BR799+BW799</f>
        <v>0</v>
      </c>
      <c r="AC799" s="218">
        <f>AW799+BB799+BI799+BN799+BS799+BX799</f>
        <v>0</v>
      </c>
      <c r="AD799" s="212">
        <f>AX799+BC799+BJ799+BO799+BT799+BY799</f>
        <v>98351</v>
      </c>
      <c r="AE799" s="252"/>
      <c r="AF799" s="252"/>
      <c r="AH799" s="249">
        <f>SUM(AI799:AL799)</f>
        <v>45895</v>
      </c>
      <c r="AI799" s="238"/>
      <c r="AJ799" s="238"/>
      <c r="AK799" s="238"/>
      <c r="AL799" s="239">
        <v>45895</v>
      </c>
      <c r="AM799" s="254"/>
      <c r="AN799" s="262"/>
      <c r="AO799" s="249">
        <f>SUM(AP799:AS799)</f>
        <v>32700</v>
      </c>
      <c r="AP799" s="238"/>
      <c r="AQ799" s="238"/>
      <c r="AR799" s="238"/>
      <c r="AS799" s="242">
        <v>32700</v>
      </c>
      <c r="AT799" s="214">
        <f>SUM(AU799:AX799)</f>
        <v>32591</v>
      </c>
      <c r="AU799" s="238"/>
      <c r="AV799" s="238"/>
      <c r="AW799" s="238"/>
      <c r="AX799" s="239">
        <v>32591</v>
      </c>
      <c r="AY799" s="249">
        <f>SUM(AZ799:BC799)</f>
        <v>32880</v>
      </c>
      <c r="AZ799" s="238"/>
      <c r="BA799" s="238"/>
      <c r="BB799" s="238"/>
      <c r="BC799" s="246">
        <v>32880</v>
      </c>
      <c r="BD799" s="254"/>
      <c r="BE799" s="252"/>
      <c r="BF799" s="249">
        <f>SUM(BG799:BJ799)</f>
        <v>32880</v>
      </c>
      <c r="BG799" s="238"/>
      <c r="BH799" s="238"/>
      <c r="BI799" s="238"/>
      <c r="BJ799" s="239">
        <v>32880</v>
      </c>
      <c r="BK799" s="249">
        <f>SUM(BL799:BO799)</f>
        <v>0</v>
      </c>
      <c r="BL799" s="238"/>
      <c r="BM799" s="238"/>
      <c r="BN799" s="238"/>
      <c r="BO799" s="246"/>
      <c r="BP799" s="223">
        <f>SUM(BQ799:BT799)</f>
        <v>0</v>
      </c>
      <c r="BQ799" s="238"/>
      <c r="BR799" s="238"/>
      <c r="BS799" s="238"/>
      <c r="BT799" s="246"/>
      <c r="BU799" s="249">
        <f>SUM(BV799:BY799)</f>
        <v>0</v>
      </c>
      <c r="BV799" s="238"/>
      <c r="BW799" s="238"/>
      <c r="BX799" s="238"/>
      <c r="BY799" s="246"/>
      <c r="CA799" s="222">
        <v>709</v>
      </c>
      <c r="CB799" s="216"/>
      <c r="CC799" s="216"/>
      <c r="CD799" s="216"/>
      <c r="CE799" s="216"/>
      <c r="CF799" s="216">
        <f t="shared" si="640"/>
        <v>283054</v>
      </c>
      <c r="CH799" s="263" t="s">
        <v>186</v>
      </c>
      <c r="CJ799" s="274">
        <v>111</v>
      </c>
    </row>
    <row r="800" spans="1:88" s="211" customFormat="1" ht="16.5" customHeight="1" x14ac:dyDescent="0.15">
      <c r="A800" s="213"/>
      <c r="B800" s="236"/>
      <c r="C800" s="815"/>
      <c r="D800" s="362" t="s">
        <v>1613</v>
      </c>
      <c r="E800" s="495"/>
      <c r="F800" s="363"/>
      <c r="G800" s="225"/>
      <c r="H800" s="1175" t="s">
        <v>259</v>
      </c>
      <c r="I800" s="230"/>
      <c r="J800" s="231"/>
      <c r="K800" s="232"/>
      <c r="L800" s="232"/>
      <c r="M800" s="232"/>
      <c r="N800" s="232"/>
      <c r="O800" s="232"/>
      <c r="P800" s="232"/>
      <c r="Q800" s="233"/>
      <c r="R800" s="255"/>
      <c r="S800" s="255"/>
      <c r="T800" s="939">
        <f>SUBTOTAL(9,T799:T799)</f>
        <v>460000</v>
      </c>
      <c r="U800" s="214">
        <f t="shared" ref="U800:AD800" si="643">SUBTOTAL(9,U799:U799)</f>
        <v>78595</v>
      </c>
      <c r="V800" s="218">
        <f t="shared" si="643"/>
        <v>0</v>
      </c>
      <c r="W800" s="218">
        <f t="shared" si="643"/>
        <v>0</v>
      </c>
      <c r="X800" s="218">
        <f t="shared" si="643"/>
        <v>0</v>
      </c>
      <c r="Y800" s="212">
        <f t="shared" si="643"/>
        <v>78595</v>
      </c>
      <c r="Z800" s="939">
        <f t="shared" si="643"/>
        <v>98351</v>
      </c>
      <c r="AA800" s="218">
        <f t="shared" si="643"/>
        <v>0</v>
      </c>
      <c r="AB800" s="218">
        <f t="shared" si="643"/>
        <v>0</v>
      </c>
      <c r="AC800" s="218">
        <f t="shared" si="643"/>
        <v>0</v>
      </c>
      <c r="AD800" s="1141">
        <f t="shared" si="643"/>
        <v>98351</v>
      </c>
      <c r="AE800" s="252"/>
      <c r="AF800" s="252"/>
      <c r="AH800" s="249"/>
      <c r="AI800" s="238"/>
      <c r="AJ800" s="238"/>
      <c r="AK800" s="238"/>
      <c r="AL800" s="239"/>
      <c r="AM800" s="254"/>
      <c r="AN800" s="262"/>
      <c r="AO800" s="249"/>
      <c r="AP800" s="238"/>
      <c r="AQ800" s="238"/>
      <c r="AR800" s="238"/>
      <c r="AS800" s="242"/>
      <c r="AT800" s="214"/>
      <c r="AU800" s="238"/>
      <c r="AV800" s="238"/>
      <c r="AW800" s="238"/>
      <c r="AX800" s="239"/>
      <c r="AY800" s="249"/>
      <c r="AZ800" s="238"/>
      <c r="BA800" s="238"/>
      <c r="BB800" s="238"/>
      <c r="BC800" s="246"/>
      <c r="BD800" s="254"/>
      <c r="BE800" s="252"/>
      <c r="BF800" s="249"/>
      <c r="BG800" s="238"/>
      <c r="BH800" s="238"/>
      <c r="BI800" s="238"/>
      <c r="BJ800" s="239"/>
      <c r="BK800" s="249"/>
      <c r="BL800" s="238"/>
      <c r="BM800" s="238"/>
      <c r="BN800" s="238"/>
      <c r="BO800" s="246"/>
      <c r="BP800" s="223"/>
      <c r="BQ800" s="238"/>
      <c r="BR800" s="238"/>
      <c r="BS800" s="238"/>
      <c r="BT800" s="246"/>
      <c r="BU800" s="249"/>
      <c r="BV800" s="238"/>
      <c r="BW800" s="238"/>
      <c r="BX800" s="238"/>
      <c r="BY800" s="246"/>
      <c r="CA800" s="222"/>
      <c r="CB800" s="216"/>
      <c r="CC800" s="216"/>
      <c r="CD800" s="216"/>
      <c r="CE800" s="216"/>
      <c r="CF800" s="216">
        <f t="shared" si="640"/>
        <v>283054</v>
      </c>
      <c r="CH800" s="263"/>
      <c r="CJ800" s="274"/>
    </row>
    <row r="801" spans="1:88" s="211" customFormat="1" ht="16.5" customHeight="1" x14ac:dyDescent="0.15">
      <c r="A801" s="213">
        <f>+ROW()-14</f>
        <v>787</v>
      </c>
      <c r="B801" s="236" t="s">
        <v>26</v>
      </c>
      <c r="C801" s="815" t="s">
        <v>1969</v>
      </c>
      <c r="D801" s="362" t="s">
        <v>1615</v>
      </c>
      <c r="E801" s="495" t="s">
        <v>1583</v>
      </c>
      <c r="F801" s="363" t="s">
        <v>1584</v>
      </c>
      <c r="G801" s="225" t="s">
        <v>1616</v>
      </c>
      <c r="H801" s="263">
        <v>3</v>
      </c>
      <c r="I801" s="230">
        <v>44256</v>
      </c>
      <c r="J801" s="231">
        <v>44651</v>
      </c>
      <c r="K801" s="232">
        <v>10</v>
      </c>
      <c r="L801" s="232">
        <v>4</v>
      </c>
      <c r="M801" s="232">
        <v>2</v>
      </c>
      <c r="N801" s="232">
        <v>1</v>
      </c>
      <c r="O801" s="232">
        <v>1</v>
      </c>
      <c r="P801" s="232">
        <v>1</v>
      </c>
      <c r="Q801" s="233">
        <v>11</v>
      </c>
      <c r="R801" s="255"/>
      <c r="S801" s="255"/>
      <c r="T801" s="258">
        <v>49000</v>
      </c>
      <c r="U801" s="214">
        <f>AH801+AO801</f>
        <v>0</v>
      </c>
      <c r="V801" s="218">
        <f>AI801+AP801</f>
        <v>0</v>
      </c>
      <c r="W801" s="218">
        <f>AJ801+AQ801</f>
        <v>0</v>
      </c>
      <c r="X801" s="218">
        <f>AK801+AR801</f>
        <v>0</v>
      </c>
      <c r="Y801" s="212">
        <f>AL801+AS801</f>
        <v>0</v>
      </c>
      <c r="Z801" s="214">
        <f>AT801+AY801+BF801+BK801+BP801+BU801</f>
        <v>49000</v>
      </c>
      <c r="AA801" s="218">
        <f>AU801+AZ801+BG801+BL801+BQ801+BV801</f>
        <v>0</v>
      </c>
      <c r="AB801" s="218">
        <f>AV801+BA801+BH801+BM801+BR801+BW801</f>
        <v>0</v>
      </c>
      <c r="AC801" s="218">
        <f>AW801+BB801+BI801+BN801+BS801+BX801</f>
        <v>0</v>
      </c>
      <c r="AD801" s="212">
        <f>AX801+BC801+BJ801+BO801+BT801+BY801</f>
        <v>49000</v>
      </c>
      <c r="AE801" s="252"/>
      <c r="AF801" s="252"/>
      <c r="AH801" s="249">
        <f>SUM(AI801:AL801)</f>
        <v>0</v>
      </c>
      <c r="AI801" s="238"/>
      <c r="AJ801" s="238"/>
      <c r="AK801" s="238"/>
      <c r="AL801" s="239"/>
      <c r="AM801" s="254"/>
      <c r="AN801" s="262"/>
      <c r="AO801" s="249">
        <f>SUM(AP801:AS801)</f>
        <v>0</v>
      </c>
      <c r="AP801" s="238"/>
      <c r="AQ801" s="238"/>
      <c r="AR801" s="238"/>
      <c r="AS801" s="242"/>
      <c r="AT801" s="214">
        <f>SUM(AU801:AX801)</f>
        <v>0</v>
      </c>
      <c r="AU801" s="238"/>
      <c r="AV801" s="238"/>
      <c r="AW801" s="238"/>
      <c r="AX801" s="239"/>
      <c r="AY801" s="249">
        <f>SUM(AZ801:BC801)</f>
        <v>49000</v>
      </c>
      <c r="AZ801" s="238"/>
      <c r="BA801" s="238"/>
      <c r="BB801" s="238"/>
      <c r="BC801" s="281">
        <v>49000</v>
      </c>
      <c r="BD801" s="254"/>
      <c r="BE801" s="252"/>
      <c r="BF801" s="249">
        <f>SUM(BG801:BJ801)</f>
        <v>0</v>
      </c>
      <c r="BG801" s="238"/>
      <c r="BH801" s="238"/>
      <c r="BI801" s="238"/>
      <c r="BJ801" s="239"/>
      <c r="BK801" s="249">
        <f>SUM(BL801:BO801)</f>
        <v>0</v>
      </c>
      <c r="BL801" s="238"/>
      <c r="BM801" s="238"/>
      <c r="BN801" s="238"/>
      <c r="BO801" s="246"/>
      <c r="BP801" s="223">
        <f>SUM(BQ801:BT801)</f>
        <v>0</v>
      </c>
      <c r="BQ801" s="238"/>
      <c r="BR801" s="238"/>
      <c r="BS801" s="238"/>
      <c r="BT801" s="246"/>
      <c r="BU801" s="249">
        <f>SUM(BV801:BY801)</f>
        <v>0</v>
      </c>
      <c r="BV801" s="238"/>
      <c r="BW801" s="238"/>
      <c r="BX801" s="238"/>
      <c r="BY801" s="246"/>
      <c r="CA801" s="222">
        <v>711</v>
      </c>
      <c r="CB801" s="216"/>
      <c r="CC801" s="216"/>
      <c r="CD801" s="216"/>
      <c r="CE801" s="216"/>
      <c r="CF801" s="216">
        <f t="shared" si="640"/>
        <v>0</v>
      </c>
      <c r="CH801" s="263">
        <v>32</v>
      </c>
      <c r="CJ801" s="274">
        <v>111</v>
      </c>
    </row>
    <row r="802" spans="1:88" s="211" customFormat="1" ht="16.5" customHeight="1" x14ac:dyDescent="0.15">
      <c r="A802" s="213"/>
      <c r="B802" s="236"/>
      <c r="C802" s="368"/>
      <c r="D802" s="266" t="s">
        <v>1615</v>
      </c>
      <c r="E802" s="267"/>
      <c r="F802" s="272"/>
      <c r="G802" s="225"/>
      <c r="H802" s="1175">
        <v>3</v>
      </c>
      <c r="I802" s="230"/>
      <c r="J802" s="231"/>
      <c r="K802" s="232"/>
      <c r="L802" s="232"/>
      <c r="M802" s="232"/>
      <c r="N802" s="232"/>
      <c r="O802" s="232"/>
      <c r="P802" s="232"/>
      <c r="Q802" s="233"/>
      <c r="R802" s="255"/>
      <c r="S802" s="255"/>
      <c r="T802" s="939">
        <f>SUBTOTAL(9,T801:T801)</f>
        <v>49000</v>
      </c>
      <c r="U802" s="214">
        <f t="shared" ref="U802:AD802" si="644">SUBTOTAL(9,U801:U801)</f>
        <v>0</v>
      </c>
      <c r="V802" s="218">
        <f t="shared" si="644"/>
        <v>0</v>
      </c>
      <c r="W802" s="218">
        <f t="shared" si="644"/>
        <v>0</v>
      </c>
      <c r="X802" s="218">
        <f t="shared" si="644"/>
        <v>0</v>
      </c>
      <c r="Y802" s="212">
        <f t="shared" si="644"/>
        <v>0</v>
      </c>
      <c r="Z802" s="939">
        <f t="shared" si="644"/>
        <v>49000</v>
      </c>
      <c r="AA802" s="218">
        <f t="shared" si="644"/>
        <v>0</v>
      </c>
      <c r="AB802" s="218">
        <f t="shared" si="644"/>
        <v>0</v>
      </c>
      <c r="AC802" s="218">
        <f t="shared" si="644"/>
        <v>0</v>
      </c>
      <c r="AD802" s="1141">
        <f t="shared" si="644"/>
        <v>49000</v>
      </c>
      <c r="AE802" s="252"/>
      <c r="AF802" s="252"/>
      <c r="AH802" s="249"/>
      <c r="AI802" s="238"/>
      <c r="AJ802" s="238"/>
      <c r="AK802" s="238"/>
      <c r="AL802" s="239"/>
      <c r="AM802" s="254"/>
      <c r="AN802" s="262"/>
      <c r="AO802" s="249"/>
      <c r="AP802" s="238"/>
      <c r="AQ802" s="238"/>
      <c r="AR802" s="238"/>
      <c r="AS802" s="242"/>
      <c r="AT802" s="214"/>
      <c r="AU802" s="238"/>
      <c r="AV802" s="238"/>
      <c r="AW802" s="238"/>
      <c r="AX802" s="239"/>
      <c r="AY802" s="249"/>
      <c r="AZ802" s="238"/>
      <c r="BA802" s="238"/>
      <c r="BB802" s="238"/>
      <c r="BC802" s="281"/>
      <c r="BD802" s="254"/>
      <c r="BE802" s="252"/>
      <c r="BF802" s="249"/>
      <c r="BG802" s="238"/>
      <c r="BH802" s="238"/>
      <c r="BI802" s="238"/>
      <c r="BJ802" s="239"/>
      <c r="BK802" s="249"/>
      <c r="BL802" s="238"/>
      <c r="BM802" s="238"/>
      <c r="BN802" s="238"/>
      <c r="BO802" s="246"/>
      <c r="BP802" s="223"/>
      <c r="BQ802" s="238"/>
      <c r="BR802" s="238"/>
      <c r="BS802" s="238"/>
      <c r="BT802" s="246"/>
      <c r="BU802" s="249"/>
      <c r="BV802" s="238"/>
      <c r="BW802" s="238"/>
      <c r="BX802" s="238"/>
      <c r="BY802" s="246"/>
      <c r="CA802" s="222"/>
      <c r="CB802" s="216"/>
      <c r="CC802" s="216"/>
      <c r="CD802" s="216"/>
      <c r="CE802" s="216"/>
      <c r="CF802" s="216">
        <f t="shared" si="640"/>
        <v>0</v>
      </c>
      <c r="CH802" s="263"/>
      <c r="CJ802" s="274"/>
    </row>
    <row r="803" spans="1:88" s="211" customFormat="1" ht="16.5" customHeight="1" x14ac:dyDescent="0.15">
      <c r="A803" s="213">
        <f>+ROW()-14</f>
        <v>789</v>
      </c>
      <c r="B803" s="236" t="s">
        <v>26</v>
      </c>
      <c r="C803" s="368" t="s">
        <v>1620</v>
      </c>
      <c r="D803" s="266" t="s">
        <v>1621</v>
      </c>
      <c r="E803" s="267" t="s">
        <v>1583</v>
      </c>
      <c r="F803" s="272" t="s">
        <v>1584</v>
      </c>
      <c r="G803" s="225" t="s">
        <v>1610</v>
      </c>
      <c r="H803" s="319">
        <v>3</v>
      </c>
      <c r="I803" s="275">
        <v>44256</v>
      </c>
      <c r="J803" s="320">
        <v>44651</v>
      </c>
      <c r="K803" s="232">
        <v>10</v>
      </c>
      <c r="L803" s="232">
        <v>4</v>
      </c>
      <c r="M803" s="232">
        <v>2</v>
      </c>
      <c r="N803" s="232">
        <v>1</v>
      </c>
      <c r="O803" s="232">
        <v>1</v>
      </c>
      <c r="P803" s="232">
        <v>1</v>
      </c>
      <c r="Q803" s="233">
        <v>12</v>
      </c>
      <c r="R803" s="255"/>
      <c r="S803" s="255"/>
      <c r="T803" s="282">
        <v>16000</v>
      </c>
      <c r="U803" s="214">
        <f>AH803+AO803</f>
        <v>0</v>
      </c>
      <c r="V803" s="218">
        <f>AI803+AP803</f>
        <v>0</v>
      </c>
      <c r="W803" s="218">
        <f>AJ803+AQ803</f>
        <v>0</v>
      </c>
      <c r="X803" s="218">
        <f>AK803+AR803</f>
        <v>0</v>
      </c>
      <c r="Y803" s="212">
        <f>AL803+AS803</f>
        <v>0</v>
      </c>
      <c r="Z803" s="214">
        <f>AT803+AY803+BF803+BK803+BP803+BU803</f>
        <v>16000</v>
      </c>
      <c r="AA803" s="218">
        <f>AU803+AZ803+BG803+BL803+BQ803+BV803</f>
        <v>0</v>
      </c>
      <c r="AB803" s="218">
        <f>AV803+BA803+BH803+BM803+BR803+BW803</f>
        <v>0</v>
      </c>
      <c r="AC803" s="218">
        <f>AW803+BB803+BI803+BN803+BS803+BX803</f>
        <v>0</v>
      </c>
      <c r="AD803" s="212">
        <f>AX803+BC803+BJ803+BO803+BT803+BY803</f>
        <v>16000</v>
      </c>
      <c r="AE803" s="252"/>
      <c r="AF803" s="252"/>
      <c r="AH803" s="249">
        <f>SUM(AI803:AL803)</f>
        <v>0</v>
      </c>
      <c r="AI803" s="238"/>
      <c r="AJ803" s="238"/>
      <c r="AK803" s="238"/>
      <c r="AL803" s="239"/>
      <c r="AM803" s="254"/>
      <c r="AN803" s="262"/>
      <c r="AO803" s="249">
        <f>SUM(AP803:AS803)</f>
        <v>0</v>
      </c>
      <c r="AP803" s="238"/>
      <c r="AQ803" s="238"/>
      <c r="AR803" s="238"/>
      <c r="AS803" s="242"/>
      <c r="AT803" s="214">
        <f>SUM(AU803:AX803)</f>
        <v>0</v>
      </c>
      <c r="AU803" s="238"/>
      <c r="AV803" s="238"/>
      <c r="AW803" s="238"/>
      <c r="AX803" s="239"/>
      <c r="AY803" s="249">
        <f>SUM(AZ803:BC803)</f>
        <v>16000</v>
      </c>
      <c r="AZ803" s="238"/>
      <c r="BA803" s="238"/>
      <c r="BB803" s="238"/>
      <c r="BC803" s="281">
        <v>16000</v>
      </c>
      <c r="BD803" s="254"/>
      <c r="BE803" s="252"/>
      <c r="BF803" s="249">
        <f>SUM(BG803:BJ803)</f>
        <v>0</v>
      </c>
      <c r="BG803" s="238"/>
      <c r="BH803" s="238"/>
      <c r="BI803" s="238"/>
      <c r="BJ803" s="239"/>
      <c r="BK803" s="249">
        <f>SUM(BL803:BO803)</f>
        <v>0</v>
      </c>
      <c r="BL803" s="238"/>
      <c r="BM803" s="238"/>
      <c r="BN803" s="238"/>
      <c r="BO803" s="246"/>
      <c r="BP803" s="223">
        <f>SUM(BQ803:BT803)</f>
        <v>0</v>
      </c>
      <c r="BQ803" s="238"/>
      <c r="BR803" s="238"/>
      <c r="BS803" s="238"/>
      <c r="BT803" s="246"/>
      <c r="BU803" s="249">
        <f>SUM(BV803:BY803)</f>
        <v>0</v>
      </c>
      <c r="BV803" s="238"/>
      <c r="BW803" s="238"/>
      <c r="BX803" s="238"/>
      <c r="BY803" s="246"/>
      <c r="CA803" s="222">
        <v>715</v>
      </c>
      <c r="CB803" s="216"/>
      <c r="CC803" s="216"/>
      <c r="CD803" s="216"/>
      <c r="CE803" s="216"/>
      <c r="CF803" s="216">
        <f t="shared" si="640"/>
        <v>0</v>
      </c>
      <c r="CH803" s="263">
        <v>32</v>
      </c>
      <c r="CJ803" s="274">
        <v>111</v>
      </c>
    </row>
    <row r="804" spans="1:88" s="211" customFormat="1" ht="16.5" customHeight="1" x14ac:dyDescent="0.15">
      <c r="A804" s="213"/>
      <c r="B804" s="236"/>
      <c r="C804" s="368"/>
      <c r="D804" s="697" t="s">
        <v>1621</v>
      </c>
      <c r="E804" s="267"/>
      <c r="F804" s="272"/>
      <c r="G804" s="225"/>
      <c r="H804" s="1182">
        <v>3</v>
      </c>
      <c r="I804" s="275"/>
      <c r="J804" s="320"/>
      <c r="K804" s="232"/>
      <c r="L804" s="232"/>
      <c r="M804" s="232"/>
      <c r="N804" s="232"/>
      <c r="O804" s="232"/>
      <c r="P804" s="232"/>
      <c r="Q804" s="233"/>
      <c r="R804" s="255"/>
      <c r="S804" s="255"/>
      <c r="T804" s="975">
        <f>SUBTOTAL(9,T803:T803)</f>
        <v>16000</v>
      </c>
      <c r="U804" s="214">
        <f t="shared" ref="U804:AD804" si="645">SUBTOTAL(9,U803:U803)</f>
        <v>0</v>
      </c>
      <c r="V804" s="218">
        <f t="shared" si="645"/>
        <v>0</v>
      </c>
      <c r="W804" s="218">
        <f t="shared" si="645"/>
        <v>0</v>
      </c>
      <c r="X804" s="218">
        <f t="shared" si="645"/>
        <v>0</v>
      </c>
      <c r="Y804" s="212">
        <f t="shared" si="645"/>
        <v>0</v>
      </c>
      <c r="Z804" s="975">
        <f t="shared" si="645"/>
        <v>16000</v>
      </c>
      <c r="AA804" s="218">
        <f t="shared" si="645"/>
        <v>0</v>
      </c>
      <c r="AB804" s="218">
        <f t="shared" si="645"/>
        <v>0</v>
      </c>
      <c r="AC804" s="218">
        <f t="shared" si="645"/>
        <v>0</v>
      </c>
      <c r="AD804" s="1141">
        <f t="shared" si="645"/>
        <v>16000</v>
      </c>
      <c r="AE804" s="252"/>
      <c r="AF804" s="252"/>
      <c r="AH804" s="249"/>
      <c r="AI804" s="238"/>
      <c r="AJ804" s="238"/>
      <c r="AK804" s="238"/>
      <c r="AL804" s="239"/>
      <c r="AM804" s="254"/>
      <c r="AN804" s="262"/>
      <c r="AO804" s="249"/>
      <c r="AP804" s="238"/>
      <c r="AQ804" s="238"/>
      <c r="AR804" s="238"/>
      <c r="AS804" s="242"/>
      <c r="AT804" s="214"/>
      <c r="AU804" s="238"/>
      <c r="AV804" s="238"/>
      <c r="AW804" s="238"/>
      <c r="AX804" s="239"/>
      <c r="AY804" s="249"/>
      <c r="AZ804" s="238"/>
      <c r="BA804" s="238"/>
      <c r="BB804" s="238"/>
      <c r="BC804" s="281"/>
      <c r="BD804" s="254"/>
      <c r="BE804" s="252"/>
      <c r="BF804" s="249"/>
      <c r="BG804" s="238"/>
      <c r="BH804" s="238"/>
      <c r="BI804" s="238"/>
      <c r="BJ804" s="239"/>
      <c r="BK804" s="249"/>
      <c r="BL804" s="238"/>
      <c r="BM804" s="238"/>
      <c r="BN804" s="238"/>
      <c r="BO804" s="246"/>
      <c r="BP804" s="223"/>
      <c r="BQ804" s="238"/>
      <c r="BR804" s="238"/>
      <c r="BS804" s="238"/>
      <c r="BT804" s="246"/>
      <c r="BU804" s="249"/>
      <c r="BV804" s="238"/>
      <c r="BW804" s="238"/>
      <c r="BX804" s="238"/>
      <c r="BY804" s="246"/>
      <c r="CA804" s="222"/>
      <c r="CB804" s="216"/>
      <c r="CC804" s="216"/>
      <c r="CD804" s="216"/>
      <c r="CE804" s="216"/>
      <c r="CF804" s="216">
        <f t="shared" si="640"/>
        <v>0</v>
      </c>
      <c r="CH804" s="263"/>
      <c r="CJ804" s="274"/>
    </row>
    <row r="805" spans="1:88" s="211" customFormat="1" ht="16.5" customHeight="1" x14ac:dyDescent="0.15">
      <c r="A805" s="213">
        <f>+ROW()-14</f>
        <v>791</v>
      </c>
      <c r="B805" s="236" t="s">
        <v>74</v>
      </c>
      <c r="C805" s="368" t="s">
        <v>1622</v>
      </c>
      <c r="D805" s="266" t="s">
        <v>1623</v>
      </c>
      <c r="E805" s="267" t="s">
        <v>1583</v>
      </c>
      <c r="F805" s="272" t="s">
        <v>1584</v>
      </c>
      <c r="G805" s="225" t="s">
        <v>1624</v>
      </c>
      <c r="H805" s="263" t="s">
        <v>260</v>
      </c>
      <c r="I805" s="230">
        <v>43525</v>
      </c>
      <c r="J805" s="231">
        <v>44651</v>
      </c>
      <c r="K805" s="232">
        <v>10</v>
      </c>
      <c r="L805" s="232">
        <v>4</v>
      </c>
      <c r="M805" s="232">
        <v>2</v>
      </c>
      <c r="N805" s="232">
        <v>1</v>
      </c>
      <c r="O805" s="232">
        <v>1</v>
      </c>
      <c r="P805" s="232">
        <v>3</v>
      </c>
      <c r="Q805" s="233">
        <v>1</v>
      </c>
      <c r="R805" s="255"/>
      <c r="S805" s="255"/>
      <c r="T805" s="624">
        <v>155000</v>
      </c>
      <c r="U805" s="214">
        <f>AH805+AO805</f>
        <v>51667</v>
      </c>
      <c r="V805" s="218">
        <f>AI805+AP805</f>
        <v>0</v>
      </c>
      <c r="W805" s="218">
        <f>AJ805+AQ805</f>
        <v>0</v>
      </c>
      <c r="X805" s="218">
        <f>AK805+AR805</f>
        <v>0</v>
      </c>
      <c r="Y805" s="212">
        <f>AL805+AS805</f>
        <v>51667</v>
      </c>
      <c r="Z805" s="214">
        <f>AT805+AY805+BF805+BK805+BP805+BU805</f>
        <v>103333</v>
      </c>
      <c r="AA805" s="218">
        <f>AU805+AZ805+BG805+BL805+BQ805+BV805</f>
        <v>0</v>
      </c>
      <c r="AB805" s="218">
        <f>AV805+BA805+BH805+BM805+BR805+BW805</f>
        <v>0</v>
      </c>
      <c r="AC805" s="218">
        <f>AW805+BB805+BI805+BN805+BS805+BX805</f>
        <v>0</v>
      </c>
      <c r="AD805" s="212">
        <f>AX805+BC805+BJ805+BO805+BT805+BY805</f>
        <v>103333</v>
      </c>
      <c r="AE805" s="252"/>
      <c r="AF805" s="252"/>
      <c r="AH805" s="249">
        <f>SUM(AI805:AL805)</f>
        <v>0</v>
      </c>
      <c r="AI805" s="238"/>
      <c r="AJ805" s="238"/>
      <c r="AK805" s="238"/>
      <c r="AL805" s="239"/>
      <c r="AM805" s="254"/>
      <c r="AN805" s="262"/>
      <c r="AO805" s="249">
        <f>SUM(AP805:AS805)</f>
        <v>51667</v>
      </c>
      <c r="AP805" s="238"/>
      <c r="AQ805" s="238"/>
      <c r="AR805" s="238"/>
      <c r="AS805" s="242">
        <v>51667</v>
      </c>
      <c r="AT805" s="214">
        <f>SUM(AU805:AX805)</f>
        <v>51667</v>
      </c>
      <c r="AU805" s="238"/>
      <c r="AV805" s="238"/>
      <c r="AW805" s="238"/>
      <c r="AX805" s="239">
        <v>51667</v>
      </c>
      <c r="AY805" s="249">
        <f>SUM(AZ805:BC805)</f>
        <v>51666</v>
      </c>
      <c r="AZ805" s="238"/>
      <c r="BA805" s="238"/>
      <c r="BB805" s="238"/>
      <c r="BC805" s="246">
        <v>51666</v>
      </c>
      <c r="BD805" s="254"/>
      <c r="BE805" s="252"/>
      <c r="BF805" s="249">
        <f>SUM(BG805:BJ805)</f>
        <v>0</v>
      </c>
      <c r="BG805" s="238"/>
      <c r="BH805" s="238"/>
      <c r="BI805" s="238"/>
      <c r="BJ805" s="239">
        <v>0</v>
      </c>
      <c r="BK805" s="249">
        <f>SUM(BL805:BO805)</f>
        <v>0</v>
      </c>
      <c r="BL805" s="238"/>
      <c r="BM805" s="238"/>
      <c r="BN805" s="238"/>
      <c r="BO805" s="246"/>
      <c r="BP805" s="223">
        <f>SUM(BQ805:BT805)</f>
        <v>0</v>
      </c>
      <c r="BQ805" s="238"/>
      <c r="BR805" s="238"/>
      <c r="BS805" s="238"/>
      <c r="BT805" s="246"/>
      <c r="BU805" s="249">
        <f>SUM(BV805:BY805)</f>
        <v>0</v>
      </c>
      <c r="BV805" s="238"/>
      <c r="BW805" s="238"/>
      <c r="BX805" s="238"/>
      <c r="BY805" s="246"/>
      <c r="CA805" s="222">
        <v>717</v>
      </c>
      <c r="CB805" s="216"/>
      <c r="CC805" s="216"/>
      <c r="CD805" s="216"/>
      <c r="CE805" s="216"/>
      <c r="CF805" s="216">
        <f t="shared" si="640"/>
        <v>0</v>
      </c>
      <c r="CH805" s="263" t="s">
        <v>86</v>
      </c>
      <c r="CJ805" s="274">
        <v>111</v>
      </c>
    </row>
    <row r="806" spans="1:88" s="211" customFormat="1" ht="16.5" customHeight="1" x14ac:dyDescent="0.15">
      <c r="A806" s="213"/>
      <c r="B806" s="237"/>
      <c r="C806" s="811"/>
      <c r="D806" s="812" t="s">
        <v>1623</v>
      </c>
      <c r="E806" s="810"/>
      <c r="F806" s="292"/>
      <c r="G806" s="285"/>
      <c r="H806" s="1175" t="s">
        <v>260</v>
      </c>
      <c r="I806" s="230"/>
      <c r="J806" s="231"/>
      <c r="K806" s="234"/>
      <c r="L806" s="234"/>
      <c r="M806" s="234"/>
      <c r="N806" s="234"/>
      <c r="O806" s="234"/>
      <c r="P806" s="234"/>
      <c r="Q806" s="235"/>
      <c r="R806" s="255"/>
      <c r="S806" s="255"/>
      <c r="T806" s="936">
        <f>SUBTOTAL(9,T805:T805)</f>
        <v>155000</v>
      </c>
      <c r="U806" s="1138">
        <f t="shared" ref="U806:AD806" si="646">SUBTOTAL(9,U805:U805)</f>
        <v>51667</v>
      </c>
      <c r="V806" s="220">
        <f t="shared" si="646"/>
        <v>0</v>
      </c>
      <c r="W806" s="220">
        <f t="shared" si="646"/>
        <v>0</v>
      </c>
      <c r="X806" s="220">
        <f t="shared" si="646"/>
        <v>0</v>
      </c>
      <c r="Y806" s="221">
        <f t="shared" si="646"/>
        <v>51667</v>
      </c>
      <c r="Z806" s="936">
        <f t="shared" si="646"/>
        <v>103333</v>
      </c>
      <c r="AA806" s="220">
        <f t="shared" si="646"/>
        <v>0</v>
      </c>
      <c r="AB806" s="220">
        <f t="shared" si="646"/>
        <v>0</v>
      </c>
      <c r="AC806" s="220">
        <f t="shared" si="646"/>
        <v>0</v>
      </c>
      <c r="AD806" s="1104">
        <f t="shared" si="646"/>
        <v>103333</v>
      </c>
      <c r="AE806" s="252"/>
      <c r="AF806" s="252"/>
      <c r="AH806" s="251"/>
      <c r="AI806" s="240"/>
      <c r="AJ806" s="240"/>
      <c r="AK806" s="240"/>
      <c r="AL806" s="241"/>
      <c r="AM806" s="254"/>
      <c r="AN806" s="262"/>
      <c r="AO806" s="249"/>
      <c r="AP806" s="240"/>
      <c r="AQ806" s="240"/>
      <c r="AR806" s="240"/>
      <c r="AS806" s="243"/>
      <c r="AT806" s="214"/>
      <c r="AU806" s="240"/>
      <c r="AV806" s="240"/>
      <c r="AW806" s="240"/>
      <c r="AX806" s="241"/>
      <c r="AY806" s="249"/>
      <c r="AZ806" s="240"/>
      <c r="BA806" s="240"/>
      <c r="BB806" s="240"/>
      <c r="BC806" s="247"/>
      <c r="BD806" s="254"/>
      <c r="BE806" s="252"/>
      <c r="BF806" s="249"/>
      <c r="BG806" s="240"/>
      <c r="BH806" s="240"/>
      <c r="BI806" s="240"/>
      <c r="BJ806" s="241"/>
      <c r="BK806" s="249"/>
      <c r="BL806" s="240"/>
      <c r="BM806" s="240"/>
      <c r="BN806" s="240"/>
      <c r="BO806" s="247"/>
      <c r="BP806" s="223"/>
      <c r="BQ806" s="240"/>
      <c r="BR806" s="240"/>
      <c r="BS806" s="240"/>
      <c r="BT806" s="247"/>
      <c r="BU806" s="249"/>
      <c r="BV806" s="240"/>
      <c r="BW806" s="240"/>
      <c r="BX806" s="240"/>
      <c r="BY806" s="247"/>
      <c r="CA806" s="222"/>
      <c r="CB806" s="216"/>
      <c r="CC806" s="216"/>
      <c r="CD806" s="216"/>
      <c r="CE806" s="216"/>
      <c r="CF806" s="216">
        <f t="shared" si="640"/>
        <v>0</v>
      </c>
      <c r="CH806" s="263"/>
      <c r="CJ806" s="274"/>
    </row>
    <row r="807" spans="1:88" s="211" customFormat="1" ht="16.5" customHeight="1" x14ac:dyDescent="0.15">
      <c r="A807" s="213">
        <f>+ROW()-14</f>
        <v>793</v>
      </c>
      <c r="B807" s="237" t="s">
        <v>28</v>
      </c>
      <c r="C807" s="485" t="s">
        <v>1622</v>
      </c>
      <c r="D807" s="304" t="s">
        <v>1626</v>
      </c>
      <c r="E807" s="267" t="s">
        <v>1583</v>
      </c>
      <c r="F807" s="292" t="s">
        <v>1584</v>
      </c>
      <c r="G807" s="285" t="s">
        <v>1627</v>
      </c>
      <c r="H807" s="263" t="s">
        <v>255</v>
      </c>
      <c r="I807" s="230">
        <v>43891</v>
      </c>
      <c r="J807" s="231">
        <v>45016</v>
      </c>
      <c r="K807" s="234">
        <v>10</v>
      </c>
      <c r="L807" s="234">
        <v>4</v>
      </c>
      <c r="M807" s="234">
        <v>2</v>
      </c>
      <c r="N807" s="234">
        <v>1</v>
      </c>
      <c r="O807" s="234">
        <v>1</v>
      </c>
      <c r="P807" s="234">
        <v>3</v>
      </c>
      <c r="Q807" s="235">
        <v>1</v>
      </c>
      <c r="R807" s="255"/>
      <c r="S807" s="255"/>
      <c r="T807" s="623">
        <v>341000</v>
      </c>
      <c r="U807" s="219">
        <f>AH807+AO807</f>
        <v>0</v>
      </c>
      <c r="V807" s="220">
        <f>AI807+AP807</f>
        <v>0</v>
      </c>
      <c r="W807" s="220">
        <f>AJ807+AQ807</f>
        <v>0</v>
      </c>
      <c r="X807" s="220">
        <f>AK807+AR807</f>
        <v>0</v>
      </c>
      <c r="Y807" s="221">
        <f>AL807+AS807</f>
        <v>0</v>
      </c>
      <c r="Z807" s="219">
        <f>AT807+AY807+BF807+BK807+BP807+BU807</f>
        <v>341000</v>
      </c>
      <c r="AA807" s="220">
        <f>AU807+AZ807+BG807+BL807+BQ807+BV807</f>
        <v>0</v>
      </c>
      <c r="AB807" s="220">
        <f>AV807+BA807+BH807+BM807+BR807+BW807</f>
        <v>0</v>
      </c>
      <c r="AC807" s="220">
        <f>AW807+BB807+BI807+BN807+BS807+BX807</f>
        <v>0</v>
      </c>
      <c r="AD807" s="221">
        <f>AX807+BC807+BJ807+BO807+BT807+BY807</f>
        <v>341000</v>
      </c>
      <c r="AE807" s="252"/>
      <c r="AF807" s="252"/>
      <c r="AH807" s="251">
        <f>SUM(AI807:AL807)</f>
        <v>0</v>
      </c>
      <c r="AI807" s="240"/>
      <c r="AJ807" s="240"/>
      <c r="AK807" s="240"/>
      <c r="AL807" s="241"/>
      <c r="AM807" s="254"/>
      <c r="AN807" s="262"/>
      <c r="AO807" s="249">
        <f>SUM(AP807:AS807)</f>
        <v>0</v>
      </c>
      <c r="AP807" s="240"/>
      <c r="AQ807" s="240"/>
      <c r="AR807" s="240"/>
      <c r="AS807" s="243"/>
      <c r="AT807" s="214">
        <f>SUM(AU807:AX807)</f>
        <v>0</v>
      </c>
      <c r="AU807" s="240"/>
      <c r="AV807" s="240"/>
      <c r="AW807" s="240"/>
      <c r="AX807" s="241"/>
      <c r="AY807" s="249">
        <f>SUM(AZ807:BC807)</f>
        <v>113667</v>
      </c>
      <c r="AZ807" s="240"/>
      <c r="BA807" s="240"/>
      <c r="BB807" s="240"/>
      <c r="BC807" s="247">
        <v>113667</v>
      </c>
      <c r="BD807" s="254"/>
      <c r="BE807" s="252"/>
      <c r="BF807" s="249">
        <f>SUM(BG807:BJ807)</f>
        <v>113667</v>
      </c>
      <c r="BG807" s="240"/>
      <c r="BH807" s="240"/>
      <c r="BI807" s="240"/>
      <c r="BJ807" s="241">
        <v>113667</v>
      </c>
      <c r="BK807" s="249">
        <f>SUM(BL807:BO807)</f>
        <v>113666</v>
      </c>
      <c r="BL807" s="240"/>
      <c r="BM807" s="240"/>
      <c r="BN807" s="240"/>
      <c r="BO807" s="247">
        <v>113666</v>
      </c>
      <c r="BP807" s="223">
        <f>SUM(BQ807:BT807)</f>
        <v>0</v>
      </c>
      <c r="BQ807" s="240"/>
      <c r="BR807" s="240"/>
      <c r="BS807" s="240"/>
      <c r="BT807" s="247"/>
      <c r="BU807" s="249">
        <f>SUM(BV807:BY807)</f>
        <v>0</v>
      </c>
      <c r="BV807" s="240"/>
      <c r="BW807" s="240"/>
      <c r="BX807" s="240"/>
      <c r="BY807" s="247"/>
      <c r="CA807" s="222">
        <v>721</v>
      </c>
      <c r="CB807" s="216"/>
      <c r="CC807" s="216"/>
      <c r="CD807" s="216"/>
      <c r="CE807" s="216"/>
      <c r="CF807" s="216">
        <f t="shared" si="640"/>
        <v>0</v>
      </c>
      <c r="CH807" s="263" t="s">
        <v>76</v>
      </c>
      <c r="CJ807" s="274">
        <v>111</v>
      </c>
    </row>
    <row r="808" spans="1:88" s="211" customFormat="1" ht="16.5" customHeight="1" x14ac:dyDescent="0.15">
      <c r="A808" s="213"/>
      <c r="B808" s="237"/>
      <c r="C808" s="485"/>
      <c r="D808" s="680" t="s">
        <v>1626</v>
      </c>
      <c r="E808" s="267"/>
      <c r="F808" s="292"/>
      <c r="G808" s="285"/>
      <c r="H808" s="1175" t="s">
        <v>255</v>
      </c>
      <c r="I808" s="230"/>
      <c r="J808" s="231"/>
      <c r="K808" s="234"/>
      <c r="L808" s="234"/>
      <c r="M808" s="234"/>
      <c r="N808" s="234"/>
      <c r="O808" s="234"/>
      <c r="P808" s="234"/>
      <c r="Q808" s="235"/>
      <c r="R808" s="255"/>
      <c r="S808" s="255"/>
      <c r="T808" s="936">
        <f>SUBTOTAL(9,T807:T807)</f>
        <v>341000</v>
      </c>
      <c r="U808" s="219">
        <f t="shared" ref="U808:AD808" si="647">SUBTOTAL(9,U807:U807)</f>
        <v>0</v>
      </c>
      <c r="V808" s="220">
        <f t="shared" si="647"/>
        <v>0</v>
      </c>
      <c r="W808" s="220">
        <f t="shared" si="647"/>
        <v>0</v>
      </c>
      <c r="X808" s="220">
        <f t="shared" si="647"/>
        <v>0</v>
      </c>
      <c r="Y808" s="221">
        <f t="shared" si="647"/>
        <v>0</v>
      </c>
      <c r="Z808" s="936">
        <f t="shared" si="647"/>
        <v>341000</v>
      </c>
      <c r="AA808" s="220">
        <f t="shared" si="647"/>
        <v>0</v>
      </c>
      <c r="AB808" s="220">
        <f t="shared" si="647"/>
        <v>0</v>
      </c>
      <c r="AC808" s="220">
        <f t="shared" si="647"/>
        <v>0</v>
      </c>
      <c r="AD808" s="1104">
        <f t="shared" si="647"/>
        <v>341000</v>
      </c>
      <c r="AE808" s="252"/>
      <c r="AF808" s="252"/>
      <c r="AH808" s="251"/>
      <c r="AI808" s="240"/>
      <c r="AJ808" s="240"/>
      <c r="AK808" s="240"/>
      <c r="AL808" s="241"/>
      <c r="AM808" s="254"/>
      <c r="AN808" s="262"/>
      <c r="AO808" s="249"/>
      <c r="AP808" s="240"/>
      <c r="AQ808" s="240"/>
      <c r="AR808" s="240"/>
      <c r="AS808" s="243"/>
      <c r="AT808" s="214"/>
      <c r="AU808" s="240"/>
      <c r="AV808" s="240"/>
      <c r="AW808" s="240"/>
      <c r="AX808" s="241"/>
      <c r="AY808" s="249"/>
      <c r="AZ808" s="240"/>
      <c r="BA808" s="240"/>
      <c r="BB808" s="240"/>
      <c r="BC808" s="247"/>
      <c r="BD808" s="254"/>
      <c r="BE808" s="252"/>
      <c r="BF808" s="249"/>
      <c r="BG808" s="240"/>
      <c r="BH808" s="240"/>
      <c r="BI808" s="240"/>
      <c r="BJ808" s="241"/>
      <c r="BK808" s="249"/>
      <c r="BL808" s="240"/>
      <c r="BM808" s="240"/>
      <c r="BN808" s="240"/>
      <c r="BO808" s="247"/>
      <c r="BP808" s="223"/>
      <c r="BQ808" s="240"/>
      <c r="BR808" s="240"/>
      <c r="BS808" s="240"/>
      <c r="BT808" s="247"/>
      <c r="BU808" s="249"/>
      <c r="BV808" s="240"/>
      <c r="BW808" s="240"/>
      <c r="BX808" s="240"/>
      <c r="BY808" s="247"/>
      <c r="CA808" s="222"/>
      <c r="CB808" s="216"/>
      <c r="CC808" s="216"/>
      <c r="CD808" s="216"/>
      <c r="CE808" s="216"/>
      <c r="CF808" s="216">
        <f t="shared" si="640"/>
        <v>0</v>
      </c>
      <c r="CH808" s="263"/>
      <c r="CJ808" s="274"/>
    </row>
    <row r="809" spans="1:88" s="211" customFormat="1" ht="16.5" customHeight="1" x14ac:dyDescent="0.15">
      <c r="A809" s="213">
        <f>+ROW()-14</f>
        <v>795</v>
      </c>
      <c r="B809" s="236" t="s">
        <v>26</v>
      </c>
      <c r="C809" s="368" t="s">
        <v>1622</v>
      </c>
      <c r="D809" s="266" t="s">
        <v>1622</v>
      </c>
      <c r="E809" s="267" t="s">
        <v>1583</v>
      </c>
      <c r="F809" s="272" t="s">
        <v>1584</v>
      </c>
      <c r="G809" s="225" t="s">
        <v>1625</v>
      </c>
      <c r="H809" s="319">
        <v>3</v>
      </c>
      <c r="I809" s="275">
        <v>44256</v>
      </c>
      <c r="J809" s="320">
        <v>44651</v>
      </c>
      <c r="K809" s="232">
        <v>10</v>
      </c>
      <c r="L809" s="232">
        <v>4</v>
      </c>
      <c r="M809" s="232">
        <v>2</v>
      </c>
      <c r="N809" s="232">
        <v>1</v>
      </c>
      <c r="O809" s="232">
        <v>1</v>
      </c>
      <c r="P809" s="232">
        <v>3</v>
      </c>
      <c r="Q809" s="233">
        <v>1</v>
      </c>
      <c r="R809" s="255"/>
      <c r="S809" s="255"/>
      <c r="T809" s="282">
        <v>119000</v>
      </c>
      <c r="U809" s="214">
        <f>AH809+AO809</f>
        <v>0</v>
      </c>
      <c r="V809" s="218">
        <f>AI809+AP809</f>
        <v>0</v>
      </c>
      <c r="W809" s="218">
        <f>AJ809+AQ809</f>
        <v>0</v>
      </c>
      <c r="X809" s="218">
        <f>AK809+AR809</f>
        <v>0</v>
      </c>
      <c r="Y809" s="212">
        <f>AL809+AS809</f>
        <v>0</v>
      </c>
      <c r="Z809" s="214">
        <f>AT809+AY809+BF809+BK809+BP809+BU809</f>
        <v>119000</v>
      </c>
      <c r="AA809" s="218">
        <f>AU809+AZ809+BG809+BL809+BQ809+BV809</f>
        <v>0</v>
      </c>
      <c r="AB809" s="218">
        <f>AV809+BA809+BH809+BM809+BR809+BW809</f>
        <v>0</v>
      </c>
      <c r="AC809" s="218">
        <f>AW809+BB809+BI809+BN809+BS809+BX809</f>
        <v>0</v>
      </c>
      <c r="AD809" s="212">
        <f>AX809+BC809+BJ809+BO809+BT809+BY809</f>
        <v>119000</v>
      </c>
      <c r="AE809" s="252"/>
      <c r="AF809" s="252"/>
      <c r="AH809" s="249">
        <f>SUM(AI809:AL809)</f>
        <v>0</v>
      </c>
      <c r="AI809" s="238"/>
      <c r="AJ809" s="238"/>
      <c r="AK809" s="238"/>
      <c r="AL809" s="239"/>
      <c r="AM809" s="254"/>
      <c r="AN809" s="262"/>
      <c r="AO809" s="249">
        <f>SUM(AP809:AS809)</f>
        <v>0</v>
      </c>
      <c r="AP809" s="238"/>
      <c r="AQ809" s="238"/>
      <c r="AR809" s="238"/>
      <c r="AS809" s="242"/>
      <c r="AT809" s="214">
        <f>SUM(AU809:AX809)</f>
        <v>0</v>
      </c>
      <c r="AU809" s="238"/>
      <c r="AV809" s="238"/>
      <c r="AW809" s="238"/>
      <c r="AX809" s="239"/>
      <c r="AY809" s="249">
        <f>SUM(AZ809:BC809)</f>
        <v>119000</v>
      </c>
      <c r="AZ809" s="238"/>
      <c r="BA809" s="238"/>
      <c r="BB809" s="238"/>
      <c r="BC809" s="281">
        <f>118109+891</f>
        <v>119000</v>
      </c>
      <c r="BD809" s="254"/>
      <c r="BE809" s="252"/>
      <c r="BF809" s="249">
        <f>SUM(BG809:BJ809)</f>
        <v>0</v>
      </c>
      <c r="BG809" s="238"/>
      <c r="BH809" s="238"/>
      <c r="BI809" s="238"/>
      <c r="BJ809" s="239"/>
      <c r="BK809" s="249">
        <f>SUM(BL809:BO809)</f>
        <v>0</v>
      </c>
      <c r="BL809" s="238"/>
      <c r="BM809" s="238"/>
      <c r="BN809" s="238"/>
      <c r="BO809" s="246"/>
      <c r="BP809" s="223">
        <f>SUM(BQ809:BT809)</f>
        <v>0</v>
      </c>
      <c r="BQ809" s="238"/>
      <c r="BR809" s="238"/>
      <c r="BS809" s="238"/>
      <c r="BT809" s="246"/>
      <c r="BU809" s="249">
        <f>SUM(BV809:BY809)</f>
        <v>0</v>
      </c>
      <c r="BV809" s="238"/>
      <c r="BW809" s="238"/>
      <c r="BX809" s="238"/>
      <c r="BY809" s="246"/>
      <c r="CA809" s="222">
        <v>719</v>
      </c>
      <c r="CB809" s="216"/>
      <c r="CC809" s="216"/>
      <c r="CD809" s="216"/>
      <c r="CE809" s="216"/>
      <c r="CF809" s="216">
        <f t="shared" si="640"/>
        <v>0</v>
      </c>
      <c r="CH809" s="263">
        <v>32</v>
      </c>
      <c r="CJ809" s="274">
        <v>111</v>
      </c>
    </row>
    <row r="810" spans="1:88" s="211" customFormat="1" ht="16.5" customHeight="1" x14ac:dyDescent="0.15">
      <c r="A810" s="213"/>
      <c r="B810" s="236"/>
      <c r="C810" s="368"/>
      <c r="D810" s="697" t="s">
        <v>1622</v>
      </c>
      <c r="E810" s="267"/>
      <c r="F810" s="272"/>
      <c r="G810" s="225"/>
      <c r="H810" s="1182">
        <v>3</v>
      </c>
      <c r="I810" s="275"/>
      <c r="J810" s="320"/>
      <c r="K810" s="232"/>
      <c r="L810" s="232"/>
      <c r="M810" s="232"/>
      <c r="N810" s="232"/>
      <c r="O810" s="232"/>
      <c r="P810" s="232"/>
      <c r="Q810" s="233"/>
      <c r="R810" s="255"/>
      <c r="S810" s="255"/>
      <c r="T810" s="975">
        <f>SUBTOTAL(9,T809:T809)</f>
        <v>119000</v>
      </c>
      <c r="U810" s="214">
        <f t="shared" ref="U810:AD810" si="648">SUBTOTAL(9,U809:U809)</f>
        <v>0</v>
      </c>
      <c r="V810" s="218">
        <f t="shared" si="648"/>
        <v>0</v>
      </c>
      <c r="W810" s="218">
        <f t="shared" si="648"/>
        <v>0</v>
      </c>
      <c r="X810" s="218">
        <f t="shared" si="648"/>
        <v>0</v>
      </c>
      <c r="Y810" s="212">
        <f t="shared" si="648"/>
        <v>0</v>
      </c>
      <c r="Z810" s="975">
        <f t="shared" si="648"/>
        <v>119000</v>
      </c>
      <c r="AA810" s="218">
        <f t="shared" si="648"/>
        <v>0</v>
      </c>
      <c r="AB810" s="218">
        <f t="shared" si="648"/>
        <v>0</v>
      </c>
      <c r="AC810" s="218">
        <f t="shared" si="648"/>
        <v>0</v>
      </c>
      <c r="AD810" s="1141">
        <f t="shared" si="648"/>
        <v>119000</v>
      </c>
      <c r="AE810" s="252"/>
      <c r="AF810" s="252"/>
      <c r="AH810" s="249"/>
      <c r="AI810" s="238"/>
      <c r="AJ810" s="238"/>
      <c r="AK810" s="238"/>
      <c r="AL810" s="239"/>
      <c r="AM810" s="254"/>
      <c r="AN810" s="262"/>
      <c r="AO810" s="249"/>
      <c r="AP810" s="238"/>
      <c r="AQ810" s="238"/>
      <c r="AR810" s="238"/>
      <c r="AS810" s="242"/>
      <c r="AT810" s="214"/>
      <c r="AU810" s="238"/>
      <c r="AV810" s="238"/>
      <c r="AW810" s="238"/>
      <c r="AX810" s="239"/>
      <c r="AY810" s="249"/>
      <c r="AZ810" s="238"/>
      <c r="BA810" s="238"/>
      <c r="BB810" s="238"/>
      <c r="BC810" s="281"/>
      <c r="BD810" s="254"/>
      <c r="BE810" s="252"/>
      <c r="BF810" s="249"/>
      <c r="BG810" s="238"/>
      <c r="BH810" s="238"/>
      <c r="BI810" s="238"/>
      <c r="BJ810" s="239"/>
      <c r="BK810" s="249"/>
      <c r="BL810" s="238"/>
      <c r="BM810" s="238"/>
      <c r="BN810" s="238"/>
      <c r="BO810" s="246"/>
      <c r="BP810" s="223"/>
      <c r="BQ810" s="238"/>
      <c r="BR810" s="238"/>
      <c r="BS810" s="238"/>
      <c r="BT810" s="246"/>
      <c r="BU810" s="249"/>
      <c r="BV810" s="238"/>
      <c r="BW810" s="238"/>
      <c r="BX810" s="238"/>
      <c r="BY810" s="246"/>
      <c r="CA810" s="222"/>
      <c r="CB810" s="216"/>
      <c r="CC810" s="216"/>
      <c r="CD810" s="216"/>
      <c r="CE810" s="216"/>
      <c r="CF810" s="216">
        <f t="shared" si="640"/>
        <v>0</v>
      </c>
      <c r="CH810" s="263"/>
      <c r="CJ810" s="274"/>
    </row>
    <row r="811" spans="1:88" s="211" customFormat="1" ht="16.5" customHeight="1" x14ac:dyDescent="0.15">
      <c r="A811" s="213">
        <f>+ROW()-14</f>
        <v>797</v>
      </c>
      <c r="B811" s="237" t="s">
        <v>74</v>
      </c>
      <c r="C811" s="811" t="s">
        <v>1628</v>
      </c>
      <c r="D811" s="813" t="s">
        <v>1632</v>
      </c>
      <c r="E811" s="810" t="s">
        <v>1583</v>
      </c>
      <c r="F811" s="292" t="s">
        <v>1584</v>
      </c>
      <c r="G811" s="285" t="s">
        <v>1633</v>
      </c>
      <c r="H811" s="263" t="s">
        <v>260</v>
      </c>
      <c r="I811" s="230">
        <v>43525</v>
      </c>
      <c r="J811" s="231">
        <v>44651</v>
      </c>
      <c r="K811" s="234">
        <v>10</v>
      </c>
      <c r="L811" s="234">
        <v>4</v>
      </c>
      <c r="M811" s="234">
        <v>2</v>
      </c>
      <c r="N811" s="234">
        <v>1</v>
      </c>
      <c r="O811" s="234">
        <v>1</v>
      </c>
      <c r="P811" s="234">
        <v>4</v>
      </c>
      <c r="Q811" s="235">
        <v>1</v>
      </c>
      <c r="R811" s="255"/>
      <c r="S811" s="255"/>
      <c r="T811" s="261">
        <v>3856000</v>
      </c>
      <c r="U811" s="219">
        <f>AH811+AO811</f>
        <v>1284200</v>
      </c>
      <c r="V811" s="220">
        <f>AI811+AP811</f>
        <v>0</v>
      </c>
      <c r="W811" s="220">
        <f>AJ811+AQ811</f>
        <v>0</v>
      </c>
      <c r="X811" s="220">
        <f>AK811+AR811</f>
        <v>0</v>
      </c>
      <c r="Y811" s="221">
        <f>AL811+AS811</f>
        <v>1284200</v>
      </c>
      <c r="Z811" s="219">
        <f>AT811+AY811+BF811+BK811+BP811+BU811</f>
        <v>2570100</v>
      </c>
      <c r="AA811" s="220">
        <f>AU811+AZ811+BG811+BL811+BQ811+BV811</f>
        <v>0</v>
      </c>
      <c r="AB811" s="220">
        <f>AV811+BA811+BH811+BM811+BR811+BW811</f>
        <v>0</v>
      </c>
      <c r="AC811" s="220">
        <f>AW811+BB811+BI811+BN811+BS811+BX811</f>
        <v>0</v>
      </c>
      <c r="AD811" s="221">
        <f>AX811+BC811+BJ811+BO811+BT811+BY811</f>
        <v>2570100</v>
      </c>
      <c r="AE811" s="252"/>
      <c r="AF811" s="252"/>
      <c r="AH811" s="251">
        <f>SUM(AI811:AL811)</f>
        <v>0</v>
      </c>
      <c r="AI811" s="240"/>
      <c r="AJ811" s="240"/>
      <c r="AK811" s="240"/>
      <c r="AL811" s="241"/>
      <c r="AM811" s="254"/>
      <c r="AN811" s="262"/>
      <c r="AO811" s="249">
        <f>SUM(AP811:AS811)</f>
        <v>1284200</v>
      </c>
      <c r="AP811" s="240"/>
      <c r="AQ811" s="240"/>
      <c r="AR811" s="240"/>
      <c r="AS811" s="243">
        <v>1284200</v>
      </c>
      <c r="AT811" s="214">
        <f>SUM(AU811:AX811)</f>
        <v>1284200</v>
      </c>
      <c r="AU811" s="240"/>
      <c r="AV811" s="240"/>
      <c r="AW811" s="240"/>
      <c r="AX811" s="241">
        <v>1284200</v>
      </c>
      <c r="AY811" s="249">
        <f>SUM(AZ811:BC811)</f>
        <v>1285900</v>
      </c>
      <c r="AZ811" s="240"/>
      <c r="BA811" s="240"/>
      <c r="BB811" s="240"/>
      <c r="BC811" s="247">
        <v>1285900</v>
      </c>
      <c r="BD811" s="254"/>
      <c r="BE811" s="252"/>
      <c r="BF811" s="249">
        <f>SUM(BG811:BJ811)</f>
        <v>0</v>
      </c>
      <c r="BG811" s="240"/>
      <c r="BH811" s="240"/>
      <c r="BI811" s="240"/>
      <c r="BJ811" s="241">
        <v>0</v>
      </c>
      <c r="BK811" s="249">
        <f>SUM(BL811:BO811)</f>
        <v>0</v>
      </c>
      <c r="BL811" s="240"/>
      <c r="BM811" s="240"/>
      <c r="BN811" s="240"/>
      <c r="BO811" s="247"/>
      <c r="BP811" s="223">
        <f>SUM(BQ811:BT811)</f>
        <v>0</v>
      </c>
      <c r="BQ811" s="240"/>
      <c r="BR811" s="240"/>
      <c r="BS811" s="240"/>
      <c r="BT811" s="247"/>
      <c r="BU811" s="249">
        <f>SUM(BV811:BY811)</f>
        <v>0</v>
      </c>
      <c r="BV811" s="240"/>
      <c r="BW811" s="240"/>
      <c r="BX811" s="240"/>
      <c r="BY811" s="247"/>
      <c r="CA811" s="222">
        <v>725</v>
      </c>
      <c r="CB811" s="216"/>
      <c r="CC811" s="216"/>
      <c r="CD811" s="216"/>
      <c r="CE811" s="216"/>
      <c r="CF811" s="216">
        <f t="shared" si="640"/>
        <v>1700</v>
      </c>
      <c r="CH811" s="263" t="s">
        <v>86</v>
      </c>
      <c r="CJ811" s="274">
        <v>111</v>
      </c>
    </row>
    <row r="812" spans="1:88" s="211" customFormat="1" ht="16.5" customHeight="1" x14ac:dyDescent="0.15">
      <c r="A812" s="213"/>
      <c r="B812" s="237"/>
      <c r="C812" s="811"/>
      <c r="D812" s="814" t="s">
        <v>1632</v>
      </c>
      <c r="E812" s="810"/>
      <c r="F812" s="292"/>
      <c r="G812" s="285"/>
      <c r="H812" s="1175" t="s">
        <v>260</v>
      </c>
      <c r="I812" s="230"/>
      <c r="J812" s="231"/>
      <c r="K812" s="234"/>
      <c r="L812" s="234"/>
      <c r="M812" s="234"/>
      <c r="N812" s="234"/>
      <c r="O812" s="234"/>
      <c r="P812" s="234"/>
      <c r="Q812" s="235"/>
      <c r="R812" s="255"/>
      <c r="S812" s="255"/>
      <c r="T812" s="936">
        <f>SUBTOTAL(9,T811:T811)</f>
        <v>3856000</v>
      </c>
      <c r="U812" s="1138">
        <f t="shared" ref="U812:AD812" si="649">SUBTOTAL(9,U811:U811)</f>
        <v>1284200</v>
      </c>
      <c r="V812" s="220">
        <f t="shared" si="649"/>
        <v>0</v>
      </c>
      <c r="W812" s="220">
        <f t="shared" si="649"/>
        <v>0</v>
      </c>
      <c r="X812" s="220">
        <f t="shared" si="649"/>
        <v>0</v>
      </c>
      <c r="Y812" s="221">
        <f t="shared" si="649"/>
        <v>1284200</v>
      </c>
      <c r="Z812" s="936">
        <f t="shared" si="649"/>
        <v>2570100</v>
      </c>
      <c r="AA812" s="220">
        <f t="shared" si="649"/>
        <v>0</v>
      </c>
      <c r="AB812" s="220">
        <f t="shared" si="649"/>
        <v>0</v>
      </c>
      <c r="AC812" s="220">
        <f t="shared" si="649"/>
        <v>0</v>
      </c>
      <c r="AD812" s="1104">
        <f t="shared" si="649"/>
        <v>2570100</v>
      </c>
      <c r="AE812" s="252"/>
      <c r="AF812" s="252"/>
      <c r="AH812" s="251"/>
      <c r="AI812" s="240"/>
      <c r="AJ812" s="240"/>
      <c r="AK812" s="240"/>
      <c r="AL812" s="241"/>
      <c r="AM812" s="254"/>
      <c r="AN812" s="262"/>
      <c r="AO812" s="249"/>
      <c r="AP812" s="240"/>
      <c r="AQ812" s="240"/>
      <c r="AR812" s="240"/>
      <c r="AS812" s="243"/>
      <c r="AT812" s="214"/>
      <c r="AU812" s="240"/>
      <c r="AV812" s="240"/>
      <c r="AW812" s="240"/>
      <c r="AX812" s="241"/>
      <c r="AY812" s="249"/>
      <c r="AZ812" s="240"/>
      <c r="BA812" s="240"/>
      <c r="BB812" s="240"/>
      <c r="BC812" s="247"/>
      <c r="BD812" s="254"/>
      <c r="BE812" s="252"/>
      <c r="BF812" s="249"/>
      <c r="BG812" s="240"/>
      <c r="BH812" s="240"/>
      <c r="BI812" s="240"/>
      <c r="BJ812" s="241"/>
      <c r="BK812" s="249"/>
      <c r="BL812" s="240"/>
      <c r="BM812" s="240"/>
      <c r="BN812" s="240"/>
      <c r="BO812" s="247"/>
      <c r="BP812" s="223"/>
      <c r="BQ812" s="240"/>
      <c r="BR812" s="240"/>
      <c r="BS812" s="240"/>
      <c r="BT812" s="247"/>
      <c r="BU812" s="249"/>
      <c r="BV812" s="240"/>
      <c r="BW812" s="240"/>
      <c r="BX812" s="240"/>
      <c r="BY812" s="247"/>
      <c r="CA812" s="222"/>
      <c r="CB812" s="216"/>
      <c r="CC812" s="216"/>
      <c r="CD812" s="216"/>
      <c r="CE812" s="216"/>
      <c r="CF812" s="216">
        <f t="shared" si="640"/>
        <v>1700</v>
      </c>
      <c r="CH812" s="263"/>
      <c r="CJ812" s="274"/>
    </row>
    <row r="813" spans="1:88" s="211" customFormat="1" ht="16.5" customHeight="1" x14ac:dyDescent="0.15">
      <c r="A813" s="213">
        <f>+ROW()-14</f>
        <v>799</v>
      </c>
      <c r="B813" s="236" t="s">
        <v>28</v>
      </c>
      <c r="C813" s="368" t="s">
        <v>1628</v>
      </c>
      <c r="D813" s="266" t="s">
        <v>1635</v>
      </c>
      <c r="E813" s="267" t="s">
        <v>1583</v>
      </c>
      <c r="F813" s="272" t="s">
        <v>1584</v>
      </c>
      <c r="G813" s="225" t="s">
        <v>1636</v>
      </c>
      <c r="H813" s="263" t="s">
        <v>255</v>
      </c>
      <c r="I813" s="230">
        <v>43891</v>
      </c>
      <c r="J813" s="231">
        <v>45016</v>
      </c>
      <c r="K813" s="232">
        <v>10</v>
      </c>
      <c r="L813" s="232">
        <v>4</v>
      </c>
      <c r="M813" s="232">
        <v>2</v>
      </c>
      <c r="N813" s="232">
        <v>1</v>
      </c>
      <c r="O813" s="232">
        <v>1</v>
      </c>
      <c r="P813" s="232">
        <v>5</v>
      </c>
      <c r="Q813" s="233">
        <v>1</v>
      </c>
      <c r="R813" s="255"/>
      <c r="S813" s="255"/>
      <c r="T813" s="258">
        <v>497000</v>
      </c>
      <c r="U813" s="214">
        <f>AH813+AO813</f>
        <v>0</v>
      </c>
      <c r="V813" s="218">
        <f>AI813+AP813</f>
        <v>0</v>
      </c>
      <c r="W813" s="218">
        <f>AJ813+AQ813</f>
        <v>0</v>
      </c>
      <c r="X813" s="218">
        <f>AK813+AR813</f>
        <v>0</v>
      </c>
      <c r="Y813" s="212">
        <f>AL813+AS813</f>
        <v>0</v>
      </c>
      <c r="Z813" s="214">
        <f>AT813+AY813+BF813+BK813+BP813+BU813</f>
        <v>497000</v>
      </c>
      <c r="AA813" s="218">
        <f>AU813+AZ813+BG813+BL813+BQ813+BV813</f>
        <v>0</v>
      </c>
      <c r="AB813" s="218">
        <f>AV813+BA813+BH813+BM813+BR813+BW813</f>
        <v>0</v>
      </c>
      <c r="AC813" s="218">
        <f>AW813+BB813+BI813+BN813+BS813+BX813</f>
        <v>0</v>
      </c>
      <c r="AD813" s="212">
        <f>AX813+BC813+BJ813+BO813+BT813+BY813</f>
        <v>497000</v>
      </c>
      <c r="AE813" s="252"/>
      <c r="AF813" s="252"/>
      <c r="AH813" s="249">
        <f>SUM(AI813:AL813)</f>
        <v>0</v>
      </c>
      <c r="AI813" s="238"/>
      <c r="AJ813" s="238"/>
      <c r="AK813" s="238"/>
      <c r="AL813" s="239"/>
      <c r="AM813" s="254"/>
      <c r="AN813" s="262"/>
      <c r="AO813" s="249">
        <f>SUM(AP813:AS813)</f>
        <v>0</v>
      </c>
      <c r="AP813" s="238"/>
      <c r="AQ813" s="238"/>
      <c r="AR813" s="238"/>
      <c r="AS813" s="242"/>
      <c r="AT813" s="214">
        <f>SUM(AU813:AX813)</f>
        <v>0</v>
      </c>
      <c r="AU813" s="238"/>
      <c r="AV813" s="238"/>
      <c r="AW813" s="238"/>
      <c r="AX813" s="239"/>
      <c r="AY813" s="249">
        <f>SUM(AZ813:BC813)</f>
        <v>165667</v>
      </c>
      <c r="AZ813" s="238"/>
      <c r="BA813" s="238"/>
      <c r="BB813" s="238"/>
      <c r="BC813" s="246">
        <v>165667</v>
      </c>
      <c r="BD813" s="254"/>
      <c r="BE813" s="252"/>
      <c r="BF813" s="249">
        <f>SUM(BG813:BJ813)</f>
        <v>165667</v>
      </c>
      <c r="BG813" s="238"/>
      <c r="BH813" s="238"/>
      <c r="BI813" s="238"/>
      <c r="BJ813" s="239">
        <v>165667</v>
      </c>
      <c r="BK813" s="249">
        <f>SUM(BL813:BO813)</f>
        <v>165666</v>
      </c>
      <c r="BL813" s="238"/>
      <c r="BM813" s="238"/>
      <c r="BN813" s="238"/>
      <c r="BO813" s="246">
        <v>165666</v>
      </c>
      <c r="BP813" s="223">
        <f>SUM(BQ813:BT813)</f>
        <v>0</v>
      </c>
      <c r="BQ813" s="238"/>
      <c r="BR813" s="238"/>
      <c r="BS813" s="238"/>
      <c r="BT813" s="246"/>
      <c r="BU813" s="249">
        <f>SUM(BV813:BY813)</f>
        <v>0</v>
      </c>
      <c r="BV813" s="238"/>
      <c r="BW813" s="238"/>
      <c r="BX813" s="238"/>
      <c r="BY813" s="246"/>
      <c r="CA813" s="222">
        <v>729</v>
      </c>
      <c r="CB813" s="216"/>
      <c r="CC813" s="216"/>
      <c r="CD813" s="216"/>
      <c r="CE813" s="216"/>
      <c r="CF813" s="216">
        <f t="shared" si="640"/>
        <v>0</v>
      </c>
      <c r="CH813" s="263" t="s">
        <v>76</v>
      </c>
      <c r="CJ813" s="274">
        <v>111</v>
      </c>
    </row>
    <row r="814" spans="1:88" s="211" customFormat="1" ht="16.5" customHeight="1" x14ac:dyDescent="0.15">
      <c r="A814" s="213"/>
      <c r="B814" s="237"/>
      <c r="C814" s="485"/>
      <c r="D814" s="697" t="s">
        <v>1635</v>
      </c>
      <c r="E814" s="267"/>
      <c r="F814" s="292"/>
      <c r="G814" s="285"/>
      <c r="H814" s="1175" t="s">
        <v>255</v>
      </c>
      <c r="I814" s="230"/>
      <c r="J814" s="231"/>
      <c r="K814" s="234"/>
      <c r="L814" s="234"/>
      <c r="M814" s="234"/>
      <c r="N814" s="234"/>
      <c r="O814" s="234"/>
      <c r="P814" s="234"/>
      <c r="Q814" s="235"/>
      <c r="R814" s="255"/>
      <c r="S814" s="255"/>
      <c r="T814" s="936">
        <f>SUBTOTAL(9,T813:T813)</f>
        <v>497000</v>
      </c>
      <c r="U814" s="219">
        <f t="shared" ref="U814:AD814" si="650">SUBTOTAL(9,U813:U813)</f>
        <v>0</v>
      </c>
      <c r="V814" s="220">
        <f t="shared" si="650"/>
        <v>0</v>
      </c>
      <c r="W814" s="220">
        <f t="shared" si="650"/>
        <v>0</v>
      </c>
      <c r="X814" s="220">
        <f t="shared" si="650"/>
        <v>0</v>
      </c>
      <c r="Y814" s="221">
        <f t="shared" si="650"/>
        <v>0</v>
      </c>
      <c r="Z814" s="936">
        <f t="shared" si="650"/>
        <v>497000</v>
      </c>
      <c r="AA814" s="220">
        <f t="shared" si="650"/>
        <v>0</v>
      </c>
      <c r="AB814" s="220">
        <f t="shared" si="650"/>
        <v>0</v>
      </c>
      <c r="AC814" s="220">
        <f t="shared" si="650"/>
        <v>0</v>
      </c>
      <c r="AD814" s="1104">
        <f t="shared" si="650"/>
        <v>497000</v>
      </c>
      <c r="AE814" s="252"/>
      <c r="AF814" s="252"/>
      <c r="AH814" s="251"/>
      <c r="AI814" s="240"/>
      <c r="AJ814" s="240"/>
      <c r="AK814" s="240"/>
      <c r="AL814" s="241"/>
      <c r="AM814" s="254"/>
      <c r="AN814" s="262"/>
      <c r="AO814" s="249"/>
      <c r="AP814" s="240"/>
      <c r="AQ814" s="240"/>
      <c r="AR814" s="240"/>
      <c r="AS814" s="243"/>
      <c r="AT814" s="214"/>
      <c r="AU814" s="240"/>
      <c r="AV814" s="240"/>
      <c r="AW814" s="240"/>
      <c r="AX814" s="241"/>
      <c r="AY814" s="249"/>
      <c r="AZ814" s="240"/>
      <c r="BA814" s="240"/>
      <c r="BB814" s="240"/>
      <c r="BC814" s="247"/>
      <c r="BD814" s="254"/>
      <c r="BE814" s="252"/>
      <c r="BF814" s="249"/>
      <c r="BG814" s="240"/>
      <c r="BH814" s="240"/>
      <c r="BI814" s="240"/>
      <c r="BJ814" s="241"/>
      <c r="BK814" s="249"/>
      <c r="BL814" s="240"/>
      <c r="BM814" s="240"/>
      <c r="BN814" s="240"/>
      <c r="BO814" s="247"/>
      <c r="BP814" s="223"/>
      <c r="BQ814" s="240"/>
      <c r="BR814" s="240"/>
      <c r="BS814" s="240"/>
      <c r="BT814" s="247"/>
      <c r="BU814" s="249"/>
      <c r="BV814" s="240"/>
      <c r="BW814" s="240"/>
      <c r="BX814" s="240"/>
      <c r="BY814" s="247"/>
      <c r="CA814" s="222"/>
      <c r="CB814" s="216"/>
      <c r="CC814" s="216"/>
      <c r="CD814" s="216"/>
      <c r="CE814" s="216"/>
      <c r="CF814" s="216">
        <f t="shared" si="640"/>
        <v>0</v>
      </c>
      <c r="CH814" s="263"/>
      <c r="CJ814" s="274"/>
    </row>
    <row r="815" spans="1:88" s="211" customFormat="1" ht="16.5" customHeight="1" x14ac:dyDescent="0.15">
      <c r="A815" s="213">
        <f>+ROW()-14</f>
        <v>801</v>
      </c>
      <c r="B815" s="237" t="s">
        <v>26</v>
      </c>
      <c r="C815" s="485" t="s">
        <v>1971</v>
      </c>
      <c r="D815" s="304" t="s">
        <v>1628</v>
      </c>
      <c r="E815" s="267" t="s">
        <v>1583</v>
      </c>
      <c r="F815" s="292" t="s">
        <v>1584</v>
      </c>
      <c r="G815" s="285" t="s">
        <v>1634</v>
      </c>
      <c r="H815" s="319">
        <v>3</v>
      </c>
      <c r="I815" s="275">
        <v>44256</v>
      </c>
      <c r="J815" s="320">
        <v>44651</v>
      </c>
      <c r="K815" s="234">
        <v>10</v>
      </c>
      <c r="L815" s="234">
        <v>4</v>
      </c>
      <c r="M815" s="234">
        <v>2</v>
      </c>
      <c r="N815" s="234">
        <v>1</v>
      </c>
      <c r="O815" s="234">
        <v>1</v>
      </c>
      <c r="P815" s="234">
        <v>4</v>
      </c>
      <c r="Q815" s="235">
        <v>1</v>
      </c>
      <c r="R815" s="255"/>
      <c r="S815" s="255"/>
      <c r="T815" s="486">
        <v>1785000</v>
      </c>
      <c r="U815" s="219">
        <f>AH815+AO815</f>
        <v>0</v>
      </c>
      <c r="V815" s="220">
        <f>AI815+AP815</f>
        <v>0</v>
      </c>
      <c r="W815" s="220">
        <f>AJ815+AQ815</f>
        <v>0</v>
      </c>
      <c r="X815" s="220">
        <f>AK815+AR815</f>
        <v>0</v>
      </c>
      <c r="Y815" s="221">
        <f>AL815+AS815</f>
        <v>0</v>
      </c>
      <c r="Z815" s="219">
        <f>AT815+AY815+BF815+BK815+BP815+BU815</f>
        <v>1785000</v>
      </c>
      <c r="AA815" s="220">
        <f>AU815+AZ815+BG815+BL815+BQ815+BV815</f>
        <v>0</v>
      </c>
      <c r="AB815" s="220">
        <f>AV815+BA815+BH815+BM815+BR815+BW815</f>
        <v>0</v>
      </c>
      <c r="AC815" s="220">
        <f>AW815+BB815+BI815+BN815+BS815+BX815</f>
        <v>0</v>
      </c>
      <c r="AD815" s="221">
        <f>AX815+BC815+BJ815+BO815+BT815+BY815</f>
        <v>1785000</v>
      </c>
      <c r="AE815" s="252"/>
      <c r="AF815" s="252"/>
      <c r="AH815" s="251">
        <f>SUM(AI815:AL815)</f>
        <v>0</v>
      </c>
      <c r="AI815" s="240"/>
      <c r="AJ815" s="240"/>
      <c r="AK815" s="240"/>
      <c r="AL815" s="241"/>
      <c r="AM815" s="254"/>
      <c r="AN815" s="262"/>
      <c r="AO815" s="249">
        <f>SUM(AP815:AS815)</f>
        <v>0</v>
      </c>
      <c r="AP815" s="240"/>
      <c r="AQ815" s="240"/>
      <c r="AR815" s="240"/>
      <c r="AS815" s="243"/>
      <c r="AT815" s="214">
        <f>SUM(AU815:AX815)</f>
        <v>0</v>
      </c>
      <c r="AU815" s="240"/>
      <c r="AV815" s="240"/>
      <c r="AW815" s="240"/>
      <c r="AX815" s="241"/>
      <c r="AY815" s="249">
        <f>SUM(AZ815:BC815)</f>
        <v>1785000</v>
      </c>
      <c r="AZ815" s="240"/>
      <c r="BA815" s="240"/>
      <c r="BB815" s="240"/>
      <c r="BC815" s="487">
        <f>1784297+703</f>
        <v>1785000</v>
      </c>
      <c r="BD815" s="254"/>
      <c r="BE815" s="252"/>
      <c r="BF815" s="249">
        <f>SUM(BG815:BJ815)</f>
        <v>0</v>
      </c>
      <c r="BG815" s="240"/>
      <c r="BH815" s="240"/>
      <c r="BI815" s="240"/>
      <c r="BJ815" s="241"/>
      <c r="BK815" s="249">
        <f>SUM(BL815:BO815)</f>
        <v>0</v>
      </c>
      <c r="BL815" s="240"/>
      <c r="BM815" s="240"/>
      <c r="BN815" s="240"/>
      <c r="BO815" s="247"/>
      <c r="BP815" s="223">
        <f>SUM(BQ815:BT815)</f>
        <v>0</v>
      </c>
      <c r="BQ815" s="240"/>
      <c r="BR815" s="240"/>
      <c r="BS815" s="240"/>
      <c r="BT815" s="247"/>
      <c r="BU815" s="249">
        <f>SUM(BV815:BY815)</f>
        <v>0</v>
      </c>
      <c r="BV815" s="240"/>
      <c r="BW815" s="240"/>
      <c r="BX815" s="240"/>
      <c r="BY815" s="247"/>
      <c r="CA815" s="222">
        <v>727</v>
      </c>
      <c r="CB815" s="216"/>
      <c r="CC815" s="216"/>
      <c r="CD815" s="216"/>
      <c r="CE815" s="216"/>
      <c r="CF815" s="216">
        <f t="shared" si="640"/>
        <v>0</v>
      </c>
      <c r="CH815" s="263">
        <v>32</v>
      </c>
      <c r="CJ815" s="274">
        <v>111</v>
      </c>
    </row>
    <row r="816" spans="1:88" s="211" customFormat="1" ht="16.5" customHeight="1" x14ac:dyDescent="0.15">
      <c r="A816" s="213"/>
      <c r="B816" s="237"/>
      <c r="C816" s="485"/>
      <c r="D816" s="680" t="s">
        <v>1628</v>
      </c>
      <c r="E816" s="267"/>
      <c r="F816" s="292"/>
      <c r="G816" s="285"/>
      <c r="H816" s="1182">
        <v>3</v>
      </c>
      <c r="I816" s="275"/>
      <c r="J816" s="320"/>
      <c r="K816" s="234"/>
      <c r="L816" s="234"/>
      <c r="M816" s="234"/>
      <c r="N816" s="234"/>
      <c r="O816" s="234"/>
      <c r="P816" s="234"/>
      <c r="Q816" s="235"/>
      <c r="R816" s="255"/>
      <c r="S816" s="255"/>
      <c r="T816" s="976">
        <f>SUBTOTAL(9,T815:T815)</f>
        <v>1785000</v>
      </c>
      <c r="U816" s="219">
        <f t="shared" ref="U816:AD816" si="651">SUBTOTAL(9,U815:U815)</f>
        <v>0</v>
      </c>
      <c r="V816" s="220">
        <f t="shared" si="651"/>
        <v>0</v>
      </c>
      <c r="W816" s="220">
        <f t="shared" si="651"/>
        <v>0</v>
      </c>
      <c r="X816" s="220">
        <f t="shared" si="651"/>
        <v>0</v>
      </c>
      <c r="Y816" s="221">
        <f t="shared" si="651"/>
        <v>0</v>
      </c>
      <c r="Z816" s="976">
        <f t="shared" si="651"/>
        <v>1785000</v>
      </c>
      <c r="AA816" s="220">
        <f t="shared" si="651"/>
        <v>0</v>
      </c>
      <c r="AB816" s="220">
        <f t="shared" si="651"/>
        <v>0</v>
      </c>
      <c r="AC816" s="220">
        <f t="shared" si="651"/>
        <v>0</v>
      </c>
      <c r="AD816" s="1104">
        <f t="shared" si="651"/>
        <v>1785000</v>
      </c>
      <c r="AE816" s="252"/>
      <c r="AF816" s="252"/>
      <c r="AH816" s="251"/>
      <c r="AI816" s="240"/>
      <c r="AJ816" s="240"/>
      <c r="AK816" s="240"/>
      <c r="AL816" s="241"/>
      <c r="AM816" s="254"/>
      <c r="AN816" s="262"/>
      <c r="AO816" s="249"/>
      <c r="AP816" s="240"/>
      <c r="AQ816" s="240"/>
      <c r="AR816" s="240"/>
      <c r="AS816" s="243"/>
      <c r="AT816" s="214"/>
      <c r="AU816" s="240"/>
      <c r="AV816" s="240"/>
      <c r="AW816" s="240"/>
      <c r="AX816" s="241"/>
      <c r="AY816" s="249"/>
      <c r="AZ816" s="240"/>
      <c r="BA816" s="240"/>
      <c r="BB816" s="240"/>
      <c r="BC816" s="487"/>
      <c r="BD816" s="254"/>
      <c r="BE816" s="252"/>
      <c r="BF816" s="249"/>
      <c r="BG816" s="240"/>
      <c r="BH816" s="240"/>
      <c r="BI816" s="240"/>
      <c r="BJ816" s="241"/>
      <c r="BK816" s="249"/>
      <c r="BL816" s="240"/>
      <c r="BM816" s="240"/>
      <c r="BN816" s="240"/>
      <c r="BO816" s="247"/>
      <c r="BP816" s="223"/>
      <c r="BQ816" s="240"/>
      <c r="BR816" s="240"/>
      <c r="BS816" s="240"/>
      <c r="BT816" s="247"/>
      <c r="BU816" s="249"/>
      <c r="BV816" s="240"/>
      <c r="BW816" s="240"/>
      <c r="BX816" s="240"/>
      <c r="BY816" s="247"/>
      <c r="CA816" s="222"/>
      <c r="CB816" s="216"/>
      <c r="CC816" s="216"/>
      <c r="CD816" s="216"/>
      <c r="CE816" s="216"/>
      <c r="CF816" s="216">
        <f t="shared" si="640"/>
        <v>0</v>
      </c>
      <c r="CH816" s="263"/>
      <c r="CJ816" s="274"/>
    </row>
    <row r="817" spans="1:88" s="211" customFormat="1" ht="16.5" customHeight="1" x14ac:dyDescent="0.15">
      <c r="A817" s="213">
        <f>+ROW()-14</f>
        <v>803</v>
      </c>
      <c r="B817" s="236" t="s">
        <v>27</v>
      </c>
      <c r="C817" s="368" t="s">
        <v>1628</v>
      </c>
      <c r="D817" s="266" t="s">
        <v>1629</v>
      </c>
      <c r="E817" s="267" t="s">
        <v>1583</v>
      </c>
      <c r="F817" s="272" t="s">
        <v>1584</v>
      </c>
      <c r="G817" s="225" t="s">
        <v>1630</v>
      </c>
      <c r="H817" s="319" t="s">
        <v>1631</v>
      </c>
      <c r="I817" s="275">
        <v>44228</v>
      </c>
      <c r="J817" s="320">
        <v>45382</v>
      </c>
      <c r="K817" s="232">
        <v>10</v>
      </c>
      <c r="L817" s="232">
        <v>4</v>
      </c>
      <c r="M817" s="232">
        <v>2</v>
      </c>
      <c r="N817" s="232">
        <v>1</v>
      </c>
      <c r="O817" s="232">
        <v>1</v>
      </c>
      <c r="P817" s="232">
        <v>4</v>
      </c>
      <c r="Q817" s="233">
        <v>1</v>
      </c>
      <c r="R817" s="255"/>
      <c r="S817" s="255"/>
      <c r="T817" s="282">
        <v>1496000</v>
      </c>
      <c r="U817" s="214">
        <f>AH817+AO817</f>
        <v>0</v>
      </c>
      <c r="V817" s="218">
        <f>AI817+AP817</f>
        <v>0</v>
      </c>
      <c r="W817" s="218">
        <f>AJ817+AQ817</f>
        <v>0</v>
      </c>
      <c r="X817" s="218">
        <f>AK817+AR817</f>
        <v>0</v>
      </c>
      <c r="Y817" s="212">
        <f>AL817+AS817</f>
        <v>0</v>
      </c>
      <c r="Z817" s="214">
        <f>AT817+AY817+BF817+BK817+BP817+BU817</f>
        <v>1496000</v>
      </c>
      <c r="AA817" s="218">
        <f>AU817+AZ817+BG817+BL817+BQ817+BV817</f>
        <v>0</v>
      </c>
      <c r="AB817" s="218">
        <f>AV817+BA817+BH817+BM817+BR817+BW817</f>
        <v>0</v>
      </c>
      <c r="AC817" s="218">
        <f>AW817+BB817+BI817+BN817+BS817+BX817</f>
        <v>0</v>
      </c>
      <c r="AD817" s="212">
        <f>AX817+BC817+BJ817+BO817+BT817+BY817</f>
        <v>1496000</v>
      </c>
      <c r="AE817" s="252"/>
      <c r="AF817" s="252"/>
      <c r="AH817" s="249">
        <f>SUM(AI817:AL817)</f>
        <v>0</v>
      </c>
      <c r="AI817" s="238"/>
      <c r="AJ817" s="238"/>
      <c r="AK817" s="238"/>
      <c r="AL817" s="239"/>
      <c r="AM817" s="254"/>
      <c r="AN817" s="262"/>
      <c r="AO817" s="249">
        <f>SUM(AP817:AS817)</f>
        <v>0</v>
      </c>
      <c r="AP817" s="238"/>
      <c r="AQ817" s="238"/>
      <c r="AR817" s="238"/>
      <c r="AS817" s="242"/>
      <c r="AT817" s="214">
        <f>SUM(AU817:AX817)</f>
        <v>0</v>
      </c>
      <c r="AU817" s="238"/>
      <c r="AV817" s="238"/>
      <c r="AW817" s="238"/>
      <c r="AX817" s="239"/>
      <c r="AY817" s="249">
        <f>SUM(AZ817:BC817)</f>
        <v>498994</v>
      </c>
      <c r="AZ817" s="238"/>
      <c r="BA817" s="238"/>
      <c r="BB817" s="238"/>
      <c r="BC817" s="281">
        <f>498503+491</f>
        <v>498994</v>
      </c>
      <c r="BD817" s="254"/>
      <c r="BE817" s="252"/>
      <c r="BF817" s="249">
        <f>SUM(BG817:BJ817)</f>
        <v>498503</v>
      </c>
      <c r="BG817" s="238"/>
      <c r="BH817" s="238"/>
      <c r="BI817" s="238"/>
      <c r="BJ817" s="343">
        <v>498503</v>
      </c>
      <c r="BK817" s="249">
        <f>SUM(BL817:BO817)</f>
        <v>498503</v>
      </c>
      <c r="BL817" s="238"/>
      <c r="BM817" s="238"/>
      <c r="BN817" s="238"/>
      <c r="BO817" s="281">
        <v>498503</v>
      </c>
      <c r="BP817" s="223">
        <f>SUM(BQ817:BT817)</f>
        <v>0</v>
      </c>
      <c r="BQ817" s="238"/>
      <c r="BR817" s="238"/>
      <c r="BS817" s="238"/>
      <c r="BT817" s="246"/>
      <c r="BU817" s="249">
        <f>SUM(BV817:BY817)</f>
        <v>0</v>
      </c>
      <c r="BV817" s="238"/>
      <c r="BW817" s="238"/>
      <c r="BX817" s="238"/>
      <c r="BY817" s="246"/>
      <c r="CA817" s="222">
        <v>723</v>
      </c>
      <c r="CB817" s="216"/>
      <c r="CC817" s="216"/>
      <c r="CD817" s="216"/>
      <c r="CE817" s="216"/>
      <c r="CF817" s="216">
        <f t="shared" si="640"/>
        <v>0</v>
      </c>
      <c r="CH817" s="263" t="s">
        <v>194</v>
      </c>
      <c r="CJ817" s="274">
        <v>111</v>
      </c>
    </row>
    <row r="818" spans="1:88" s="211" customFormat="1" ht="16.5" customHeight="1" x14ac:dyDescent="0.15">
      <c r="A818" s="213"/>
      <c r="B818" s="236"/>
      <c r="C818" s="485"/>
      <c r="D818" s="697" t="s">
        <v>1629</v>
      </c>
      <c r="E818" s="267"/>
      <c r="F818" s="272"/>
      <c r="G818" s="285"/>
      <c r="H818" s="1182" t="s">
        <v>1631</v>
      </c>
      <c r="I818" s="275"/>
      <c r="J818" s="320"/>
      <c r="K818" s="232"/>
      <c r="L818" s="232"/>
      <c r="M818" s="232"/>
      <c r="N818" s="232"/>
      <c r="O818" s="232"/>
      <c r="P818" s="232"/>
      <c r="Q818" s="233"/>
      <c r="R818" s="255"/>
      <c r="S818" s="255"/>
      <c r="T818" s="976">
        <f>SUBTOTAL(9,T817:T817)</f>
        <v>1496000</v>
      </c>
      <c r="U818" s="219">
        <f t="shared" ref="U818:AD818" si="652">SUBTOTAL(9,U817:U817)</f>
        <v>0</v>
      </c>
      <c r="V818" s="220">
        <f t="shared" si="652"/>
        <v>0</v>
      </c>
      <c r="W818" s="220">
        <f t="shared" si="652"/>
        <v>0</v>
      </c>
      <c r="X818" s="220">
        <f t="shared" si="652"/>
        <v>0</v>
      </c>
      <c r="Y818" s="221">
        <f t="shared" si="652"/>
        <v>0</v>
      </c>
      <c r="Z818" s="976">
        <f t="shared" si="652"/>
        <v>1496000</v>
      </c>
      <c r="AA818" s="220">
        <f t="shared" si="652"/>
        <v>0</v>
      </c>
      <c r="AB818" s="220">
        <f t="shared" si="652"/>
        <v>0</v>
      </c>
      <c r="AC818" s="220">
        <f t="shared" si="652"/>
        <v>0</v>
      </c>
      <c r="AD818" s="1104">
        <f t="shared" si="652"/>
        <v>1496000</v>
      </c>
      <c r="AE818" s="252"/>
      <c r="AF818" s="252"/>
      <c r="AH818" s="251"/>
      <c r="AI818" s="240"/>
      <c r="AJ818" s="240"/>
      <c r="AK818" s="240"/>
      <c r="AL818" s="241"/>
      <c r="AM818" s="254"/>
      <c r="AN818" s="262"/>
      <c r="AO818" s="249"/>
      <c r="AP818" s="240"/>
      <c r="AQ818" s="240"/>
      <c r="AR818" s="240"/>
      <c r="AS818" s="243"/>
      <c r="AT818" s="214"/>
      <c r="AU818" s="240"/>
      <c r="AV818" s="240"/>
      <c r="AW818" s="240"/>
      <c r="AX818" s="241"/>
      <c r="AY818" s="249"/>
      <c r="AZ818" s="240"/>
      <c r="BA818" s="240"/>
      <c r="BB818" s="240"/>
      <c r="BC818" s="297"/>
      <c r="BD818" s="254"/>
      <c r="BE818" s="252"/>
      <c r="BF818" s="249"/>
      <c r="BG818" s="240"/>
      <c r="BH818" s="240"/>
      <c r="BI818" s="240"/>
      <c r="BJ818" s="302"/>
      <c r="BK818" s="249"/>
      <c r="BL818" s="240"/>
      <c r="BM818" s="240"/>
      <c r="BN818" s="240"/>
      <c r="BO818" s="297"/>
      <c r="BP818" s="223"/>
      <c r="BQ818" s="240"/>
      <c r="BR818" s="240"/>
      <c r="BS818" s="240"/>
      <c r="BT818" s="247"/>
      <c r="BU818" s="249"/>
      <c r="BV818" s="240"/>
      <c r="BW818" s="240"/>
      <c r="BX818" s="240"/>
      <c r="BY818" s="247"/>
      <c r="CA818" s="222"/>
      <c r="CB818" s="216"/>
      <c r="CC818" s="216"/>
      <c r="CD818" s="216"/>
      <c r="CE818" s="216"/>
      <c r="CF818" s="216">
        <f t="shared" si="640"/>
        <v>0</v>
      </c>
      <c r="CH818" s="425"/>
      <c r="CJ818" s="274"/>
    </row>
    <row r="819" spans="1:88" s="211" customFormat="1" ht="15.75" customHeight="1" x14ac:dyDescent="0.15">
      <c r="A819" s="213">
        <f>+ROW()-14</f>
        <v>805</v>
      </c>
      <c r="B819" s="236" t="s">
        <v>28</v>
      </c>
      <c r="C819" s="485" t="s">
        <v>1637</v>
      </c>
      <c r="D819" s="266" t="s">
        <v>1638</v>
      </c>
      <c r="E819" s="267" t="s">
        <v>1583</v>
      </c>
      <c r="F819" s="272" t="s">
        <v>1584</v>
      </c>
      <c r="G819" s="285" t="s">
        <v>1639</v>
      </c>
      <c r="H819" s="319" t="s">
        <v>1594</v>
      </c>
      <c r="I819" s="488" t="s">
        <v>1640</v>
      </c>
      <c r="J819" s="320">
        <v>46112</v>
      </c>
      <c r="K819" s="341">
        <v>10</v>
      </c>
      <c r="L819" s="341">
        <v>4</v>
      </c>
      <c r="M819" s="341">
        <v>2</v>
      </c>
      <c r="N819" s="341">
        <v>1</v>
      </c>
      <c r="O819" s="341">
        <v>1</v>
      </c>
      <c r="P819" s="341">
        <v>5</v>
      </c>
      <c r="Q819" s="342">
        <v>1</v>
      </c>
      <c r="R819" s="255"/>
      <c r="S819" s="255"/>
      <c r="T819" s="295">
        <v>3300</v>
      </c>
      <c r="U819" s="219">
        <f>AH819+AO819</f>
        <v>0</v>
      </c>
      <c r="V819" s="220">
        <f>AI819+AP819</f>
        <v>0</v>
      </c>
      <c r="W819" s="220">
        <f>AJ819+AQ819</f>
        <v>0</v>
      </c>
      <c r="X819" s="220">
        <f>AK819+AR819</f>
        <v>0</v>
      </c>
      <c r="Y819" s="221">
        <f>AL819+AS819</f>
        <v>0</v>
      </c>
      <c r="Z819" s="219">
        <f>AT819+AY819+BF819+BK819+BP819+BU819</f>
        <v>3245</v>
      </c>
      <c r="AA819" s="220">
        <f>AU819+AZ819+BG819+BL819+BQ819+BV819</f>
        <v>0</v>
      </c>
      <c r="AB819" s="220">
        <f>AV819+BA819+BH819+BM819+BR819+BW819</f>
        <v>0</v>
      </c>
      <c r="AC819" s="220">
        <f>AW819+BB819+BI819+BN819+BS819+BX819</f>
        <v>0</v>
      </c>
      <c r="AD819" s="221">
        <f>AX819+BC819+BJ819+BO819+BT819+BY819</f>
        <v>3245</v>
      </c>
      <c r="AE819" s="252"/>
      <c r="AF819" s="252"/>
      <c r="AH819" s="251">
        <f>SUM(AI819:AL819)</f>
        <v>0</v>
      </c>
      <c r="AI819" s="240"/>
      <c r="AJ819" s="240"/>
      <c r="AK819" s="240"/>
      <c r="AL819" s="241"/>
      <c r="AM819" s="254"/>
      <c r="AN819" s="262"/>
      <c r="AO819" s="249">
        <f>SUM(AP819:AS819)</f>
        <v>0</v>
      </c>
      <c r="AP819" s="240"/>
      <c r="AQ819" s="240"/>
      <c r="AR819" s="240"/>
      <c r="AS819" s="243"/>
      <c r="AT819" s="214">
        <f>SUM(AU819:AX819)</f>
        <v>0</v>
      </c>
      <c r="AU819" s="240"/>
      <c r="AV819" s="240"/>
      <c r="AW819" s="240"/>
      <c r="AX819" s="241"/>
      <c r="AY819" s="249">
        <f>SUM(AZ819:BC819)</f>
        <v>605</v>
      </c>
      <c r="AZ819" s="240"/>
      <c r="BA819" s="240"/>
      <c r="BB819" s="240"/>
      <c r="BC819" s="297">
        <v>605</v>
      </c>
      <c r="BD819" s="254"/>
      <c r="BE819" s="252"/>
      <c r="BF819" s="249">
        <f>SUM(BG819:BJ819)</f>
        <v>660</v>
      </c>
      <c r="BG819" s="240"/>
      <c r="BH819" s="240"/>
      <c r="BI819" s="240"/>
      <c r="BJ819" s="302">
        <v>660</v>
      </c>
      <c r="BK819" s="249">
        <f>SUM(BL819:BO819)</f>
        <v>660</v>
      </c>
      <c r="BL819" s="240"/>
      <c r="BM819" s="240"/>
      <c r="BN819" s="240"/>
      <c r="BO819" s="297">
        <v>660</v>
      </c>
      <c r="BP819" s="223">
        <f>SUM(BQ819:BT819)</f>
        <v>660</v>
      </c>
      <c r="BQ819" s="240"/>
      <c r="BR819" s="240"/>
      <c r="BS819" s="240"/>
      <c r="BT819" s="297">
        <v>660</v>
      </c>
      <c r="BU819" s="249">
        <f>SUM(BV819:BY819)</f>
        <v>660</v>
      </c>
      <c r="BV819" s="240"/>
      <c r="BW819" s="240"/>
      <c r="BX819" s="240"/>
      <c r="BY819" s="297">
        <v>660</v>
      </c>
      <c r="CA819" s="222">
        <v>1139</v>
      </c>
      <c r="CB819" s="216"/>
      <c r="CC819" s="216"/>
      <c r="CD819" s="216"/>
      <c r="CE819" s="216"/>
      <c r="CF819" s="216">
        <f t="shared" si="640"/>
        <v>55</v>
      </c>
      <c r="CH819" s="376"/>
    </row>
    <row r="820" spans="1:88" s="211" customFormat="1" ht="15.75" customHeight="1" x14ac:dyDescent="0.15">
      <c r="A820" s="213"/>
      <c r="B820" s="236"/>
      <c r="C820" s="696" t="s">
        <v>2048</v>
      </c>
      <c r="D820" s="697" t="s">
        <v>1638</v>
      </c>
      <c r="E820" s="267"/>
      <c r="F820" s="272"/>
      <c r="G820" s="285"/>
      <c r="H820" s="319"/>
      <c r="I820" s="488"/>
      <c r="J820" s="320"/>
      <c r="K820" s="341"/>
      <c r="L820" s="341"/>
      <c r="M820" s="341"/>
      <c r="N820" s="341"/>
      <c r="O820" s="341"/>
      <c r="P820" s="341"/>
      <c r="Q820" s="342"/>
      <c r="R820" s="255"/>
      <c r="S820" s="255"/>
      <c r="T820" s="295"/>
      <c r="U820" s="219"/>
      <c r="V820" s="220"/>
      <c r="W820" s="220"/>
      <c r="X820" s="220"/>
      <c r="Y820" s="221"/>
      <c r="Z820" s="308">
        <v>55</v>
      </c>
      <c r="AA820" s="220"/>
      <c r="AB820" s="220"/>
      <c r="AC820" s="220"/>
      <c r="AD820" s="221">
        <v>55</v>
      </c>
      <c r="AE820" s="252"/>
      <c r="AF820" s="252"/>
      <c r="AH820" s="251"/>
      <c r="AI820" s="240"/>
      <c r="AJ820" s="240"/>
      <c r="AK820" s="240"/>
      <c r="AL820" s="241"/>
      <c r="AM820" s="254"/>
      <c r="AN820" s="262"/>
      <c r="AO820" s="249"/>
      <c r="AP820" s="240"/>
      <c r="AQ820" s="240"/>
      <c r="AR820" s="240"/>
      <c r="AS820" s="243"/>
      <c r="AT820" s="214"/>
      <c r="AU820" s="240"/>
      <c r="AV820" s="240"/>
      <c r="AW820" s="240"/>
      <c r="AX820" s="241"/>
      <c r="AY820" s="249"/>
      <c r="AZ820" s="240"/>
      <c r="BA820" s="240"/>
      <c r="BB820" s="240"/>
      <c r="BC820" s="297"/>
      <c r="BD820" s="254"/>
      <c r="BE820" s="252"/>
      <c r="BF820" s="249"/>
      <c r="BG820" s="240"/>
      <c r="BH820" s="240"/>
      <c r="BI820" s="240"/>
      <c r="BJ820" s="302"/>
      <c r="BK820" s="249"/>
      <c r="BL820" s="240"/>
      <c r="BM820" s="240"/>
      <c r="BN820" s="240"/>
      <c r="BO820" s="297"/>
      <c r="BP820" s="223"/>
      <c r="BQ820" s="240"/>
      <c r="BR820" s="240"/>
      <c r="BS820" s="240"/>
      <c r="BT820" s="297"/>
      <c r="BU820" s="249"/>
      <c r="BV820" s="240"/>
      <c r="BW820" s="240"/>
      <c r="BX820" s="240"/>
      <c r="BY820" s="297"/>
      <c r="CA820" s="222"/>
      <c r="CB820" s="216"/>
      <c r="CC820" s="216"/>
      <c r="CD820" s="216"/>
      <c r="CE820" s="216"/>
      <c r="CF820" s="216"/>
      <c r="CH820" s="376"/>
    </row>
    <row r="821" spans="1:88" s="211" customFormat="1" ht="15.75" customHeight="1" x14ac:dyDescent="0.15">
      <c r="A821" s="213"/>
      <c r="B821" s="236"/>
      <c r="C821" s="485"/>
      <c r="D821" s="697" t="s">
        <v>2005</v>
      </c>
      <c r="E821" s="267"/>
      <c r="F821" s="272"/>
      <c r="G821" s="285"/>
      <c r="H821" s="1182" t="s">
        <v>1579</v>
      </c>
      <c r="I821" s="488"/>
      <c r="J821" s="320"/>
      <c r="K821" s="341"/>
      <c r="L821" s="341"/>
      <c r="M821" s="341"/>
      <c r="N821" s="341"/>
      <c r="O821" s="341"/>
      <c r="P821" s="341"/>
      <c r="Q821" s="342"/>
      <c r="R821" s="255"/>
      <c r="S821" s="255"/>
      <c r="T821" s="976">
        <f>SUBTOTAL(9,T819:T819)</f>
        <v>3300</v>
      </c>
      <c r="U821" s="219">
        <f t="shared" ref="U821:AC821" si="653">SUBTOTAL(9,U819:U819)</f>
        <v>0</v>
      </c>
      <c r="V821" s="220">
        <f t="shared" si="653"/>
        <v>0</v>
      </c>
      <c r="W821" s="220">
        <f t="shared" si="653"/>
        <v>0</v>
      </c>
      <c r="X821" s="220">
        <f t="shared" si="653"/>
        <v>0</v>
      </c>
      <c r="Y821" s="221">
        <f t="shared" si="653"/>
        <v>0</v>
      </c>
      <c r="Z821" s="976">
        <f>SUBTOTAL(9,Z819:Z820)</f>
        <v>3300</v>
      </c>
      <c r="AA821" s="220">
        <f t="shared" si="653"/>
        <v>0</v>
      </c>
      <c r="AB821" s="220">
        <f t="shared" si="653"/>
        <v>0</v>
      </c>
      <c r="AC821" s="220">
        <f t="shared" si="653"/>
        <v>0</v>
      </c>
      <c r="AD821" s="1104">
        <f>SUBTOTAL(9,AD819:AD820)</f>
        <v>3300</v>
      </c>
      <c r="AE821" s="252"/>
      <c r="AF821" s="252"/>
      <c r="AH821" s="251"/>
      <c r="AI821" s="240"/>
      <c r="AJ821" s="240"/>
      <c r="AK821" s="240"/>
      <c r="AL821" s="241"/>
      <c r="AM821" s="254"/>
      <c r="AN821" s="262"/>
      <c r="AO821" s="249"/>
      <c r="AP821" s="240"/>
      <c r="AQ821" s="240"/>
      <c r="AR821" s="240"/>
      <c r="AS821" s="243"/>
      <c r="AT821" s="214"/>
      <c r="AU821" s="240"/>
      <c r="AV821" s="240"/>
      <c r="AW821" s="240"/>
      <c r="AX821" s="241"/>
      <c r="AY821" s="249"/>
      <c r="AZ821" s="240"/>
      <c r="BA821" s="240"/>
      <c r="BB821" s="240"/>
      <c r="BC821" s="297"/>
      <c r="BD821" s="254"/>
      <c r="BE821" s="252"/>
      <c r="BF821" s="249"/>
      <c r="BG821" s="240"/>
      <c r="BH821" s="240"/>
      <c r="BI821" s="240"/>
      <c r="BJ821" s="302"/>
      <c r="BK821" s="249"/>
      <c r="BL821" s="240"/>
      <c r="BM821" s="240"/>
      <c r="BN821" s="240"/>
      <c r="BO821" s="297"/>
      <c r="BP821" s="223"/>
      <c r="BQ821" s="240"/>
      <c r="BR821" s="240"/>
      <c r="BS821" s="240"/>
      <c r="BT821" s="297"/>
      <c r="BU821" s="249"/>
      <c r="BV821" s="240"/>
      <c r="BW821" s="240"/>
      <c r="BX821" s="240"/>
      <c r="BY821" s="297"/>
      <c r="CA821" s="222"/>
      <c r="CB821" s="216"/>
      <c r="CC821" s="216"/>
      <c r="CD821" s="216"/>
      <c r="CE821" s="216"/>
      <c r="CF821" s="216">
        <f t="shared" si="640"/>
        <v>0</v>
      </c>
      <c r="CH821" s="376"/>
    </row>
    <row r="822" spans="1:88" s="211" customFormat="1" ht="16.5" customHeight="1" x14ac:dyDescent="0.15">
      <c r="A822" s="213">
        <f>+ROW()-14</f>
        <v>808</v>
      </c>
      <c r="B822" s="236" t="s">
        <v>26</v>
      </c>
      <c r="C822" s="368" t="s">
        <v>1641</v>
      </c>
      <c r="D822" s="266" t="s">
        <v>1642</v>
      </c>
      <c r="E822" s="267" t="s">
        <v>1583</v>
      </c>
      <c r="F822" s="272" t="s">
        <v>1584</v>
      </c>
      <c r="G822" s="225" t="s">
        <v>1643</v>
      </c>
      <c r="H822" s="319">
        <v>3</v>
      </c>
      <c r="I822" s="275">
        <v>44256</v>
      </c>
      <c r="J822" s="320">
        <v>44651</v>
      </c>
      <c r="K822" s="232">
        <v>10</v>
      </c>
      <c r="L822" s="232">
        <v>4</v>
      </c>
      <c r="M822" s="232">
        <v>2</v>
      </c>
      <c r="N822" s="232">
        <v>1</v>
      </c>
      <c r="O822" s="232">
        <v>1</v>
      </c>
      <c r="P822" s="232">
        <v>7</v>
      </c>
      <c r="Q822" s="233">
        <v>1</v>
      </c>
      <c r="R822" s="255"/>
      <c r="S822" s="255"/>
      <c r="T822" s="282">
        <v>967000</v>
      </c>
      <c r="U822" s="214">
        <f>AH822+AO822</f>
        <v>0</v>
      </c>
      <c r="V822" s="218">
        <f>AI822+AP822</f>
        <v>0</v>
      </c>
      <c r="W822" s="218">
        <f>AJ822+AQ822</f>
        <v>0</v>
      </c>
      <c r="X822" s="218">
        <f>AK822+AR822</f>
        <v>0</v>
      </c>
      <c r="Y822" s="212">
        <f>AL822+AS822</f>
        <v>0</v>
      </c>
      <c r="Z822" s="1012">
        <f>AT822+AY822+BF822+BK822+BP822+BU822</f>
        <v>967000</v>
      </c>
      <c r="AA822" s="218">
        <f>AU822+AZ822+BG822+BL822+BQ822+BV822</f>
        <v>0</v>
      </c>
      <c r="AB822" s="218">
        <f>AV822+BA822+BH822+BM822+BR822+BW822</f>
        <v>0</v>
      </c>
      <c r="AC822" s="218">
        <f>AW822+BB822+BI822+BN822+BS822+BX822</f>
        <v>0</v>
      </c>
      <c r="AD822" s="212">
        <f>AX822+BC822+BJ822+BO822+BT822+BY822</f>
        <v>967000</v>
      </c>
      <c r="AE822" s="252"/>
      <c r="AF822" s="252"/>
      <c r="AH822" s="249">
        <f>SUM(AI822:AL822)</f>
        <v>0</v>
      </c>
      <c r="AI822" s="238"/>
      <c r="AJ822" s="238"/>
      <c r="AK822" s="238"/>
      <c r="AL822" s="239"/>
      <c r="AM822" s="254"/>
      <c r="AN822" s="262"/>
      <c r="AO822" s="249">
        <f>SUM(AP822:AS822)</f>
        <v>0</v>
      </c>
      <c r="AP822" s="238"/>
      <c r="AQ822" s="238"/>
      <c r="AR822" s="238"/>
      <c r="AS822" s="242"/>
      <c r="AT822" s="214">
        <f>SUM(AU822:AX822)</f>
        <v>0</v>
      </c>
      <c r="AU822" s="238"/>
      <c r="AV822" s="238"/>
      <c r="AW822" s="238"/>
      <c r="AX822" s="239"/>
      <c r="AY822" s="249">
        <f>SUM(AZ822:BC822)</f>
        <v>967000</v>
      </c>
      <c r="AZ822" s="238"/>
      <c r="BA822" s="238"/>
      <c r="BB822" s="238"/>
      <c r="BC822" s="281">
        <f>966796+204</f>
        <v>967000</v>
      </c>
      <c r="BD822" s="254"/>
      <c r="BE822" s="252"/>
      <c r="BF822" s="249">
        <f>SUM(BG822:BJ822)</f>
        <v>0</v>
      </c>
      <c r="BG822" s="238"/>
      <c r="BH822" s="238"/>
      <c r="BI822" s="238"/>
      <c r="BJ822" s="239"/>
      <c r="BK822" s="249">
        <f>SUM(BL822:BO822)</f>
        <v>0</v>
      </c>
      <c r="BL822" s="238"/>
      <c r="BM822" s="238"/>
      <c r="BN822" s="238"/>
      <c r="BO822" s="246"/>
      <c r="BP822" s="223">
        <f>SUM(BQ822:BT822)</f>
        <v>0</v>
      </c>
      <c r="BQ822" s="238"/>
      <c r="BR822" s="238"/>
      <c r="BS822" s="238"/>
      <c r="BT822" s="246"/>
      <c r="BU822" s="249">
        <f>SUM(BV822:BY822)</f>
        <v>0</v>
      </c>
      <c r="BV822" s="238"/>
      <c r="BW822" s="238"/>
      <c r="BX822" s="238"/>
      <c r="BY822" s="246"/>
      <c r="CA822" s="222">
        <v>731</v>
      </c>
      <c r="CB822" s="216"/>
      <c r="CC822" s="216"/>
      <c r="CD822" s="216"/>
      <c r="CE822" s="216"/>
      <c r="CF822" s="216">
        <f t="shared" si="640"/>
        <v>0</v>
      </c>
      <c r="CH822" s="263">
        <v>32</v>
      </c>
      <c r="CJ822" s="274">
        <v>111</v>
      </c>
    </row>
    <row r="823" spans="1:88" s="211" customFormat="1" ht="16.5" customHeight="1" x14ac:dyDescent="0.15">
      <c r="A823" s="213"/>
      <c r="B823" s="236"/>
      <c r="C823" s="368"/>
      <c r="D823" s="697" t="s">
        <v>1642</v>
      </c>
      <c r="E823" s="267"/>
      <c r="F823" s="272"/>
      <c r="G823" s="225"/>
      <c r="H823" s="1182">
        <v>3</v>
      </c>
      <c r="I823" s="275"/>
      <c r="J823" s="320"/>
      <c r="K823" s="232"/>
      <c r="L823" s="232"/>
      <c r="M823" s="232"/>
      <c r="N823" s="232"/>
      <c r="O823" s="232"/>
      <c r="P823" s="232"/>
      <c r="Q823" s="233"/>
      <c r="R823" s="255"/>
      <c r="S823" s="255"/>
      <c r="T823" s="975">
        <f>SUBTOTAL(9,T822:T822)</f>
        <v>967000</v>
      </c>
      <c r="U823" s="214">
        <f t="shared" ref="U823:AD823" si="654">SUBTOTAL(9,U822:U822)</f>
        <v>0</v>
      </c>
      <c r="V823" s="218">
        <f t="shared" si="654"/>
        <v>0</v>
      </c>
      <c r="W823" s="218">
        <f t="shared" si="654"/>
        <v>0</v>
      </c>
      <c r="X823" s="218">
        <f t="shared" si="654"/>
        <v>0</v>
      </c>
      <c r="Y823" s="212">
        <f t="shared" si="654"/>
        <v>0</v>
      </c>
      <c r="Z823" s="975">
        <f t="shared" si="654"/>
        <v>967000</v>
      </c>
      <c r="AA823" s="218">
        <f t="shared" si="654"/>
        <v>0</v>
      </c>
      <c r="AB823" s="218">
        <f t="shared" si="654"/>
        <v>0</v>
      </c>
      <c r="AC823" s="218">
        <f t="shared" si="654"/>
        <v>0</v>
      </c>
      <c r="AD823" s="1141">
        <f t="shared" si="654"/>
        <v>967000</v>
      </c>
      <c r="AE823" s="252"/>
      <c r="AF823" s="252"/>
      <c r="AH823" s="249"/>
      <c r="AI823" s="238"/>
      <c r="AJ823" s="238"/>
      <c r="AK823" s="238"/>
      <c r="AL823" s="239"/>
      <c r="AM823" s="254"/>
      <c r="AN823" s="262"/>
      <c r="AO823" s="249"/>
      <c r="AP823" s="238"/>
      <c r="AQ823" s="238"/>
      <c r="AR823" s="238"/>
      <c r="AS823" s="242"/>
      <c r="AT823" s="214"/>
      <c r="AU823" s="238"/>
      <c r="AV823" s="238"/>
      <c r="AW823" s="238"/>
      <c r="AX823" s="239"/>
      <c r="AY823" s="249"/>
      <c r="AZ823" s="238"/>
      <c r="BA823" s="238"/>
      <c r="BB823" s="238"/>
      <c r="BC823" s="281"/>
      <c r="BD823" s="254"/>
      <c r="BE823" s="252"/>
      <c r="BF823" s="249"/>
      <c r="BG823" s="238"/>
      <c r="BH823" s="238"/>
      <c r="BI823" s="238"/>
      <c r="BJ823" s="239"/>
      <c r="BK823" s="249"/>
      <c r="BL823" s="238"/>
      <c r="BM823" s="238"/>
      <c r="BN823" s="238"/>
      <c r="BO823" s="246"/>
      <c r="BP823" s="223"/>
      <c r="BQ823" s="238"/>
      <c r="BR823" s="238"/>
      <c r="BS823" s="238"/>
      <c r="BT823" s="246"/>
      <c r="BU823" s="249"/>
      <c r="BV823" s="238"/>
      <c r="BW823" s="238"/>
      <c r="BX823" s="238"/>
      <c r="BY823" s="246"/>
      <c r="CA823" s="222"/>
      <c r="CB823" s="216"/>
      <c r="CC823" s="216"/>
      <c r="CD823" s="216"/>
      <c r="CE823" s="216"/>
      <c r="CF823" s="216">
        <f t="shared" si="640"/>
        <v>0</v>
      </c>
      <c r="CH823" s="263"/>
      <c r="CJ823" s="274"/>
    </row>
    <row r="824" spans="1:88" s="211" customFormat="1" ht="16.5" customHeight="1" x14ac:dyDescent="0.15">
      <c r="A824" s="213">
        <f>+ROW()-14</f>
        <v>810</v>
      </c>
      <c r="B824" s="236" t="s">
        <v>26</v>
      </c>
      <c r="C824" s="368" t="s">
        <v>1644</v>
      </c>
      <c r="D824" s="266" t="s">
        <v>1645</v>
      </c>
      <c r="E824" s="267" t="s">
        <v>1583</v>
      </c>
      <c r="F824" s="272" t="s">
        <v>1584</v>
      </c>
      <c r="G824" s="225" t="s">
        <v>1646</v>
      </c>
      <c r="H824" s="319">
        <v>3</v>
      </c>
      <c r="I824" s="275">
        <v>44256</v>
      </c>
      <c r="J824" s="320">
        <v>44651</v>
      </c>
      <c r="K824" s="232">
        <v>10</v>
      </c>
      <c r="L824" s="232">
        <v>4</v>
      </c>
      <c r="M824" s="232">
        <v>2</v>
      </c>
      <c r="N824" s="232">
        <v>1</v>
      </c>
      <c r="O824" s="232">
        <v>1</v>
      </c>
      <c r="P824" s="232">
        <v>7</v>
      </c>
      <c r="Q824" s="233">
        <v>4</v>
      </c>
      <c r="R824" s="255"/>
      <c r="S824" s="255"/>
      <c r="T824" s="282">
        <v>246000</v>
      </c>
      <c r="U824" s="214">
        <f>AH824+AO824</f>
        <v>0</v>
      </c>
      <c r="V824" s="218">
        <f>AI824+AP824</f>
        <v>0</v>
      </c>
      <c r="W824" s="218">
        <f>AJ824+AQ824</f>
        <v>0</v>
      </c>
      <c r="X824" s="218">
        <f>AK824+AR824</f>
        <v>0</v>
      </c>
      <c r="Y824" s="212">
        <f>AL824+AS824</f>
        <v>0</v>
      </c>
      <c r="Z824" s="1012">
        <f>AT824+AY824+BF824+BK824+BP824+BU824</f>
        <v>246000</v>
      </c>
      <c r="AA824" s="218">
        <f>AU824+AZ824+BG824+BL824+BQ824+BV824</f>
        <v>0</v>
      </c>
      <c r="AB824" s="218">
        <f>AV824+BA824+BH824+BM824+BR824+BW824</f>
        <v>0</v>
      </c>
      <c r="AC824" s="218">
        <f>AW824+BB824+BI824+BN824+BS824+BX824</f>
        <v>0</v>
      </c>
      <c r="AD824" s="212">
        <f>AX824+BC824+BJ824+BO824+BT824+BY824</f>
        <v>246000</v>
      </c>
      <c r="AE824" s="252"/>
      <c r="AF824" s="252"/>
      <c r="AH824" s="249">
        <f>SUM(AI824:AL824)</f>
        <v>0</v>
      </c>
      <c r="AI824" s="238"/>
      <c r="AJ824" s="238"/>
      <c r="AK824" s="238"/>
      <c r="AL824" s="239"/>
      <c r="AM824" s="254"/>
      <c r="AN824" s="262"/>
      <c r="AO824" s="249">
        <f>SUM(AP824:AS824)</f>
        <v>0</v>
      </c>
      <c r="AP824" s="238"/>
      <c r="AQ824" s="238"/>
      <c r="AR824" s="238"/>
      <c r="AS824" s="242"/>
      <c r="AT824" s="214">
        <f>SUM(AU824:AX824)</f>
        <v>0</v>
      </c>
      <c r="AU824" s="238"/>
      <c r="AV824" s="238"/>
      <c r="AW824" s="238"/>
      <c r="AX824" s="239"/>
      <c r="AY824" s="249">
        <f>SUM(AZ824:BC824)</f>
        <v>246000</v>
      </c>
      <c r="AZ824" s="238"/>
      <c r="BA824" s="238"/>
      <c r="BB824" s="238"/>
      <c r="BC824" s="281">
        <f>245903+97</f>
        <v>246000</v>
      </c>
      <c r="BD824" s="254"/>
      <c r="BE824" s="252"/>
      <c r="BF824" s="249">
        <f>SUM(BG824:BJ824)</f>
        <v>0</v>
      </c>
      <c r="BG824" s="238"/>
      <c r="BH824" s="238"/>
      <c r="BI824" s="238"/>
      <c r="BJ824" s="239"/>
      <c r="BK824" s="249">
        <f>SUM(BL824:BO824)</f>
        <v>0</v>
      </c>
      <c r="BL824" s="238"/>
      <c r="BM824" s="238"/>
      <c r="BN824" s="238"/>
      <c r="BO824" s="246"/>
      <c r="BP824" s="223">
        <f>SUM(BQ824:BT824)</f>
        <v>0</v>
      </c>
      <c r="BQ824" s="238"/>
      <c r="BR824" s="238"/>
      <c r="BS824" s="238"/>
      <c r="BT824" s="246"/>
      <c r="BU824" s="249">
        <f>SUM(BV824:BY824)</f>
        <v>0</v>
      </c>
      <c r="BV824" s="238"/>
      <c r="BW824" s="238"/>
      <c r="BX824" s="238"/>
      <c r="BY824" s="246"/>
      <c r="CA824" s="222">
        <v>733</v>
      </c>
      <c r="CB824" s="216"/>
      <c r="CC824" s="216"/>
      <c r="CD824" s="216"/>
      <c r="CE824" s="216"/>
      <c r="CF824" s="216">
        <f t="shared" si="640"/>
        <v>0</v>
      </c>
      <c r="CH824" s="263">
        <v>32</v>
      </c>
      <c r="CJ824" s="274">
        <v>111</v>
      </c>
    </row>
    <row r="825" spans="1:88" s="211" customFormat="1" ht="16.5" customHeight="1" x14ac:dyDescent="0.15">
      <c r="A825" s="213"/>
      <c r="B825" s="236"/>
      <c r="C825" s="368"/>
      <c r="D825" s="697" t="s">
        <v>1645</v>
      </c>
      <c r="E825" s="267"/>
      <c r="F825" s="272"/>
      <c r="G825" s="225"/>
      <c r="H825" s="1182">
        <v>3</v>
      </c>
      <c r="I825" s="275"/>
      <c r="J825" s="320"/>
      <c r="K825" s="232"/>
      <c r="L825" s="232"/>
      <c r="M825" s="232"/>
      <c r="N825" s="232"/>
      <c r="O825" s="232"/>
      <c r="P825" s="232"/>
      <c r="Q825" s="233"/>
      <c r="R825" s="255"/>
      <c r="S825" s="255"/>
      <c r="T825" s="975">
        <f>SUBTOTAL(9,T824:T824)</f>
        <v>246000</v>
      </c>
      <c r="U825" s="214">
        <f t="shared" ref="U825:AD825" si="655">SUBTOTAL(9,U824:U824)</f>
        <v>0</v>
      </c>
      <c r="V825" s="218">
        <f t="shared" si="655"/>
        <v>0</v>
      </c>
      <c r="W825" s="218">
        <f t="shared" si="655"/>
        <v>0</v>
      </c>
      <c r="X825" s="218">
        <f t="shared" si="655"/>
        <v>0</v>
      </c>
      <c r="Y825" s="212">
        <f t="shared" si="655"/>
        <v>0</v>
      </c>
      <c r="Z825" s="975">
        <f t="shared" si="655"/>
        <v>246000</v>
      </c>
      <c r="AA825" s="218">
        <f t="shared" si="655"/>
        <v>0</v>
      </c>
      <c r="AB825" s="218">
        <f t="shared" si="655"/>
        <v>0</v>
      </c>
      <c r="AC825" s="218">
        <f t="shared" si="655"/>
        <v>0</v>
      </c>
      <c r="AD825" s="1141">
        <f t="shared" si="655"/>
        <v>246000</v>
      </c>
      <c r="AE825" s="252"/>
      <c r="AF825" s="252"/>
      <c r="AH825" s="249"/>
      <c r="AI825" s="238"/>
      <c r="AJ825" s="238"/>
      <c r="AK825" s="238"/>
      <c r="AL825" s="239"/>
      <c r="AM825" s="254"/>
      <c r="AN825" s="262"/>
      <c r="AO825" s="249"/>
      <c r="AP825" s="238"/>
      <c r="AQ825" s="238"/>
      <c r="AR825" s="238"/>
      <c r="AS825" s="242"/>
      <c r="AT825" s="214"/>
      <c r="AU825" s="238"/>
      <c r="AV825" s="238"/>
      <c r="AW825" s="238"/>
      <c r="AX825" s="239"/>
      <c r="AY825" s="249"/>
      <c r="AZ825" s="238"/>
      <c r="BA825" s="238"/>
      <c r="BB825" s="238"/>
      <c r="BC825" s="281"/>
      <c r="BD825" s="254"/>
      <c r="BE825" s="252"/>
      <c r="BF825" s="249"/>
      <c r="BG825" s="238"/>
      <c r="BH825" s="238"/>
      <c r="BI825" s="238"/>
      <c r="BJ825" s="239"/>
      <c r="BK825" s="249"/>
      <c r="BL825" s="238"/>
      <c r="BM825" s="238"/>
      <c r="BN825" s="238"/>
      <c r="BO825" s="246"/>
      <c r="BP825" s="223"/>
      <c r="BQ825" s="238"/>
      <c r="BR825" s="238"/>
      <c r="BS825" s="238"/>
      <c r="BT825" s="246"/>
      <c r="BU825" s="249"/>
      <c r="BV825" s="238"/>
      <c r="BW825" s="238"/>
      <c r="BX825" s="238"/>
      <c r="BY825" s="246"/>
      <c r="CA825" s="222"/>
      <c r="CB825" s="216"/>
      <c r="CC825" s="216"/>
      <c r="CD825" s="216"/>
      <c r="CE825" s="216"/>
      <c r="CF825" s="216">
        <f t="shared" si="640"/>
        <v>0</v>
      </c>
      <c r="CH825" s="263"/>
      <c r="CJ825" s="274"/>
    </row>
    <row r="826" spans="1:88" s="211" customFormat="1" ht="16.5" customHeight="1" x14ac:dyDescent="0.15">
      <c r="A826" s="213">
        <f>+ROW()-14</f>
        <v>812</v>
      </c>
      <c r="B826" s="236" t="s">
        <v>74</v>
      </c>
      <c r="C826" s="368" t="s">
        <v>1647</v>
      </c>
      <c r="D826" s="266" t="s">
        <v>1648</v>
      </c>
      <c r="E826" s="267" t="s">
        <v>1583</v>
      </c>
      <c r="F826" s="272" t="s">
        <v>1584</v>
      </c>
      <c r="G826" s="225" t="s">
        <v>1649</v>
      </c>
      <c r="H826" s="263" t="s">
        <v>252</v>
      </c>
      <c r="I826" s="230">
        <v>43160</v>
      </c>
      <c r="J826" s="231">
        <v>45016</v>
      </c>
      <c r="K826" s="232">
        <v>10</v>
      </c>
      <c r="L826" s="232">
        <v>4</v>
      </c>
      <c r="M826" s="232">
        <v>2</v>
      </c>
      <c r="N826" s="232">
        <v>1</v>
      </c>
      <c r="O826" s="232">
        <v>1</v>
      </c>
      <c r="P826" s="232">
        <v>7</v>
      </c>
      <c r="Q826" s="233">
        <v>5</v>
      </c>
      <c r="R826" s="255"/>
      <c r="S826" s="255"/>
      <c r="T826" s="624">
        <v>120505</v>
      </c>
      <c r="U826" s="214">
        <f>AH826+AO826</f>
        <v>56806</v>
      </c>
      <c r="V826" s="218">
        <f>AI826+AP826</f>
        <v>0</v>
      </c>
      <c r="W826" s="218">
        <f>AJ826+AQ826</f>
        <v>0</v>
      </c>
      <c r="X826" s="218">
        <f>AK826+AR826</f>
        <v>0</v>
      </c>
      <c r="Y826" s="212">
        <f>AL826+AS826</f>
        <v>56806</v>
      </c>
      <c r="Z826" s="214">
        <f>AT826+AY826+BF826+BK826+BP826+BU826</f>
        <v>63699</v>
      </c>
      <c r="AA826" s="218">
        <f>AU826+AZ826+BG826+BL826+BQ826+BV826</f>
        <v>0</v>
      </c>
      <c r="AB826" s="218">
        <f>AV826+BA826+BH826+BM826+BR826+BW826</f>
        <v>0</v>
      </c>
      <c r="AC826" s="218">
        <f>AW826+BB826+BI826+BN826+BS826+BX826</f>
        <v>0</v>
      </c>
      <c r="AD826" s="212">
        <f>AX826+BC826+BJ826+BO826+BT826+BY826</f>
        <v>63699</v>
      </c>
      <c r="AE826" s="252"/>
      <c r="AF826" s="252"/>
      <c r="AH826" s="249">
        <f>SUM(AI826:AL826)</f>
        <v>32793</v>
      </c>
      <c r="AI826" s="238"/>
      <c r="AJ826" s="238"/>
      <c r="AK826" s="238"/>
      <c r="AL826" s="239">
        <v>32793</v>
      </c>
      <c r="AM826" s="254"/>
      <c r="AN826" s="262"/>
      <c r="AO826" s="249">
        <f>SUM(AP826:AS826)</f>
        <v>24013</v>
      </c>
      <c r="AP826" s="238"/>
      <c r="AQ826" s="238"/>
      <c r="AR826" s="238"/>
      <c r="AS826" s="242">
        <v>24013</v>
      </c>
      <c r="AT826" s="214">
        <f>SUM(AU826:AX826)</f>
        <v>21233</v>
      </c>
      <c r="AU826" s="238"/>
      <c r="AV826" s="238"/>
      <c r="AW826" s="238"/>
      <c r="AX826" s="239">
        <v>21233</v>
      </c>
      <c r="AY826" s="249">
        <f>SUM(AZ826:BC826)</f>
        <v>21233</v>
      </c>
      <c r="AZ826" s="238"/>
      <c r="BA826" s="238"/>
      <c r="BB826" s="238"/>
      <c r="BC826" s="246">
        <v>21233</v>
      </c>
      <c r="BD826" s="254"/>
      <c r="BE826" s="252"/>
      <c r="BF826" s="249">
        <f>SUM(BG826:BJ826)</f>
        <v>21233</v>
      </c>
      <c r="BG826" s="238"/>
      <c r="BH826" s="238"/>
      <c r="BI826" s="238"/>
      <c r="BJ826" s="239">
        <v>21233</v>
      </c>
      <c r="BK826" s="249">
        <f>SUM(BL826:BO826)</f>
        <v>0</v>
      </c>
      <c r="BL826" s="238"/>
      <c r="BM826" s="238"/>
      <c r="BN826" s="238"/>
      <c r="BO826" s="246">
        <v>0</v>
      </c>
      <c r="BP826" s="223">
        <f>SUM(BQ826:BT826)</f>
        <v>0</v>
      </c>
      <c r="BQ826" s="238"/>
      <c r="BR826" s="238"/>
      <c r="BS826" s="238"/>
      <c r="BT826" s="246"/>
      <c r="BU826" s="249">
        <f>SUM(BV826:BY826)</f>
        <v>0</v>
      </c>
      <c r="BV826" s="238"/>
      <c r="BW826" s="238"/>
      <c r="BX826" s="238"/>
      <c r="BY826" s="246"/>
      <c r="CA826" s="222">
        <v>735</v>
      </c>
      <c r="CB826" s="216"/>
      <c r="CC826" s="216"/>
      <c r="CD826" s="216"/>
      <c r="CE826" s="216"/>
      <c r="CF826" s="216">
        <f t="shared" si="640"/>
        <v>0</v>
      </c>
      <c r="CH826" s="263" t="s">
        <v>75</v>
      </c>
      <c r="CJ826" s="274">
        <v>111</v>
      </c>
    </row>
    <row r="827" spans="1:88" s="211" customFormat="1" ht="16.5" customHeight="1" x14ac:dyDescent="0.15">
      <c r="A827" s="213"/>
      <c r="B827" s="237"/>
      <c r="C827" s="485"/>
      <c r="D827" s="697" t="s">
        <v>2006</v>
      </c>
      <c r="E827" s="267"/>
      <c r="F827" s="292"/>
      <c r="G827" s="285"/>
      <c r="H827" s="1175" t="s">
        <v>252</v>
      </c>
      <c r="I827" s="230"/>
      <c r="J827" s="231"/>
      <c r="K827" s="232"/>
      <c r="L827" s="232"/>
      <c r="M827" s="232"/>
      <c r="N827" s="232"/>
      <c r="O827" s="232"/>
      <c r="P827" s="232"/>
      <c r="Q827" s="233"/>
      <c r="R827" s="255"/>
      <c r="S827" s="255"/>
      <c r="T827" s="936">
        <f>SUBTOTAL(9,T826:T826)</f>
        <v>120505</v>
      </c>
      <c r="U827" s="1138">
        <f t="shared" ref="U827:AD827" si="656">SUBTOTAL(9,U826:U826)</f>
        <v>56806</v>
      </c>
      <c r="V827" s="220">
        <f t="shared" si="656"/>
        <v>0</v>
      </c>
      <c r="W827" s="220">
        <f t="shared" si="656"/>
        <v>0</v>
      </c>
      <c r="X827" s="220">
        <f t="shared" si="656"/>
        <v>0</v>
      </c>
      <c r="Y827" s="221">
        <f t="shared" si="656"/>
        <v>56806</v>
      </c>
      <c r="Z827" s="936">
        <f t="shared" si="656"/>
        <v>63699</v>
      </c>
      <c r="AA827" s="220">
        <f t="shared" si="656"/>
        <v>0</v>
      </c>
      <c r="AB827" s="220">
        <f t="shared" si="656"/>
        <v>0</v>
      </c>
      <c r="AC827" s="220">
        <f t="shared" si="656"/>
        <v>0</v>
      </c>
      <c r="AD827" s="1104">
        <f t="shared" si="656"/>
        <v>63699</v>
      </c>
      <c r="AE827" s="252"/>
      <c r="AF827" s="252"/>
      <c r="AH827" s="251"/>
      <c r="AI827" s="240"/>
      <c r="AJ827" s="240"/>
      <c r="AK827" s="240"/>
      <c r="AL827" s="241"/>
      <c r="AM827" s="254"/>
      <c r="AN827" s="262"/>
      <c r="AO827" s="249"/>
      <c r="AP827" s="240"/>
      <c r="AQ827" s="240"/>
      <c r="AR827" s="240"/>
      <c r="AS827" s="243"/>
      <c r="AT827" s="214"/>
      <c r="AU827" s="240"/>
      <c r="AV827" s="240"/>
      <c r="AW827" s="240"/>
      <c r="AX827" s="241"/>
      <c r="AY827" s="249"/>
      <c r="AZ827" s="240"/>
      <c r="BA827" s="240"/>
      <c r="BB827" s="240"/>
      <c r="BC827" s="247"/>
      <c r="BD827" s="254"/>
      <c r="BE827" s="252"/>
      <c r="BF827" s="249"/>
      <c r="BG827" s="240"/>
      <c r="BH827" s="240"/>
      <c r="BI827" s="240"/>
      <c r="BJ827" s="241"/>
      <c r="BK827" s="249"/>
      <c r="BL827" s="240"/>
      <c r="BM827" s="240"/>
      <c r="BN827" s="240"/>
      <c r="BO827" s="247"/>
      <c r="BP827" s="223"/>
      <c r="BQ827" s="240"/>
      <c r="BR827" s="240"/>
      <c r="BS827" s="240"/>
      <c r="BT827" s="247"/>
      <c r="BU827" s="249"/>
      <c r="BV827" s="240"/>
      <c r="BW827" s="240"/>
      <c r="BX827" s="240"/>
      <c r="BY827" s="247"/>
      <c r="CA827" s="222"/>
      <c r="CB827" s="216"/>
      <c r="CC827" s="216"/>
      <c r="CD827" s="216"/>
      <c r="CE827" s="216"/>
      <c r="CF827" s="216">
        <f t="shared" si="640"/>
        <v>0</v>
      </c>
      <c r="CH827" s="425"/>
      <c r="CJ827" s="274"/>
    </row>
    <row r="828" spans="1:88" s="211" customFormat="1" ht="27" customHeight="1" x14ac:dyDescent="0.15">
      <c r="A828" s="213">
        <f>+ROW()-14</f>
        <v>814</v>
      </c>
      <c r="B828" s="237" t="s">
        <v>27</v>
      </c>
      <c r="C828" s="485" t="s">
        <v>1650</v>
      </c>
      <c r="D828" s="304" t="s">
        <v>1651</v>
      </c>
      <c r="E828" s="267" t="s">
        <v>1583</v>
      </c>
      <c r="F828" s="292" t="s">
        <v>1584</v>
      </c>
      <c r="G828" s="285" t="s">
        <v>1652</v>
      </c>
      <c r="H828" s="319">
        <v>3</v>
      </c>
      <c r="I828" s="275">
        <v>44105</v>
      </c>
      <c r="J828" s="320">
        <v>44651</v>
      </c>
      <c r="K828" s="232">
        <v>10</v>
      </c>
      <c r="L828" s="232">
        <v>4</v>
      </c>
      <c r="M828" s="232">
        <v>2</v>
      </c>
      <c r="N828" s="232">
        <v>1</v>
      </c>
      <c r="O828" s="232">
        <v>1</v>
      </c>
      <c r="P828" s="232">
        <v>7</v>
      </c>
      <c r="Q828" s="233">
        <v>5</v>
      </c>
      <c r="R828" s="255"/>
      <c r="S828" s="255"/>
      <c r="T828" s="295">
        <v>4000</v>
      </c>
      <c r="U828" s="219">
        <f>AH828+AO828</f>
        <v>0</v>
      </c>
      <c r="V828" s="220">
        <f>AI828+AP828</f>
        <v>0</v>
      </c>
      <c r="W828" s="220">
        <f>AJ828+AQ828</f>
        <v>0</v>
      </c>
      <c r="X828" s="220">
        <f>AK828+AR828</f>
        <v>0</v>
      </c>
      <c r="Y828" s="221">
        <f>AL828+AS828</f>
        <v>0</v>
      </c>
      <c r="Z828" s="219">
        <f>AT828+AY828+BF828+BK828+BP828+BU828</f>
        <v>4000</v>
      </c>
      <c r="AA828" s="220">
        <f>AU828+AZ828+BG828+BL828+BQ828+BV828</f>
        <v>0</v>
      </c>
      <c r="AB828" s="220">
        <f>AV828+BA828+BH828+BM828+BR828+BW828</f>
        <v>0</v>
      </c>
      <c r="AC828" s="220">
        <f>AW828+BB828+BI828+BN828+BS828+BX828</f>
        <v>0</v>
      </c>
      <c r="AD828" s="221">
        <f>AX828+BC828+BJ828+BO828+BT828+BY828</f>
        <v>4000</v>
      </c>
      <c r="AE828" s="252"/>
      <c r="AF828" s="252"/>
      <c r="AH828" s="251">
        <f>SUM(AI828:AL828)</f>
        <v>0</v>
      </c>
      <c r="AI828" s="240"/>
      <c r="AJ828" s="240"/>
      <c r="AK828" s="240"/>
      <c r="AL828" s="241"/>
      <c r="AM828" s="254"/>
      <c r="AN828" s="262"/>
      <c r="AO828" s="249">
        <f>SUM(AP828:AS828)</f>
        <v>0</v>
      </c>
      <c r="AP828" s="240"/>
      <c r="AQ828" s="240"/>
      <c r="AR828" s="240"/>
      <c r="AS828" s="243"/>
      <c r="AT828" s="214">
        <f>SUM(AU828:AX828)</f>
        <v>0</v>
      </c>
      <c r="AU828" s="240"/>
      <c r="AV828" s="240"/>
      <c r="AW828" s="240"/>
      <c r="AX828" s="241"/>
      <c r="AY828" s="249">
        <f>SUM(AZ828:BC828)</f>
        <v>4000</v>
      </c>
      <c r="AZ828" s="240"/>
      <c r="BA828" s="240"/>
      <c r="BB828" s="240"/>
      <c r="BC828" s="297">
        <v>4000</v>
      </c>
      <c r="BD828" s="254"/>
      <c r="BE828" s="252"/>
      <c r="BF828" s="249">
        <f>SUM(BG828:BJ828)</f>
        <v>0</v>
      </c>
      <c r="BG828" s="240"/>
      <c r="BH828" s="240"/>
      <c r="BI828" s="240"/>
      <c r="BJ828" s="241"/>
      <c r="BK828" s="249">
        <f>SUM(BL828:BO828)</f>
        <v>0</v>
      </c>
      <c r="BL828" s="240"/>
      <c r="BM828" s="240"/>
      <c r="BN828" s="240"/>
      <c r="BO828" s="247"/>
      <c r="BP828" s="223">
        <f>SUM(BQ828:BT828)</f>
        <v>0</v>
      </c>
      <c r="BQ828" s="240"/>
      <c r="BR828" s="240"/>
      <c r="BS828" s="240"/>
      <c r="BT828" s="247"/>
      <c r="BU828" s="249">
        <f>SUM(BV828:BY828)</f>
        <v>0</v>
      </c>
      <c r="BV828" s="240"/>
      <c r="BW828" s="240"/>
      <c r="BX828" s="240"/>
      <c r="BY828" s="247"/>
      <c r="CA828" s="222">
        <v>1137</v>
      </c>
      <c r="CB828" s="216"/>
      <c r="CC828" s="216"/>
      <c r="CD828" s="216"/>
      <c r="CE828" s="216"/>
      <c r="CF828" s="216">
        <f t="shared" si="640"/>
        <v>0</v>
      </c>
      <c r="CH828" s="376"/>
    </row>
    <row r="829" spans="1:88" s="211" customFormat="1" ht="16.5" customHeight="1" x14ac:dyDescent="0.15">
      <c r="A829" s="213"/>
      <c r="B829" s="237"/>
      <c r="C829" s="485"/>
      <c r="D829" s="680" t="s">
        <v>1651</v>
      </c>
      <c r="E829" s="267"/>
      <c r="F829" s="292"/>
      <c r="G829" s="285"/>
      <c r="H829" s="1182">
        <v>3</v>
      </c>
      <c r="I829" s="275"/>
      <c r="J829" s="320"/>
      <c r="K829" s="234"/>
      <c r="L829" s="234"/>
      <c r="M829" s="234"/>
      <c r="N829" s="234"/>
      <c r="O829" s="234"/>
      <c r="P829" s="234"/>
      <c r="Q829" s="235"/>
      <c r="R829" s="255"/>
      <c r="S829" s="255"/>
      <c r="T829" s="976">
        <f>SUBTOTAL(9,T828:T828)</f>
        <v>4000</v>
      </c>
      <c r="U829" s="219">
        <f t="shared" ref="U829:AD829" si="657">SUBTOTAL(9,U828:U828)</f>
        <v>0</v>
      </c>
      <c r="V829" s="220">
        <f t="shared" si="657"/>
        <v>0</v>
      </c>
      <c r="W829" s="220">
        <f t="shared" si="657"/>
        <v>0</v>
      </c>
      <c r="X829" s="220">
        <f t="shared" si="657"/>
        <v>0</v>
      </c>
      <c r="Y829" s="221">
        <f t="shared" si="657"/>
        <v>0</v>
      </c>
      <c r="Z829" s="976">
        <f t="shared" si="657"/>
        <v>4000</v>
      </c>
      <c r="AA829" s="220">
        <f t="shared" si="657"/>
        <v>0</v>
      </c>
      <c r="AB829" s="220">
        <f t="shared" si="657"/>
        <v>0</v>
      </c>
      <c r="AC829" s="220">
        <f t="shared" si="657"/>
        <v>0</v>
      </c>
      <c r="AD829" s="1104">
        <f t="shared" si="657"/>
        <v>4000</v>
      </c>
      <c r="AE829" s="252"/>
      <c r="AF829" s="252"/>
      <c r="AH829" s="251"/>
      <c r="AI829" s="240"/>
      <c r="AJ829" s="240"/>
      <c r="AK829" s="240"/>
      <c r="AL829" s="241"/>
      <c r="AM829" s="254"/>
      <c r="AN829" s="262"/>
      <c r="AO829" s="249"/>
      <c r="AP829" s="240"/>
      <c r="AQ829" s="240"/>
      <c r="AR829" s="240"/>
      <c r="AS829" s="243"/>
      <c r="AT829" s="214"/>
      <c r="AU829" s="240"/>
      <c r="AV829" s="240"/>
      <c r="AW829" s="240"/>
      <c r="AX829" s="241"/>
      <c r="AY829" s="249"/>
      <c r="AZ829" s="240"/>
      <c r="BA829" s="240"/>
      <c r="BB829" s="240"/>
      <c r="BC829" s="297"/>
      <c r="BD829" s="254"/>
      <c r="BE829" s="252"/>
      <c r="BF829" s="249"/>
      <c r="BG829" s="240"/>
      <c r="BH829" s="240"/>
      <c r="BI829" s="240"/>
      <c r="BJ829" s="241"/>
      <c r="BK829" s="249"/>
      <c r="BL829" s="240"/>
      <c r="BM829" s="240"/>
      <c r="BN829" s="240"/>
      <c r="BO829" s="247"/>
      <c r="BP829" s="223"/>
      <c r="BQ829" s="240"/>
      <c r="BR829" s="240"/>
      <c r="BS829" s="240"/>
      <c r="BT829" s="247"/>
      <c r="BU829" s="249"/>
      <c r="BV829" s="240"/>
      <c r="BW829" s="240"/>
      <c r="BX829" s="240"/>
      <c r="BY829" s="247"/>
      <c r="CA829" s="222"/>
      <c r="CB829" s="216"/>
      <c r="CC829" s="216"/>
      <c r="CD829" s="216"/>
      <c r="CE829" s="216"/>
      <c r="CF829" s="216">
        <f t="shared" si="640"/>
        <v>0</v>
      </c>
      <c r="CH829" s="376"/>
    </row>
    <row r="830" spans="1:88" s="211" customFormat="1" ht="36" customHeight="1" x14ac:dyDescent="0.15">
      <c r="A830" s="213">
        <f>+ROW()-14</f>
        <v>816</v>
      </c>
      <c r="B830" s="237" t="s">
        <v>26</v>
      </c>
      <c r="C830" s="485" t="s">
        <v>1973</v>
      </c>
      <c r="D830" s="304" t="s">
        <v>1974</v>
      </c>
      <c r="E830" s="267" t="s">
        <v>1583</v>
      </c>
      <c r="F830" s="292" t="s">
        <v>1584</v>
      </c>
      <c r="G830" s="717" t="s">
        <v>2043</v>
      </c>
      <c r="H830" s="319">
        <v>3</v>
      </c>
      <c r="I830" s="275">
        <v>44256</v>
      </c>
      <c r="J830" s="320">
        <v>44651</v>
      </c>
      <c r="K830" s="234">
        <v>10</v>
      </c>
      <c r="L830" s="234">
        <v>4</v>
      </c>
      <c r="M830" s="234">
        <v>2</v>
      </c>
      <c r="N830" s="234">
        <v>1</v>
      </c>
      <c r="O830" s="234">
        <v>1</v>
      </c>
      <c r="P830" s="234">
        <v>7</v>
      </c>
      <c r="Q830" s="235">
        <v>5</v>
      </c>
      <c r="R830" s="255"/>
      <c r="S830" s="255"/>
      <c r="T830" s="295">
        <v>24000</v>
      </c>
      <c r="U830" s="219">
        <f>AH830+AO830</f>
        <v>0</v>
      </c>
      <c r="V830" s="220">
        <f>AI830+AP830</f>
        <v>0</v>
      </c>
      <c r="W830" s="220">
        <f>AJ830+AQ830</f>
        <v>0</v>
      </c>
      <c r="X830" s="220">
        <f>AK830+AR830</f>
        <v>0</v>
      </c>
      <c r="Y830" s="221">
        <f>AL830+AS830</f>
        <v>0</v>
      </c>
      <c r="Z830" s="219">
        <f>AT830+AY830+BF830+BK830+BP830+BU830</f>
        <v>24000</v>
      </c>
      <c r="AA830" s="220">
        <f>AU830+AZ830+BG830+BL830+BQ830+BV830</f>
        <v>0</v>
      </c>
      <c r="AB830" s="220">
        <f>AV830+BA830+BH830+BM830+BR830+BW830</f>
        <v>0</v>
      </c>
      <c r="AC830" s="220">
        <f>AW830+BB830+BI830+BN830+BS830+BX830</f>
        <v>0</v>
      </c>
      <c r="AD830" s="221">
        <f>AX830+BC830+BJ830+BO830+BT830+BY830</f>
        <v>24000</v>
      </c>
      <c r="AE830" s="252"/>
      <c r="AF830" s="252"/>
      <c r="AH830" s="251">
        <f>SUM(AI830:AL830)</f>
        <v>0</v>
      </c>
      <c r="AI830" s="240"/>
      <c r="AJ830" s="240"/>
      <c r="AK830" s="240"/>
      <c r="AL830" s="241"/>
      <c r="AM830" s="254"/>
      <c r="AN830" s="262"/>
      <c r="AO830" s="249">
        <f>SUM(AP830:AS830)</f>
        <v>0</v>
      </c>
      <c r="AP830" s="240"/>
      <c r="AQ830" s="240"/>
      <c r="AR830" s="240"/>
      <c r="AS830" s="243"/>
      <c r="AT830" s="214">
        <f>SUM(AU830:AX830)</f>
        <v>0</v>
      </c>
      <c r="AU830" s="240"/>
      <c r="AV830" s="240"/>
      <c r="AW830" s="240"/>
      <c r="AX830" s="241"/>
      <c r="AY830" s="249">
        <f>SUM(AZ830:BC830)</f>
        <v>24000</v>
      </c>
      <c r="AZ830" s="240"/>
      <c r="BA830" s="240"/>
      <c r="BB830" s="240"/>
      <c r="BC830" s="297">
        <v>24000</v>
      </c>
      <c r="BD830" s="254"/>
      <c r="BE830" s="252"/>
      <c r="BF830" s="249">
        <f>SUM(BG830:BJ830)</f>
        <v>0</v>
      </c>
      <c r="BG830" s="240"/>
      <c r="BH830" s="240"/>
      <c r="BI830" s="240"/>
      <c r="BJ830" s="241"/>
      <c r="BK830" s="249">
        <f>SUM(BL830:BO830)</f>
        <v>0</v>
      </c>
      <c r="BL830" s="240"/>
      <c r="BM830" s="240"/>
      <c r="BN830" s="240"/>
      <c r="BO830" s="247"/>
      <c r="BP830" s="223">
        <f>SUM(BQ830:BT830)</f>
        <v>0</v>
      </c>
      <c r="BQ830" s="240"/>
      <c r="BR830" s="240"/>
      <c r="BS830" s="240"/>
      <c r="BT830" s="247"/>
      <c r="BU830" s="249">
        <f>SUM(BV830:BY830)</f>
        <v>0</v>
      </c>
      <c r="BV830" s="240"/>
      <c r="BW830" s="240"/>
      <c r="BX830" s="240"/>
      <c r="BY830" s="247"/>
      <c r="CA830" s="222">
        <v>737</v>
      </c>
      <c r="CB830" s="216"/>
      <c r="CC830" s="216"/>
      <c r="CD830" s="216"/>
      <c r="CE830" s="216"/>
      <c r="CF830" s="216">
        <f t="shared" si="640"/>
        <v>0</v>
      </c>
      <c r="CH830" s="263">
        <v>32</v>
      </c>
      <c r="CJ830" s="274">
        <v>111</v>
      </c>
    </row>
    <row r="831" spans="1:88" s="211" customFormat="1" ht="36" customHeight="1" x14ac:dyDescent="0.15">
      <c r="A831" s="213"/>
      <c r="B831" s="237"/>
      <c r="C831" s="485"/>
      <c r="D831" s="680" t="s">
        <v>1974</v>
      </c>
      <c r="E831" s="267"/>
      <c r="F831" s="292"/>
      <c r="G831" s="717"/>
      <c r="H831" s="1182">
        <v>3</v>
      </c>
      <c r="I831" s="275"/>
      <c r="J831" s="320"/>
      <c r="K831" s="234"/>
      <c r="L831" s="234"/>
      <c r="M831" s="234"/>
      <c r="N831" s="234"/>
      <c r="O831" s="234"/>
      <c r="P831" s="234"/>
      <c r="Q831" s="235"/>
      <c r="R831" s="255"/>
      <c r="S831" s="255"/>
      <c r="T831" s="976">
        <f>SUBTOTAL(9,T830:T830)</f>
        <v>24000</v>
      </c>
      <c r="U831" s="219">
        <f t="shared" ref="U831:AD831" si="658">SUBTOTAL(9,U830:U830)</f>
        <v>0</v>
      </c>
      <c r="V831" s="220">
        <f t="shared" si="658"/>
        <v>0</v>
      </c>
      <c r="W831" s="220">
        <f t="shared" si="658"/>
        <v>0</v>
      </c>
      <c r="X831" s="220">
        <f t="shared" si="658"/>
        <v>0</v>
      </c>
      <c r="Y831" s="221">
        <f t="shared" si="658"/>
        <v>0</v>
      </c>
      <c r="Z831" s="976">
        <f t="shared" si="658"/>
        <v>24000</v>
      </c>
      <c r="AA831" s="220">
        <f t="shared" si="658"/>
        <v>0</v>
      </c>
      <c r="AB831" s="220">
        <f t="shared" si="658"/>
        <v>0</v>
      </c>
      <c r="AC831" s="220">
        <f t="shared" si="658"/>
        <v>0</v>
      </c>
      <c r="AD831" s="1104">
        <f t="shared" si="658"/>
        <v>24000</v>
      </c>
      <c r="AE831" s="252"/>
      <c r="AF831" s="252"/>
      <c r="AH831" s="251"/>
      <c r="AI831" s="240"/>
      <c r="AJ831" s="240"/>
      <c r="AK831" s="240"/>
      <c r="AL831" s="241"/>
      <c r="AM831" s="254"/>
      <c r="AN831" s="262"/>
      <c r="AO831" s="249"/>
      <c r="AP831" s="240"/>
      <c r="AQ831" s="240"/>
      <c r="AR831" s="240"/>
      <c r="AS831" s="243"/>
      <c r="AT831" s="214"/>
      <c r="AU831" s="240"/>
      <c r="AV831" s="240"/>
      <c r="AW831" s="240"/>
      <c r="AX831" s="241"/>
      <c r="AY831" s="249"/>
      <c r="AZ831" s="240"/>
      <c r="BA831" s="240"/>
      <c r="BB831" s="240"/>
      <c r="BC831" s="297"/>
      <c r="BD831" s="254"/>
      <c r="BE831" s="252"/>
      <c r="BF831" s="249"/>
      <c r="BG831" s="240"/>
      <c r="BH831" s="240"/>
      <c r="BI831" s="240"/>
      <c r="BJ831" s="241"/>
      <c r="BK831" s="249"/>
      <c r="BL831" s="240"/>
      <c r="BM831" s="240"/>
      <c r="BN831" s="240"/>
      <c r="BO831" s="247"/>
      <c r="BP831" s="223"/>
      <c r="BQ831" s="240"/>
      <c r="BR831" s="240"/>
      <c r="BS831" s="240"/>
      <c r="BT831" s="247"/>
      <c r="BU831" s="249"/>
      <c r="BV831" s="240"/>
      <c r="BW831" s="240"/>
      <c r="BX831" s="240"/>
      <c r="BY831" s="247"/>
      <c r="CA831" s="222"/>
      <c r="CB831" s="216"/>
      <c r="CC831" s="216"/>
      <c r="CD831" s="216"/>
      <c r="CE831" s="216"/>
      <c r="CF831" s="216">
        <f t="shared" si="640"/>
        <v>0</v>
      </c>
      <c r="CH831" s="263"/>
      <c r="CJ831" s="274"/>
    </row>
    <row r="832" spans="1:88" s="211" customFormat="1" ht="40.5" customHeight="1" x14ac:dyDescent="0.15">
      <c r="A832" s="213">
        <f>+ROW()-14</f>
        <v>818</v>
      </c>
      <c r="B832" s="237" t="s">
        <v>26</v>
      </c>
      <c r="C832" s="485" t="s">
        <v>1653</v>
      </c>
      <c r="D832" s="304" t="s">
        <v>1653</v>
      </c>
      <c r="E832" s="267" t="s">
        <v>1583</v>
      </c>
      <c r="F832" s="292" t="s">
        <v>1584</v>
      </c>
      <c r="G832" s="285" t="s">
        <v>1654</v>
      </c>
      <c r="H832" s="319">
        <v>3</v>
      </c>
      <c r="I832" s="275">
        <v>44256</v>
      </c>
      <c r="J832" s="320">
        <v>44651</v>
      </c>
      <c r="K832" s="234">
        <v>10</v>
      </c>
      <c r="L832" s="234">
        <v>4</v>
      </c>
      <c r="M832" s="234">
        <v>2</v>
      </c>
      <c r="N832" s="234">
        <v>1</v>
      </c>
      <c r="O832" s="234">
        <v>1</v>
      </c>
      <c r="P832" s="234">
        <v>7</v>
      </c>
      <c r="Q832" s="235">
        <v>9</v>
      </c>
      <c r="R832" s="255"/>
      <c r="S832" s="255"/>
      <c r="T832" s="295">
        <v>76000</v>
      </c>
      <c r="U832" s="219">
        <f>AH832+AO832</f>
        <v>0</v>
      </c>
      <c r="V832" s="220">
        <f>AI832+AP832</f>
        <v>0</v>
      </c>
      <c r="W832" s="220">
        <f>AJ832+AQ832</f>
        <v>0</v>
      </c>
      <c r="X832" s="220">
        <f>AK832+AR832</f>
        <v>0</v>
      </c>
      <c r="Y832" s="221">
        <f>AL832+AS832</f>
        <v>0</v>
      </c>
      <c r="Z832" s="219">
        <f>AT832+AY832+BF832+BK832+BP832+BU832</f>
        <v>76000</v>
      </c>
      <c r="AA832" s="220">
        <f>AU832+AZ832+BG832+BL832+BQ832+BV832</f>
        <v>0</v>
      </c>
      <c r="AB832" s="220">
        <f>AV832+BA832+BH832+BM832+BR832+BW832</f>
        <v>0</v>
      </c>
      <c r="AC832" s="220">
        <f>AW832+BB832+BI832+BN832+BS832+BX832</f>
        <v>0</v>
      </c>
      <c r="AD832" s="221">
        <f>AX832+BC832+BJ832+BO832+BT832+BY832</f>
        <v>76000</v>
      </c>
      <c r="AE832" s="252"/>
      <c r="AF832" s="252"/>
      <c r="AH832" s="251">
        <f>SUM(AI832:AL832)</f>
        <v>0</v>
      </c>
      <c r="AI832" s="240"/>
      <c r="AJ832" s="240"/>
      <c r="AK832" s="240"/>
      <c r="AL832" s="241"/>
      <c r="AM832" s="254"/>
      <c r="AN832" s="262"/>
      <c r="AO832" s="249">
        <f>SUM(AP832:AS832)</f>
        <v>0</v>
      </c>
      <c r="AP832" s="240"/>
      <c r="AQ832" s="240"/>
      <c r="AR832" s="240"/>
      <c r="AS832" s="243"/>
      <c r="AT832" s="214">
        <f>SUM(AU832:AX832)</f>
        <v>0</v>
      </c>
      <c r="AU832" s="240"/>
      <c r="AV832" s="240"/>
      <c r="AW832" s="240"/>
      <c r="AX832" s="241"/>
      <c r="AY832" s="249">
        <f>SUM(AZ832:BC832)</f>
        <v>76000</v>
      </c>
      <c r="AZ832" s="240"/>
      <c r="BA832" s="240"/>
      <c r="BB832" s="240"/>
      <c r="BC832" s="297">
        <f>75372+628</f>
        <v>76000</v>
      </c>
      <c r="BD832" s="254"/>
      <c r="BE832" s="252"/>
      <c r="BF832" s="249">
        <f>SUM(BG832:BJ832)</f>
        <v>0</v>
      </c>
      <c r="BG832" s="240"/>
      <c r="BH832" s="240"/>
      <c r="BI832" s="240"/>
      <c r="BJ832" s="241"/>
      <c r="BK832" s="249">
        <f>SUM(BL832:BO832)</f>
        <v>0</v>
      </c>
      <c r="BL832" s="240"/>
      <c r="BM832" s="240"/>
      <c r="BN832" s="240"/>
      <c r="BO832" s="247"/>
      <c r="BP832" s="223">
        <f>SUM(BQ832:BT832)</f>
        <v>0</v>
      </c>
      <c r="BQ832" s="240"/>
      <c r="BR832" s="240"/>
      <c r="BS832" s="240"/>
      <c r="BT832" s="247"/>
      <c r="BU832" s="249">
        <f>SUM(BV832:BY832)</f>
        <v>0</v>
      </c>
      <c r="BV832" s="240"/>
      <c r="BW832" s="240"/>
      <c r="BX832" s="240"/>
      <c r="BY832" s="247"/>
      <c r="CA832" s="222">
        <v>741</v>
      </c>
      <c r="CB832" s="216"/>
      <c r="CC832" s="216"/>
      <c r="CD832" s="216"/>
      <c r="CE832" s="216"/>
      <c r="CF832" s="216">
        <f t="shared" si="640"/>
        <v>0</v>
      </c>
      <c r="CH832" s="263">
        <v>32</v>
      </c>
      <c r="CJ832" s="274">
        <v>111</v>
      </c>
    </row>
    <row r="833" spans="1:88" s="211" customFormat="1" ht="16.5" customHeight="1" x14ac:dyDescent="0.15">
      <c r="A833" s="213"/>
      <c r="B833" s="237"/>
      <c r="C833" s="485"/>
      <c r="D833" s="680" t="s">
        <v>1653</v>
      </c>
      <c r="E833" s="267"/>
      <c r="F833" s="292"/>
      <c r="G833" s="285"/>
      <c r="H833" s="1182">
        <v>3</v>
      </c>
      <c r="I833" s="275"/>
      <c r="J833" s="320"/>
      <c r="K833" s="234"/>
      <c r="L833" s="234"/>
      <c r="M833" s="234"/>
      <c r="N833" s="234"/>
      <c r="O833" s="234"/>
      <c r="P833" s="234"/>
      <c r="Q833" s="235"/>
      <c r="R833" s="255"/>
      <c r="S833" s="255"/>
      <c r="T833" s="976">
        <f>SUBTOTAL(9,T832:T832)</f>
        <v>76000</v>
      </c>
      <c r="U833" s="219">
        <f t="shared" ref="U833:AD833" si="659">SUBTOTAL(9,U832:U832)</f>
        <v>0</v>
      </c>
      <c r="V833" s="220">
        <f t="shared" si="659"/>
        <v>0</v>
      </c>
      <c r="W833" s="220">
        <f t="shared" si="659"/>
        <v>0</v>
      </c>
      <c r="X833" s="220">
        <f t="shared" si="659"/>
        <v>0</v>
      </c>
      <c r="Y833" s="221">
        <f t="shared" si="659"/>
        <v>0</v>
      </c>
      <c r="Z833" s="976">
        <f t="shared" si="659"/>
        <v>76000</v>
      </c>
      <c r="AA833" s="220">
        <f t="shared" si="659"/>
        <v>0</v>
      </c>
      <c r="AB833" s="220">
        <f t="shared" si="659"/>
        <v>0</v>
      </c>
      <c r="AC833" s="220">
        <f t="shared" si="659"/>
        <v>0</v>
      </c>
      <c r="AD833" s="1104">
        <f t="shared" si="659"/>
        <v>76000</v>
      </c>
      <c r="AE833" s="252"/>
      <c r="AF833" s="252"/>
      <c r="AH833" s="251"/>
      <c r="AI833" s="240"/>
      <c r="AJ833" s="240"/>
      <c r="AK833" s="240"/>
      <c r="AL833" s="241"/>
      <c r="AM833" s="254"/>
      <c r="AN833" s="262"/>
      <c r="AO833" s="249"/>
      <c r="AP833" s="240"/>
      <c r="AQ833" s="240"/>
      <c r="AR833" s="240"/>
      <c r="AS833" s="243"/>
      <c r="AT833" s="214"/>
      <c r="AU833" s="240"/>
      <c r="AV833" s="240"/>
      <c r="AW833" s="240"/>
      <c r="AX833" s="241"/>
      <c r="AY833" s="249"/>
      <c r="AZ833" s="240"/>
      <c r="BA833" s="240"/>
      <c r="BB833" s="240"/>
      <c r="BC833" s="297"/>
      <c r="BD833" s="254"/>
      <c r="BE833" s="252"/>
      <c r="BF833" s="249"/>
      <c r="BG833" s="240"/>
      <c r="BH833" s="240"/>
      <c r="BI833" s="240"/>
      <c r="BJ833" s="241"/>
      <c r="BK833" s="249"/>
      <c r="BL833" s="240"/>
      <c r="BM833" s="240"/>
      <c r="BN833" s="240"/>
      <c r="BO833" s="247"/>
      <c r="BP833" s="223"/>
      <c r="BQ833" s="240"/>
      <c r="BR833" s="240"/>
      <c r="BS833" s="240"/>
      <c r="BT833" s="247"/>
      <c r="BU833" s="249"/>
      <c r="BV833" s="240"/>
      <c r="BW833" s="240"/>
      <c r="BX833" s="240"/>
      <c r="BY833" s="247"/>
      <c r="CA833" s="222"/>
      <c r="CB833" s="216"/>
      <c r="CC833" s="216"/>
      <c r="CD833" s="216"/>
      <c r="CE833" s="216"/>
      <c r="CF833" s="216">
        <f t="shared" si="640"/>
        <v>0</v>
      </c>
      <c r="CH833" s="263"/>
      <c r="CJ833" s="274"/>
    </row>
    <row r="834" spans="1:88" s="211" customFormat="1" ht="31.5" customHeight="1" x14ac:dyDescent="0.15">
      <c r="A834" s="213">
        <f>+ROW()-14</f>
        <v>820</v>
      </c>
      <c r="B834" s="236" t="s">
        <v>27</v>
      </c>
      <c r="C834" s="368" t="s">
        <v>1653</v>
      </c>
      <c r="D834" s="266" t="s">
        <v>1975</v>
      </c>
      <c r="E834" s="267" t="s">
        <v>1583</v>
      </c>
      <c r="F834" s="272" t="s">
        <v>1584</v>
      </c>
      <c r="G834" s="225" t="s">
        <v>2042</v>
      </c>
      <c r="H834" s="319" t="s">
        <v>1344</v>
      </c>
      <c r="I834" s="275">
        <v>44256</v>
      </c>
      <c r="J834" s="320">
        <v>45382</v>
      </c>
      <c r="K834" s="232">
        <v>10</v>
      </c>
      <c r="L834" s="232">
        <v>4</v>
      </c>
      <c r="M834" s="232">
        <v>2</v>
      </c>
      <c r="N834" s="232">
        <v>1</v>
      </c>
      <c r="O834" s="232">
        <v>1</v>
      </c>
      <c r="P834" s="232">
        <v>7</v>
      </c>
      <c r="Q834" s="233">
        <v>9</v>
      </c>
      <c r="R834" s="255"/>
      <c r="S834" s="255"/>
      <c r="T834" s="282">
        <v>317000</v>
      </c>
      <c r="U834" s="214">
        <f>AH834+AO834</f>
        <v>0</v>
      </c>
      <c r="V834" s="218">
        <f>AI834+AP834</f>
        <v>0</v>
      </c>
      <c r="W834" s="218">
        <f>AJ834+AQ834</f>
        <v>0</v>
      </c>
      <c r="X834" s="218">
        <f>AK834+AR834</f>
        <v>0</v>
      </c>
      <c r="Y834" s="212">
        <f>AL834+AS834</f>
        <v>0</v>
      </c>
      <c r="Z834" s="1146">
        <f>AT834+AY834+BF834+BK834+BP834+BU834</f>
        <v>317000</v>
      </c>
      <c r="AA834" s="218">
        <f>AU834+AZ834+BG834+BL834+BQ834+BV834</f>
        <v>0</v>
      </c>
      <c r="AB834" s="218">
        <f>AV834+BA834+BH834+BM834+BR834+BW834</f>
        <v>0</v>
      </c>
      <c r="AC834" s="218">
        <f>AW834+BB834+BI834+BN834+BS834+BX834</f>
        <v>0</v>
      </c>
      <c r="AD834" s="212">
        <f>AX834+BC834+BJ834+BO834+BT834+BY834</f>
        <v>317000</v>
      </c>
      <c r="AE834" s="252"/>
      <c r="AF834" s="252"/>
      <c r="AH834" s="249">
        <f>SUM(AI834:AL834)</f>
        <v>0</v>
      </c>
      <c r="AI834" s="238"/>
      <c r="AJ834" s="238"/>
      <c r="AK834" s="238"/>
      <c r="AL834" s="239"/>
      <c r="AM834" s="254"/>
      <c r="AN834" s="262"/>
      <c r="AO834" s="249">
        <f>SUM(AP834:AS834)</f>
        <v>0</v>
      </c>
      <c r="AP834" s="238"/>
      <c r="AQ834" s="238"/>
      <c r="AR834" s="238"/>
      <c r="AS834" s="242"/>
      <c r="AT834" s="214">
        <f>SUM(AU834:AX834)</f>
        <v>0</v>
      </c>
      <c r="AU834" s="238"/>
      <c r="AV834" s="238"/>
      <c r="AW834" s="238"/>
      <c r="AX834" s="239"/>
      <c r="AY834" s="249">
        <f>SUM(AZ834:BC834)</f>
        <v>105708</v>
      </c>
      <c r="AZ834" s="238"/>
      <c r="BA834" s="238"/>
      <c r="BB834" s="238"/>
      <c r="BC834" s="281">
        <f>105646+62</f>
        <v>105708</v>
      </c>
      <c r="BD834" s="254"/>
      <c r="BE834" s="252"/>
      <c r="BF834" s="249">
        <f>SUM(BG834:BJ834)</f>
        <v>105646</v>
      </c>
      <c r="BG834" s="238"/>
      <c r="BH834" s="238"/>
      <c r="BI834" s="238"/>
      <c r="BJ834" s="281">
        <v>105646</v>
      </c>
      <c r="BK834" s="249">
        <f>SUM(BL834:BO834)</f>
        <v>105646</v>
      </c>
      <c r="BL834" s="238"/>
      <c r="BM834" s="238"/>
      <c r="BN834" s="238"/>
      <c r="BO834" s="281">
        <v>105646</v>
      </c>
      <c r="BP834" s="223">
        <f>SUM(BQ834:BT834)</f>
        <v>0</v>
      </c>
      <c r="BQ834" s="238"/>
      <c r="BR834" s="238"/>
      <c r="BS834" s="238"/>
      <c r="BT834" s="246"/>
      <c r="BU834" s="249">
        <f>SUM(BV834:BY834)</f>
        <v>0</v>
      </c>
      <c r="BV834" s="238"/>
      <c r="BW834" s="238"/>
      <c r="BX834" s="238"/>
      <c r="BY834" s="246"/>
      <c r="CA834" s="222">
        <v>739</v>
      </c>
      <c r="CB834" s="216"/>
      <c r="CC834" s="216"/>
      <c r="CD834" s="216"/>
      <c r="CE834" s="216"/>
      <c r="CF834" s="216">
        <f t="shared" si="640"/>
        <v>0</v>
      </c>
      <c r="CH834" s="263" t="s">
        <v>194</v>
      </c>
      <c r="CJ834" s="274">
        <v>111</v>
      </c>
    </row>
    <row r="835" spans="1:88" s="211" customFormat="1" ht="16.5" customHeight="1" x14ac:dyDescent="0.15">
      <c r="A835" s="213"/>
      <c r="B835" s="237"/>
      <c r="C835" s="485"/>
      <c r="D835" s="697" t="s">
        <v>1975</v>
      </c>
      <c r="E835" s="267"/>
      <c r="F835" s="292"/>
      <c r="G835" s="285"/>
      <c r="H835" s="1182" t="s">
        <v>1344</v>
      </c>
      <c r="I835" s="275"/>
      <c r="J835" s="320"/>
      <c r="K835" s="234"/>
      <c r="L835" s="234"/>
      <c r="M835" s="234"/>
      <c r="N835" s="234"/>
      <c r="O835" s="234"/>
      <c r="P835" s="234"/>
      <c r="Q835" s="235"/>
      <c r="R835" s="255"/>
      <c r="S835" s="255"/>
      <c r="T835" s="976">
        <f>SUBTOTAL(9,T834:T834)</f>
        <v>317000</v>
      </c>
      <c r="U835" s="219">
        <f t="shared" ref="U835:AD835" si="660">SUBTOTAL(9,U834:U834)</f>
        <v>0</v>
      </c>
      <c r="V835" s="220">
        <f t="shared" si="660"/>
        <v>0</v>
      </c>
      <c r="W835" s="220">
        <f t="shared" si="660"/>
        <v>0</v>
      </c>
      <c r="X835" s="220">
        <f t="shared" si="660"/>
        <v>0</v>
      </c>
      <c r="Y835" s="221">
        <f t="shared" si="660"/>
        <v>0</v>
      </c>
      <c r="Z835" s="976">
        <f t="shared" si="660"/>
        <v>317000</v>
      </c>
      <c r="AA835" s="220">
        <f t="shared" si="660"/>
        <v>0</v>
      </c>
      <c r="AB835" s="220">
        <f t="shared" si="660"/>
        <v>0</v>
      </c>
      <c r="AC835" s="220">
        <f t="shared" si="660"/>
        <v>0</v>
      </c>
      <c r="AD835" s="1104">
        <f t="shared" si="660"/>
        <v>317000</v>
      </c>
      <c r="AE835" s="252"/>
      <c r="AF835" s="252"/>
      <c r="AH835" s="251"/>
      <c r="AI835" s="240"/>
      <c r="AJ835" s="240"/>
      <c r="AK835" s="240"/>
      <c r="AL835" s="241"/>
      <c r="AM835" s="254"/>
      <c r="AN835" s="262"/>
      <c r="AO835" s="249"/>
      <c r="AP835" s="240"/>
      <c r="AQ835" s="240"/>
      <c r="AR835" s="240"/>
      <c r="AS835" s="243"/>
      <c r="AT835" s="214"/>
      <c r="AU835" s="240"/>
      <c r="AV835" s="240"/>
      <c r="AW835" s="240"/>
      <c r="AX835" s="241"/>
      <c r="AY835" s="249"/>
      <c r="AZ835" s="240"/>
      <c r="BA835" s="240"/>
      <c r="BB835" s="240"/>
      <c r="BC835" s="297"/>
      <c r="BD835" s="254"/>
      <c r="BE835" s="252"/>
      <c r="BF835" s="249"/>
      <c r="BG835" s="240"/>
      <c r="BH835" s="240"/>
      <c r="BI835" s="240"/>
      <c r="BJ835" s="302"/>
      <c r="BK835" s="249"/>
      <c r="BL835" s="240"/>
      <c r="BM835" s="240"/>
      <c r="BN835" s="240"/>
      <c r="BO835" s="297"/>
      <c r="BP835" s="223"/>
      <c r="BQ835" s="240"/>
      <c r="BR835" s="240"/>
      <c r="BS835" s="240"/>
      <c r="BT835" s="247"/>
      <c r="BU835" s="249"/>
      <c r="BV835" s="240"/>
      <c r="BW835" s="240"/>
      <c r="BX835" s="240"/>
      <c r="BY835" s="247"/>
      <c r="CA835" s="222"/>
      <c r="CB835" s="216"/>
      <c r="CC835" s="216"/>
      <c r="CD835" s="216"/>
      <c r="CE835" s="216"/>
      <c r="CF835" s="216">
        <f t="shared" si="640"/>
        <v>0</v>
      </c>
      <c r="CH835" s="263"/>
      <c r="CJ835" s="274"/>
    </row>
    <row r="836" spans="1:88" s="211" customFormat="1" ht="32.25" customHeight="1" x14ac:dyDescent="0.15">
      <c r="A836" s="213">
        <f>+ROW()-14</f>
        <v>822</v>
      </c>
      <c r="B836" s="237" t="s">
        <v>26</v>
      </c>
      <c r="C836" s="485" t="s">
        <v>1655</v>
      </c>
      <c r="D836" s="304" t="s">
        <v>1656</v>
      </c>
      <c r="E836" s="267" t="s">
        <v>1583</v>
      </c>
      <c r="F836" s="292" t="s">
        <v>1584</v>
      </c>
      <c r="G836" s="285" t="s">
        <v>1657</v>
      </c>
      <c r="H836" s="319">
        <v>3</v>
      </c>
      <c r="I836" s="275">
        <v>44256</v>
      </c>
      <c r="J836" s="320">
        <v>44651</v>
      </c>
      <c r="K836" s="234">
        <v>10</v>
      </c>
      <c r="L836" s="234">
        <v>4</v>
      </c>
      <c r="M836" s="234">
        <v>2</v>
      </c>
      <c r="N836" s="234">
        <v>1</v>
      </c>
      <c r="O836" s="234">
        <v>1</v>
      </c>
      <c r="P836" s="234">
        <v>8</v>
      </c>
      <c r="Q836" s="235">
        <v>1</v>
      </c>
      <c r="R836" s="255"/>
      <c r="S836" s="255"/>
      <c r="T836" s="295">
        <v>32000</v>
      </c>
      <c r="U836" s="219">
        <f>AH836+AO836</f>
        <v>0</v>
      </c>
      <c r="V836" s="220">
        <f>AI836+AP836</f>
        <v>0</v>
      </c>
      <c r="W836" s="220">
        <f>AJ836+AQ836</f>
        <v>0</v>
      </c>
      <c r="X836" s="220">
        <f>AK836+AR836</f>
        <v>0</v>
      </c>
      <c r="Y836" s="221">
        <f>AL836+AS836</f>
        <v>0</v>
      </c>
      <c r="Z836" s="219">
        <f>AT836+AY836+BF836+BK836+BP836+BU836</f>
        <v>32000</v>
      </c>
      <c r="AA836" s="220">
        <f>AU836+AZ836+BG836+BL836+BQ836+BV836</f>
        <v>0</v>
      </c>
      <c r="AB836" s="220">
        <f>AV836+BA836+BH836+BM836+BR836+BW836</f>
        <v>0</v>
      </c>
      <c r="AC836" s="220">
        <f>AW836+BB836+BI836+BN836+BS836+BX836</f>
        <v>0</v>
      </c>
      <c r="AD836" s="221">
        <f>AX836+BC836+BJ836+BO836+BT836+BY836</f>
        <v>32000</v>
      </c>
      <c r="AE836" s="252"/>
      <c r="AF836" s="252"/>
      <c r="AH836" s="251">
        <f>SUM(AI836:AL836)</f>
        <v>0</v>
      </c>
      <c r="AI836" s="240"/>
      <c r="AJ836" s="240"/>
      <c r="AK836" s="240"/>
      <c r="AL836" s="241"/>
      <c r="AM836" s="254"/>
      <c r="AN836" s="262"/>
      <c r="AO836" s="249">
        <f>SUM(AP836:AS836)</f>
        <v>0</v>
      </c>
      <c r="AP836" s="240"/>
      <c r="AQ836" s="240"/>
      <c r="AR836" s="240"/>
      <c r="AS836" s="243"/>
      <c r="AT836" s="214">
        <f>SUM(AU836:AX836)</f>
        <v>0</v>
      </c>
      <c r="AU836" s="240"/>
      <c r="AV836" s="240"/>
      <c r="AW836" s="240"/>
      <c r="AX836" s="241"/>
      <c r="AY836" s="249">
        <f>SUM(AZ836:BC836)</f>
        <v>32000</v>
      </c>
      <c r="AZ836" s="240"/>
      <c r="BA836" s="240"/>
      <c r="BB836" s="240"/>
      <c r="BC836" s="297">
        <v>32000</v>
      </c>
      <c r="BD836" s="254"/>
      <c r="BE836" s="252"/>
      <c r="BF836" s="249">
        <f>SUM(BG836:BJ836)</f>
        <v>0</v>
      </c>
      <c r="BG836" s="240"/>
      <c r="BH836" s="240"/>
      <c r="BI836" s="240"/>
      <c r="BJ836" s="241"/>
      <c r="BK836" s="249">
        <f>SUM(BL836:BO836)</f>
        <v>0</v>
      </c>
      <c r="BL836" s="240"/>
      <c r="BM836" s="240"/>
      <c r="BN836" s="240"/>
      <c r="BO836" s="247"/>
      <c r="BP836" s="223">
        <f>SUM(BQ836:BT836)</f>
        <v>0</v>
      </c>
      <c r="BQ836" s="240"/>
      <c r="BR836" s="240"/>
      <c r="BS836" s="240"/>
      <c r="BT836" s="247"/>
      <c r="BU836" s="249">
        <f>SUM(BV836:BY836)</f>
        <v>0</v>
      </c>
      <c r="BV836" s="240"/>
      <c r="BW836" s="240"/>
      <c r="BX836" s="240"/>
      <c r="BY836" s="247"/>
      <c r="CA836" s="222">
        <v>743</v>
      </c>
      <c r="CB836" s="216"/>
      <c r="CC836" s="216"/>
      <c r="CD836" s="216"/>
      <c r="CE836" s="216"/>
      <c r="CF836" s="216">
        <f t="shared" si="640"/>
        <v>0</v>
      </c>
      <c r="CH836" s="263">
        <v>32</v>
      </c>
      <c r="CJ836" s="274">
        <v>111</v>
      </c>
    </row>
    <row r="837" spans="1:88" s="211" customFormat="1" ht="32.25" customHeight="1" x14ac:dyDescent="0.15">
      <c r="A837" s="213"/>
      <c r="B837" s="237"/>
      <c r="C837" s="485"/>
      <c r="D837" s="680" t="s">
        <v>1656</v>
      </c>
      <c r="E837" s="267"/>
      <c r="F837" s="292"/>
      <c r="G837" s="285"/>
      <c r="H837" s="1182">
        <v>3</v>
      </c>
      <c r="I837" s="275"/>
      <c r="J837" s="320"/>
      <c r="K837" s="234"/>
      <c r="L837" s="234"/>
      <c r="M837" s="234"/>
      <c r="N837" s="234"/>
      <c r="O837" s="234"/>
      <c r="P837" s="234"/>
      <c r="Q837" s="235"/>
      <c r="R837" s="255"/>
      <c r="S837" s="255"/>
      <c r="T837" s="976">
        <f>SUBTOTAL(9,T836:T836)</f>
        <v>32000</v>
      </c>
      <c r="U837" s="219">
        <f t="shared" ref="U837:AD837" si="661">SUBTOTAL(9,U836:U836)</f>
        <v>0</v>
      </c>
      <c r="V837" s="220">
        <f t="shared" si="661"/>
        <v>0</v>
      </c>
      <c r="W837" s="220">
        <f t="shared" si="661"/>
        <v>0</v>
      </c>
      <c r="X837" s="220">
        <f t="shared" si="661"/>
        <v>0</v>
      </c>
      <c r="Y837" s="221">
        <f t="shared" si="661"/>
        <v>0</v>
      </c>
      <c r="Z837" s="976">
        <f t="shared" si="661"/>
        <v>32000</v>
      </c>
      <c r="AA837" s="220">
        <f t="shared" si="661"/>
        <v>0</v>
      </c>
      <c r="AB837" s="220">
        <f t="shared" si="661"/>
        <v>0</v>
      </c>
      <c r="AC837" s="220">
        <f t="shared" si="661"/>
        <v>0</v>
      </c>
      <c r="AD837" s="1104">
        <f t="shared" si="661"/>
        <v>32000</v>
      </c>
      <c r="AE837" s="252"/>
      <c r="AF837" s="252"/>
      <c r="AH837" s="251"/>
      <c r="AI837" s="240"/>
      <c r="AJ837" s="240"/>
      <c r="AK837" s="240"/>
      <c r="AL837" s="241"/>
      <c r="AM837" s="254"/>
      <c r="AN837" s="262"/>
      <c r="AO837" s="249"/>
      <c r="AP837" s="240"/>
      <c r="AQ837" s="240"/>
      <c r="AR837" s="240"/>
      <c r="AS837" s="243"/>
      <c r="AT837" s="214"/>
      <c r="AU837" s="240"/>
      <c r="AV837" s="240"/>
      <c r="AW837" s="240"/>
      <c r="AX837" s="241"/>
      <c r="AY837" s="249"/>
      <c r="AZ837" s="240"/>
      <c r="BA837" s="240"/>
      <c r="BB837" s="240"/>
      <c r="BC837" s="297"/>
      <c r="BD837" s="254"/>
      <c r="BE837" s="252"/>
      <c r="BF837" s="249"/>
      <c r="BG837" s="240"/>
      <c r="BH837" s="240"/>
      <c r="BI837" s="240"/>
      <c r="BJ837" s="241"/>
      <c r="BK837" s="249"/>
      <c r="BL837" s="240"/>
      <c r="BM837" s="240"/>
      <c r="BN837" s="240"/>
      <c r="BO837" s="247"/>
      <c r="BP837" s="223"/>
      <c r="BQ837" s="240"/>
      <c r="BR837" s="240"/>
      <c r="BS837" s="240"/>
      <c r="BT837" s="247"/>
      <c r="BU837" s="249"/>
      <c r="BV837" s="240"/>
      <c r="BW837" s="240"/>
      <c r="BX837" s="240"/>
      <c r="BY837" s="247"/>
      <c r="CA837" s="222"/>
      <c r="CB837" s="216"/>
      <c r="CC837" s="216"/>
      <c r="CD837" s="216"/>
      <c r="CE837" s="216"/>
      <c r="CF837" s="216">
        <f t="shared" si="640"/>
        <v>0</v>
      </c>
      <c r="CH837" s="263"/>
      <c r="CJ837" s="274"/>
    </row>
    <row r="838" spans="1:88" s="211" customFormat="1" ht="32.25" customHeight="1" x14ac:dyDescent="0.15">
      <c r="A838" s="213">
        <f>+ROW()-14</f>
        <v>824</v>
      </c>
      <c r="B838" s="237" t="s">
        <v>26</v>
      </c>
      <c r="C838" s="485" t="s">
        <v>1658</v>
      </c>
      <c r="D838" s="304" t="s">
        <v>1658</v>
      </c>
      <c r="E838" s="267" t="s">
        <v>1583</v>
      </c>
      <c r="F838" s="292" t="s">
        <v>1584</v>
      </c>
      <c r="G838" s="285" t="s">
        <v>1659</v>
      </c>
      <c r="H838" s="319">
        <v>3</v>
      </c>
      <c r="I838" s="275">
        <v>44256</v>
      </c>
      <c r="J838" s="320">
        <v>44651</v>
      </c>
      <c r="K838" s="234">
        <v>10</v>
      </c>
      <c r="L838" s="234">
        <v>4</v>
      </c>
      <c r="M838" s="234">
        <v>2</v>
      </c>
      <c r="N838" s="234">
        <v>1</v>
      </c>
      <c r="O838" s="234">
        <v>3</v>
      </c>
      <c r="P838" s="234">
        <v>4</v>
      </c>
      <c r="Q838" s="235">
        <v>1</v>
      </c>
      <c r="R838" s="255"/>
      <c r="S838" s="255"/>
      <c r="T838" s="295">
        <v>2377000</v>
      </c>
      <c r="U838" s="219">
        <f>AH838+AO838</f>
        <v>0</v>
      </c>
      <c r="V838" s="220">
        <f>AI838+AP838</f>
        <v>0</v>
      </c>
      <c r="W838" s="220">
        <f>AJ838+AQ838</f>
        <v>0</v>
      </c>
      <c r="X838" s="220">
        <f>AK838+AR838</f>
        <v>0</v>
      </c>
      <c r="Y838" s="221">
        <f>AL838+AS838</f>
        <v>0</v>
      </c>
      <c r="Z838" s="219">
        <f>AT838+AY838+BF838+BK838+BP838+BU838</f>
        <v>2377000</v>
      </c>
      <c r="AA838" s="220">
        <f>AU838+AZ838+BG838+BL838+BQ838+BV838</f>
        <v>0</v>
      </c>
      <c r="AB838" s="1148">
        <f>AV838+BA838+BH838+BM838+BR838+BW838</f>
        <v>1946000</v>
      </c>
      <c r="AC838" s="220">
        <f>AW838+BB838+BI838+BN838+BS838+BX838</f>
        <v>0</v>
      </c>
      <c r="AD838" s="221">
        <f>AX838+BC838+BJ838+BO838+BT838+BY838</f>
        <v>431000</v>
      </c>
      <c r="AE838" s="252"/>
      <c r="AF838" s="252"/>
      <c r="AH838" s="251">
        <f>SUM(AI838:AL838)</f>
        <v>0</v>
      </c>
      <c r="AI838" s="240"/>
      <c r="AJ838" s="240"/>
      <c r="AK838" s="240"/>
      <c r="AL838" s="241"/>
      <c r="AM838" s="254"/>
      <c r="AN838" s="262"/>
      <c r="AO838" s="249">
        <f>SUM(AP838:AS838)</f>
        <v>0</v>
      </c>
      <c r="AP838" s="240"/>
      <c r="AQ838" s="240"/>
      <c r="AR838" s="240"/>
      <c r="AS838" s="243"/>
      <c r="AT838" s="214">
        <f>SUM(AU838:AX838)</f>
        <v>0</v>
      </c>
      <c r="AU838" s="240"/>
      <c r="AV838" s="240"/>
      <c r="AW838" s="240"/>
      <c r="AX838" s="241"/>
      <c r="AY838" s="249">
        <f>SUM(AZ838:BC838)</f>
        <v>2377000</v>
      </c>
      <c r="AZ838" s="240"/>
      <c r="BA838" s="296">
        <v>1946000</v>
      </c>
      <c r="BB838" s="296"/>
      <c r="BC838" s="297">
        <v>431000</v>
      </c>
      <c r="BD838" s="254"/>
      <c r="BE838" s="252"/>
      <c r="BF838" s="249">
        <f>SUM(BG838:BJ838)</f>
        <v>0</v>
      </c>
      <c r="BG838" s="240"/>
      <c r="BH838" s="240"/>
      <c r="BI838" s="240"/>
      <c r="BJ838" s="241"/>
      <c r="BK838" s="249">
        <f>SUM(BL838:BO838)</f>
        <v>0</v>
      </c>
      <c r="BL838" s="240"/>
      <c r="BM838" s="240"/>
      <c r="BN838" s="240"/>
      <c r="BO838" s="247"/>
      <c r="BP838" s="223">
        <f>SUM(BQ838:BT838)</f>
        <v>0</v>
      </c>
      <c r="BQ838" s="240"/>
      <c r="BR838" s="240"/>
      <c r="BS838" s="240"/>
      <c r="BT838" s="247"/>
      <c r="BU838" s="249">
        <f>SUM(BV838:BY838)</f>
        <v>0</v>
      </c>
      <c r="BV838" s="240"/>
      <c r="BW838" s="240"/>
      <c r="BX838" s="240"/>
      <c r="BY838" s="247"/>
      <c r="CA838" s="222">
        <v>745</v>
      </c>
      <c r="CB838" s="216"/>
      <c r="CC838" s="216"/>
      <c r="CD838" s="216"/>
      <c r="CE838" s="216"/>
      <c r="CF838" s="216">
        <f t="shared" si="640"/>
        <v>0</v>
      </c>
      <c r="CH838" s="263">
        <v>32</v>
      </c>
      <c r="CJ838" s="274">
        <v>111</v>
      </c>
    </row>
    <row r="839" spans="1:88" s="211" customFormat="1" ht="32.25" customHeight="1" x14ac:dyDescent="0.15">
      <c r="A839" s="213"/>
      <c r="B839" s="237"/>
      <c r="C839" s="485"/>
      <c r="D839" s="680" t="s">
        <v>1658</v>
      </c>
      <c r="E839" s="267"/>
      <c r="F839" s="292"/>
      <c r="G839" s="285"/>
      <c r="H839" s="1182">
        <v>3</v>
      </c>
      <c r="I839" s="275"/>
      <c r="J839" s="320"/>
      <c r="K839" s="234"/>
      <c r="L839" s="234"/>
      <c r="M839" s="234"/>
      <c r="N839" s="234"/>
      <c r="O839" s="234"/>
      <c r="P839" s="234"/>
      <c r="Q839" s="235"/>
      <c r="R839" s="255"/>
      <c r="S839" s="255"/>
      <c r="T839" s="976">
        <f>SUBTOTAL(9,T838:T838)</f>
        <v>2377000</v>
      </c>
      <c r="U839" s="219">
        <f t="shared" ref="U839:AD839" si="662">SUBTOTAL(9,U838:U838)</f>
        <v>0</v>
      </c>
      <c r="V839" s="220">
        <f t="shared" si="662"/>
        <v>0</v>
      </c>
      <c r="W839" s="220">
        <f t="shared" si="662"/>
        <v>0</v>
      </c>
      <c r="X839" s="220">
        <f t="shared" si="662"/>
        <v>0</v>
      </c>
      <c r="Y839" s="221">
        <f t="shared" si="662"/>
        <v>0</v>
      </c>
      <c r="Z839" s="976">
        <f t="shared" si="662"/>
        <v>2377000</v>
      </c>
      <c r="AA839" s="220">
        <f t="shared" si="662"/>
        <v>0</v>
      </c>
      <c r="AB839" s="1148">
        <f t="shared" si="662"/>
        <v>1946000</v>
      </c>
      <c r="AC839" s="220">
        <f t="shared" si="662"/>
        <v>0</v>
      </c>
      <c r="AD839" s="1104">
        <f t="shared" si="662"/>
        <v>431000</v>
      </c>
      <c r="AE839" s="252"/>
      <c r="AF839" s="252"/>
      <c r="AH839" s="251"/>
      <c r="AI839" s="240"/>
      <c r="AJ839" s="240"/>
      <c r="AK839" s="240"/>
      <c r="AL839" s="241"/>
      <c r="AM839" s="254"/>
      <c r="AN839" s="262"/>
      <c r="AO839" s="249"/>
      <c r="AP839" s="240"/>
      <c r="AQ839" s="240"/>
      <c r="AR839" s="240"/>
      <c r="AS839" s="243"/>
      <c r="AT839" s="214"/>
      <c r="AU839" s="240"/>
      <c r="AV839" s="240"/>
      <c r="AW839" s="240"/>
      <c r="AX839" s="241"/>
      <c r="AY839" s="249"/>
      <c r="AZ839" s="240"/>
      <c r="BA839" s="296"/>
      <c r="BB839" s="296"/>
      <c r="BC839" s="297"/>
      <c r="BD839" s="254"/>
      <c r="BE839" s="252"/>
      <c r="BF839" s="249"/>
      <c r="BG839" s="240"/>
      <c r="BH839" s="240"/>
      <c r="BI839" s="240"/>
      <c r="BJ839" s="241"/>
      <c r="BK839" s="249"/>
      <c r="BL839" s="240"/>
      <c r="BM839" s="240"/>
      <c r="BN839" s="240"/>
      <c r="BO839" s="247"/>
      <c r="BP839" s="223"/>
      <c r="BQ839" s="240"/>
      <c r="BR839" s="240"/>
      <c r="BS839" s="240"/>
      <c r="BT839" s="247"/>
      <c r="BU839" s="249"/>
      <c r="BV839" s="240"/>
      <c r="BW839" s="240"/>
      <c r="BX839" s="240"/>
      <c r="BY839" s="247"/>
      <c r="CA839" s="222"/>
      <c r="CB839" s="216"/>
      <c r="CC839" s="216"/>
      <c r="CD839" s="216"/>
      <c r="CE839" s="216"/>
      <c r="CF839" s="216">
        <f t="shared" si="640"/>
        <v>0</v>
      </c>
      <c r="CH839" s="425"/>
      <c r="CJ839" s="274"/>
    </row>
    <row r="840" spans="1:88" s="211" customFormat="1" ht="32.25" customHeight="1" x14ac:dyDescent="0.15">
      <c r="A840" s="213">
        <f>+ROW()-14</f>
        <v>826</v>
      </c>
      <c r="B840" s="237" t="s">
        <v>26</v>
      </c>
      <c r="C840" s="485" t="s">
        <v>1660</v>
      </c>
      <c r="D840" s="304" t="s">
        <v>1658</v>
      </c>
      <c r="E840" s="267" t="s">
        <v>1583</v>
      </c>
      <c r="F840" s="292" t="s">
        <v>1584</v>
      </c>
      <c r="G840" s="475" t="s">
        <v>1661</v>
      </c>
      <c r="H840" s="319" t="s">
        <v>1344</v>
      </c>
      <c r="I840" s="490" t="s">
        <v>1662</v>
      </c>
      <c r="J840" s="320" t="s">
        <v>1663</v>
      </c>
      <c r="K840" s="327">
        <v>10</v>
      </c>
      <c r="L840" s="327">
        <v>4</v>
      </c>
      <c r="M840" s="327">
        <v>2</v>
      </c>
      <c r="N840" s="327">
        <v>1</v>
      </c>
      <c r="O840" s="327">
        <v>3</v>
      </c>
      <c r="P840" s="327">
        <v>4</v>
      </c>
      <c r="Q840" s="328">
        <v>1</v>
      </c>
      <c r="R840" s="255"/>
      <c r="S840" s="255"/>
      <c r="T840" s="282">
        <v>1900000</v>
      </c>
      <c r="U840" s="214">
        <f>AH840+AO840</f>
        <v>0</v>
      </c>
      <c r="V840" s="218">
        <f>AI840+AP840</f>
        <v>0</v>
      </c>
      <c r="W840" s="218">
        <f>AJ840+AQ840</f>
        <v>0</v>
      </c>
      <c r="X840" s="218">
        <f>AK840+AR840</f>
        <v>0</v>
      </c>
      <c r="Y840" s="212">
        <f>AL840+AS840</f>
        <v>0</v>
      </c>
      <c r="Z840" s="214">
        <f>AT840+AY840+BF840+BK840+BP840+BU840</f>
        <v>1900000</v>
      </c>
      <c r="AA840" s="218">
        <f>AU840+AZ840+BG840+BL840+BQ840+BV840</f>
        <v>0</v>
      </c>
      <c r="AB840" s="218">
        <f>AV840+BA840+BH840+BM840+BR840+BW840</f>
        <v>1539000</v>
      </c>
      <c r="AC840" s="218">
        <f>AW840+BB840+BI840+BN840+BS840+BX840</f>
        <v>0</v>
      </c>
      <c r="AD840" s="212">
        <f>AX840+BC840+BJ840+BO840+BT840+BY840</f>
        <v>361000</v>
      </c>
      <c r="AE840" s="252"/>
      <c r="AF840" s="252"/>
      <c r="AH840" s="249">
        <f>SUM(AI840:AL840)</f>
        <v>0</v>
      </c>
      <c r="AI840" s="238"/>
      <c r="AJ840" s="238"/>
      <c r="AK840" s="238"/>
      <c r="AL840" s="239"/>
      <c r="AM840" s="254"/>
      <c r="AN840" s="262"/>
      <c r="AO840" s="249">
        <f>SUM(AP840:AS840)</f>
        <v>0</v>
      </c>
      <c r="AP840" s="238"/>
      <c r="AQ840" s="238"/>
      <c r="AR840" s="238"/>
      <c r="AS840" s="242"/>
      <c r="AT840" s="214">
        <f>SUM(AU840:AX840)</f>
        <v>0</v>
      </c>
      <c r="AU840" s="238"/>
      <c r="AV840" s="238"/>
      <c r="AW840" s="238"/>
      <c r="AX840" s="239"/>
      <c r="AY840" s="249">
        <f>SUM(AZ840:BC840)</f>
        <v>0</v>
      </c>
      <c r="AZ840" s="238"/>
      <c r="BA840" s="238">
        <v>0</v>
      </c>
      <c r="BB840" s="238"/>
      <c r="BC840" s="246">
        <v>0</v>
      </c>
      <c r="BD840" s="254"/>
      <c r="BE840" s="252"/>
      <c r="BF840" s="249">
        <f>SUM(BG840:BJ840)</f>
        <v>950000</v>
      </c>
      <c r="BG840" s="238"/>
      <c r="BH840" s="357">
        <v>769500</v>
      </c>
      <c r="BI840" s="357"/>
      <c r="BJ840" s="343">
        <v>180500</v>
      </c>
      <c r="BK840" s="249">
        <f>SUM(BL840:BO840)</f>
        <v>950000</v>
      </c>
      <c r="BL840" s="238"/>
      <c r="BM840" s="357">
        <v>769500</v>
      </c>
      <c r="BN840" s="357"/>
      <c r="BO840" s="281">
        <v>180500</v>
      </c>
      <c r="BP840" s="223">
        <f>SUM(BQ840:BT840)</f>
        <v>0</v>
      </c>
      <c r="BQ840" s="238"/>
      <c r="BR840" s="238"/>
      <c r="BS840" s="238"/>
      <c r="BT840" s="246"/>
      <c r="BU840" s="249">
        <f>SUM(BV840:BY840)</f>
        <v>0</v>
      </c>
      <c r="BV840" s="238"/>
      <c r="BW840" s="238"/>
      <c r="BX840" s="238"/>
      <c r="BY840" s="246"/>
      <c r="CA840" s="222">
        <v>1138</v>
      </c>
      <c r="CB840" s="216"/>
      <c r="CC840" s="216"/>
      <c r="CD840" s="216"/>
      <c r="CE840" s="216"/>
      <c r="CF840" s="216">
        <f t="shared" si="640"/>
        <v>0</v>
      </c>
      <c r="CH840" s="376"/>
    </row>
    <row r="841" spans="1:88" s="211" customFormat="1" ht="32.25" customHeight="1" x14ac:dyDescent="0.15">
      <c r="A841" s="213"/>
      <c r="B841" s="237"/>
      <c r="C841" s="485"/>
      <c r="D841" s="680" t="s">
        <v>2007</v>
      </c>
      <c r="E841" s="267"/>
      <c r="F841" s="292"/>
      <c r="G841" s="489"/>
      <c r="H841" s="1182" t="s">
        <v>1344</v>
      </c>
      <c r="I841" s="490"/>
      <c r="J841" s="320"/>
      <c r="K841" s="327"/>
      <c r="L841" s="327"/>
      <c r="M841" s="327"/>
      <c r="N841" s="327"/>
      <c r="O841" s="327"/>
      <c r="P841" s="327"/>
      <c r="Q841" s="328"/>
      <c r="R841" s="255"/>
      <c r="S841" s="255"/>
      <c r="T841" s="976">
        <f>SUBTOTAL(9,T840:T840)</f>
        <v>1900000</v>
      </c>
      <c r="U841" s="219">
        <f t="shared" ref="U841:AD841" si="663">SUBTOTAL(9,U840:U840)</f>
        <v>0</v>
      </c>
      <c r="V841" s="220">
        <f t="shared" si="663"/>
        <v>0</v>
      </c>
      <c r="W841" s="220">
        <f t="shared" si="663"/>
        <v>0</v>
      </c>
      <c r="X841" s="220">
        <f t="shared" si="663"/>
        <v>0</v>
      </c>
      <c r="Y841" s="221">
        <f t="shared" si="663"/>
        <v>0</v>
      </c>
      <c r="Z841" s="976">
        <f t="shared" si="663"/>
        <v>1900000</v>
      </c>
      <c r="AA841" s="220">
        <f t="shared" si="663"/>
        <v>0</v>
      </c>
      <c r="AB841" s="1148">
        <f t="shared" si="663"/>
        <v>1539000</v>
      </c>
      <c r="AC841" s="220">
        <f t="shared" si="663"/>
        <v>0</v>
      </c>
      <c r="AD841" s="1104">
        <f t="shared" si="663"/>
        <v>361000</v>
      </c>
      <c r="AE841" s="252"/>
      <c r="AF841" s="252"/>
      <c r="AH841" s="251"/>
      <c r="AI841" s="240"/>
      <c r="AJ841" s="240"/>
      <c r="AK841" s="240"/>
      <c r="AL841" s="241"/>
      <c r="AM841" s="254"/>
      <c r="AN841" s="262"/>
      <c r="AO841" s="249"/>
      <c r="AP841" s="240"/>
      <c r="AQ841" s="240"/>
      <c r="AR841" s="240"/>
      <c r="AS841" s="243"/>
      <c r="AT841" s="214"/>
      <c r="AU841" s="240"/>
      <c r="AV841" s="240"/>
      <c r="AW841" s="240"/>
      <c r="AX841" s="241"/>
      <c r="AY841" s="249"/>
      <c r="AZ841" s="240"/>
      <c r="BA841" s="240"/>
      <c r="BB841" s="240"/>
      <c r="BC841" s="247"/>
      <c r="BD841" s="254"/>
      <c r="BE841" s="252"/>
      <c r="BF841" s="249"/>
      <c r="BG841" s="240"/>
      <c r="BH841" s="296"/>
      <c r="BI841" s="296"/>
      <c r="BJ841" s="302"/>
      <c r="BK841" s="249"/>
      <c r="BL841" s="240"/>
      <c r="BM841" s="296"/>
      <c r="BN841" s="296"/>
      <c r="BO841" s="297"/>
      <c r="BP841" s="223"/>
      <c r="BQ841" s="240"/>
      <c r="BR841" s="240"/>
      <c r="BS841" s="240"/>
      <c r="BT841" s="247"/>
      <c r="BU841" s="249"/>
      <c r="BV841" s="240"/>
      <c r="BW841" s="240"/>
      <c r="BX841" s="240"/>
      <c r="BY841" s="247"/>
      <c r="CA841" s="222"/>
      <c r="CB841" s="216"/>
      <c r="CC841" s="216"/>
      <c r="CD841" s="216"/>
      <c r="CE841" s="216"/>
      <c r="CF841" s="216">
        <f t="shared" si="640"/>
        <v>0</v>
      </c>
      <c r="CH841" s="376"/>
    </row>
    <row r="842" spans="1:88" s="211" customFormat="1" ht="32.25" customHeight="1" x14ac:dyDescent="0.15">
      <c r="A842" s="213">
        <f>+ROW()-14</f>
        <v>828</v>
      </c>
      <c r="B842" s="237" t="s">
        <v>26</v>
      </c>
      <c r="C842" s="485" t="s">
        <v>1668</v>
      </c>
      <c r="D842" s="304" t="s">
        <v>1669</v>
      </c>
      <c r="E842" s="267" t="s">
        <v>1583</v>
      </c>
      <c r="F842" s="292" t="s">
        <v>1584</v>
      </c>
      <c r="G842" s="285" t="s">
        <v>1670</v>
      </c>
      <c r="H842" s="319">
        <v>3</v>
      </c>
      <c r="I842" s="275">
        <v>44256</v>
      </c>
      <c r="J842" s="320">
        <v>44651</v>
      </c>
      <c r="K842" s="234">
        <v>10</v>
      </c>
      <c r="L842" s="234">
        <v>4</v>
      </c>
      <c r="M842" s="234">
        <v>2</v>
      </c>
      <c r="N842" s="234">
        <v>1</v>
      </c>
      <c r="O842" s="234">
        <v>3</v>
      </c>
      <c r="P842" s="234">
        <v>4</v>
      </c>
      <c r="Q842" s="235">
        <v>5</v>
      </c>
      <c r="R842" s="255"/>
      <c r="S842" s="255"/>
      <c r="T842" s="295">
        <v>541000</v>
      </c>
      <c r="U842" s="219">
        <f>AH842+AO842</f>
        <v>0</v>
      </c>
      <c r="V842" s="220">
        <f>AI842+AP842</f>
        <v>0</v>
      </c>
      <c r="W842" s="220">
        <f>AJ842+AQ842</f>
        <v>0</v>
      </c>
      <c r="X842" s="220">
        <f>AK842+AR842</f>
        <v>0</v>
      </c>
      <c r="Y842" s="221">
        <f>AL842+AS842</f>
        <v>0</v>
      </c>
      <c r="Z842" s="219">
        <f>AT842+AY842+BF842+BK842+BP842+BU842</f>
        <v>541000</v>
      </c>
      <c r="AA842" s="220">
        <f>AU842+AZ842+BG842+BL842+BQ842+BV842</f>
        <v>0</v>
      </c>
      <c r="AB842" s="220">
        <f>AV842+BA842+BH842+BM842+BR842+BW842</f>
        <v>0</v>
      </c>
      <c r="AC842" s="220">
        <f>AW842+BB842+BI842+BN842+BS842+BX842</f>
        <v>0</v>
      </c>
      <c r="AD842" s="221">
        <f>AX842+BC842+BJ842+BO842+BT842+BY842</f>
        <v>541000</v>
      </c>
      <c r="AE842" s="252"/>
      <c r="AF842" s="252"/>
      <c r="AH842" s="251">
        <f>SUM(AI842:AL842)</f>
        <v>0</v>
      </c>
      <c r="AI842" s="240"/>
      <c r="AJ842" s="240"/>
      <c r="AK842" s="240"/>
      <c r="AL842" s="241"/>
      <c r="AM842" s="254"/>
      <c r="AN842" s="262"/>
      <c r="AO842" s="249">
        <f>SUM(AP842:AS842)</f>
        <v>0</v>
      </c>
      <c r="AP842" s="240"/>
      <c r="AQ842" s="240"/>
      <c r="AR842" s="240"/>
      <c r="AS842" s="243"/>
      <c r="AT842" s="214">
        <f>SUM(AU842:AX842)</f>
        <v>0</v>
      </c>
      <c r="AU842" s="240"/>
      <c r="AV842" s="240"/>
      <c r="AW842" s="240"/>
      <c r="AX842" s="241"/>
      <c r="AY842" s="249">
        <f>SUM(AZ842:BC842)</f>
        <v>541000</v>
      </c>
      <c r="AZ842" s="240"/>
      <c r="BA842" s="240"/>
      <c r="BB842" s="240"/>
      <c r="BC842" s="297">
        <v>541000</v>
      </c>
      <c r="BD842" s="254"/>
      <c r="BE842" s="252"/>
      <c r="BF842" s="249">
        <f>SUM(BG842:BJ842)</f>
        <v>0</v>
      </c>
      <c r="BG842" s="240"/>
      <c r="BH842" s="240"/>
      <c r="BI842" s="240"/>
      <c r="BJ842" s="241"/>
      <c r="BK842" s="249">
        <f>SUM(BL842:BO842)</f>
        <v>0</v>
      </c>
      <c r="BL842" s="240"/>
      <c r="BM842" s="240"/>
      <c r="BN842" s="240"/>
      <c r="BO842" s="247"/>
      <c r="BP842" s="223">
        <f>SUM(BQ842:BT842)</f>
        <v>0</v>
      </c>
      <c r="BQ842" s="240"/>
      <c r="BR842" s="240"/>
      <c r="BS842" s="240"/>
      <c r="BT842" s="247"/>
      <c r="BU842" s="249">
        <f>SUM(BV842:BY842)</f>
        <v>0</v>
      </c>
      <c r="BV842" s="240"/>
      <c r="BW842" s="240"/>
      <c r="BX842" s="240"/>
      <c r="BY842" s="247"/>
      <c r="CA842" s="222">
        <v>747</v>
      </c>
      <c r="CB842" s="216"/>
      <c r="CC842" s="216"/>
      <c r="CD842" s="216"/>
      <c r="CE842" s="216"/>
      <c r="CF842" s="216">
        <f t="shared" si="640"/>
        <v>0</v>
      </c>
      <c r="CH842" s="263">
        <v>32</v>
      </c>
      <c r="CJ842" s="274">
        <v>111</v>
      </c>
    </row>
    <row r="843" spans="1:88" s="211" customFormat="1" ht="32.25" customHeight="1" x14ac:dyDescent="0.15">
      <c r="A843" s="213"/>
      <c r="B843" s="237"/>
      <c r="C843" s="485"/>
      <c r="D843" s="680" t="s">
        <v>1669</v>
      </c>
      <c r="E843" s="267"/>
      <c r="F843" s="292"/>
      <c r="G843" s="285"/>
      <c r="H843" s="1182">
        <v>3</v>
      </c>
      <c r="I843" s="275"/>
      <c r="J843" s="320"/>
      <c r="K843" s="234"/>
      <c r="L843" s="234"/>
      <c r="M843" s="234"/>
      <c r="N843" s="234"/>
      <c r="O843" s="234"/>
      <c r="P843" s="234"/>
      <c r="Q843" s="235"/>
      <c r="R843" s="255"/>
      <c r="S843" s="255"/>
      <c r="T843" s="976">
        <f>SUBTOTAL(9,T842:T842)</f>
        <v>541000</v>
      </c>
      <c r="U843" s="219">
        <f t="shared" ref="U843:AD843" si="664">SUBTOTAL(9,U842:U842)</f>
        <v>0</v>
      </c>
      <c r="V843" s="220">
        <f t="shared" si="664"/>
        <v>0</v>
      </c>
      <c r="W843" s="220">
        <f t="shared" si="664"/>
        <v>0</v>
      </c>
      <c r="X843" s="220">
        <f t="shared" si="664"/>
        <v>0</v>
      </c>
      <c r="Y843" s="221">
        <f t="shared" si="664"/>
        <v>0</v>
      </c>
      <c r="Z843" s="976">
        <f t="shared" si="664"/>
        <v>541000</v>
      </c>
      <c r="AA843" s="220">
        <f t="shared" si="664"/>
        <v>0</v>
      </c>
      <c r="AB843" s="220">
        <f t="shared" si="664"/>
        <v>0</v>
      </c>
      <c r="AC843" s="220">
        <f t="shared" si="664"/>
        <v>0</v>
      </c>
      <c r="AD843" s="1104">
        <f t="shared" si="664"/>
        <v>541000</v>
      </c>
      <c r="AE843" s="252"/>
      <c r="AF843" s="252"/>
      <c r="AH843" s="251"/>
      <c r="AI843" s="240"/>
      <c r="AJ843" s="240"/>
      <c r="AK843" s="240"/>
      <c r="AL843" s="241"/>
      <c r="AM843" s="254"/>
      <c r="AN843" s="262"/>
      <c r="AO843" s="249"/>
      <c r="AP843" s="240"/>
      <c r="AQ843" s="240"/>
      <c r="AR843" s="240"/>
      <c r="AS843" s="243"/>
      <c r="AT843" s="214"/>
      <c r="AU843" s="240"/>
      <c r="AV843" s="240"/>
      <c r="AW843" s="240"/>
      <c r="AX843" s="241"/>
      <c r="AY843" s="249"/>
      <c r="AZ843" s="240"/>
      <c r="BA843" s="240"/>
      <c r="BB843" s="240"/>
      <c r="BC843" s="297"/>
      <c r="BD843" s="254"/>
      <c r="BE843" s="252"/>
      <c r="BF843" s="249"/>
      <c r="BG843" s="240"/>
      <c r="BH843" s="240"/>
      <c r="BI843" s="240"/>
      <c r="BJ843" s="241"/>
      <c r="BK843" s="249"/>
      <c r="BL843" s="240"/>
      <c r="BM843" s="240"/>
      <c r="BN843" s="240"/>
      <c r="BO843" s="247"/>
      <c r="BP843" s="223"/>
      <c r="BQ843" s="240"/>
      <c r="BR843" s="240"/>
      <c r="BS843" s="240"/>
      <c r="BT843" s="247"/>
      <c r="BU843" s="249"/>
      <c r="BV843" s="240"/>
      <c r="BW843" s="240"/>
      <c r="BX843" s="240"/>
      <c r="BY843" s="247"/>
      <c r="CA843" s="222"/>
      <c r="CB843" s="216"/>
      <c r="CC843" s="216"/>
      <c r="CD843" s="216"/>
      <c r="CE843" s="216"/>
      <c r="CF843" s="216">
        <f t="shared" si="640"/>
        <v>0</v>
      </c>
      <c r="CH843" s="263"/>
      <c r="CJ843" s="274"/>
    </row>
    <row r="844" spans="1:88" s="211" customFormat="1" ht="32.25" customHeight="1" x14ac:dyDescent="0.15">
      <c r="A844" s="213">
        <f>+ROW()-14</f>
        <v>830</v>
      </c>
      <c r="B844" s="237" t="s">
        <v>28</v>
      </c>
      <c r="C844" s="485" t="s">
        <v>1677</v>
      </c>
      <c r="D844" s="304" t="s">
        <v>1678</v>
      </c>
      <c r="E844" s="267" t="s">
        <v>1679</v>
      </c>
      <c r="F844" s="292" t="s">
        <v>1680</v>
      </c>
      <c r="G844" s="285" t="s">
        <v>1681</v>
      </c>
      <c r="H844" s="263" t="s">
        <v>1682</v>
      </c>
      <c r="I844" s="230"/>
      <c r="J844" s="231"/>
      <c r="K844" s="232">
        <v>10</v>
      </c>
      <c r="L844" s="232">
        <v>4</v>
      </c>
      <c r="M844" s="232">
        <v>2</v>
      </c>
      <c r="N844" s="232">
        <v>1</v>
      </c>
      <c r="O844" s="232">
        <v>3</v>
      </c>
      <c r="P844" s="232">
        <v>6</v>
      </c>
      <c r="Q844" s="233">
        <v>1</v>
      </c>
      <c r="R844" s="255"/>
      <c r="S844" s="255"/>
      <c r="T844" s="419" t="s">
        <v>1683</v>
      </c>
      <c r="U844" s="219">
        <f>AH844+AO844</f>
        <v>0</v>
      </c>
      <c r="V844" s="220">
        <f>AI844+AP844</f>
        <v>0</v>
      </c>
      <c r="W844" s="220">
        <f>AJ844+AQ844</f>
        <v>0</v>
      </c>
      <c r="X844" s="220">
        <f>AK844+AR844</f>
        <v>0</v>
      </c>
      <c r="Y844" s="221">
        <f>AL844+AS844</f>
        <v>0</v>
      </c>
      <c r="Z844" s="299" t="s">
        <v>1683</v>
      </c>
      <c r="AA844" s="1164" t="s">
        <v>1684</v>
      </c>
      <c r="AB844" s="1164" t="s">
        <v>1685</v>
      </c>
      <c r="AC844" s="220">
        <f>AW844+BB844+BI844+BN844+BS844+BX844</f>
        <v>0</v>
      </c>
      <c r="AD844" s="1165" t="s">
        <v>1686</v>
      </c>
      <c r="AE844" s="252"/>
      <c r="AF844" s="252"/>
      <c r="AH844" s="251">
        <f>SUM(AI844:AL844)</f>
        <v>0</v>
      </c>
      <c r="AI844" s="240"/>
      <c r="AJ844" s="240"/>
      <c r="AK844" s="240"/>
      <c r="AL844" s="241"/>
      <c r="AM844" s="254"/>
      <c r="AN844" s="262"/>
      <c r="AO844" s="249">
        <f>SUM(AP844:AS844)</f>
        <v>0</v>
      </c>
      <c r="AP844" s="240"/>
      <c r="AQ844" s="240"/>
      <c r="AR844" s="240"/>
      <c r="AS844" s="243"/>
      <c r="AT844" s="214">
        <f>SUM(AU844:AX844)</f>
        <v>0</v>
      </c>
      <c r="AU844" s="240"/>
      <c r="AV844" s="240"/>
      <c r="AW844" s="240"/>
      <c r="AX844" s="241"/>
      <c r="AY844" s="249">
        <f>SUM(AZ844:BC844)</f>
        <v>0</v>
      </c>
      <c r="AZ844" s="240"/>
      <c r="BA844" s="240"/>
      <c r="BB844" s="240"/>
      <c r="BC844" s="247"/>
      <c r="BD844" s="254"/>
      <c r="BE844" s="252"/>
      <c r="BF844" s="249">
        <f>SUM(BG844:BJ844)</f>
        <v>0</v>
      </c>
      <c r="BG844" s="240"/>
      <c r="BH844" s="240"/>
      <c r="BI844" s="240"/>
      <c r="BJ844" s="241"/>
      <c r="BK844" s="249">
        <f>SUM(BL844:BO844)</f>
        <v>0</v>
      </c>
      <c r="BL844" s="240"/>
      <c r="BM844" s="240"/>
      <c r="BN844" s="240"/>
      <c r="BO844" s="247"/>
      <c r="BP844" s="223">
        <f>SUM(BQ844:BT844)</f>
        <v>0</v>
      </c>
      <c r="BQ844" s="240"/>
      <c r="BR844" s="240"/>
      <c r="BS844" s="240"/>
      <c r="BT844" s="247"/>
      <c r="BU844" s="249">
        <f>SUM(BV844:BY844)</f>
        <v>0</v>
      </c>
      <c r="BV844" s="240"/>
      <c r="BW844" s="240"/>
      <c r="BX844" s="240"/>
      <c r="BY844" s="247"/>
      <c r="CA844" s="222">
        <v>1008</v>
      </c>
      <c r="CB844" s="216"/>
      <c r="CC844" s="216"/>
      <c r="CD844" s="216"/>
      <c r="CE844" s="216"/>
      <c r="CF844" s="216" t="e">
        <f t="shared" si="640"/>
        <v>#VALUE!</v>
      </c>
      <c r="CH844" s="452"/>
      <c r="CJ844" s="274">
        <v>111</v>
      </c>
    </row>
    <row r="845" spans="1:88" s="211" customFormat="1" ht="32.25" customHeight="1" x14ac:dyDescent="0.15">
      <c r="A845" s="213"/>
      <c r="B845" s="237"/>
      <c r="C845" s="485"/>
      <c r="D845" s="680" t="s">
        <v>2009</v>
      </c>
      <c r="E845" s="267"/>
      <c r="F845" s="292"/>
      <c r="G845" s="285"/>
      <c r="H845" s="1175" t="s">
        <v>1682</v>
      </c>
      <c r="I845" s="230"/>
      <c r="J845" s="231"/>
      <c r="K845" s="232"/>
      <c r="L845" s="232"/>
      <c r="M845" s="232"/>
      <c r="N845" s="232"/>
      <c r="O845" s="232"/>
      <c r="P845" s="232"/>
      <c r="Q845" s="233"/>
      <c r="R845" s="255"/>
      <c r="S845" s="255"/>
      <c r="T845" s="419" t="s">
        <v>1683</v>
      </c>
      <c r="U845" s="219"/>
      <c r="V845" s="220"/>
      <c r="W845" s="220"/>
      <c r="X845" s="220"/>
      <c r="Y845" s="221"/>
      <c r="Z845" s="419" t="s">
        <v>1683</v>
      </c>
      <c r="AA845" s="491"/>
      <c r="AB845" s="491"/>
      <c r="AC845" s="220"/>
      <c r="AD845" s="492"/>
      <c r="AE845" s="252"/>
      <c r="AF845" s="252"/>
      <c r="AH845" s="251"/>
      <c r="AI845" s="240"/>
      <c r="AJ845" s="240"/>
      <c r="AK845" s="240"/>
      <c r="AL845" s="241"/>
      <c r="AM845" s="254"/>
      <c r="AN845" s="262"/>
      <c r="AO845" s="249"/>
      <c r="AP845" s="240"/>
      <c r="AQ845" s="240"/>
      <c r="AR845" s="240"/>
      <c r="AS845" s="243"/>
      <c r="AT845" s="214"/>
      <c r="AU845" s="240"/>
      <c r="AV845" s="240"/>
      <c r="AW845" s="240"/>
      <c r="AX845" s="241"/>
      <c r="AY845" s="249"/>
      <c r="AZ845" s="240"/>
      <c r="BA845" s="240"/>
      <c r="BB845" s="240"/>
      <c r="BC845" s="247"/>
      <c r="BD845" s="254"/>
      <c r="BE845" s="252"/>
      <c r="BF845" s="249"/>
      <c r="BG845" s="240"/>
      <c r="BH845" s="240"/>
      <c r="BI845" s="240"/>
      <c r="BJ845" s="241"/>
      <c r="BK845" s="249"/>
      <c r="BL845" s="240"/>
      <c r="BM845" s="240"/>
      <c r="BN845" s="240"/>
      <c r="BO845" s="247"/>
      <c r="BP845" s="223"/>
      <c r="BQ845" s="240"/>
      <c r="BR845" s="240"/>
      <c r="BS845" s="240"/>
      <c r="BT845" s="247"/>
      <c r="BU845" s="249"/>
      <c r="BV845" s="240"/>
      <c r="BW845" s="240"/>
      <c r="BX845" s="240"/>
      <c r="BY845" s="247"/>
      <c r="CA845" s="222"/>
      <c r="CB845" s="216"/>
      <c r="CC845" s="216"/>
      <c r="CD845" s="216"/>
      <c r="CE845" s="216"/>
      <c r="CF845" s="216" t="e">
        <f t="shared" si="640"/>
        <v>#VALUE!</v>
      </c>
      <c r="CH845" s="376"/>
      <c r="CJ845" s="274"/>
    </row>
    <row r="846" spans="1:88" s="965" customFormat="1" ht="88.5" customHeight="1" x14ac:dyDescent="0.15">
      <c r="A846" s="950">
        <f>+ROW()-14</f>
        <v>832</v>
      </c>
      <c r="B846" s="951" t="s">
        <v>27</v>
      </c>
      <c r="C846" s="1101" t="s">
        <v>1687</v>
      </c>
      <c r="D846" s="758" t="s">
        <v>1678</v>
      </c>
      <c r="E846" s="759" t="s">
        <v>1688</v>
      </c>
      <c r="F846" s="760" t="s">
        <v>1689</v>
      </c>
      <c r="G846" s="955" t="s">
        <v>1690</v>
      </c>
      <c r="H846" s="762" t="s">
        <v>1691</v>
      </c>
      <c r="I846" s="956"/>
      <c r="J846" s="957"/>
      <c r="K846" s="958">
        <v>10</v>
      </c>
      <c r="L846" s="958">
        <v>4</v>
      </c>
      <c r="M846" s="958">
        <v>2</v>
      </c>
      <c r="N846" s="958">
        <v>1</v>
      </c>
      <c r="O846" s="958">
        <v>3</v>
      </c>
      <c r="P846" s="958">
        <v>6</v>
      </c>
      <c r="Q846" s="959">
        <v>1</v>
      </c>
      <c r="R846" s="960"/>
      <c r="S846" s="960"/>
      <c r="T846" s="1093"/>
      <c r="U846" s="961">
        <f>AH846+AO846</f>
        <v>0</v>
      </c>
      <c r="V846" s="962">
        <f>AI846+AP846</f>
        <v>0</v>
      </c>
      <c r="W846" s="962">
        <f>AJ846+AQ846</f>
        <v>0</v>
      </c>
      <c r="X846" s="962">
        <f>AK846+AR846</f>
        <v>0</v>
      </c>
      <c r="Y846" s="963">
        <f>AL846+AS846</f>
        <v>0</v>
      </c>
      <c r="Z846" s="1094"/>
      <c r="AA846" s="1095"/>
      <c r="AB846" s="1095"/>
      <c r="AC846" s="1096"/>
      <c r="AD846" s="1097"/>
      <c r="AE846" s="964"/>
      <c r="AF846" s="964"/>
      <c r="AH846" s="966">
        <f>SUM(AI846:AL846)</f>
        <v>0</v>
      </c>
      <c r="AI846" s="967"/>
      <c r="AJ846" s="967"/>
      <c r="AK846" s="967"/>
      <c r="AL846" s="968"/>
      <c r="AM846" s="969"/>
      <c r="AN846" s="970"/>
      <c r="AO846" s="966">
        <f>SUM(AP846:AS846)</f>
        <v>0</v>
      </c>
      <c r="AP846" s="967"/>
      <c r="AQ846" s="967"/>
      <c r="AR846" s="967"/>
      <c r="AS846" s="971"/>
      <c r="AT846" s="961">
        <f>SUM(AU846:AX846)</f>
        <v>0</v>
      </c>
      <c r="AU846" s="967"/>
      <c r="AV846" s="967"/>
      <c r="AW846" s="967"/>
      <c r="AX846" s="968"/>
      <c r="AY846" s="966">
        <f>SUM(AZ846:BC846)</f>
        <v>0</v>
      </c>
      <c r="AZ846" s="967"/>
      <c r="BA846" s="967"/>
      <c r="BB846" s="967"/>
      <c r="BC846" s="972"/>
      <c r="BD846" s="969"/>
      <c r="BE846" s="964"/>
      <c r="BF846" s="966">
        <f>SUM(BG846:BJ846)</f>
        <v>0</v>
      </c>
      <c r="BG846" s="967"/>
      <c r="BH846" s="967"/>
      <c r="BI846" s="967"/>
      <c r="BJ846" s="968"/>
      <c r="BK846" s="966">
        <f>SUM(BL846:BO846)</f>
        <v>0</v>
      </c>
      <c r="BL846" s="967"/>
      <c r="BM846" s="967"/>
      <c r="BN846" s="967"/>
      <c r="BO846" s="972"/>
      <c r="BP846" s="973">
        <f>SUM(BQ846:BT846)</f>
        <v>0</v>
      </c>
      <c r="BQ846" s="967"/>
      <c r="BR846" s="967"/>
      <c r="BS846" s="967"/>
      <c r="BT846" s="972"/>
      <c r="BU846" s="966">
        <f>SUM(BV846:BY846)</f>
        <v>0</v>
      </c>
      <c r="BV846" s="967"/>
      <c r="BW846" s="967"/>
      <c r="BX846" s="967"/>
      <c r="BY846" s="972"/>
      <c r="CA846" s="1098"/>
      <c r="CB846" s="1099"/>
      <c r="CC846" s="1099"/>
      <c r="CD846" s="1099"/>
      <c r="CE846" s="1099"/>
      <c r="CF846" s="1099">
        <f t="shared" si="640"/>
        <v>0</v>
      </c>
      <c r="CH846" s="1100"/>
    </row>
    <row r="847" spans="1:88" s="965" customFormat="1" ht="32.25" customHeight="1" x14ac:dyDescent="0.15">
      <c r="A847" s="950"/>
      <c r="B847" s="951"/>
      <c r="C847" s="1101"/>
      <c r="D847" s="1102" t="s">
        <v>2010</v>
      </c>
      <c r="E847" s="759"/>
      <c r="F847" s="760"/>
      <c r="G847" s="955"/>
      <c r="H847" s="762" t="s">
        <v>1691</v>
      </c>
      <c r="I847" s="956"/>
      <c r="J847" s="957"/>
      <c r="K847" s="958"/>
      <c r="L847" s="958"/>
      <c r="M847" s="958"/>
      <c r="N847" s="958"/>
      <c r="O847" s="958"/>
      <c r="P847" s="958"/>
      <c r="Q847" s="959"/>
      <c r="R847" s="960"/>
      <c r="S847" s="960"/>
      <c r="T847" s="1093"/>
      <c r="U847" s="961"/>
      <c r="V847" s="962"/>
      <c r="W847" s="962"/>
      <c r="X847" s="962"/>
      <c r="Y847" s="963"/>
      <c r="Z847" s="1093"/>
      <c r="AA847" s="1095"/>
      <c r="AB847" s="1095"/>
      <c r="AC847" s="1096"/>
      <c r="AD847" s="1097"/>
      <c r="AE847" s="964"/>
      <c r="AF847" s="964"/>
      <c r="AH847" s="966"/>
      <c r="AI847" s="967"/>
      <c r="AJ847" s="967"/>
      <c r="AK847" s="967"/>
      <c r="AL847" s="968"/>
      <c r="AM847" s="969"/>
      <c r="AN847" s="970"/>
      <c r="AO847" s="966"/>
      <c r="AP847" s="967"/>
      <c r="AQ847" s="967"/>
      <c r="AR847" s="967"/>
      <c r="AS847" s="971"/>
      <c r="AT847" s="961"/>
      <c r="AU847" s="967"/>
      <c r="AV847" s="967"/>
      <c r="AW847" s="967"/>
      <c r="AX847" s="968"/>
      <c r="AY847" s="966"/>
      <c r="AZ847" s="967"/>
      <c r="BA847" s="967"/>
      <c r="BB847" s="967"/>
      <c r="BC847" s="972"/>
      <c r="BD847" s="969"/>
      <c r="BE847" s="964"/>
      <c r="BF847" s="966"/>
      <c r="BG847" s="967"/>
      <c r="BH847" s="967"/>
      <c r="BI847" s="967"/>
      <c r="BJ847" s="968"/>
      <c r="BK847" s="966"/>
      <c r="BL847" s="967"/>
      <c r="BM847" s="967"/>
      <c r="BN847" s="967"/>
      <c r="BO847" s="972"/>
      <c r="BP847" s="973"/>
      <c r="BQ847" s="967"/>
      <c r="BR847" s="967"/>
      <c r="BS847" s="967"/>
      <c r="BT847" s="972"/>
      <c r="BU847" s="966"/>
      <c r="BV847" s="967"/>
      <c r="BW847" s="967"/>
      <c r="BX847" s="967"/>
      <c r="BY847" s="972"/>
      <c r="CA847" s="1098"/>
      <c r="CB847" s="1099"/>
      <c r="CC847" s="1099"/>
      <c r="CD847" s="1099"/>
      <c r="CE847" s="1099"/>
      <c r="CF847" s="1099">
        <f t="shared" si="640"/>
        <v>0</v>
      </c>
      <c r="CH847" s="1100"/>
    </row>
    <row r="848" spans="1:88" s="211" customFormat="1" ht="42.75" customHeight="1" x14ac:dyDescent="0.15">
      <c r="A848" s="213">
        <f>+ROW()-14</f>
        <v>834</v>
      </c>
      <c r="B848" s="236" t="s">
        <v>27</v>
      </c>
      <c r="C848" s="368" t="s">
        <v>1692</v>
      </c>
      <c r="D848" s="304" t="s">
        <v>1678</v>
      </c>
      <c r="E848" s="267" t="s">
        <v>1679</v>
      </c>
      <c r="F848" s="292" t="s">
        <v>1689</v>
      </c>
      <c r="G848" s="225" t="s">
        <v>2008</v>
      </c>
      <c r="H848" s="263" t="s">
        <v>1500</v>
      </c>
      <c r="I848" s="181" t="s">
        <v>1693</v>
      </c>
      <c r="J848" s="231">
        <v>45747</v>
      </c>
      <c r="K848" s="232">
        <v>10</v>
      </c>
      <c r="L848" s="232">
        <v>4</v>
      </c>
      <c r="M848" s="232">
        <v>2</v>
      </c>
      <c r="N848" s="232">
        <v>1</v>
      </c>
      <c r="O848" s="232">
        <v>3</v>
      </c>
      <c r="P848" s="232">
        <v>6</v>
      </c>
      <c r="Q848" s="233">
        <v>1</v>
      </c>
      <c r="R848" s="255"/>
      <c r="S848" s="255"/>
      <c r="T848" s="939">
        <v>323000</v>
      </c>
      <c r="U848" s="214">
        <f>AH848+AO848</f>
        <v>0</v>
      </c>
      <c r="V848" s="218">
        <f>AI848+AP848</f>
        <v>0</v>
      </c>
      <c r="W848" s="218">
        <f>AJ848+AQ848</f>
        <v>0</v>
      </c>
      <c r="X848" s="218">
        <f>AK848+AR848</f>
        <v>0</v>
      </c>
      <c r="Y848" s="212">
        <f>AL848+AS848</f>
        <v>0</v>
      </c>
      <c r="Z848" s="1146">
        <f>AT848+AY848+BF848+BK848+BP848+BU848</f>
        <v>323000</v>
      </c>
      <c r="AA848" s="218">
        <f>AU848+AZ848+BG848+BL848+BQ848+BV848</f>
        <v>0</v>
      </c>
      <c r="AB848" s="218">
        <f>AV848+BA848+BH848+BM848+BR848+BW848</f>
        <v>0</v>
      </c>
      <c r="AC848" s="218">
        <f>AW848+BB848+BI848+BN848+BS848+BX848</f>
        <v>0</v>
      </c>
      <c r="AD848" s="1141">
        <f>AX848+BC848+BJ848+BO848+BT848+BY848</f>
        <v>323000</v>
      </c>
      <c r="AE848" s="252"/>
      <c r="AF848" s="252"/>
      <c r="AH848" s="249">
        <f>SUM(AI848:AL848)</f>
        <v>0</v>
      </c>
      <c r="AI848" s="238"/>
      <c r="AJ848" s="238"/>
      <c r="AK848" s="238"/>
      <c r="AL848" s="239"/>
      <c r="AM848" s="254"/>
      <c r="AN848" s="262"/>
      <c r="AO848" s="249">
        <f>SUM(AP848:AS848)</f>
        <v>0</v>
      </c>
      <c r="AP848" s="238"/>
      <c r="AQ848" s="238"/>
      <c r="AR848" s="238"/>
      <c r="AS848" s="242"/>
      <c r="AT848" s="214">
        <f>SUM(AU848:AX848)</f>
        <v>0</v>
      </c>
      <c r="AU848" s="238"/>
      <c r="AV848" s="238"/>
      <c r="AW848" s="238"/>
      <c r="AX848" s="239"/>
      <c r="AY848" s="249">
        <f>SUM(AZ848:BC848)</f>
        <v>23778</v>
      </c>
      <c r="AZ848" s="238"/>
      <c r="BA848" s="238"/>
      <c r="BB848" s="238"/>
      <c r="BC848" s="281">
        <v>23778</v>
      </c>
      <c r="BD848" s="254"/>
      <c r="BE848" s="252"/>
      <c r="BF848" s="249">
        <f>SUM(BG848:BJ848)</f>
        <v>33873</v>
      </c>
      <c r="BG848" s="238"/>
      <c r="BH848" s="238"/>
      <c r="BI848" s="238"/>
      <c r="BJ848" s="343">
        <f>33283+590</f>
        <v>33873</v>
      </c>
      <c r="BK848" s="249">
        <f>SUM(BL848:BO848)</f>
        <v>134831</v>
      </c>
      <c r="BL848" s="238"/>
      <c r="BM848" s="238"/>
      <c r="BN848" s="238"/>
      <c r="BO848" s="281">
        <v>134831</v>
      </c>
      <c r="BP848" s="223">
        <f>SUM(BQ848:BT848)</f>
        <v>130518</v>
      </c>
      <c r="BQ848" s="238"/>
      <c r="BR848" s="238"/>
      <c r="BS848" s="238"/>
      <c r="BT848" s="281">
        <v>130518</v>
      </c>
      <c r="BU848" s="249">
        <f>SUM(BV848:BY848)</f>
        <v>0</v>
      </c>
      <c r="BV848" s="238"/>
      <c r="BW848" s="238"/>
      <c r="BX848" s="238"/>
      <c r="BY848" s="246"/>
      <c r="CA848" s="222">
        <v>1138</v>
      </c>
      <c r="CB848" s="216"/>
      <c r="CC848" s="216"/>
      <c r="CD848" s="216"/>
      <c r="CE848" s="216"/>
      <c r="CF848" s="216">
        <f t="shared" si="640"/>
        <v>0</v>
      </c>
      <c r="CH848" s="376"/>
    </row>
    <row r="849" spans="1:88" s="211" customFormat="1" ht="42.75" customHeight="1" x14ac:dyDescent="0.15">
      <c r="A849" s="213"/>
      <c r="B849" s="236"/>
      <c r="C849" s="368"/>
      <c r="D849" s="680" t="s">
        <v>2011</v>
      </c>
      <c r="E849" s="267"/>
      <c r="F849" s="292"/>
      <c r="G849" s="285"/>
      <c r="H849" s="1175" t="s">
        <v>1500</v>
      </c>
      <c r="I849" s="181"/>
      <c r="J849" s="231"/>
      <c r="K849" s="232"/>
      <c r="L849" s="232"/>
      <c r="M849" s="232"/>
      <c r="N849" s="232"/>
      <c r="O849" s="232"/>
      <c r="P849" s="232"/>
      <c r="Q849" s="233"/>
      <c r="R849" s="255"/>
      <c r="S849" s="255"/>
      <c r="T849" s="936">
        <f>SUBTOTAL(9,T848:T848)</f>
        <v>323000</v>
      </c>
      <c r="U849" s="219">
        <f t="shared" ref="U849:AD849" si="665">SUBTOTAL(9,U848:U848)</f>
        <v>0</v>
      </c>
      <c r="V849" s="220">
        <f t="shared" si="665"/>
        <v>0</v>
      </c>
      <c r="W849" s="220">
        <f t="shared" si="665"/>
        <v>0</v>
      </c>
      <c r="X849" s="220">
        <f t="shared" si="665"/>
        <v>0</v>
      </c>
      <c r="Y849" s="221">
        <f t="shared" si="665"/>
        <v>0</v>
      </c>
      <c r="Z849" s="936">
        <f t="shared" si="665"/>
        <v>323000</v>
      </c>
      <c r="AA849" s="220">
        <f t="shared" si="665"/>
        <v>0</v>
      </c>
      <c r="AB849" s="220">
        <f t="shared" si="665"/>
        <v>0</v>
      </c>
      <c r="AC849" s="220">
        <f t="shared" si="665"/>
        <v>0</v>
      </c>
      <c r="AD849" s="1104">
        <f t="shared" si="665"/>
        <v>323000</v>
      </c>
      <c r="AE849" s="252"/>
      <c r="AF849" s="252"/>
      <c r="AH849" s="251"/>
      <c r="AI849" s="240"/>
      <c r="AJ849" s="240"/>
      <c r="AK849" s="240"/>
      <c r="AL849" s="241"/>
      <c r="AM849" s="254"/>
      <c r="AN849" s="262"/>
      <c r="AO849" s="249"/>
      <c r="AP849" s="240"/>
      <c r="AQ849" s="240"/>
      <c r="AR849" s="240"/>
      <c r="AS849" s="243"/>
      <c r="AT849" s="214"/>
      <c r="AU849" s="240"/>
      <c r="AV849" s="240"/>
      <c r="AW849" s="240"/>
      <c r="AX849" s="241"/>
      <c r="AY849" s="249"/>
      <c r="AZ849" s="240"/>
      <c r="BA849" s="240"/>
      <c r="BB849" s="240"/>
      <c r="BC849" s="297"/>
      <c r="BD849" s="254"/>
      <c r="BE849" s="252"/>
      <c r="BF849" s="249"/>
      <c r="BG849" s="240"/>
      <c r="BH849" s="240"/>
      <c r="BI849" s="240"/>
      <c r="BJ849" s="302"/>
      <c r="BK849" s="249"/>
      <c r="BL849" s="240"/>
      <c r="BM849" s="240"/>
      <c r="BN849" s="240"/>
      <c r="BO849" s="297"/>
      <c r="BP849" s="223"/>
      <c r="BQ849" s="240"/>
      <c r="BR849" s="240"/>
      <c r="BS849" s="240"/>
      <c r="BT849" s="297"/>
      <c r="BU849" s="249"/>
      <c r="BV849" s="240"/>
      <c r="BW849" s="240"/>
      <c r="BX849" s="240"/>
      <c r="BY849" s="247"/>
      <c r="CA849" s="222"/>
      <c r="CB849" s="216"/>
      <c r="CC849" s="216"/>
      <c r="CD849" s="216"/>
      <c r="CE849" s="216"/>
      <c r="CF849" s="216">
        <f t="shared" si="640"/>
        <v>0</v>
      </c>
      <c r="CH849" s="376"/>
    </row>
    <row r="850" spans="1:88" s="211" customFormat="1" ht="32.25" customHeight="1" x14ac:dyDescent="0.15">
      <c r="A850" s="213">
        <f>+ROW()-14</f>
        <v>836</v>
      </c>
      <c r="B850" s="236" t="s">
        <v>27</v>
      </c>
      <c r="C850" s="631" t="s">
        <v>1694</v>
      </c>
      <c r="D850" s="564" t="s">
        <v>1694</v>
      </c>
      <c r="E850" s="267" t="s">
        <v>1688</v>
      </c>
      <c r="F850" s="292" t="s">
        <v>1680</v>
      </c>
      <c r="G850" s="285" t="s">
        <v>1695</v>
      </c>
      <c r="H850" s="263" t="s">
        <v>1500</v>
      </c>
      <c r="I850" s="230">
        <v>44211</v>
      </c>
      <c r="J850" s="231">
        <v>45535</v>
      </c>
      <c r="K850" s="232">
        <v>10</v>
      </c>
      <c r="L850" s="232">
        <v>4</v>
      </c>
      <c r="M850" s="232">
        <v>2</v>
      </c>
      <c r="N850" s="232">
        <v>1</v>
      </c>
      <c r="O850" s="232">
        <v>3</v>
      </c>
      <c r="P850" s="232">
        <v>9</v>
      </c>
      <c r="Q850" s="233">
        <v>1</v>
      </c>
      <c r="R850" s="255"/>
      <c r="S850" s="255"/>
      <c r="T850" s="261">
        <v>3191632</v>
      </c>
      <c r="U850" s="219">
        <f t="shared" ref="U850:Y851" si="666">AH850+AO850</f>
        <v>0</v>
      </c>
      <c r="V850" s="220">
        <f t="shared" si="666"/>
        <v>0</v>
      </c>
      <c r="W850" s="220">
        <f t="shared" si="666"/>
        <v>0</v>
      </c>
      <c r="X850" s="220">
        <f t="shared" si="666"/>
        <v>0</v>
      </c>
      <c r="Y850" s="221">
        <f t="shared" si="666"/>
        <v>0</v>
      </c>
      <c r="Z850" s="219">
        <f t="shared" ref="Z850:AD851" si="667">AT850+AY850+BF850+BK850+BP850+BU850</f>
        <v>3191496</v>
      </c>
      <c r="AA850" s="220">
        <f t="shared" si="667"/>
        <v>1063831</v>
      </c>
      <c r="AB850" s="220">
        <f t="shared" si="667"/>
        <v>1913000</v>
      </c>
      <c r="AC850" s="220">
        <f t="shared" si="667"/>
        <v>0</v>
      </c>
      <c r="AD850" s="221">
        <f t="shared" si="667"/>
        <v>214665</v>
      </c>
      <c r="AE850" s="252"/>
      <c r="AF850" s="252"/>
      <c r="AH850" s="251">
        <f>SUM(AI850:AL850)</f>
        <v>0</v>
      </c>
      <c r="AI850" s="240"/>
      <c r="AJ850" s="240"/>
      <c r="AK850" s="240"/>
      <c r="AL850" s="241"/>
      <c r="AM850" s="254"/>
      <c r="AN850" s="262"/>
      <c r="AO850" s="249">
        <f>SUM(AP850:AS850)</f>
        <v>0</v>
      </c>
      <c r="AP850" s="240"/>
      <c r="AQ850" s="240"/>
      <c r="AR850" s="240"/>
      <c r="AS850" s="243"/>
      <c r="AT850" s="214">
        <f>SUM(AU850:AX850)</f>
        <v>0</v>
      </c>
      <c r="AU850" s="240"/>
      <c r="AV850" s="240"/>
      <c r="AW850" s="240"/>
      <c r="AX850" s="241"/>
      <c r="AY850" s="249">
        <f>SUM(AZ850:BC850)</f>
        <v>504207</v>
      </c>
      <c r="AZ850" s="296">
        <v>168069</v>
      </c>
      <c r="BA850" s="296">
        <v>302000</v>
      </c>
      <c r="BB850" s="296">
        <v>0</v>
      </c>
      <c r="BC850" s="297">
        <v>34138</v>
      </c>
      <c r="BD850" s="254"/>
      <c r="BE850" s="252"/>
      <c r="BF850" s="249">
        <f>SUM(BG850:BJ850)</f>
        <v>753922</v>
      </c>
      <c r="BG850" s="296">
        <v>251307</v>
      </c>
      <c r="BH850" s="296">
        <v>452000</v>
      </c>
      <c r="BI850" s="296">
        <v>0</v>
      </c>
      <c r="BJ850" s="302">
        <v>50615</v>
      </c>
      <c r="BK850" s="249">
        <f>SUM(BL850:BO850)</f>
        <v>293418</v>
      </c>
      <c r="BL850" s="296">
        <v>97806</v>
      </c>
      <c r="BM850" s="296">
        <v>176000</v>
      </c>
      <c r="BN850" s="296">
        <v>0</v>
      </c>
      <c r="BO850" s="297">
        <v>19612</v>
      </c>
      <c r="BP850" s="223">
        <f>SUM(BQ850:BT850)</f>
        <v>1639949</v>
      </c>
      <c r="BQ850" s="296">
        <v>546649</v>
      </c>
      <c r="BR850" s="296">
        <v>983000</v>
      </c>
      <c r="BS850" s="296">
        <v>0</v>
      </c>
      <c r="BT850" s="297">
        <v>110300</v>
      </c>
      <c r="BU850" s="249">
        <f>SUM(BV850:BY850)</f>
        <v>0</v>
      </c>
      <c r="BV850" s="240"/>
      <c r="BW850" s="240"/>
      <c r="BX850" s="240"/>
      <c r="BY850" s="247"/>
      <c r="CA850" s="222">
        <v>1137</v>
      </c>
      <c r="CB850" s="216"/>
      <c r="CC850" s="216"/>
      <c r="CD850" s="216"/>
      <c r="CE850" s="216"/>
      <c r="CF850" s="216">
        <f t="shared" si="640"/>
        <v>136</v>
      </c>
      <c r="CH850" s="376"/>
    </row>
    <row r="851" spans="1:88" s="211" customFormat="1" ht="32.25" customHeight="1" x14ac:dyDescent="0.15">
      <c r="A851" s="213">
        <f>+ROW()-14</f>
        <v>837</v>
      </c>
      <c r="B851" s="236" t="s">
        <v>27</v>
      </c>
      <c r="C851" s="631" t="s">
        <v>1696</v>
      </c>
      <c r="D851" s="564" t="s">
        <v>1694</v>
      </c>
      <c r="E851" s="267" t="s">
        <v>1688</v>
      </c>
      <c r="F851" s="292" t="s">
        <v>1689</v>
      </c>
      <c r="G851" s="285" t="s">
        <v>1697</v>
      </c>
      <c r="H851" s="1175" t="s">
        <v>1500</v>
      </c>
      <c r="I851" s="230">
        <v>44211</v>
      </c>
      <c r="J851" s="231">
        <v>45535</v>
      </c>
      <c r="K851" s="232">
        <v>10</v>
      </c>
      <c r="L851" s="232">
        <v>4</v>
      </c>
      <c r="M851" s="232">
        <v>2</v>
      </c>
      <c r="N851" s="232">
        <v>1</v>
      </c>
      <c r="O851" s="232">
        <v>3</v>
      </c>
      <c r="P851" s="232">
        <v>9</v>
      </c>
      <c r="Q851" s="233">
        <v>1</v>
      </c>
      <c r="R851" s="255"/>
      <c r="S851" s="255"/>
      <c r="T851" s="261">
        <v>27000</v>
      </c>
      <c r="U851" s="219">
        <f t="shared" si="666"/>
        <v>0</v>
      </c>
      <c r="V851" s="220">
        <f t="shared" si="666"/>
        <v>0</v>
      </c>
      <c r="W851" s="220">
        <f t="shared" si="666"/>
        <v>0</v>
      </c>
      <c r="X851" s="220">
        <f t="shared" si="666"/>
        <v>0</v>
      </c>
      <c r="Y851" s="221">
        <f t="shared" si="666"/>
        <v>0</v>
      </c>
      <c r="Z851" s="219">
        <f t="shared" si="667"/>
        <v>27136</v>
      </c>
      <c r="AA851" s="220">
        <f t="shared" si="667"/>
        <v>0</v>
      </c>
      <c r="AB851" s="220">
        <f t="shared" si="667"/>
        <v>18000</v>
      </c>
      <c r="AC851" s="220">
        <f t="shared" si="667"/>
        <v>0</v>
      </c>
      <c r="AD851" s="221">
        <f t="shared" si="667"/>
        <v>9136</v>
      </c>
      <c r="AE851" s="252"/>
      <c r="AF851" s="252"/>
      <c r="AH851" s="251">
        <f>SUM(AI851:AL851)</f>
        <v>0</v>
      </c>
      <c r="AI851" s="240"/>
      <c r="AJ851" s="240"/>
      <c r="AK851" s="240"/>
      <c r="AL851" s="241"/>
      <c r="AM851" s="254"/>
      <c r="AN851" s="262"/>
      <c r="AO851" s="249">
        <f>SUM(AP851:AS851)</f>
        <v>0</v>
      </c>
      <c r="AP851" s="240"/>
      <c r="AQ851" s="240"/>
      <c r="AR851" s="240"/>
      <c r="AS851" s="243"/>
      <c r="AT851" s="214">
        <f>SUM(AU851:AX851)</f>
        <v>0</v>
      </c>
      <c r="AU851" s="240"/>
      <c r="AV851" s="240"/>
      <c r="AW851" s="240"/>
      <c r="AX851" s="241"/>
      <c r="AY851" s="249">
        <f>SUM(AZ851:BC851)</f>
        <v>4192</v>
      </c>
      <c r="AZ851" s="296">
        <v>0</v>
      </c>
      <c r="BA851" s="296">
        <v>3000</v>
      </c>
      <c r="BB851" s="296">
        <v>0</v>
      </c>
      <c r="BC851" s="297">
        <v>1192</v>
      </c>
      <c r="BD851" s="254"/>
      <c r="BE851" s="252"/>
      <c r="BF851" s="249">
        <f>SUM(BG851:BJ851)</f>
        <v>6268</v>
      </c>
      <c r="BG851" s="296">
        <v>0</v>
      </c>
      <c r="BH851" s="296">
        <v>4000</v>
      </c>
      <c r="BI851" s="296">
        <v>0</v>
      </c>
      <c r="BJ851" s="302">
        <v>2268</v>
      </c>
      <c r="BK851" s="249">
        <f>SUM(BL851:BO851)</f>
        <v>2439</v>
      </c>
      <c r="BL851" s="296">
        <v>0</v>
      </c>
      <c r="BM851" s="296">
        <v>1000</v>
      </c>
      <c r="BN851" s="296">
        <v>0</v>
      </c>
      <c r="BO851" s="297">
        <v>1439</v>
      </c>
      <c r="BP851" s="223">
        <f>SUM(BQ851:BT851)</f>
        <v>14237</v>
      </c>
      <c r="BQ851" s="296">
        <v>0</v>
      </c>
      <c r="BR851" s="296">
        <v>10000</v>
      </c>
      <c r="BS851" s="296">
        <v>0</v>
      </c>
      <c r="BT851" s="297">
        <v>4237</v>
      </c>
      <c r="BU851" s="249">
        <f>SUM(BV851:BY851)</f>
        <v>0</v>
      </c>
      <c r="BV851" s="240"/>
      <c r="BW851" s="240"/>
      <c r="BX851" s="240"/>
      <c r="BY851" s="247"/>
      <c r="CA851" s="222">
        <v>1137</v>
      </c>
      <c r="CB851" s="216"/>
      <c r="CC851" s="216"/>
      <c r="CD851" s="216"/>
      <c r="CE851" s="216"/>
      <c r="CF851" s="216">
        <f t="shared" si="640"/>
        <v>-136</v>
      </c>
      <c r="CH851" s="376"/>
    </row>
    <row r="852" spans="1:88" s="211" customFormat="1" ht="32.25" customHeight="1" x14ac:dyDescent="0.15">
      <c r="A852" s="213"/>
      <c r="B852" s="237"/>
      <c r="C852" s="696" t="s">
        <v>2048</v>
      </c>
      <c r="D852" s="718" t="s">
        <v>2180</v>
      </c>
      <c r="E852" s="267"/>
      <c r="F852" s="292"/>
      <c r="G852" s="285"/>
      <c r="H852" s="263"/>
      <c r="I852" s="230"/>
      <c r="J852" s="231"/>
      <c r="K852" s="234"/>
      <c r="L852" s="234"/>
      <c r="M852" s="234"/>
      <c r="N852" s="234"/>
      <c r="O852" s="234"/>
      <c r="P852" s="234"/>
      <c r="Q852" s="235"/>
      <c r="R852" s="255"/>
      <c r="S852" s="255"/>
      <c r="T852" s="261">
        <v>368</v>
      </c>
      <c r="U852" s="219"/>
      <c r="V852" s="220"/>
      <c r="W852" s="220"/>
      <c r="X852" s="220"/>
      <c r="Y852" s="221"/>
      <c r="Z852" s="219">
        <v>368</v>
      </c>
      <c r="AA852" s="220"/>
      <c r="AB852" s="220"/>
      <c r="AC852" s="220"/>
      <c r="AD852" s="221">
        <v>368</v>
      </c>
      <c r="AE852" s="252"/>
      <c r="AF852" s="252"/>
      <c r="AH852" s="251"/>
      <c r="AI852" s="240"/>
      <c r="AJ852" s="240"/>
      <c r="AK852" s="240"/>
      <c r="AL852" s="241"/>
      <c r="AM852" s="254"/>
      <c r="AN852" s="262"/>
      <c r="AO852" s="249"/>
      <c r="AP852" s="240"/>
      <c r="AQ852" s="240"/>
      <c r="AR852" s="240"/>
      <c r="AS852" s="243"/>
      <c r="AT852" s="214"/>
      <c r="AU852" s="240"/>
      <c r="AV852" s="240"/>
      <c r="AW852" s="240"/>
      <c r="AX852" s="241"/>
      <c r="AY852" s="249"/>
      <c r="AZ852" s="296"/>
      <c r="BA852" s="296"/>
      <c r="BB852" s="296"/>
      <c r="BC852" s="297"/>
      <c r="BD852" s="254"/>
      <c r="BE852" s="252"/>
      <c r="BF852" s="249"/>
      <c r="BG852" s="296"/>
      <c r="BH852" s="296"/>
      <c r="BI852" s="296"/>
      <c r="BJ852" s="302"/>
      <c r="BK852" s="249"/>
      <c r="BL852" s="296"/>
      <c r="BM852" s="296"/>
      <c r="BN852" s="296"/>
      <c r="BO852" s="297"/>
      <c r="BP852" s="223"/>
      <c r="BQ852" s="296"/>
      <c r="BR852" s="296"/>
      <c r="BS852" s="296"/>
      <c r="BT852" s="297"/>
      <c r="BU852" s="249"/>
      <c r="BV852" s="240"/>
      <c r="BW852" s="240"/>
      <c r="BX852" s="240"/>
      <c r="BY852" s="247"/>
      <c r="CA852" s="222"/>
      <c r="CB852" s="216"/>
      <c r="CC852" s="216"/>
      <c r="CD852" s="216"/>
      <c r="CE852" s="216"/>
      <c r="CF852" s="216">
        <f t="shared" si="640"/>
        <v>0</v>
      </c>
      <c r="CH852" s="376"/>
    </row>
    <row r="853" spans="1:88" s="211" customFormat="1" ht="32.25" customHeight="1" x14ac:dyDescent="0.15">
      <c r="A853" s="213"/>
      <c r="B853" s="237"/>
      <c r="C853" s="368"/>
      <c r="D853" s="718" t="s">
        <v>2180</v>
      </c>
      <c r="E853" s="267"/>
      <c r="F853" s="292"/>
      <c r="G853" s="285"/>
      <c r="H853" s="1175" t="s">
        <v>2012</v>
      </c>
      <c r="I853" s="230"/>
      <c r="J853" s="231"/>
      <c r="K853" s="234"/>
      <c r="L853" s="234"/>
      <c r="M853" s="234"/>
      <c r="N853" s="234"/>
      <c r="O853" s="234"/>
      <c r="P853" s="234"/>
      <c r="Q853" s="235"/>
      <c r="R853" s="255"/>
      <c r="S853" s="255"/>
      <c r="T853" s="936">
        <f>SUBTOTAL(9,T850:T852)</f>
        <v>3219000</v>
      </c>
      <c r="U853" s="219">
        <f t="shared" ref="U853:AD853" si="668">SUBTOTAL(9,U850:U852)</f>
        <v>0</v>
      </c>
      <c r="V853" s="220">
        <f t="shared" si="668"/>
        <v>0</v>
      </c>
      <c r="W853" s="220">
        <f t="shared" si="668"/>
        <v>0</v>
      </c>
      <c r="X853" s="220">
        <f t="shared" si="668"/>
        <v>0</v>
      </c>
      <c r="Y853" s="221">
        <f t="shared" si="668"/>
        <v>0</v>
      </c>
      <c r="Z853" s="936">
        <f t="shared" si="668"/>
        <v>3219000</v>
      </c>
      <c r="AA853" s="1148">
        <f t="shared" si="668"/>
        <v>1063831</v>
      </c>
      <c r="AB853" s="1148">
        <f t="shared" si="668"/>
        <v>1931000</v>
      </c>
      <c r="AC853" s="220">
        <f t="shared" si="668"/>
        <v>0</v>
      </c>
      <c r="AD853" s="1104">
        <f t="shared" si="668"/>
        <v>224169</v>
      </c>
      <c r="AE853" s="252"/>
      <c r="AF853" s="252"/>
      <c r="AH853" s="251"/>
      <c r="AI853" s="240"/>
      <c r="AJ853" s="240"/>
      <c r="AK853" s="240"/>
      <c r="AL853" s="241"/>
      <c r="AM853" s="254"/>
      <c r="AN853" s="262"/>
      <c r="AO853" s="249"/>
      <c r="AP853" s="240"/>
      <c r="AQ853" s="240"/>
      <c r="AR853" s="240"/>
      <c r="AS853" s="243"/>
      <c r="AT853" s="214"/>
      <c r="AU853" s="240"/>
      <c r="AV853" s="240"/>
      <c r="AW853" s="240"/>
      <c r="AX853" s="241"/>
      <c r="AY853" s="249"/>
      <c r="AZ853" s="296"/>
      <c r="BA853" s="296"/>
      <c r="BB853" s="296"/>
      <c r="BC853" s="297"/>
      <c r="BD853" s="254"/>
      <c r="BE853" s="252"/>
      <c r="BF853" s="249"/>
      <c r="BG853" s="296"/>
      <c r="BH853" s="296"/>
      <c r="BI853" s="296"/>
      <c r="BJ853" s="302"/>
      <c r="BK853" s="249"/>
      <c r="BL853" s="296"/>
      <c r="BM853" s="296"/>
      <c r="BN853" s="296"/>
      <c r="BO853" s="297"/>
      <c r="BP853" s="223"/>
      <c r="BQ853" s="296"/>
      <c r="BR853" s="296"/>
      <c r="BS853" s="296"/>
      <c r="BT853" s="297"/>
      <c r="BU853" s="249"/>
      <c r="BV853" s="240"/>
      <c r="BW853" s="240"/>
      <c r="BX853" s="240"/>
      <c r="BY853" s="247"/>
      <c r="CA853" s="222"/>
      <c r="CB853" s="216"/>
      <c r="CC853" s="216"/>
      <c r="CD853" s="216"/>
      <c r="CE853" s="216"/>
      <c r="CF853" s="216">
        <f t="shared" si="640"/>
        <v>0</v>
      </c>
      <c r="CH853" s="376"/>
    </row>
    <row r="854" spans="1:88" s="211" customFormat="1" ht="32.25" customHeight="1" x14ac:dyDescent="0.15">
      <c r="A854" s="213">
        <f>+ROW()-14</f>
        <v>840</v>
      </c>
      <c r="B854" s="237" t="s">
        <v>26</v>
      </c>
      <c r="C854" s="368" t="s">
        <v>1664</v>
      </c>
      <c r="D854" s="266" t="s">
        <v>1665</v>
      </c>
      <c r="E854" s="267" t="s">
        <v>1583</v>
      </c>
      <c r="F854" s="292" t="s">
        <v>1584</v>
      </c>
      <c r="G854" s="454" t="s">
        <v>1972</v>
      </c>
      <c r="H854" s="263">
        <v>3</v>
      </c>
      <c r="I854" s="181" t="s">
        <v>1666</v>
      </c>
      <c r="J854" s="383" t="s">
        <v>1667</v>
      </c>
      <c r="K854" s="234">
        <v>10</v>
      </c>
      <c r="L854" s="234">
        <v>4</v>
      </c>
      <c r="M854" s="234">
        <v>2</v>
      </c>
      <c r="N854" s="234">
        <v>1</v>
      </c>
      <c r="O854" s="234">
        <v>3</v>
      </c>
      <c r="P854" s="234">
        <v>40</v>
      </c>
      <c r="Q854" s="235">
        <v>1</v>
      </c>
      <c r="R854" s="255"/>
      <c r="S854" s="255"/>
      <c r="T854" s="258">
        <v>160000</v>
      </c>
      <c r="U854" s="214">
        <f>AH854+AO854</f>
        <v>0</v>
      </c>
      <c r="V854" s="218">
        <f>AI854+AP854</f>
        <v>0</v>
      </c>
      <c r="W854" s="218">
        <f>AJ854+AQ854</f>
        <v>0</v>
      </c>
      <c r="X854" s="218">
        <f>AK854+AR854</f>
        <v>0</v>
      </c>
      <c r="Y854" s="212">
        <f>AL854+AS854</f>
        <v>0</v>
      </c>
      <c r="Z854" s="214">
        <f>AT854+AY854+BF854+BK854+BP854+BU854</f>
        <v>160000</v>
      </c>
      <c r="AA854" s="218">
        <f>AU854+AZ854+BG854+BL854+BQ854+BV854</f>
        <v>0</v>
      </c>
      <c r="AB854" s="218">
        <f>AV854+BA854+BH854+BM854+BR854+BW854</f>
        <v>109000</v>
      </c>
      <c r="AC854" s="218">
        <f>AW854+BB854+BI854+BN854+BS854+BX854</f>
        <v>0</v>
      </c>
      <c r="AD854" s="212">
        <f>AX854+BC854+BJ854+BO854+BT854+BY854</f>
        <v>51000</v>
      </c>
      <c r="AE854" s="252"/>
      <c r="AF854" s="252"/>
      <c r="AH854" s="249">
        <f>SUM(AI854:AL854)</f>
        <v>0</v>
      </c>
      <c r="AI854" s="238"/>
      <c r="AJ854" s="238"/>
      <c r="AK854" s="238"/>
      <c r="AL854" s="239"/>
      <c r="AM854" s="254"/>
      <c r="AN854" s="262"/>
      <c r="AO854" s="249">
        <f>SUM(AP854:AS854)</f>
        <v>0</v>
      </c>
      <c r="AP854" s="238"/>
      <c r="AQ854" s="238"/>
      <c r="AR854" s="238"/>
      <c r="AS854" s="242"/>
      <c r="AT854" s="214">
        <f>SUM(AU854:AX854)</f>
        <v>89444</v>
      </c>
      <c r="AU854" s="238"/>
      <c r="AV854" s="357">
        <v>61000</v>
      </c>
      <c r="AW854" s="357"/>
      <c r="AX854" s="343">
        <v>28444</v>
      </c>
      <c r="AY854" s="249">
        <f>SUM(AZ854:BC854)</f>
        <v>70556</v>
      </c>
      <c r="AZ854" s="238"/>
      <c r="BA854" s="357">
        <v>48000</v>
      </c>
      <c r="BB854" s="357"/>
      <c r="BC854" s="281">
        <v>22556</v>
      </c>
      <c r="BD854" s="254"/>
      <c r="BE854" s="252"/>
      <c r="BF854" s="249">
        <f>SUM(BG854:BJ854)</f>
        <v>0</v>
      </c>
      <c r="BG854" s="238"/>
      <c r="BH854" s="238"/>
      <c r="BI854" s="238"/>
      <c r="BJ854" s="239"/>
      <c r="BK854" s="249">
        <f>SUM(BL854:BO854)</f>
        <v>0</v>
      </c>
      <c r="BL854" s="238"/>
      <c r="BM854" s="238"/>
      <c r="BN854" s="238"/>
      <c r="BO854" s="246"/>
      <c r="BP854" s="223">
        <f>SUM(BQ854:BT854)</f>
        <v>0</v>
      </c>
      <c r="BQ854" s="238"/>
      <c r="BR854" s="238"/>
      <c r="BS854" s="238"/>
      <c r="BT854" s="246"/>
      <c r="BU854" s="249">
        <f>SUM(BV854:BY854)</f>
        <v>0</v>
      </c>
      <c r="BV854" s="238"/>
      <c r="BW854" s="238"/>
      <c r="BX854" s="238"/>
      <c r="BY854" s="246"/>
      <c r="CA854" s="222">
        <v>1138</v>
      </c>
      <c r="CB854" s="216"/>
      <c r="CC854" s="216"/>
      <c r="CD854" s="216"/>
      <c r="CE854" s="216"/>
      <c r="CF854" s="216">
        <f t="shared" ref="CF854:CF921" si="669">+T854-Z854-U854</f>
        <v>0</v>
      </c>
      <c r="CH854" s="376"/>
    </row>
    <row r="855" spans="1:88" s="211" customFormat="1" ht="32.25" customHeight="1" x14ac:dyDescent="0.15">
      <c r="A855" s="213"/>
      <c r="B855" s="237"/>
      <c r="C855" s="368"/>
      <c r="D855" s="697" t="s">
        <v>1665</v>
      </c>
      <c r="E855" s="267"/>
      <c r="F855" s="292"/>
      <c r="G855" s="454"/>
      <c r="H855" s="1175">
        <v>3</v>
      </c>
      <c r="I855" s="181"/>
      <c r="J855" s="383"/>
      <c r="K855" s="234"/>
      <c r="L855" s="234"/>
      <c r="M855" s="234"/>
      <c r="N855" s="234"/>
      <c r="O855" s="234"/>
      <c r="P855" s="234"/>
      <c r="Q855" s="235"/>
      <c r="R855" s="255"/>
      <c r="S855" s="255"/>
      <c r="T855" s="939">
        <f>SUBTOTAL(9,T854:T854)</f>
        <v>160000</v>
      </c>
      <c r="U855" s="214">
        <f t="shared" ref="U855:AD855" si="670">SUBTOTAL(9,U854:U854)</f>
        <v>0</v>
      </c>
      <c r="V855" s="218">
        <f t="shared" si="670"/>
        <v>0</v>
      </c>
      <c r="W855" s="218">
        <f t="shared" si="670"/>
        <v>0</v>
      </c>
      <c r="X855" s="218">
        <f t="shared" si="670"/>
        <v>0</v>
      </c>
      <c r="Y855" s="212">
        <f t="shared" si="670"/>
        <v>0</v>
      </c>
      <c r="Z855" s="939">
        <f t="shared" si="670"/>
        <v>160000</v>
      </c>
      <c r="AA855" s="218">
        <f t="shared" si="670"/>
        <v>0</v>
      </c>
      <c r="AB855" s="1149">
        <f t="shared" si="670"/>
        <v>109000</v>
      </c>
      <c r="AC855" s="218">
        <f t="shared" si="670"/>
        <v>0</v>
      </c>
      <c r="AD855" s="1141">
        <f t="shared" si="670"/>
        <v>51000</v>
      </c>
      <c r="AE855" s="252"/>
      <c r="AF855" s="252"/>
      <c r="AH855" s="249"/>
      <c r="AI855" s="238"/>
      <c r="AJ855" s="238"/>
      <c r="AK855" s="238"/>
      <c r="AL855" s="239"/>
      <c r="AM855" s="254"/>
      <c r="AN855" s="262"/>
      <c r="AO855" s="249"/>
      <c r="AP855" s="238"/>
      <c r="AQ855" s="238"/>
      <c r="AR855" s="238"/>
      <c r="AS855" s="242"/>
      <c r="AT855" s="214"/>
      <c r="AU855" s="238"/>
      <c r="AV855" s="357"/>
      <c r="AW855" s="357"/>
      <c r="AX855" s="343"/>
      <c r="AY855" s="249"/>
      <c r="AZ855" s="238"/>
      <c r="BA855" s="357"/>
      <c r="BB855" s="357"/>
      <c r="BC855" s="281"/>
      <c r="BD855" s="254"/>
      <c r="BE855" s="252"/>
      <c r="BF855" s="249"/>
      <c r="BG855" s="238"/>
      <c r="BH855" s="238"/>
      <c r="BI855" s="238"/>
      <c r="BJ855" s="239"/>
      <c r="BK855" s="249"/>
      <c r="BL855" s="238"/>
      <c r="BM855" s="238"/>
      <c r="BN855" s="238"/>
      <c r="BO855" s="246"/>
      <c r="BP855" s="223"/>
      <c r="BQ855" s="238"/>
      <c r="BR855" s="238"/>
      <c r="BS855" s="238"/>
      <c r="BT855" s="246"/>
      <c r="BU855" s="249"/>
      <c r="BV855" s="238"/>
      <c r="BW855" s="238"/>
      <c r="BX855" s="238"/>
      <c r="BY855" s="246"/>
      <c r="CA855" s="222"/>
      <c r="CB855" s="216"/>
      <c r="CC855" s="216"/>
      <c r="CD855" s="216"/>
      <c r="CE855" s="216"/>
      <c r="CF855" s="216">
        <f t="shared" si="669"/>
        <v>0</v>
      </c>
      <c r="CH855" s="376"/>
    </row>
    <row r="856" spans="1:88" s="211" customFormat="1" ht="32.25" customHeight="1" x14ac:dyDescent="0.15">
      <c r="A856" s="213">
        <f>+ROW()-14</f>
        <v>842</v>
      </c>
      <c r="B856" s="236" t="s">
        <v>26</v>
      </c>
      <c r="C856" s="368" t="s">
        <v>1671</v>
      </c>
      <c r="D856" s="266" t="s">
        <v>1672</v>
      </c>
      <c r="E856" s="267" t="s">
        <v>1583</v>
      </c>
      <c r="F856" s="272" t="s">
        <v>1584</v>
      </c>
      <c r="G856" s="225" t="s">
        <v>1673</v>
      </c>
      <c r="H856" s="319">
        <v>3</v>
      </c>
      <c r="I856" s="629">
        <v>44256</v>
      </c>
      <c r="J856" s="630">
        <v>44651</v>
      </c>
      <c r="K856" s="232">
        <v>10</v>
      </c>
      <c r="L856" s="232">
        <v>4</v>
      </c>
      <c r="M856" s="232">
        <v>2</v>
      </c>
      <c r="N856" s="232">
        <v>2</v>
      </c>
      <c r="O856" s="232">
        <v>1</v>
      </c>
      <c r="P856" s="232">
        <v>1</v>
      </c>
      <c r="Q856" s="233">
        <v>1</v>
      </c>
      <c r="R856" s="255"/>
      <c r="S856" s="255"/>
      <c r="T856" s="258">
        <v>153000</v>
      </c>
      <c r="U856" s="214">
        <f>AH856+AO856</f>
        <v>0</v>
      </c>
      <c r="V856" s="218">
        <f>AI856+AP856</f>
        <v>0</v>
      </c>
      <c r="W856" s="218">
        <f>AJ856+AQ856</f>
        <v>0</v>
      </c>
      <c r="X856" s="218">
        <f>AK856+AR856</f>
        <v>0</v>
      </c>
      <c r="Y856" s="212">
        <f>AL856+AS856</f>
        <v>0</v>
      </c>
      <c r="Z856" s="214">
        <f>AT856+AY856+BF856+BK856+BP856+BU856</f>
        <v>153000</v>
      </c>
      <c r="AA856" s="218">
        <f>AU856+AZ856+BG856+BL856+BQ856+BV856</f>
        <v>0</v>
      </c>
      <c r="AB856" s="218">
        <f>AV856+BA856+BH856+BM856+BR856+BW856</f>
        <v>0</v>
      </c>
      <c r="AC856" s="218">
        <f>AW856+BB856+BI856+BN856+BS856+BX856</f>
        <v>0</v>
      </c>
      <c r="AD856" s="212">
        <f>AX856+BC856+BJ856+BO856+BT856+BY856</f>
        <v>153000</v>
      </c>
      <c r="AE856" s="252"/>
      <c r="AF856" s="252"/>
      <c r="AH856" s="249">
        <f>SUM(AI856:AL856)</f>
        <v>0</v>
      </c>
      <c r="AI856" s="238"/>
      <c r="AJ856" s="238"/>
      <c r="AK856" s="238"/>
      <c r="AL856" s="239"/>
      <c r="AM856" s="254"/>
      <c r="AN856" s="262"/>
      <c r="AO856" s="249">
        <f>SUM(AP856:AS856)</f>
        <v>0</v>
      </c>
      <c r="AP856" s="238"/>
      <c r="AQ856" s="238"/>
      <c r="AR856" s="238"/>
      <c r="AS856" s="242"/>
      <c r="AT856" s="214">
        <f>SUM(AU856:AX856)</f>
        <v>0</v>
      </c>
      <c r="AU856" s="238"/>
      <c r="AV856" s="238"/>
      <c r="AW856" s="238"/>
      <c r="AX856" s="239"/>
      <c r="AY856" s="249">
        <f>SUM(AZ856:BC856)</f>
        <v>153000</v>
      </c>
      <c r="AZ856" s="238"/>
      <c r="BA856" s="238"/>
      <c r="BB856" s="238"/>
      <c r="BC856" s="1011">
        <f>152760+240</f>
        <v>153000</v>
      </c>
      <c r="BD856" s="254"/>
      <c r="BE856" s="252"/>
      <c r="BF856" s="249">
        <f>SUM(BG856:BJ856)</f>
        <v>0</v>
      </c>
      <c r="BG856" s="238"/>
      <c r="BH856" s="238"/>
      <c r="BI856" s="238"/>
      <c r="BJ856" s="239"/>
      <c r="BK856" s="249">
        <f>SUM(BL856:BO856)</f>
        <v>0</v>
      </c>
      <c r="BL856" s="238"/>
      <c r="BM856" s="238"/>
      <c r="BN856" s="238"/>
      <c r="BO856" s="246"/>
      <c r="BP856" s="223">
        <f>SUM(BQ856:BT856)</f>
        <v>0</v>
      </c>
      <c r="BQ856" s="238"/>
      <c r="BR856" s="238"/>
      <c r="BS856" s="238"/>
      <c r="BT856" s="246"/>
      <c r="BU856" s="249">
        <f>SUM(BV856:BY856)</f>
        <v>0</v>
      </c>
      <c r="BV856" s="238"/>
      <c r="BW856" s="238"/>
      <c r="BX856" s="238"/>
      <c r="BY856" s="246"/>
      <c r="CA856" s="222">
        <v>753</v>
      </c>
      <c r="CB856" s="216"/>
      <c r="CC856" s="216"/>
      <c r="CD856" s="216"/>
      <c r="CE856" s="216"/>
      <c r="CF856" s="216">
        <f t="shared" si="669"/>
        <v>0</v>
      </c>
      <c r="CH856" s="263">
        <v>32</v>
      </c>
      <c r="CJ856" s="274">
        <v>111</v>
      </c>
    </row>
    <row r="857" spans="1:88" s="211" customFormat="1" ht="32.25" customHeight="1" x14ac:dyDescent="0.15">
      <c r="A857" s="213"/>
      <c r="B857" s="237"/>
      <c r="C857" s="485"/>
      <c r="D857" s="697" t="s">
        <v>1672</v>
      </c>
      <c r="E857" s="267"/>
      <c r="F857" s="292"/>
      <c r="G857" s="285"/>
      <c r="H857" s="1182">
        <v>3</v>
      </c>
      <c r="I857" s="629"/>
      <c r="J857" s="630"/>
      <c r="K857" s="234"/>
      <c r="L857" s="234"/>
      <c r="M857" s="234"/>
      <c r="N857" s="234"/>
      <c r="O857" s="234"/>
      <c r="P857" s="234"/>
      <c r="Q857" s="235"/>
      <c r="R857" s="255"/>
      <c r="S857" s="255"/>
      <c r="T857" s="936">
        <f>SUBTOTAL(9,T856:T856)</f>
        <v>153000</v>
      </c>
      <c r="U857" s="219">
        <f t="shared" ref="U857:AD857" si="671">SUBTOTAL(9,U856:U856)</f>
        <v>0</v>
      </c>
      <c r="V857" s="220">
        <f t="shared" si="671"/>
        <v>0</v>
      </c>
      <c r="W857" s="220">
        <f t="shared" si="671"/>
        <v>0</v>
      </c>
      <c r="X857" s="220">
        <f t="shared" si="671"/>
        <v>0</v>
      </c>
      <c r="Y857" s="221">
        <f t="shared" si="671"/>
        <v>0</v>
      </c>
      <c r="Z857" s="936">
        <f t="shared" si="671"/>
        <v>153000</v>
      </c>
      <c r="AA857" s="220">
        <f t="shared" si="671"/>
        <v>0</v>
      </c>
      <c r="AB857" s="220">
        <f t="shared" si="671"/>
        <v>0</v>
      </c>
      <c r="AC857" s="220">
        <f t="shared" si="671"/>
        <v>0</v>
      </c>
      <c r="AD857" s="1104">
        <f t="shared" si="671"/>
        <v>153000</v>
      </c>
      <c r="AE857" s="252"/>
      <c r="AF857" s="252"/>
      <c r="AH857" s="251"/>
      <c r="AI857" s="240"/>
      <c r="AJ857" s="240"/>
      <c r="AK857" s="240"/>
      <c r="AL857" s="241"/>
      <c r="AM857" s="254"/>
      <c r="AN857" s="262"/>
      <c r="AO857" s="249"/>
      <c r="AP857" s="240"/>
      <c r="AQ857" s="240"/>
      <c r="AR857" s="240"/>
      <c r="AS857" s="243"/>
      <c r="AT857" s="214"/>
      <c r="AU857" s="240"/>
      <c r="AV857" s="240"/>
      <c r="AW857" s="240"/>
      <c r="AX857" s="241"/>
      <c r="AY857" s="249"/>
      <c r="AZ857" s="240"/>
      <c r="BA857" s="240"/>
      <c r="BB857" s="240"/>
      <c r="BC857" s="297"/>
      <c r="BD857" s="254"/>
      <c r="BE857" s="252"/>
      <c r="BF857" s="249"/>
      <c r="BG857" s="240"/>
      <c r="BH857" s="240"/>
      <c r="BI857" s="240"/>
      <c r="BJ857" s="241"/>
      <c r="BK857" s="249"/>
      <c r="BL857" s="240"/>
      <c r="BM857" s="240"/>
      <c r="BN857" s="240"/>
      <c r="BO857" s="247"/>
      <c r="BP857" s="223"/>
      <c r="BQ857" s="240"/>
      <c r="BR857" s="240"/>
      <c r="BS857" s="240"/>
      <c r="BT857" s="247"/>
      <c r="BU857" s="249"/>
      <c r="BV857" s="240"/>
      <c r="BW857" s="240"/>
      <c r="BX857" s="240"/>
      <c r="BY857" s="247"/>
      <c r="CA857" s="222"/>
      <c r="CB857" s="216"/>
      <c r="CC857" s="216"/>
      <c r="CD857" s="216"/>
      <c r="CE857" s="216"/>
      <c r="CF857" s="216">
        <f t="shared" si="669"/>
        <v>0</v>
      </c>
      <c r="CH857" s="263"/>
      <c r="CJ857" s="274"/>
    </row>
    <row r="858" spans="1:88" s="211" customFormat="1" ht="32.25" customHeight="1" x14ac:dyDescent="0.15">
      <c r="A858" s="213">
        <f>+ROW()-14</f>
        <v>844</v>
      </c>
      <c r="B858" s="237" t="s">
        <v>74</v>
      </c>
      <c r="C858" s="1144" t="s">
        <v>1674</v>
      </c>
      <c r="D858" s="1123" t="s">
        <v>1675</v>
      </c>
      <c r="E858" s="267" t="s">
        <v>1583</v>
      </c>
      <c r="F858" s="292" t="s">
        <v>1584</v>
      </c>
      <c r="G858" s="285" t="s">
        <v>1676</v>
      </c>
      <c r="H858" s="263" t="s">
        <v>260</v>
      </c>
      <c r="I858" s="230">
        <v>43525</v>
      </c>
      <c r="J858" s="231">
        <v>44651</v>
      </c>
      <c r="K858" s="234">
        <v>10</v>
      </c>
      <c r="L858" s="234">
        <v>4</v>
      </c>
      <c r="M858" s="234">
        <v>2</v>
      </c>
      <c r="N858" s="234">
        <v>2</v>
      </c>
      <c r="O858" s="234">
        <v>1</v>
      </c>
      <c r="P858" s="234">
        <v>2</v>
      </c>
      <c r="Q858" s="235">
        <v>1</v>
      </c>
      <c r="R858" s="255"/>
      <c r="S858" s="255"/>
      <c r="T858" s="261">
        <v>119000</v>
      </c>
      <c r="U858" s="219">
        <f>AH858+AO858</f>
        <v>28994</v>
      </c>
      <c r="V858" s="220">
        <f>AI858+AP858</f>
        <v>0</v>
      </c>
      <c r="W858" s="220">
        <f>AJ858+AQ858</f>
        <v>0</v>
      </c>
      <c r="X858" s="220">
        <f>AK858+AR858</f>
        <v>0</v>
      </c>
      <c r="Y858" s="221">
        <f>AL858+AS858</f>
        <v>28994</v>
      </c>
      <c r="Z858" s="219">
        <f>AT858+AY858+BF858+BK858+BP858+BU858</f>
        <v>79334</v>
      </c>
      <c r="AA858" s="220">
        <f>AU858+AZ858+BG858+BL858+BQ858+BV858</f>
        <v>0</v>
      </c>
      <c r="AB858" s="220">
        <f>AV858+BA858+BH858+BM858+BR858+BW858</f>
        <v>0</v>
      </c>
      <c r="AC858" s="220">
        <f>AW858+BB858+BI858+BN858+BS858+BX858</f>
        <v>0</v>
      </c>
      <c r="AD858" s="221">
        <f>AX858+BC858+BJ858+BO858+BT858+BY858</f>
        <v>79334</v>
      </c>
      <c r="AE858" s="252"/>
      <c r="AF858" s="252"/>
      <c r="AH858" s="251">
        <f>SUM(AI858:AL858)</f>
        <v>0</v>
      </c>
      <c r="AI858" s="240"/>
      <c r="AJ858" s="240"/>
      <c r="AK858" s="240"/>
      <c r="AL858" s="241"/>
      <c r="AM858" s="254"/>
      <c r="AN858" s="262"/>
      <c r="AO858" s="249">
        <f>SUM(AP858:AS858)</f>
        <v>28994</v>
      </c>
      <c r="AP858" s="240"/>
      <c r="AQ858" s="240"/>
      <c r="AR858" s="240"/>
      <c r="AS858" s="243">
        <v>28994</v>
      </c>
      <c r="AT858" s="214">
        <f>SUM(AU858:AX858)</f>
        <v>39667</v>
      </c>
      <c r="AU858" s="240"/>
      <c r="AV858" s="240"/>
      <c r="AW858" s="240"/>
      <c r="AX858" s="241">
        <v>39667</v>
      </c>
      <c r="AY858" s="249">
        <f>SUM(AZ858:BC858)</f>
        <v>39667</v>
      </c>
      <c r="AZ858" s="240"/>
      <c r="BA858" s="240"/>
      <c r="BB858" s="240"/>
      <c r="BC858" s="247">
        <v>39667</v>
      </c>
      <c r="BD858" s="254"/>
      <c r="BE858" s="252"/>
      <c r="BF858" s="249">
        <f>SUM(BG858:BJ858)</f>
        <v>0</v>
      </c>
      <c r="BG858" s="240"/>
      <c r="BH858" s="240"/>
      <c r="BI858" s="240"/>
      <c r="BJ858" s="241"/>
      <c r="BK858" s="249">
        <f>SUM(BL858:BO858)</f>
        <v>0</v>
      </c>
      <c r="BL858" s="240"/>
      <c r="BM858" s="240"/>
      <c r="BN858" s="240"/>
      <c r="BO858" s="247"/>
      <c r="BP858" s="223">
        <f>SUM(BQ858:BT858)</f>
        <v>0</v>
      </c>
      <c r="BQ858" s="240"/>
      <c r="BR858" s="240"/>
      <c r="BS858" s="240"/>
      <c r="BT858" s="247"/>
      <c r="BU858" s="249">
        <f>SUM(BV858:BY858)</f>
        <v>0</v>
      </c>
      <c r="BV858" s="240"/>
      <c r="BW858" s="240"/>
      <c r="BX858" s="240"/>
      <c r="BY858" s="247"/>
      <c r="CA858" s="222">
        <v>755</v>
      </c>
      <c r="CB858" s="216"/>
      <c r="CC858" s="216"/>
      <c r="CD858" s="216"/>
      <c r="CE858" s="216"/>
      <c r="CF858" s="216">
        <f t="shared" si="669"/>
        <v>10672</v>
      </c>
      <c r="CH858" s="263" t="s">
        <v>86</v>
      </c>
      <c r="CJ858" s="274">
        <v>111</v>
      </c>
    </row>
    <row r="859" spans="1:88" s="211" customFormat="1" ht="32.25" customHeight="1" x14ac:dyDescent="0.15">
      <c r="A859" s="213"/>
      <c r="B859" s="237"/>
      <c r="C859" s="485"/>
      <c r="D859" s="680" t="s">
        <v>1675</v>
      </c>
      <c r="E859" s="267"/>
      <c r="F859" s="292"/>
      <c r="G859" s="285"/>
      <c r="H859" s="1175" t="s">
        <v>260</v>
      </c>
      <c r="I859" s="230"/>
      <c r="J859" s="231"/>
      <c r="K859" s="234"/>
      <c r="L859" s="234"/>
      <c r="M859" s="234"/>
      <c r="N859" s="234"/>
      <c r="O859" s="234"/>
      <c r="P859" s="234"/>
      <c r="Q859" s="235"/>
      <c r="R859" s="255"/>
      <c r="S859" s="255"/>
      <c r="T859" s="936">
        <f>SUBTOTAL(9,T858:T858)</f>
        <v>119000</v>
      </c>
      <c r="U859" s="1138">
        <f t="shared" ref="U859:AD859" si="672">SUBTOTAL(9,U858:U858)</f>
        <v>28994</v>
      </c>
      <c r="V859" s="220">
        <f t="shared" si="672"/>
        <v>0</v>
      </c>
      <c r="W859" s="220">
        <f t="shared" si="672"/>
        <v>0</v>
      </c>
      <c r="X859" s="220">
        <f t="shared" si="672"/>
        <v>0</v>
      </c>
      <c r="Y859" s="221">
        <f t="shared" si="672"/>
        <v>28994</v>
      </c>
      <c r="Z859" s="936">
        <f t="shared" si="672"/>
        <v>79334</v>
      </c>
      <c r="AA859" s="220">
        <f t="shared" si="672"/>
        <v>0</v>
      </c>
      <c r="AB859" s="220">
        <f t="shared" si="672"/>
        <v>0</v>
      </c>
      <c r="AC859" s="220">
        <f t="shared" si="672"/>
        <v>0</v>
      </c>
      <c r="AD859" s="1104">
        <f t="shared" si="672"/>
        <v>79334</v>
      </c>
      <c r="AE859" s="252"/>
      <c r="AF859" s="252"/>
      <c r="AH859" s="251"/>
      <c r="AI859" s="240"/>
      <c r="AJ859" s="240"/>
      <c r="AK859" s="240"/>
      <c r="AL859" s="241"/>
      <c r="AM859" s="254"/>
      <c r="AN859" s="262"/>
      <c r="AO859" s="249"/>
      <c r="AP859" s="240"/>
      <c r="AQ859" s="240"/>
      <c r="AR859" s="240"/>
      <c r="AS859" s="243"/>
      <c r="AT859" s="214"/>
      <c r="AU859" s="240"/>
      <c r="AV859" s="240"/>
      <c r="AW859" s="240"/>
      <c r="AX859" s="241"/>
      <c r="AY859" s="249"/>
      <c r="AZ859" s="240"/>
      <c r="BA859" s="240"/>
      <c r="BB859" s="240"/>
      <c r="BC859" s="247"/>
      <c r="BD859" s="254"/>
      <c r="BE859" s="252"/>
      <c r="BF859" s="249"/>
      <c r="BG859" s="240"/>
      <c r="BH859" s="240"/>
      <c r="BI859" s="240"/>
      <c r="BJ859" s="241"/>
      <c r="BK859" s="249"/>
      <c r="BL859" s="240"/>
      <c r="BM859" s="240"/>
      <c r="BN859" s="240"/>
      <c r="BO859" s="247"/>
      <c r="BP859" s="223"/>
      <c r="BQ859" s="240"/>
      <c r="BR859" s="240"/>
      <c r="BS859" s="240"/>
      <c r="BT859" s="247"/>
      <c r="BU859" s="249"/>
      <c r="BV859" s="240"/>
      <c r="BW859" s="240"/>
      <c r="BX859" s="240"/>
      <c r="BY859" s="247"/>
      <c r="CA859" s="222"/>
      <c r="CB859" s="216"/>
      <c r="CC859" s="216"/>
      <c r="CD859" s="216"/>
      <c r="CE859" s="216"/>
      <c r="CF859" s="216">
        <f t="shared" si="669"/>
        <v>10672</v>
      </c>
      <c r="CH859" s="263"/>
      <c r="CJ859" s="274"/>
    </row>
    <row r="860" spans="1:88" s="332" customFormat="1" ht="32.25" customHeight="1" x14ac:dyDescent="0.15">
      <c r="A860" s="213">
        <f>+ROW()-14</f>
        <v>846</v>
      </c>
      <c r="B860" s="236" t="s">
        <v>26</v>
      </c>
      <c r="C860" s="268" t="s">
        <v>783</v>
      </c>
      <c r="D860" s="266" t="s">
        <v>784</v>
      </c>
      <c r="E860" s="267" t="s">
        <v>660</v>
      </c>
      <c r="F860" s="272" t="s">
        <v>782</v>
      </c>
      <c r="G860" s="472" t="s">
        <v>785</v>
      </c>
      <c r="H860" s="263">
        <v>3</v>
      </c>
      <c r="I860" s="614">
        <v>44256</v>
      </c>
      <c r="J860" s="615">
        <v>44651</v>
      </c>
      <c r="K860" s="232">
        <v>10</v>
      </c>
      <c r="L860" s="232">
        <v>5</v>
      </c>
      <c r="M860" s="232">
        <v>1</v>
      </c>
      <c r="N860" s="232">
        <v>1</v>
      </c>
      <c r="O860" s="232">
        <v>1</v>
      </c>
      <c r="P860" s="232">
        <v>1</v>
      </c>
      <c r="Q860" s="233">
        <v>1</v>
      </c>
      <c r="R860" s="329"/>
      <c r="S860" s="329"/>
      <c r="T860" s="463">
        <v>141000</v>
      </c>
      <c r="U860" s="338">
        <f>AH860+AO860</f>
        <v>0</v>
      </c>
      <c r="V860" s="355">
        <f>AI860+AP860</f>
        <v>0</v>
      </c>
      <c r="W860" s="355">
        <f>AJ860+AQ860</f>
        <v>0</v>
      </c>
      <c r="X860" s="355">
        <f>AK860+AR860</f>
        <v>0</v>
      </c>
      <c r="Y860" s="356">
        <f>AL860+AS860</f>
        <v>0</v>
      </c>
      <c r="Z860" s="338">
        <f>AT860+AY860+BF860+BK860+BP860+BU860</f>
        <v>141000</v>
      </c>
      <c r="AA860" s="355">
        <f>AU860+AZ860+BG860+BL860+BQ860+BV860</f>
        <v>0</v>
      </c>
      <c r="AB860" s="355">
        <f>AV860+BA860+BH860+BM860+BR860+BW860</f>
        <v>0</v>
      </c>
      <c r="AC860" s="355">
        <f>AW860+BB860+BI860+BN860+BS860+BX860</f>
        <v>0</v>
      </c>
      <c r="AD860" s="356">
        <f>AX860+BC860+BJ860+BO860+BT860+BY860</f>
        <v>141000</v>
      </c>
      <c r="AE860" s="331"/>
      <c r="AF860" s="331"/>
      <c r="AH860" s="336">
        <f>SUM(AI860:AL860)</f>
        <v>0</v>
      </c>
      <c r="AI860" s="357"/>
      <c r="AJ860" s="357"/>
      <c r="AK860" s="357"/>
      <c r="AL860" s="343"/>
      <c r="AM860" s="334"/>
      <c r="AN860" s="335"/>
      <c r="AO860" s="336">
        <f>SUM(AP860:AS860)</f>
        <v>0</v>
      </c>
      <c r="AP860" s="357"/>
      <c r="AQ860" s="357"/>
      <c r="AR860" s="357"/>
      <c r="AS860" s="358"/>
      <c r="AT860" s="338">
        <f>SUM(AU860:AX860)</f>
        <v>0</v>
      </c>
      <c r="AU860" s="357"/>
      <c r="AV860" s="357"/>
      <c r="AW860" s="357"/>
      <c r="AX860" s="343"/>
      <c r="AY860" s="336">
        <f>SUM(AZ860:BC860)</f>
        <v>141000</v>
      </c>
      <c r="AZ860" s="357"/>
      <c r="BA860" s="357"/>
      <c r="BB860" s="357"/>
      <c r="BC860" s="281">
        <v>141000</v>
      </c>
      <c r="BD860" s="334"/>
      <c r="BE860" s="331"/>
      <c r="BF860" s="336">
        <f>SUM(BG860:BJ860)</f>
        <v>0</v>
      </c>
      <c r="BG860" s="357"/>
      <c r="BH860" s="357"/>
      <c r="BI860" s="357"/>
      <c r="BJ860" s="343"/>
      <c r="BK860" s="336">
        <f>SUM(BL860:BO860)</f>
        <v>0</v>
      </c>
      <c r="BL860" s="357"/>
      <c r="BM860" s="357"/>
      <c r="BN860" s="357"/>
      <c r="BO860" s="281"/>
      <c r="BP860" s="339">
        <f>SUM(BQ860:BT860)</f>
        <v>0</v>
      </c>
      <c r="BQ860" s="357"/>
      <c r="BR860" s="357"/>
      <c r="BS860" s="357"/>
      <c r="BT860" s="281"/>
      <c r="BU860" s="336">
        <f>SUM(BV860:BY860)</f>
        <v>0</v>
      </c>
      <c r="BV860" s="357"/>
      <c r="BW860" s="357"/>
      <c r="BX860" s="357"/>
      <c r="BY860" s="281"/>
      <c r="CA860" s="359">
        <v>759</v>
      </c>
      <c r="CB860" s="360"/>
      <c r="CC860" s="360"/>
      <c r="CD860" s="360"/>
      <c r="CE860" s="360"/>
      <c r="CF860" s="216">
        <f t="shared" si="669"/>
        <v>0</v>
      </c>
      <c r="CH860" s="319">
        <v>32</v>
      </c>
      <c r="CJ860" s="332">
        <v>103</v>
      </c>
    </row>
    <row r="861" spans="1:88" s="332" customFormat="1" ht="32.25" customHeight="1" x14ac:dyDescent="0.15">
      <c r="A861" s="213"/>
      <c r="B861" s="236"/>
      <c r="C861" s="268"/>
      <c r="D861" s="697" t="s">
        <v>784</v>
      </c>
      <c r="E861" s="267"/>
      <c r="F861" s="272"/>
      <c r="G861" s="472"/>
      <c r="H861" s="1175">
        <v>3</v>
      </c>
      <c r="I861" s="614"/>
      <c r="J861" s="615"/>
      <c r="K861" s="232"/>
      <c r="L861" s="232"/>
      <c r="M861" s="232"/>
      <c r="N861" s="232"/>
      <c r="O861" s="232"/>
      <c r="P861" s="232"/>
      <c r="Q861" s="233"/>
      <c r="R861" s="329"/>
      <c r="S861" s="329"/>
      <c r="T861" s="975">
        <f>SUBTOTAL(9,T860:T860)</f>
        <v>141000</v>
      </c>
      <c r="U861" s="338">
        <f t="shared" ref="U861:AD861" si="673">SUBTOTAL(9,U860:U860)</f>
        <v>0</v>
      </c>
      <c r="V861" s="355">
        <f t="shared" si="673"/>
        <v>0</v>
      </c>
      <c r="W861" s="355">
        <f t="shared" si="673"/>
        <v>0</v>
      </c>
      <c r="X861" s="355">
        <f t="shared" si="673"/>
        <v>0</v>
      </c>
      <c r="Y861" s="356">
        <f t="shared" si="673"/>
        <v>0</v>
      </c>
      <c r="Z861" s="975">
        <f t="shared" si="673"/>
        <v>141000</v>
      </c>
      <c r="AA861" s="355">
        <f t="shared" si="673"/>
        <v>0</v>
      </c>
      <c r="AB861" s="355">
        <f t="shared" si="673"/>
        <v>0</v>
      </c>
      <c r="AC861" s="355">
        <f t="shared" si="673"/>
        <v>0</v>
      </c>
      <c r="AD861" s="1166">
        <f t="shared" si="673"/>
        <v>141000</v>
      </c>
      <c r="AE861" s="331"/>
      <c r="AF861" s="331"/>
      <c r="AH861" s="336"/>
      <c r="AI861" s="357"/>
      <c r="AJ861" s="357"/>
      <c r="AK861" s="357"/>
      <c r="AL861" s="343"/>
      <c r="AM861" s="334"/>
      <c r="AN861" s="335"/>
      <c r="AO861" s="336"/>
      <c r="AP861" s="357"/>
      <c r="AQ861" s="357"/>
      <c r="AR861" s="357"/>
      <c r="AS861" s="358"/>
      <c r="AT861" s="338"/>
      <c r="AU861" s="357"/>
      <c r="AV861" s="357"/>
      <c r="AW861" s="357"/>
      <c r="AX861" s="343"/>
      <c r="AY861" s="336"/>
      <c r="AZ861" s="357"/>
      <c r="BA861" s="357"/>
      <c r="BB861" s="357"/>
      <c r="BC861" s="281"/>
      <c r="BD861" s="334"/>
      <c r="BE861" s="331"/>
      <c r="BF861" s="336"/>
      <c r="BG861" s="357"/>
      <c r="BH861" s="357"/>
      <c r="BI861" s="357"/>
      <c r="BJ861" s="343"/>
      <c r="BK861" s="336"/>
      <c r="BL861" s="357"/>
      <c r="BM861" s="357"/>
      <c r="BN861" s="357"/>
      <c r="BO861" s="281"/>
      <c r="BP861" s="339"/>
      <c r="BQ861" s="357"/>
      <c r="BR861" s="357"/>
      <c r="BS861" s="357"/>
      <c r="BT861" s="281"/>
      <c r="BU861" s="336"/>
      <c r="BV861" s="357"/>
      <c r="BW861" s="357"/>
      <c r="BX861" s="357"/>
      <c r="BY861" s="281"/>
      <c r="CA861" s="359"/>
      <c r="CB861" s="360"/>
      <c r="CC861" s="360"/>
      <c r="CD861" s="360"/>
      <c r="CE861" s="360"/>
      <c r="CF861" s="216">
        <f t="shared" si="669"/>
        <v>0</v>
      </c>
      <c r="CH861" s="319"/>
    </row>
    <row r="862" spans="1:88" s="332" customFormat="1" ht="32.25" customHeight="1" x14ac:dyDescent="0.15">
      <c r="A862" s="213">
        <f>+ROW()-14</f>
        <v>848</v>
      </c>
      <c r="B862" s="236" t="s">
        <v>27</v>
      </c>
      <c r="C862" s="268" t="s">
        <v>786</v>
      </c>
      <c r="D862" s="266" t="s">
        <v>787</v>
      </c>
      <c r="E862" s="267" t="s">
        <v>660</v>
      </c>
      <c r="F862" s="272" t="s">
        <v>782</v>
      </c>
      <c r="G862" s="472" t="s">
        <v>1513</v>
      </c>
      <c r="H862" s="263">
        <v>3</v>
      </c>
      <c r="I862" s="614">
        <v>44256</v>
      </c>
      <c r="J862" s="615">
        <v>44651</v>
      </c>
      <c r="K862" s="232">
        <v>10</v>
      </c>
      <c r="L862" s="232">
        <v>5</v>
      </c>
      <c r="M862" s="232">
        <v>1</v>
      </c>
      <c r="N862" s="232">
        <v>1</v>
      </c>
      <c r="O862" s="232">
        <v>1</v>
      </c>
      <c r="P862" s="232">
        <v>1</v>
      </c>
      <c r="Q862" s="233">
        <v>3</v>
      </c>
      <c r="R862" s="329"/>
      <c r="S862" s="329"/>
      <c r="T862" s="463">
        <f>Z862</f>
        <v>92000</v>
      </c>
      <c r="U862" s="338">
        <f>AH862+AO862</f>
        <v>0</v>
      </c>
      <c r="V862" s="355">
        <f>AI862+AP862</f>
        <v>0</v>
      </c>
      <c r="W862" s="355">
        <f>AJ862+AQ862</f>
        <v>0</v>
      </c>
      <c r="X862" s="355">
        <f>AK862+AR862</f>
        <v>0</v>
      </c>
      <c r="Y862" s="356">
        <f>AL862+AS862</f>
        <v>0</v>
      </c>
      <c r="Z862" s="338">
        <f>AT862+AY862+BF862+BK862+BP862+BU862</f>
        <v>92000</v>
      </c>
      <c r="AA862" s="355">
        <f>AU862+AZ862+BG862+BL862+BQ862+BV862</f>
        <v>0</v>
      </c>
      <c r="AB862" s="355">
        <f>AV862+BA862+BH862+BM862+BR862+BW862</f>
        <v>0</v>
      </c>
      <c r="AC862" s="355">
        <f>AW862+BB862+BI862+BN862+BS862+BX862</f>
        <v>0</v>
      </c>
      <c r="AD862" s="356">
        <f>AX862+BC862+BJ862+BO862+BT862+BY862</f>
        <v>92000</v>
      </c>
      <c r="AE862" s="331"/>
      <c r="AF862" s="331"/>
      <c r="AH862" s="336">
        <f>SUM(AI862:AL862)</f>
        <v>0</v>
      </c>
      <c r="AI862" s="357"/>
      <c r="AJ862" s="357"/>
      <c r="AK862" s="357"/>
      <c r="AL862" s="343"/>
      <c r="AM862" s="334"/>
      <c r="AN862" s="335"/>
      <c r="AO862" s="336">
        <f>SUM(AP862:AS862)</f>
        <v>0</v>
      </c>
      <c r="AP862" s="357"/>
      <c r="AQ862" s="357"/>
      <c r="AR862" s="357"/>
      <c r="AS862" s="358"/>
      <c r="AT862" s="338">
        <f>SUM(AU862:AX862)</f>
        <v>0</v>
      </c>
      <c r="AU862" s="357"/>
      <c r="AV862" s="357"/>
      <c r="AW862" s="357"/>
      <c r="AX862" s="343"/>
      <c r="AY862" s="336">
        <f>SUM(AZ862:BC862)</f>
        <v>92000</v>
      </c>
      <c r="AZ862" s="357"/>
      <c r="BA862" s="357"/>
      <c r="BB862" s="357"/>
      <c r="BC862" s="464">
        <v>92000</v>
      </c>
      <c r="BD862" s="334"/>
      <c r="BE862" s="331"/>
      <c r="BF862" s="336">
        <f>SUM(BG862:BJ862)</f>
        <v>0</v>
      </c>
      <c r="BG862" s="357"/>
      <c r="BH862" s="357"/>
      <c r="BI862" s="357"/>
      <c r="BJ862" s="343"/>
      <c r="BK862" s="336">
        <f>SUM(BL862:BO862)</f>
        <v>0</v>
      </c>
      <c r="BL862" s="357"/>
      <c r="BM862" s="357"/>
      <c r="BN862" s="357"/>
      <c r="BO862" s="281"/>
      <c r="BP862" s="339">
        <f>SUM(BQ862:BT862)</f>
        <v>0</v>
      </c>
      <c r="BQ862" s="357"/>
      <c r="BR862" s="357"/>
      <c r="BS862" s="357"/>
      <c r="BT862" s="281"/>
      <c r="BU862" s="336">
        <f>SUM(BV862:BY862)</f>
        <v>0</v>
      </c>
      <c r="BV862" s="357"/>
      <c r="BW862" s="357"/>
      <c r="BX862" s="357"/>
      <c r="BY862" s="281"/>
      <c r="CA862" s="359">
        <v>761</v>
      </c>
      <c r="CB862" s="360"/>
      <c r="CC862" s="360"/>
      <c r="CD862" s="360"/>
      <c r="CE862" s="360"/>
      <c r="CF862" s="216">
        <f t="shared" si="669"/>
        <v>0</v>
      </c>
      <c r="CH862" s="319">
        <v>32</v>
      </c>
      <c r="CJ862" s="332">
        <v>103</v>
      </c>
    </row>
    <row r="863" spans="1:88" s="332" customFormat="1" ht="32.25" customHeight="1" x14ac:dyDescent="0.15">
      <c r="A863" s="213"/>
      <c r="B863" s="236"/>
      <c r="C863" s="268"/>
      <c r="D863" s="697" t="s">
        <v>787</v>
      </c>
      <c r="E863" s="267"/>
      <c r="F863" s="272"/>
      <c r="G863" s="472"/>
      <c r="H863" s="1175">
        <v>3</v>
      </c>
      <c r="I863" s="614"/>
      <c r="J863" s="615"/>
      <c r="K863" s="232"/>
      <c r="L863" s="232"/>
      <c r="M863" s="232"/>
      <c r="N863" s="232"/>
      <c r="O863" s="232"/>
      <c r="P863" s="232"/>
      <c r="Q863" s="233"/>
      <c r="R863" s="329"/>
      <c r="S863" s="329"/>
      <c r="T863" s="975">
        <f>SUBTOTAL(9,T862:T862)</f>
        <v>92000</v>
      </c>
      <c r="U863" s="338">
        <f t="shared" ref="U863:AD863" si="674">SUBTOTAL(9,U862:U862)</f>
        <v>0</v>
      </c>
      <c r="V863" s="355">
        <f t="shared" si="674"/>
        <v>0</v>
      </c>
      <c r="W863" s="355">
        <f t="shared" si="674"/>
        <v>0</v>
      </c>
      <c r="X863" s="355">
        <f t="shared" si="674"/>
        <v>0</v>
      </c>
      <c r="Y863" s="356">
        <f t="shared" si="674"/>
        <v>0</v>
      </c>
      <c r="Z863" s="975">
        <f t="shared" si="674"/>
        <v>92000</v>
      </c>
      <c r="AA863" s="355">
        <f t="shared" si="674"/>
        <v>0</v>
      </c>
      <c r="AB863" s="355">
        <f t="shared" si="674"/>
        <v>0</v>
      </c>
      <c r="AC863" s="355">
        <f t="shared" si="674"/>
        <v>0</v>
      </c>
      <c r="AD863" s="1166">
        <f t="shared" si="674"/>
        <v>92000</v>
      </c>
      <c r="AE863" s="331"/>
      <c r="AF863" s="331"/>
      <c r="AH863" s="336"/>
      <c r="AI863" s="357"/>
      <c r="AJ863" s="357"/>
      <c r="AK863" s="357"/>
      <c r="AL863" s="343"/>
      <c r="AM863" s="334"/>
      <c r="AN863" s="335"/>
      <c r="AO863" s="336"/>
      <c r="AP863" s="357"/>
      <c r="AQ863" s="357"/>
      <c r="AR863" s="357"/>
      <c r="AS863" s="358"/>
      <c r="AT863" s="338"/>
      <c r="AU863" s="357"/>
      <c r="AV863" s="357"/>
      <c r="AW863" s="357"/>
      <c r="AX863" s="343"/>
      <c r="AY863" s="336"/>
      <c r="AZ863" s="357"/>
      <c r="BA863" s="357"/>
      <c r="BB863" s="357"/>
      <c r="BC863" s="464"/>
      <c r="BD863" s="334"/>
      <c r="BE863" s="331"/>
      <c r="BF863" s="336"/>
      <c r="BG863" s="357"/>
      <c r="BH863" s="357"/>
      <c r="BI863" s="357"/>
      <c r="BJ863" s="343"/>
      <c r="BK863" s="336"/>
      <c r="BL863" s="357"/>
      <c r="BM863" s="357"/>
      <c r="BN863" s="357"/>
      <c r="BO863" s="281"/>
      <c r="BP863" s="339"/>
      <c r="BQ863" s="357"/>
      <c r="BR863" s="357"/>
      <c r="BS863" s="357"/>
      <c r="BT863" s="281"/>
      <c r="BU863" s="336"/>
      <c r="BV863" s="357"/>
      <c r="BW863" s="357"/>
      <c r="BX863" s="357"/>
      <c r="BY863" s="281"/>
      <c r="CA863" s="359"/>
      <c r="CB863" s="360"/>
      <c r="CC863" s="360"/>
      <c r="CD863" s="360"/>
      <c r="CE863" s="360"/>
      <c r="CF863" s="216">
        <f t="shared" si="669"/>
        <v>0</v>
      </c>
      <c r="CH863" s="319"/>
    </row>
    <row r="864" spans="1:88" s="332" customFormat="1" ht="32.25" customHeight="1" x14ac:dyDescent="0.15">
      <c r="A864" s="213">
        <f>+ROW()-14</f>
        <v>850</v>
      </c>
      <c r="B864" s="236" t="s">
        <v>26</v>
      </c>
      <c r="C864" s="268" t="s">
        <v>788</v>
      </c>
      <c r="D864" s="266" t="s">
        <v>789</v>
      </c>
      <c r="E864" s="267" t="s">
        <v>660</v>
      </c>
      <c r="F864" s="272" t="s">
        <v>782</v>
      </c>
      <c r="G864" s="472" t="s">
        <v>790</v>
      </c>
      <c r="H864" s="263">
        <v>3</v>
      </c>
      <c r="I864" s="614">
        <v>44256</v>
      </c>
      <c r="J864" s="615">
        <v>44651</v>
      </c>
      <c r="K864" s="232">
        <v>10</v>
      </c>
      <c r="L864" s="232">
        <v>5</v>
      </c>
      <c r="M864" s="232">
        <v>1</v>
      </c>
      <c r="N864" s="232">
        <v>1</v>
      </c>
      <c r="O864" s="232">
        <v>1</v>
      </c>
      <c r="P864" s="232">
        <v>1</v>
      </c>
      <c r="Q864" s="233">
        <v>4</v>
      </c>
      <c r="R864" s="329"/>
      <c r="S864" s="329"/>
      <c r="T864" s="463">
        <v>57000</v>
      </c>
      <c r="U864" s="338">
        <f>AH864+AO864</f>
        <v>0</v>
      </c>
      <c r="V864" s="355">
        <f>AI864+AP864</f>
        <v>0</v>
      </c>
      <c r="W864" s="355">
        <f>AJ864+AQ864</f>
        <v>0</v>
      </c>
      <c r="X864" s="355">
        <f>AK864+AR864</f>
        <v>0</v>
      </c>
      <c r="Y864" s="356">
        <f>AL864+AS864</f>
        <v>0</v>
      </c>
      <c r="Z864" s="338">
        <f>AT864+AY864+BF864+BK864+BP864+BU864</f>
        <v>57000</v>
      </c>
      <c r="AA864" s="355">
        <f>AU864+AZ864+BG864+BL864+BQ864+BV864</f>
        <v>28500</v>
      </c>
      <c r="AB864" s="355">
        <f>AV864+BA864+BH864+BM864+BR864+BW864</f>
        <v>0</v>
      </c>
      <c r="AC864" s="355">
        <f>AW864+BB864+BI864+BN864+BS864+BX864</f>
        <v>0</v>
      </c>
      <c r="AD864" s="356">
        <f>AX864+BC864+BJ864+BO864+BT864+BY864</f>
        <v>28500</v>
      </c>
      <c r="AE864" s="331"/>
      <c r="AF864" s="331"/>
      <c r="AH864" s="336">
        <f>SUM(AI864:AL864)</f>
        <v>0</v>
      </c>
      <c r="AI864" s="357"/>
      <c r="AJ864" s="357"/>
      <c r="AK864" s="357"/>
      <c r="AL864" s="343"/>
      <c r="AM864" s="334"/>
      <c r="AN864" s="335"/>
      <c r="AO864" s="336">
        <f>SUM(AP864:AS864)</f>
        <v>0</v>
      </c>
      <c r="AP864" s="357"/>
      <c r="AQ864" s="357"/>
      <c r="AR864" s="357"/>
      <c r="AS864" s="358"/>
      <c r="AT864" s="338">
        <f>SUM(AU864:AX864)</f>
        <v>0</v>
      </c>
      <c r="AU864" s="357"/>
      <c r="AV864" s="357"/>
      <c r="AW864" s="357"/>
      <c r="AX864" s="343"/>
      <c r="AY864" s="336">
        <f>SUM(AZ864:BC864)</f>
        <v>57000</v>
      </c>
      <c r="AZ864" s="465">
        <v>28500</v>
      </c>
      <c r="BA864" s="357"/>
      <c r="BB864" s="357"/>
      <c r="BC864" s="464">
        <v>28500</v>
      </c>
      <c r="BD864" s="334"/>
      <c r="BE864" s="331"/>
      <c r="BF864" s="336">
        <f>SUM(BG864:BJ864)</f>
        <v>0</v>
      </c>
      <c r="BG864" s="357"/>
      <c r="BH864" s="357"/>
      <c r="BI864" s="357"/>
      <c r="BJ864" s="343"/>
      <c r="BK864" s="336">
        <f>SUM(BL864:BO864)</f>
        <v>0</v>
      </c>
      <c r="BL864" s="357"/>
      <c r="BM864" s="357"/>
      <c r="BN864" s="357"/>
      <c r="BO864" s="281"/>
      <c r="BP864" s="339">
        <f>SUM(BQ864:BT864)</f>
        <v>0</v>
      </c>
      <c r="BQ864" s="357"/>
      <c r="BR864" s="357"/>
      <c r="BS864" s="357"/>
      <c r="BT864" s="281"/>
      <c r="BU864" s="336">
        <f>SUM(BV864:BY864)</f>
        <v>0</v>
      </c>
      <c r="BV864" s="357"/>
      <c r="BW864" s="357"/>
      <c r="BX864" s="357"/>
      <c r="BY864" s="281"/>
      <c r="CA864" s="359">
        <v>763</v>
      </c>
      <c r="CB864" s="360"/>
      <c r="CC864" s="360"/>
      <c r="CD864" s="360"/>
      <c r="CE864" s="360"/>
      <c r="CF864" s="216">
        <f t="shared" si="669"/>
        <v>0</v>
      </c>
      <c r="CH864" s="319">
        <v>32</v>
      </c>
      <c r="CJ864" s="332">
        <v>103</v>
      </c>
    </row>
    <row r="865" spans="1:88" s="332" customFormat="1" ht="32.25" customHeight="1" x14ac:dyDescent="0.15">
      <c r="A865" s="213"/>
      <c r="B865" s="236"/>
      <c r="C865" s="268"/>
      <c r="D865" s="697" t="s">
        <v>789</v>
      </c>
      <c r="E865" s="267"/>
      <c r="F865" s="272"/>
      <c r="G865" s="472"/>
      <c r="H865" s="1175">
        <v>3</v>
      </c>
      <c r="I865" s="614"/>
      <c r="J865" s="615"/>
      <c r="K865" s="232"/>
      <c r="L865" s="232"/>
      <c r="M865" s="232"/>
      <c r="N865" s="232"/>
      <c r="O865" s="232"/>
      <c r="P865" s="232"/>
      <c r="Q865" s="233"/>
      <c r="R865" s="329"/>
      <c r="S865" s="329"/>
      <c r="T865" s="975">
        <f>SUBTOTAL(9,T864:T864)</f>
        <v>57000</v>
      </c>
      <c r="U865" s="338">
        <f t="shared" ref="U865:AD865" si="675">SUBTOTAL(9,U864:U864)</f>
        <v>0</v>
      </c>
      <c r="V865" s="355">
        <f t="shared" si="675"/>
        <v>0</v>
      </c>
      <c r="W865" s="355">
        <f t="shared" si="675"/>
        <v>0</v>
      </c>
      <c r="X865" s="355">
        <f t="shared" si="675"/>
        <v>0</v>
      </c>
      <c r="Y865" s="356">
        <f t="shared" si="675"/>
        <v>0</v>
      </c>
      <c r="Z865" s="975">
        <f t="shared" si="675"/>
        <v>57000</v>
      </c>
      <c r="AA865" s="1167">
        <f t="shared" si="675"/>
        <v>28500</v>
      </c>
      <c r="AB865" s="355">
        <f t="shared" si="675"/>
        <v>0</v>
      </c>
      <c r="AC865" s="355">
        <f t="shared" si="675"/>
        <v>0</v>
      </c>
      <c r="AD865" s="1166">
        <f t="shared" si="675"/>
        <v>28500</v>
      </c>
      <c r="AE865" s="331"/>
      <c r="AF865" s="331"/>
      <c r="AH865" s="336"/>
      <c r="AI865" s="357"/>
      <c r="AJ865" s="357"/>
      <c r="AK865" s="357"/>
      <c r="AL865" s="343"/>
      <c r="AM865" s="334"/>
      <c r="AN865" s="335"/>
      <c r="AO865" s="336"/>
      <c r="AP865" s="357"/>
      <c r="AQ865" s="357"/>
      <c r="AR865" s="357"/>
      <c r="AS865" s="358"/>
      <c r="AT865" s="338"/>
      <c r="AU865" s="357"/>
      <c r="AV865" s="357"/>
      <c r="AW865" s="357"/>
      <c r="AX865" s="343"/>
      <c r="AY865" s="336"/>
      <c r="AZ865" s="465"/>
      <c r="BA865" s="357"/>
      <c r="BB865" s="357"/>
      <c r="BC865" s="464"/>
      <c r="BD865" s="334"/>
      <c r="BE865" s="331"/>
      <c r="BF865" s="336"/>
      <c r="BG865" s="357"/>
      <c r="BH865" s="357"/>
      <c r="BI865" s="357"/>
      <c r="BJ865" s="343"/>
      <c r="BK865" s="336"/>
      <c r="BL865" s="357"/>
      <c r="BM865" s="357"/>
      <c r="BN865" s="357"/>
      <c r="BO865" s="281"/>
      <c r="BP865" s="339"/>
      <c r="BQ865" s="357"/>
      <c r="BR865" s="357"/>
      <c r="BS865" s="357"/>
      <c r="BT865" s="281"/>
      <c r="BU865" s="336"/>
      <c r="BV865" s="357"/>
      <c r="BW865" s="357"/>
      <c r="BX865" s="357"/>
      <c r="BY865" s="281"/>
      <c r="CA865" s="359"/>
      <c r="CB865" s="360"/>
      <c r="CC865" s="360"/>
      <c r="CD865" s="360"/>
      <c r="CE865" s="360"/>
      <c r="CF865" s="216">
        <f t="shared" si="669"/>
        <v>0</v>
      </c>
      <c r="CH865" s="319"/>
    </row>
    <row r="866" spans="1:88" s="332" customFormat="1" ht="32.25" customHeight="1" x14ac:dyDescent="0.15">
      <c r="A866" s="213">
        <f>+ROW()-14</f>
        <v>852</v>
      </c>
      <c r="B866" s="236" t="s">
        <v>26</v>
      </c>
      <c r="C866" s="268" t="s">
        <v>791</v>
      </c>
      <c r="D866" s="266" t="s">
        <v>792</v>
      </c>
      <c r="E866" s="267" t="s">
        <v>660</v>
      </c>
      <c r="F866" s="272" t="s">
        <v>782</v>
      </c>
      <c r="G866" s="472" t="s">
        <v>793</v>
      </c>
      <c r="H866" s="263">
        <v>3</v>
      </c>
      <c r="I866" s="614">
        <v>44256</v>
      </c>
      <c r="J866" s="615">
        <v>44651</v>
      </c>
      <c r="K866" s="232">
        <v>10</v>
      </c>
      <c r="L866" s="232">
        <v>5</v>
      </c>
      <c r="M866" s="232">
        <v>1</v>
      </c>
      <c r="N866" s="232">
        <v>1</v>
      </c>
      <c r="O866" s="232">
        <v>1</v>
      </c>
      <c r="P866" s="232">
        <v>1</v>
      </c>
      <c r="Q866" s="233">
        <v>5</v>
      </c>
      <c r="R866" s="329"/>
      <c r="S866" s="329"/>
      <c r="T866" s="282">
        <v>16000</v>
      </c>
      <c r="U866" s="338">
        <f>AH866+AO866</f>
        <v>0</v>
      </c>
      <c r="V866" s="355">
        <f>AI866+AP866</f>
        <v>0</v>
      </c>
      <c r="W866" s="355">
        <f>AJ866+AQ866</f>
        <v>0</v>
      </c>
      <c r="X866" s="355">
        <f>AK866+AR866</f>
        <v>0</v>
      </c>
      <c r="Y866" s="356">
        <f>AL866+AS866</f>
        <v>0</v>
      </c>
      <c r="Z866" s="338">
        <f>AT866+AY866+BF866+BK866+BP866+BU866</f>
        <v>16000</v>
      </c>
      <c r="AA866" s="355">
        <f>AU866+AZ866+BG866+BL866+BQ866+BV866</f>
        <v>0</v>
      </c>
      <c r="AB866" s="355">
        <f>AV866+BA866+BH866+BM866+BR866+BW866</f>
        <v>0</v>
      </c>
      <c r="AC866" s="355">
        <f>AW866+BB866+BI866+BN866+BS866+BX866</f>
        <v>0</v>
      </c>
      <c r="AD866" s="356">
        <f>AX866+BC866+BJ866+BO866+BT866+BY866</f>
        <v>16000</v>
      </c>
      <c r="AE866" s="331"/>
      <c r="AF866" s="331"/>
      <c r="AH866" s="336">
        <f>SUM(AI866:AL866)</f>
        <v>0</v>
      </c>
      <c r="AI866" s="357"/>
      <c r="AJ866" s="357"/>
      <c r="AK866" s="357"/>
      <c r="AL866" s="343"/>
      <c r="AM866" s="334"/>
      <c r="AN866" s="335"/>
      <c r="AO866" s="336">
        <f>SUM(AP866:AS866)</f>
        <v>0</v>
      </c>
      <c r="AP866" s="357"/>
      <c r="AQ866" s="357"/>
      <c r="AR866" s="357"/>
      <c r="AS866" s="358"/>
      <c r="AT866" s="338">
        <f>SUM(AU866:AX866)</f>
        <v>0</v>
      </c>
      <c r="AU866" s="357"/>
      <c r="AV866" s="357"/>
      <c r="AW866" s="357"/>
      <c r="AX866" s="343"/>
      <c r="AY866" s="336">
        <f>SUM(AZ866:BC866)</f>
        <v>16000</v>
      </c>
      <c r="AZ866" s="357">
        <v>0</v>
      </c>
      <c r="BA866" s="357"/>
      <c r="BB866" s="357"/>
      <c r="BC866" s="281">
        <v>16000</v>
      </c>
      <c r="BD866" s="334"/>
      <c r="BE866" s="331"/>
      <c r="BF866" s="336">
        <f>SUM(BG866:BJ866)</f>
        <v>0</v>
      </c>
      <c r="BG866" s="357"/>
      <c r="BH866" s="357"/>
      <c r="BI866" s="357"/>
      <c r="BJ866" s="343"/>
      <c r="BK866" s="336">
        <f>SUM(BL866:BO866)</f>
        <v>0</v>
      </c>
      <c r="BL866" s="357"/>
      <c r="BM866" s="357"/>
      <c r="BN866" s="357"/>
      <c r="BO866" s="281"/>
      <c r="BP866" s="339">
        <f>SUM(BQ866:BT866)</f>
        <v>0</v>
      </c>
      <c r="BQ866" s="357"/>
      <c r="BR866" s="357"/>
      <c r="BS866" s="357"/>
      <c r="BT866" s="281"/>
      <c r="BU866" s="336">
        <f>SUM(BV866:BY866)</f>
        <v>0</v>
      </c>
      <c r="BV866" s="357"/>
      <c r="BW866" s="357"/>
      <c r="BX866" s="357"/>
      <c r="BY866" s="281"/>
      <c r="CA866" s="359">
        <v>765</v>
      </c>
      <c r="CB866" s="360"/>
      <c r="CC866" s="360"/>
      <c r="CD866" s="360"/>
      <c r="CE866" s="360"/>
      <c r="CF866" s="216">
        <f t="shared" si="669"/>
        <v>0</v>
      </c>
      <c r="CH866" s="319">
        <v>32</v>
      </c>
      <c r="CJ866" s="332">
        <v>103</v>
      </c>
    </row>
    <row r="867" spans="1:88" s="332" customFormat="1" ht="32.25" customHeight="1" x14ac:dyDescent="0.15">
      <c r="A867" s="213"/>
      <c r="B867" s="236"/>
      <c r="C867" s="268"/>
      <c r="D867" s="697" t="s">
        <v>792</v>
      </c>
      <c r="E867" s="267"/>
      <c r="F867" s="272"/>
      <c r="G867" s="472"/>
      <c r="H867" s="1175">
        <v>3</v>
      </c>
      <c r="I867" s="614"/>
      <c r="J867" s="615"/>
      <c r="K867" s="232"/>
      <c r="L867" s="232"/>
      <c r="M867" s="232"/>
      <c r="N867" s="232"/>
      <c r="O867" s="232"/>
      <c r="P867" s="232"/>
      <c r="Q867" s="233"/>
      <c r="R867" s="329"/>
      <c r="S867" s="329"/>
      <c r="T867" s="975">
        <f>SUBTOTAL(9,T866:T866)</f>
        <v>16000</v>
      </c>
      <c r="U867" s="338">
        <f t="shared" ref="U867:AD867" si="676">SUBTOTAL(9,U866:U866)</f>
        <v>0</v>
      </c>
      <c r="V867" s="355">
        <f t="shared" si="676"/>
        <v>0</v>
      </c>
      <c r="W867" s="355">
        <f t="shared" si="676"/>
        <v>0</v>
      </c>
      <c r="X867" s="355">
        <f t="shared" si="676"/>
        <v>0</v>
      </c>
      <c r="Y867" s="356">
        <f t="shared" si="676"/>
        <v>0</v>
      </c>
      <c r="Z867" s="975">
        <f t="shared" si="676"/>
        <v>16000</v>
      </c>
      <c r="AA867" s="355">
        <f t="shared" si="676"/>
        <v>0</v>
      </c>
      <c r="AB867" s="355">
        <f t="shared" si="676"/>
        <v>0</v>
      </c>
      <c r="AC867" s="355">
        <f t="shared" si="676"/>
        <v>0</v>
      </c>
      <c r="AD867" s="1166">
        <f t="shared" si="676"/>
        <v>16000</v>
      </c>
      <c r="AE867" s="331"/>
      <c r="AF867" s="331"/>
      <c r="AH867" s="336"/>
      <c r="AI867" s="357"/>
      <c r="AJ867" s="357"/>
      <c r="AK867" s="357"/>
      <c r="AL867" s="343"/>
      <c r="AM867" s="334"/>
      <c r="AN867" s="335"/>
      <c r="AO867" s="336"/>
      <c r="AP867" s="357"/>
      <c r="AQ867" s="357"/>
      <c r="AR867" s="357"/>
      <c r="AS867" s="358"/>
      <c r="AT867" s="338"/>
      <c r="AU867" s="357"/>
      <c r="AV867" s="357"/>
      <c r="AW867" s="357"/>
      <c r="AX867" s="343"/>
      <c r="AY867" s="336"/>
      <c r="AZ867" s="357"/>
      <c r="BA867" s="357"/>
      <c r="BB867" s="357"/>
      <c r="BC867" s="281"/>
      <c r="BD867" s="334"/>
      <c r="BE867" s="331"/>
      <c r="BF867" s="336"/>
      <c r="BG867" s="357"/>
      <c r="BH867" s="357"/>
      <c r="BI867" s="357"/>
      <c r="BJ867" s="343"/>
      <c r="BK867" s="336"/>
      <c r="BL867" s="357"/>
      <c r="BM867" s="357"/>
      <c r="BN867" s="357"/>
      <c r="BO867" s="281"/>
      <c r="BP867" s="339"/>
      <c r="BQ867" s="357"/>
      <c r="BR867" s="357"/>
      <c r="BS867" s="357"/>
      <c r="BT867" s="281"/>
      <c r="BU867" s="336"/>
      <c r="BV867" s="357"/>
      <c r="BW867" s="357"/>
      <c r="BX867" s="357"/>
      <c r="BY867" s="281"/>
      <c r="CA867" s="359"/>
      <c r="CB867" s="360"/>
      <c r="CC867" s="360"/>
      <c r="CD867" s="360"/>
      <c r="CE867" s="360"/>
      <c r="CF867" s="216">
        <f t="shared" si="669"/>
        <v>0</v>
      </c>
      <c r="CH867" s="319"/>
    </row>
    <row r="868" spans="1:88" s="332" customFormat="1" ht="32.25" customHeight="1" x14ac:dyDescent="0.15">
      <c r="A868" s="213">
        <f>+ROW()-14</f>
        <v>854</v>
      </c>
      <c r="B868" s="236" t="s">
        <v>27</v>
      </c>
      <c r="C868" s="268" t="s">
        <v>794</v>
      </c>
      <c r="D868" s="266" t="s">
        <v>795</v>
      </c>
      <c r="E868" s="267" t="s">
        <v>660</v>
      </c>
      <c r="F868" s="272" t="s">
        <v>782</v>
      </c>
      <c r="G868" s="472" t="s">
        <v>796</v>
      </c>
      <c r="H868" s="263">
        <v>3</v>
      </c>
      <c r="I868" s="614">
        <v>44256</v>
      </c>
      <c r="J868" s="615">
        <v>44651</v>
      </c>
      <c r="K868" s="232">
        <v>10</v>
      </c>
      <c r="L868" s="232">
        <v>5</v>
      </c>
      <c r="M868" s="232">
        <v>1</v>
      </c>
      <c r="N868" s="232">
        <v>1</v>
      </c>
      <c r="O868" s="232">
        <v>1</v>
      </c>
      <c r="P868" s="232">
        <v>1</v>
      </c>
      <c r="Q868" s="233">
        <v>7</v>
      </c>
      <c r="R868" s="329"/>
      <c r="S868" s="329"/>
      <c r="T868" s="463">
        <v>57000</v>
      </c>
      <c r="U868" s="338">
        <f>AH868+AO868</f>
        <v>0</v>
      </c>
      <c r="V868" s="355">
        <f>AI868+AP868</f>
        <v>0</v>
      </c>
      <c r="W868" s="355">
        <f>AJ868+AQ868</f>
        <v>0</v>
      </c>
      <c r="X868" s="355">
        <f>AK868+AR868</f>
        <v>0</v>
      </c>
      <c r="Y868" s="356">
        <f>AL868+AS868</f>
        <v>0</v>
      </c>
      <c r="Z868" s="338">
        <f>AT868+AY868+BF868+BK868+BP868+BU868</f>
        <v>57000</v>
      </c>
      <c r="AA868" s="355">
        <f>AU868+AZ868+BG868+BL868+BQ868+BV868</f>
        <v>28500</v>
      </c>
      <c r="AB868" s="355">
        <f>AV868+BA868+BH868+BM868+BR868+BW868</f>
        <v>0</v>
      </c>
      <c r="AC868" s="355">
        <f>AW868+BB868+BI868+BN868+BS868+BX868</f>
        <v>0</v>
      </c>
      <c r="AD868" s="356">
        <f>AX868+BC868+BJ868+BO868+BT868+BY868</f>
        <v>28500</v>
      </c>
      <c r="AE868" s="331"/>
      <c r="AF868" s="331"/>
      <c r="AH868" s="336">
        <f>SUM(AI868:AL868)</f>
        <v>0</v>
      </c>
      <c r="AI868" s="357"/>
      <c r="AJ868" s="357"/>
      <c r="AK868" s="357"/>
      <c r="AL868" s="343"/>
      <c r="AM868" s="334"/>
      <c r="AN868" s="335"/>
      <c r="AO868" s="336">
        <f>SUM(AP868:AS868)</f>
        <v>0</v>
      </c>
      <c r="AP868" s="357"/>
      <c r="AQ868" s="357"/>
      <c r="AR868" s="357"/>
      <c r="AS868" s="358"/>
      <c r="AT868" s="338">
        <f>SUM(AU868:AX868)</f>
        <v>0</v>
      </c>
      <c r="AU868" s="357"/>
      <c r="AV868" s="357"/>
      <c r="AW868" s="357"/>
      <c r="AX868" s="343"/>
      <c r="AY868" s="336">
        <f>SUM(AZ868:BC868)</f>
        <v>57000</v>
      </c>
      <c r="AZ868" s="465">
        <v>28500</v>
      </c>
      <c r="BA868" s="357"/>
      <c r="BB868" s="357"/>
      <c r="BC868" s="464">
        <v>28500</v>
      </c>
      <c r="BD868" s="334"/>
      <c r="BE868" s="331"/>
      <c r="BF868" s="336">
        <f>SUM(BG868:BJ868)</f>
        <v>0</v>
      </c>
      <c r="BG868" s="357"/>
      <c r="BH868" s="357"/>
      <c r="BI868" s="357"/>
      <c r="BJ868" s="343"/>
      <c r="BK868" s="336">
        <f>SUM(BL868:BO868)</f>
        <v>0</v>
      </c>
      <c r="BL868" s="357"/>
      <c r="BM868" s="357"/>
      <c r="BN868" s="357"/>
      <c r="BO868" s="281"/>
      <c r="BP868" s="339">
        <f>SUM(BQ868:BT868)</f>
        <v>0</v>
      </c>
      <c r="BQ868" s="357"/>
      <c r="BR868" s="357"/>
      <c r="BS868" s="357"/>
      <c r="BT868" s="281"/>
      <c r="BU868" s="336">
        <f>SUM(BV868:BY868)</f>
        <v>0</v>
      </c>
      <c r="BV868" s="357"/>
      <c r="BW868" s="357"/>
      <c r="BX868" s="357"/>
      <c r="BY868" s="281"/>
      <c r="CA868" s="359">
        <v>767</v>
      </c>
      <c r="CB868" s="360"/>
      <c r="CC868" s="360"/>
      <c r="CD868" s="360"/>
      <c r="CE868" s="360"/>
      <c r="CF868" s="216">
        <f t="shared" si="669"/>
        <v>0</v>
      </c>
      <c r="CH868" s="319">
        <v>32</v>
      </c>
      <c r="CJ868" s="332">
        <v>103</v>
      </c>
    </row>
    <row r="869" spans="1:88" s="332" customFormat="1" ht="32.25" customHeight="1" x14ac:dyDescent="0.15">
      <c r="A869" s="213"/>
      <c r="B869" s="236"/>
      <c r="C869" s="268"/>
      <c r="D869" s="697" t="s">
        <v>795</v>
      </c>
      <c r="E869" s="267"/>
      <c r="F869" s="272"/>
      <c r="G869" s="472"/>
      <c r="H869" s="1175">
        <v>3</v>
      </c>
      <c r="I869" s="614"/>
      <c r="J869" s="615"/>
      <c r="K869" s="570"/>
      <c r="L869" s="570"/>
      <c r="M869" s="570"/>
      <c r="N869" s="570"/>
      <c r="O869" s="570"/>
      <c r="P869" s="570"/>
      <c r="Q869" s="571"/>
      <c r="R869" s="329"/>
      <c r="S869" s="329"/>
      <c r="T869" s="975">
        <f>SUBTOTAL(9,T868:T868)</f>
        <v>57000</v>
      </c>
      <c r="U869" s="338">
        <f t="shared" ref="U869:AD869" si="677">SUBTOTAL(9,U868:U868)</f>
        <v>0</v>
      </c>
      <c r="V869" s="355">
        <f t="shared" si="677"/>
        <v>0</v>
      </c>
      <c r="W869" s="355">
        <f t="shared" si="677"/>
        <v>0</v>
      </c>
      <c r="X869" s="355">
        <f t="shared" si="677"/>
        <v>0</v>
      </c>
      <c r="Y869" s="356">
        <f t="shared" si="677"/>
        <v>0</v>
      </c>
      <c r="Z869" s="975">
        <f t="shared" si="677"/>
        <v>57000</v>
      </c>
      <c r="AA869" s="1167">
        <f t="shared" si="677"/>
        <v>28500</v>
      </c>
      <c r="AB869" s="355">
        <f t="shared" si="677"/>
        <v>0</v>
      </c>
      <c r="AC869" s="355">
        <f t="shared" si="677"/>
        <v>0</v>
      </c>
      <c r="AD869" s="1166">
        <f t="shared" si="677"/>
        <v>28500</v>
      </c>
      <c r="AE869" s="331"/>
      <c r="AF869" s="331"/>
      <c r="AH869" s="336"/>
      <c r="AI869" s="357"/>
      <c r="AJ869" s="357"/>
      <c r="AK869" s="357"/>
      <c r="AL869" s="343"/>
      <c r="AM869" s="334"/>
      <c r="AN869" s="335"/>
      <c r="AO869" s="336"/>
      <c r="AP869" s="357"/>
      <c r="AQ869" s="357"/>
      <c r="AR869" s="357"/>
      <c r="AS869" s="358"/>
      <c r="AT869" s="338"/>
      <c r="AU869" s="357"/>
      <c r="AV869" s="357"/>
      <c r="AW869" s="357"/>
      <c r="AX869" s="343"/>
      <c r="AY869" s="336"/>
      <c r="AZ869" s="465"/>
      <c r="BA869" s="357"/>
      <c r="BB869" s="357"/>
      <c r="BC869" s="464"/>
      <c r="BD869" s="334"/>
      <c r="BE869" s="331"/>
      <c r="BF869" s="336"/>
      <c r="BG869" s="357"/>
      <c r="BH869" s="357"/>
      <c r="BI869" s="357"/>
      <c r="BJ869" s="343"/>
      <c r="BK869" s="336"/>
      <c r="BL869" s="357"/>
      <c r="BM869" s="357"/>
      <c r="BN869" s="357"/>
      <c r="BO869" s="281"/>
      <c r="BP869" s="339"/>
      <c r="BQ869" s="357"/>
      <c r="BR869" s="357"/>
      <c r="BS869" s="357"/>
      <c r="BT869" s="281"/>
      <c r="BU869" s="336"/>
      <c r="BV869" s="357"/>
      <c r="BW869" s="357"/>
      <c r="BX869" s="357"/>
      <c r="BY869" s="281"/>
      <c r="CA869" s="359"/>
      <c r="CB869" s="360"/>
      <c r="CC869" s="360"/>
      <c r="CD869" s="360"/>
      <c r="CE869" s="360"/>
      <c r="CF869" s="216">
        <f t="shared" si="669"/>
        <v>0</v>
      </c>
      <c r="CH869" s="319"/>
    </row>
    <row r="870" spans="1:88" s="332" customFormat="1" ht="32.25" customHeight="1" x14ac:dyDescent="0.15">
      <c r="A870" s="213">
        <f>+ROW()-14</f>
        <v>856</v>
      </c>
      <c r="B870" s="236" t="s">
        <v>27</v>
      </c>
      <c r="C870" s="268" t="s">
        <v>797</v>
      </c>
      <c r="D870" s="266" t="s">
        <v>798</v>
      </c>
      <c r="E870" s="267" t="s">
        <v>660</v>
      </c>
      <c r="F870" s="272" t="s">
        <v>782</v>
      </c>
      <c r="G870" s="472" t="s">
        <v>799</v>
      </c>
      <c r="H870" s="263">
        <v>3</v>
      </c>
      <c r="I870" s="614">
        <v>44256</v>
      </c>
      <c r="J870" s="615">
        <v>44651</v>
      </c>
      <c r="K870" s="570">
        <v>10</v>
      </c>
      <c r="L870" s="570">
        <v>5</v>
      </c>
      <c r="M870" s="570">
        <v>1</v>
      </c>
      <c r="N870" s="570">
        <v>1</v>
      </c>
      <c r="O870" s="570">
        <v>1</v>
      </c>
      <c r="P870" s="570">
        <v>1</v>
      </c>
      <c r="Q870" s="571">
        <v>8</v>
      </c>
      <c r="R870" s="329"/>
      <c r="S870" s="329"/>
      <c r="T870" s="282">
        <f>Z870</f>
        <v>13000</v>
      </c>
      <c r="U870" s="338">
        <f>AH870+AO870</f>
        <v>0</v>
      </c>
      <c r="V870" s="355">
        <f>AI870+AP870</f>
        <v>0</v>
      </c>
      <c r="W870" s="355">
        <f>AJ870+AQ870</f>
        <v>0</v>
      </c>
      <c r="X870" s="355">
        <f>AK870+AR870</f>
        <v>0</v>
      </c>
      <c r="Y870" s="356">
        <f>AL870+AS870</f>
        <v>0</v>
      </c>
      <c r="Z870" s="338">
        <f>AT870+AY870+BF870+BK870+BP870+BU870</f>
        <v>13000</v>
      </c>
      <c r="AA870" s="355">
        <f>AU870+AZ870+BG870+BL870+BQ870+BV870</f>
        <v>0</v>
      </c>
      <c r="AB870" s="355">
        <f>AV870+BA870+BH870+BM870+BR870+BW870</f>
        <v>0</v>
      </c>
      <c r="AC870" s="355">
        <f>AW870+BB870+BI870+BN870+BS870+BX870</f>
        <v>0</v>
      </c>
      <c r="AD870" s="356">
        <f>AX870+BC870+BJ870+BO870+BT870+BY870</f>
        <v>13000</v>
      </c>
      <c r="AE870" s="331"/>
      <c r="AF870" s="331"/>
      <c r="AH870" s="336">
        <f>SUM(AI870:AL870)</f>
        <v>0</v>
      </c>
      <c r="AI870" s="357"/>
      <c r="AJ870" s="357"/>
      <c r="AK870" s="357"/>
      <c r="AL870" s="343"/>
      <c r="AM870" s="334"/>
      <c r="AN870" s="335"/>
      <c r="AO870" s="336">
        <f>SUM(AP870:AS870)</f>
        <v>0</v>
      </c>
      <c r="AP870" s="357"/>
      <c r="AQ870" s="357"/>
      <c r="AR870" s="357"/>
      <c r="AS870" s="358"/>
      <c r="AT870" s="338">
        <f>SUM(AU870:AX870)</f>
        <v>0</v>
      </c>
      <c r="AU870" s="357"/>
      <c r="AV870" s="357"/>
      <c r="AW870" s="357"/>
      <c r="AX870" s="343"/>
      <c r="AY870" s="336">
        <f>SUM(AZ870:BC870)</f>
        <v>13000</v>
      </c>
      <c r="AZ870" s="357"/>
      <c r="BA870" s="357"/>
      <c r="BB870" s="357"/>
      <c r="BC870" s="281">
        <v>13000</v>
      </c>
      <c r="BD870" s="334"/>
      <c r="BE870" s="331"/>
      <c r="BF870" s="336">
        <f>SUM(BG870:BJ870)</f>
        <v>0</v>
      </c>
      <c r="BG870" s="357"/>
      <c r="BH870" s="357"/>
      <c r="BI870" s="357"/>
      <c r="BJ870" s="343"/>
      <c r="BK870" s="336">
        <f>SUM(BL870:BO870)</f>
        <v>0</v>
      </c>
      <c r="BL870" s="357"/>
      <c r="BM870" s="357"/>
      <c r="BN870" s="357"/>
      <c r="BO870" s="281"/>
      <c r="BP870" s="339">
        <f>SUM(BQ870:BT870)</f>
        <v>0</v>
      </c>
      <c r="BQ870" s="357"/>
      <c r="BR870" s="357"/>
      <c r="BS870" s="357"/>
      <c r="BT870" s="281"/>
      <c r="BU870" s="336">
        <f>SUM(BV870:BY870)</f>
        <v>0</v>
      </c>
      <c r="BV870" s="357"/>
      <c r="BW870" s="357"/>
      <c r="BX870" s="357"/>
      <c r="BY870" s="281"/>
      <c r="CA870" s="359">
        <v>769</v>
      </c>
      <c r="CB870" s="360"/>
      <c r="CC870" s="360"/>
      <c r="CD870" s="360"/>
      <c r="CE870" s="360"/>
      <c r="CF870" s="216">
        <f t="shared" si="669"/>
        <v>0</v>
      </c>
      <c r="CH870" s="319">
        <v>32</v>
      </c>
      <c r="CJ870" s="332">
        <v>103</v>
      </c>
    </row>
    <row r="871" spans="1:88" s="332" customFormat="1" ht="32.25" customHeight="1" x14ac:dyDescent="0.15">
      <c r="A871" s="213"/>
      <c r="B871" s="236"/>
      <c r="C871" s="268"/>
      <c r="D871" s="697" t="s">
        <v>798</v>
      </c>
      <c r="E871" s="267"/>
      <c r="F871" s="272"/>
      <c r="G871" s="472"/>
      <c r="H871" s="1175">
        <v>3</v>
      </c>
      <c r="I871" s="614"/>
      <c r="J871" s="615"/>
      <c r="K871" s="570"/>
      <c r="L871" s="570"/>
      <c r="M871" s="570"/>
      <c r="N871" s="570"/>
      <c r="O871" s="570"/>
      <c r="P871" s="570"/>
      <c r="Q871" s="571"/>
      <c r="R871" s="329"/>
      <c r="S871" s="329"/>
      <c r="T871" s="975">
        <f>SUBTOTAL(9,T870:T870)</f>
        <v>13000</v>
      </c>
      <c r="U871" s="300">
        <f t="shared" ref="U871:AD871" si="678">SUBTOTAL(9,U870:U870)</f>
        <v>0</v>
      </c>
      <c r="V871" s="301">
        <f t="shared" si="678"/>
        <v>0</v>
      </c>
      <c r="W871" s="301">
        <f t="shared" si="678"/>
        <v>0</v>
      </c>
      <c r="X871" s="301">
        <f t="shared" si="678"/>
        <v>0</v>
      </c>
      <c r="Y871" s="330">
        <f t="shared" si="678"/>
        <v>0</v>
      </c>
      <c r="Z871" s="975">
        <f t="shared" si="678"/>
        <v>13000</v>
      </c>
      <c r="AA871" s="301">
        <f t="shared" si="678"/>
        <v>0</v>
      </c>
      <c r="AB871" s="301">
        <f t="shared" si="678"/>
        <v>0</v>
      </c>
      <c r="AC871" s="301">
        <f t="shared" si="678"/>
        <v>0</v>
      </c>
      <c r="AD871" s="1168">
        <f t="shared" si="678"/>
        <v>13000</v>
      </c>
      <c r="AE871" s="331"/>
      <c r="AF871" s="331"/>
      <c r="AH871" s="336"/>
      <c r="AI871" s="357"/>
      <c r="AJ871" s="357"/>
      <c r="AK871" s="357"/>
      <c r="AL871" s="343"/>
      <c r="AM871" s="334"/>
      <c r="AN871" s="335"/>
      <c r="AO871" s="336"/>
      <c r="AP871" s="357"/>
      <c r="AQ871" s="357"/>
      <c r="AR871" s="357"/>
      <c r="AS871" s="358"/>
      <c r="AT871" s="338"/>
      <c r="AU871" s="357"/>
      <c r="AV871" s="357"/>
      <c r="AW871" s="357"/>
      <c r="AX871" s="343"/>
      <c r="AY871" s="336"/>
      <c r="AZ871" s="357"/>
      <c r="BA871" s="357"/>
      <c r="BB871" s="357"/>
      <c r="BC871" s="281"/>
      <c r="BD871" s="334"/>
      <c r="BE871" s="331"/>
      <c r="BF871" s="336"/>
      <c r="BG871" s="357"/>
      <c r="BH871" s="357"/>
      <c r="BI871" s="357"/>
      <c r="BJ871" s="343"/>
      <c r="BK871" s="336"/>
      <c r="BL871" s="357"/>
      <c r="BM871" s="357"/>
      <c r="BN871" s="357"/>
      <c r="BO871" s="281"/>
      <c r="BP871" s="339"/>
      <c r="BQ871" s="357"/>
      <c r="BR871" s="357"/>
      <c r="BS871" s="357"/>
      <c r="BT871" s="281"/>
      <c r="BU871" s="336"/>
      <c r="BV871" s="357"/>
      <c r="BW871" s="357"/>
      <c r="BX871" s="357"/>
      <c r="BY871" s="281"/>
      <c r="CA871" s="359"/>
      <c r="CB871" s="360"/>
      <c r="CC871" s="360"/>
      <c r="CD871" s="360"/>
      <c r="CE871" s="360"/>
      <c r="CF871" s="216">
        <f t="shared" si="669"/>
        <v>0</v>
      </c>
      <c r="CH871" s="319"/>
    </row>
    <row r="872" spans="1:88" s="332" customFormat="1" ht="32.25" customHeight="1" x14ac:dyDescent="0.15">
      <c r="A872" s="213">
        <f>+ROW()-14</f>
        <v>858</v>
      </c>
      <c r="B872" s="236" t="s">
        <v>27</v>
      </c>
      <c r="C872" s="268" t="s">
        <v>800</v>
      </c>
      <c r="D872" s="266" t="s">
        <v>1514</v>
      </c>
      <c r="E872" s="267" t="s">
        <v>1515</v>
      </c>
      <c r="F872" s="272" t="s">
        <v>1516</v>
      </c>
      <c r="G872" s="472" t="s">
        <v>801</v>
      </c>
      <c r="H872" s="263">
        <v>3</v>
      </c>
      <c r="I872" s="614">
        <v>44256</v>
      </c>
      <c r="J872" s="615">
        <v>44651</v>
      </c>
      <c r="K872" s="570">
        <v>10</v>
      </c>
      <c r="L872" s="570">
        <v>5</v>
      </c>
      <c r="M872" s="570">
        <v>1</v>
      </c>
      <c r="N872" s="570">
        <v>1</v>
      </c>
      <c r="O872" s="570">
        <v>1</v>
      </c>
      <c r="P872" s="570">
        <v>1</v>
      </c>
      <c r="Q872" s="571"/>
      <c r="R872" s="329"/>
      <c r="S872" s="329"/>
      <c r="T872" s="463">
        <v>20000</v>
      </c>
      <c r="U872" s="300">
        <f>AH872+AO872</f>
        <v>0</v>
      </c>
      <c r="V872" s="301">
        <f>AI872+AP872</f>
        <v>0</v>
      </c>
      <c r="W872" s="301">
        <f>AJ872+AQ872</f>
        <v>0</v>
      </c>
      <c r="X872" s="301">
        <f>AK872+AR872</f>
        <v>0</v>
      </c>
      <c r="Y872" s="330">
        <f>AL872+AS872</f>
        <v>0</v>
      </c>
      <c r="Z872" s="300">
        <f>AT872+AY872+BF872+BK872+BP872+BU872</f>
        <v>20000</v>
      </c>
      <c r="AA872" s="301">
        <f>AU872+AZ872+BG872+BL872+BQ872+BV872</f>
        <v>9850</v>
      </c>
      <c r="AB872" s="301">
        <f>AV872+BA872+BH872+BM872+BR872+BW872</f>
        <v>0</v>
      </c>
      <c r="AC872" s="301">
        <f>AW872+BB872+BI872+BN872+BS872+BX872</f>
        <v>0</v>
      </c>
      <c r="AD872" s="330">
        <f>AX872+BC872+BJ872+BO872+BT872+BY872</f>
        <v>10150</v>
      </c>
      <c r="AE872" s="331"/>
      <c r="AF872" s="331"/>
      <c r="AH872" s="336">
        <v>0</v>
      </c>
      <c r="AI872" s="357"/>
      <c r="AJ872" s="357"/>
      <c r="AK872" s="357"/>
      <c r="AL872" s="343"/>
      <c r="AM872" s="334"/>
      <c r="AN872" s="335"/>
      <c r="AO872" s="336">
        <f>SUM(AP872:AS872)</f>
        <v>0</v>
      </c>
      <c r="AP872" s="357"/>
      <c r="AQ872" s="357"/>
      <c r="AR872" s="357"/>
      <c r="AS872" s="358"/>
      <c r="AT872" s="338">
        <f>SUM(AU872:AX872)</f>
        <v>0</v>
      </c>
      <c r="AU872" s="357"/>
      <c r="AV872" s="357"/>
      <c r="AW872" s="357"/>
      <c r="AX872" s="343"/>
      <c r="AY872" s="336">
        <f>SUM(AZ872:BC872)</f>
        <v>20000</v>
      </c>
      <c r="AZ872" s="465">
        <v>9850</v>
      </c>
      <c r="BA872" s="357"/>
      <c r="BB872" s="357"/>
      <c r="BC872" s="464">
        <v>10150</v>
      </c>
      <c r="BD872" s="334"/>
      <c r="BE872" s="331"/>
      <c r="BF872" s="336">
        <f>SUM(BG872:BJ872)</f>
        <v>0</v>
      </c>
      <c r="BG872" s="357"/>
      <c r="BH872" s="357"/>
      <c r="BI872" s="357"/>
      <c r="BJ872" s="343"/>
      <c r="BK872" s="336">
        <f>SUM(BL872:BO872)</f>
        <v>0</v>
      </c>
      <c r="BL872" s="357"/>
      <c r="BM872" s="357"/>
      <c r="BN872" s="357"/>
      <c r="BO872" s="281"/>
      <c r="BP872" s="339">
        <f>SUM(BQ872:BT872)</f>
        <v>0</v>
      </c>
      <c r="BQ872" s="357"/>
      <c r="BR872" s="357"/>
      <c r="BS872" s="357"/>
      <c r="BT872" s="281"/>
      <c r="BU872" s="336">
        <v>0</v>
      </c>
      <c r="BV872" s="357"/>
      <c r="BW872" s="357"/>
      <c r="BX872" s="357"/>
      <c r="BY872" s="281"/>
      <c r="CA872" s="359"/>
      <c r="CB872" s="360"/>
      <c r="CC872" s="360"/>
      <c r="CD872" s="360"/>
      <c r="CE872" s="360"/>
      <c r="CF872" s="216">
        <f t="shared" si="669"/>
        <v>0</v>
      </c>
      <c r="CH872" s="319"/>
    </row>
    <row r="873" spans="1:88" s="332" customFormat="1" ht="32.25" customHeight="1" x14ac:dyDescent="0.15">
      <c r="A873" s="213"/>
      <c r="B873" s="236"/>
      <c r="C873" s="268"/>
      <c r="D873" s="697" t="s">
        <v>1514</v>
      </c>
      <c r="E873" s="267"/>
      <c r="F873" s="272"/>
      <c r="G873" s="472"/>
      <c r="H873" s="1175">
        <v>3</v>
      </c>
      <c r="I873" s="614"/>
      <c r="J873" s="615"/>
      <c r="K873" s="570"/>
      <c r="L873" s="570"/>
      <c r="M873" s="570"/>
      <c r="N873" s="570"/>
      <c r="O873" s="570"/>
      <c r="P873" s="570"/>
      <c r="Q873" s="571"/>
      <c r="R873" s="329"/>
      <c r="S873" s="329"/>
      <c r="T873" s="975">
        <f>SUBTOTAL(9,T872:T872)</f>
        <v>20000</v>
      </c>
      <c r="U873" s="300">
        <f t="shared" ref="U873:AD873" si="679">SUBTOTAL(9,U872:U872)</f>
        <v>0</v>
      </c>
      <c r="V873" s="301">
        <f t="shared" si="679"/>
        <v>0</v>
      </c>
      <c r="W873" s="301">
        <f t="shared" si="679"/>
        <v>0</v>
      </c>
      <c r="X873" s="301">
        <f t="shared" si="679"/>
        <v>0</v>
      </c>
      <c r="Y873" s="330">
        <f t="shared" si="679"/>
        <v>0</v>
      </c>
      <c r="Z873" s="975">
        <f t="shared" si="679"/>
        <v>20000</v>
      </c>
      <c r="AA873" s="1169">
        <f t="shared" si="679"/>
        <v>9850</v>
      </c>
      <c r="AB873" s="301">
        <f t="shared" si="679"/>
        <v>0</v>
      </c>
      <c r="AC873" s="301">
        <f t="shared" si="679"/>
        <v>0</v>
      </c>
      <c r="AD873" s="1168">
        <f t="shared" si="679"/>
        <v>10150</v>
      </c>
      <c r="AE873" s="331"/>
      <c r="AF873" s="331"/>
      <c r="AH873" s="336"/>
      <c r="AI873" s="357"/>
      <c r="AJ873" s="357"/>
      <c r="AK873" s="357"/>
      <c r="AL873" s="343"/>
      <c r="AM873" s="334"/>
      <c r="AN873" s="335"/>
      <c r="AO873" s="336"/>
      <c r="AP873" s="357"/>
      <c r="AQ873" s="357"/>
      <c r="AR873" s="357"/>
      <c r="AS873" s="358"/>
      <c r="AT873" s="338"/>
      <c r="AU873" s="357"/>
      <c r="AV873" s="357"/>
      <c r="AW873" s="357"/>
      <c r="AX873" s="343"/>
      <c r="AY873" s="336"/>
      <c r="AZ873" s="465"/>
      <c r="BA873" s="357"/>
      <c r="BB873" s="357"/>
      <c r="BC873" s="464"/>
      <c r="BD873" s="334"/>
      <c r="BE873" s="331"/>
      <c r="BF873" s="336"/>
      <c r="BG873" s="357"/>
      <c r="BH873" s="357"/>
      <c r="BI873" s="357"/>
      <c r="BJ873" s="343"/>
      <c r="BK873" s="336"/>
      <c r="BL873" s="357"/>
      <c r="BM873" s="357"/>
      <c r="BN873" s="357"/>
      <c r="BO873" s="281"/>
      <c r="BP873" s="339"/>
      <c r="BQ873" s="357"/>
      <c r="BR873" s="357"/>
      <c r="BS873" s="357"/>
      <c r="BT873" s="281"/>
      <c r="BU873" s="336"/>
      <c r="BV873" s="357"/>
      <c r="BW873" s="357"/>
      <c r="BX873" s="357"/>
      <c r="BY873" s="281"/>
      <c r="CA873" s="359"/>
      <c r="CB873" s="360"/>
      <c r="CC873" s="360"/>
      <c r="CD873" s="360"/>
      <c r="CE873" s="360"/>
      <c r="CF873" s="216">
        <f t="shared" si="669"/>
        <v>0</v>
      </c>
      <c r="CH873" s="659"/>
    </row>
    <row r="874" spans="1:88" s="996" customFormat="1" ht="32.25" customHeight="1" x14ac:dyDescent="0.15">
      <c r="A874" s="950">
        <f>+ROW()-14</f>
        <v>860</v>
      </c>
      <c r="B874" s="951" t="s">
        <v>27</v>
      </c>
      <c r="C874" s="984" t="s">
        <v>802</v>
      </c>
      <c r="D874" s="953" t="s">
        <v>803</v>
      </c>
      <c r="E874" s="759" t="s">
        <v>660</v>
      </c>
      <c r="F874" s="954" t="s">
        <v>782</v>
      </c>
      <c r="G874" s="985" t="s">
        <v>804</v>
      </c>
      <c r="H874" s="762">
        <v>3</v>
      </c>
      <c r="I874" s="986">
        <v>44256</v>
      </c>
      <c r="J874" s="987">
        <v>44651</v>
      </c>
      <c r="K874" s="988">
        <v>10</v>
      </c>
      <c r="L874" s="988">
        <v>5</v>
      </c>
      <c r="M874" s="988">
        <v>1</v>
      </c>
      <c r="N874" s="988">
        <v>1</v>
      </c>
      <c r="O874" s="988">
        <v>1</v>
      </c>
      <c r="P874" s="988">
        <v>1</v>
      </c>
      <c r="Q874" s="989"/>
      <c r="R874" s="990"/>
      <c r="S874" s="990"/>
      <c r="T874" s="991">
        <v>0</v>
      </c>
      <c r="U874" s="992">
        <f>AH874+AO874</f>
        <v>0</v>
      </c>
      <c r="V874" s="993">
        <f>AI874+AP874</f>
        <v>0</v>
      </c>
      <c r="W874" s="993">
        <f>AJ874+AQ874</f>
        <v>0</v>
      </c>
      <c r="X874" s="993">
        <f>AK874+AR874</f>
        <v>0</v>
      </c>
      <c r="Y874" s="994">
        <f>AL874+AS874</f>
        <v>0</v>
      </c>
      <c r="Z874" s="992">
        <f>AT874+AY874+BF874+BK874+BP874+BU874</f>
        <v>0</v>
      </c>
      <c r="AA874" s="993">
        <f>AU874+AZ874+BG874+BL874+BQ874+BV874</f>
        <v>0</v>
      </c>
      <c r="AB874" s="993">
        <f>AV874+BA874+BH874+BM874+BR874+BW874</f>
        <v>0</v>
      </c>
      <c r="AC874" s="993">
        <f>AW874+BB874+BI874+BN874+BS874+BX874</f>
        <v>0</v>
      </c>
      <c r="AD874" s="994">
        <f>AX874+BC874+BJ874+BO874+BT874+BY874</f>
        <v>0</v>
      </c>
      <c r="AE874" s="995"/>
      <c r="AF874" s="995"/>
      <c r="AH874" s="997">
        <v>0</v>
      </c>
      <c r="AI874" s="998"/>
      <c r="AJ874" s="998"/>
      <c r="AK874" s="998"/>
      <c r="AL874" s="999"/>
      <c r="AM874" s="1000"/>
      <c r="AN874" s="1001"/>
      <c r="AO874" s="997">
        <f>SUM(AP874:AS874)</f>
        <v>0</v>
      </c>
      <c r="AP874" s="998"/>
      <c r="AQ874" s="998"/>
      <c r="AR874" s="998"/>
      <c r="AS874" s="1002"/>
      <c r="AT874" s="1003">
        <f>SUM(AU874:AX874)</f>
        <v>0</v>
      </c>
      <c r="AU874" s="998"/>
      <c r="AV874" s="998"/>
      <c r="AW874" s="998"/>
      <c r="AX874" s="999"/>
      <c r="AY874" s="997">
        <f>SUM(AZ874:BC874)</f>
        <v>0</v>
      </c>
      <c r="AZ874" s="998"/>
      <c r="BA874" s="998"/>
      <c r="BB874" s="998"/>
      <c r="BC874" s="1004">
        <v>0</v>
      </c>
      <c r="BD874" s="1000"/>
      <c r="BE874" s="995"/>
      <c r="BF874" s="997">
        <f>SUM(BG874:BJ874)</f>
        <v>0</v>
      </c>
      <c r="BG874" s="998"/>
      <c r="BH874" s="998"/>
      <c r="BI874" s="998"/>
      <c r="BJ874" s="999"/>
      <c r="BK874" s="997">
        <f>SUM(BL874:BO874)</f>
        <v>0</v>
      </c>
      <c r="BL874" s="998"/>
      <c r="BM874" s="998"/>
      <c r="BN874" s="998"/>
      <c r="BO874" s="1005"/>
      <c r="BP874" s="1006">
        <f>SUM(BQ874:BT874)</f>
        <v>0</v>
      </c>
      <c r="BQ874" s="998"/>
      <c r="BR874" s="998"/>
      <c r="BS874" s="998"/>
      <c r="BT874" s="1005"/>
      <c r="BU874" s="997">
        <v>0</v>
      </c>
      <c r="BV874" s="998"/>
      <c r="BW874" s="998"/>
      <c r="BX874" s="998"/>
      <c r="BY874" s="1005"/>
      <c r="CA874" s="1007">
        <v>1004</v>
      </c>
      <c r="CB874" s="1008"/>
      <c r="CC874" s="1008"/>
      <c r="CD874" s="1008"/>
      <c r="CE874" s="1008"/>
      <c r="CF874" s="216">
        <f t="shared" si="669"/>
        <v>0</v>
      </c>
      <c r="CH874" s="1009"/>
    </row>
    <row r="875" spans="1:88" s="996" customFormat="1" ht="32.25" customHeight="1" x14ac:dyDescent="0.15">
      <c r="A875" s="950"/>
      <c r="B875" s="951"/>
      <c r="C875" s="984"/>
      <c r="D875" s="1010" t="s">
        <v>803</v>
      </c>
      <c r="E875" s="759"/>
      <c r="F875" s="954"/>
      <c r="G875" s="985"/>
      <c r="H875" s="762">
        <v>3</v>
      </c>
      <c r="I875" s="986"/>
      <c r="J875" s="987"/>
      <c r="K875" s="988"/>
      <c r="L875" s="988"/>
      <c r="M875" s="988"/>
      <c r="N875" s="988"/>
      <c r="O875" s="988"/>
      <c r="P875" s="988"/>
      <c r="Q875" s="989"/>
      <c r="R875" s="990"/>
      <c r="S875" s="990"/>
      <c r="T875" s="991">
        <f>SUBTOTAL(9,T874:T874)</f>
        <v>0</v>
      </c>
      <c r="U875" s="992">
        <f t="shared" ref="U875:AD875" si="680">SUBTOTAL(9,U874:U874)</f>
        <v>0</v>
      </c>
      <c r="V875" s="993">
        <f t="shared" si="680"/>
        <v>0</v>
      </c>
      <c r="W875" s="993">
        <f t="shared" si="680"/>
        <v>0</v>
      </c>
      <c r="X875" s="993">
        <f t="shared" si="680"/>
        <v>0</v>
      </c>
      <c r="Y875" s="994">
        <f t="shared" si="680"/>
        <v>0</v>
      </c>
      <c r="Z875" s="991">
        <f t="shared" si="680"/>
        <v>0</v>
      </c>
      <c r="AA875" s="993">
        <f t="shared" si="680"/>
        <v>0</v>
      </c>
      <c r="AB875" s="993">
        <f t="shared" si="680"/>
        <v>0</v>
      </c>
      <c r="AC875" s="993">
        <f t="shared" si="680"/>
        <v>0</v>
      </c>
      <c r="AD875" s="994">
        <f t="shared" si="680"/>
        <v>0</v>
      </c>
      <c r="AE875" s="995"/>
      <c r="AF875" s="995"/>
      <c r="AH875" s="997"/>
      <c r="AI875" s="998"/>
      <c r="AJ875" s="998"/>
      <c r="AK875" s="998"/>
      <c r="AL875" s="999"/>
      <c r="AM875" s="1000"/>
      <c r="AN875" s="1001"/>
      <c r="AO875" s="997"/>
      <c r="AP875" s="998"/>
      <c r="AQ875" s="998"/>
      <c r="AR875" s="998"/>
      <c r="AS875" s="1002"/>
      <c r="AT875" s="1003"/>
      <c r="AU875" s="998"/>
      <c r="AV875" s="998"/>
      <c r="AW875" s="998"/>
      <c r="AX875" s="999"/>
      <c r="AY875" s="997"/>
      <c r="AZ875" s="998"/>
      <c r="BA875" s="998"/>
      <c r="BB875" s="998"/>
      <c r="BC875" s="1004"/>
      <c r="BD875" s="1000"/>
      <c r="BE875" s="995"/>
      <c r="BF875" s="997"/>
      <c r="BG875" s="998"/>
      <c r="BH875" s="998"/>
      <c r="BI875" s="998"/>
      <c r="BJ875" s="999"/>
      <c r="BK875" s="997"/>
      <c r="BL875" s="998"/>
      <c r="BM875" s="998"/>
      <c r="BN875" s="998"/>
      <c r="BO875" s="1005"/>
      <c r="BP875" s="1006"/>
      <c r="BQ875" s="998"/>
      <c r="BR875" s="998"/>
      <c r="BS875" s="998"/>
      <c r="BT875" s="1005"/>
      <c r="BU875" s="997"/>
      <c r="BV875" s="998"/>
      <c r="BW875" s="998"/>
      <c r="BX875" s="998"/>
      <c r="BY875" s="1005"/>
      <c r="CA875" s="1007"/>
      <c r="CB875" s="1008"/>
      <c r="CC875" s="1008"/>
      <c r="CD875" s="1008"/>
      <c r="CE875" s="1008"/>
      <c r="CF875" s="216">
        <f t="shared" si="669"/>
        <v>0</v>
      </c>
      <c r="CH875" s="1009"/>
    </row>
    <row r="876" spans="1:88" s="211" customFormat="1" ht="16.5" customHeight="1" x14ac:dyDescent="0.15">
      <c r="A876" s="213">
        <f>+ROW()-14</f>
        <v>862</v>
      </c>
      <c r="B876" s="236" t="s">
        <v>74</v>
      </c>
      <c r="C876" s="268" t="s">
        <v>659</v>
      </c>
      <c r="D876" s="266" t="s">
        <v>662</v>
      </c>
      <c r="E876" s="267" t="s">
        <v>660</v>
      </c>
      <c r="F876" s="272" t="s">
        <v>661</v>
      </c>
      <c r="G876" s="224"/>
      <c r="H876" s="263" t="s">
        <v>663</v>
      </c>
      <c r="I876" s="230">
        <v>37712</v>
      </c>
      <c r="J876" s="231" t="s">
        <v>664</v>
      </c>
      <c r="K876" s="232">
        <v>10</v>
      </c>
      <c r="L876" s="232">
        <v>6</v>
      </c>
      <c r="M876" s="232">
        <v>1</v>
      </c>
      <c r="N876" s="232">
        <v>1</v>
      </c>
      <c r="O876" s="232">
        <v>1</v>
      </c>
      <c r="P876" s="232">
        <v>3</v>
      </c>
      <c r="Q876" s="233">
        <v>3</v>
      </c>
      <c r="R876" s="255"/>
      <c r="S876" s="255"/>
      <c r="T876" s="258">
        <v>280000</v>
      </c>
      <c r="U876" s="214">
        <f>AH876+AO876</f>
        <v>249430</v>
      </c>
      <c r="V876" s="218">
        <f>AI876+AP876</f>
        <v>0</v>
      </c>
      <c r="W876" s="218">
        <f>AJ876+AQ876</f>
        <v>0</v>
      </c>
      <c r="X876" s="218">
        <f>AK876+AR876</f>
        <v>0</v>
      </c>
      <c r="Y876" s="212">
        <f>AL876+AS876</f>
        <v>249430</v>
      </c>
      <c r="Z876" s="214">
        <v>30570</v>
      </c>
      <c r="AA876" s="218"/>
      <c r="AB876" s="218">
        <f>AV876+BA876+BH876+BM876+BR876+BW876</f>
        <v>0</v>
      </c>
      <c r="AC876" s="218">
        <f>AW876+BB876+BI876+BN876+BS876+BX876</f>
        <v>0</v>
      </c>
      <c r="AD876" s="212">
        <f>AX876+BC876+BJ876+BO876+BT876+BY876</f>
        <v>0</v>
      </c>
      <c r="AE876" s="252"/>
      <c r="AF876" s="252"/>
      <c r="AH876" s="249">
        <f>SUM(AI876:AL876)</f>
        <v>249430</v>
      </c>
      <c r="AI876" s="238"/>
      <c r="AJ876" s="238"/>
      <c r="AK876" s="238"/>
      <c r="AL876" s="239">
        <v>249430</v>
      </c>
      <c r="AM876" s="254"/>
      <c r="AN876" s="262"/>
      <c r="AO876" s="249">
        <f>SUM(AP876:AS876)</f>
        <v>0</v>
      </c>
      <c r="AP876" s="238"/>
      <c r="AQ876" s="238"/>
      <c r="AR876" s="238"/>
      <c r="AS876" s="242">
        <v>0</v>
      </c>
      <c r="AT876" s="214">
        <f>SUM(AU876:AX876)</f>
        <v>0</v>
      </c>
      <c r="AU876" s="238"/>
      <c r="AV876" s="238"/>
      <c r="AW876" s="238"/>
      <c r="AX876" s="239"/>
      <c r="AY876" s="249">
        <f>SUM(AZ876:BC876)</f>
        <v>0</v>
      </c>
      <c r="AZ876" s="238"/>
      <c r="BA876" s="238"/>
      <c r="BB876" s="238"/>
      <c r="BC876" s="246"/>
      <c r="BD876" s="254"/>
      <c r="BE876" s="252"/>
      <c r="BF876" s="249">
        <f>SUM(BG876:BJ876)</f>
        <v>0</v>
      </c>
      <c r="BG876" s="238"/>
      <c r="BH876" s="238"/>
      <c r="BI876" s="238"/>
      <c r="BJ876" s="239"/>
      <c r="BK876" s="249">
        <f>SUM(BL876:BO876)</f>
        <v>0</v>
      </c>
      <c r="BL876" s="238"/>
      <c r="BM876" s="238"/>
      <c r="BN876" s="238"/>
      <c r="BO876" s="246"/>
      <c r="BP876" s="223">
        <f>SUM(BQ876:BT876)</f>
        <v>0</v>
      </c>
      <c r="BQ876" s="238"/>
      <c r="BR876" s="238"/>
      <c r="BS876" s="238"/>
      <c r="BT876" s="246"/>
      <c r="BU876" s="249">
        <f>SUM(BV876:BY876)</f>
        <v>0</v>
      </c>
      <c r="BV876" s="238"/>
      <c r="BW876" s="238"/>
      <c r="BX876" s="238"/>
      <c r="BY876" s="246"/>
      <c r="CA876" s="222">
        <v>773</v>
      </c>
      <c r="CB876" s="216"/>
      <c r="CC876" s="216"/>
      <c r="CD876" s="216"/>
      <c r="CE876" s="216"/>
      <c r="CF876" s="216">
        <f t="shared" si="669"/>
        <v>0</v>
      </c>
      <c r="CH876" s="263" t="s">
        <v>665</v>
      </c>
      <c r="CJ876" s="274">
        <v>101</v>
      </c>
    </row>
    <row r="877" spans="1:88" s="211" customFormat="1" ht="16.5" customHeight="1" x14ac:dyDescent="0.15">
      <c r="A877" s="213"/>
      <c r="B877" s="236"/>
      <c r="C877" s="268"/>
      <c r="D877" s="697" t="s">
        <v>662</v>
      </c>
      <c r="E877" s="267"/>
      <c r="F877" s="272"/>
      <c r="G877" s="224"/>
      <c r="H877" s="1175" t="s">
        <v>663</v>
      </c>
      <c r="I877" s="230"/>
      <c r="J877" s="231"/>
      <c r="K877" s="232"/>
      <c r="L877" s="232"/>
      <c r="M877" s="232"/>
      <c r="N877" s="232"/>
      <c r="O877" s="232"/>
      <c r="P877" s="232"/>
      <c r="Q877" s="233"/>
      <c r="R877" s="255"/>
      <c r="S877" s="255"/>
      <c r="T877" s="939">
        <f>SUBTOTAL(9,T876:T876)</f>
        <v>280000</v>
      </c>
      <c r="U877" s="1146">
        <f t="shared" ref="U877:AD877" si="681">SUBTOTAL(9,U876:U876)</f>
        <v>249430</v>
      </c>
      <c r="V877" s="218">
        <f t="shared" si="681"/>
        <v>0</v>
      </c>
      <c r="W877" s="218">
        <f t="shared" si="681"/>
        <v>0</v>
      </c>
      <c r="X877" s="218">
        <f t="shared" si="681"/>
        <v>0</v>
      </c>
      <c r="Y877" s="212">
        <f t="shared" si="681"/>
        <v>249430</v>
      </c>
      <c r="Z877" s="1146">
        <f>SUBTOTAL(9,Z876:Z876)</f>
        <v>30570</v>
      </c>
      <c r="AA877" s="218"/>
      <c r="AB877" s="218">
        <f t="shared" si="681"/>
        <v>0</v>
      </c>
      <c r="AC877" s="218">
        <f t="shared" si="681"/>
        <v>0</v>
      </c>
      <c r="AD877" s="212">
        <f t="shared" si="681"/>
        <v>0</v>
      </c>
      <c r="AE877" s="252"/>
      <c r="AF877" s="252"/>
      <c r="AH877" s="249"/>
      <c r="AI877" s="238"/>
      <c r="AJ877" s="238"/>
      <c r="AK877" s="238"/>
      <c r="AL877" s="239"/>
      <c r="AM877" s="254"/>
      <c r="AN877" s="262"/>
      <c r="AO877" s="249"/>
      <c r="AP877" s="238"/>
      <c r="AQ877" s="238"/>
      <c r="AR877" s="238"/>
      <c r="AS877" s="242"/>
      <c r="AT877" s="214"/>
      <c r="AU877" s="238"/>
      <c r="AV877" s="238"/>
      <c r="AW877" s="238"/>
      <c r="AX877" s="239"/>
      <c r="AY877" s="249"/>
      <c r="AZ877" s="238"/>
      <c r="BA877" s="238"/>
      <c r="BB877" s="238"/>
      <c r="BC877" s="246"/>
      <c r="BD877" s="254"/>
      <c r="BE877" s="252"/>
      <c r="BF877" s="249"/>
      <c r="BG877" s="238"/>
      <c r="BH877" s="238"/>
      <c r="BI877" s="238"/>
      <c r="BJ877" s="239"/>
      <c r="BK877" s="249"/>
      <c r="BL877" s="238"/>
      <c r="BM877" s="238"/>
      <c r="BN877" s="238"/>
      <c r="BO877" s="246"/>
      <c r="BP877" s="223"/>
      <c r="BQ877" s="238"/>
      <c r="BR877" s="238"/>
      <c r="BS877" s="238"/>
      <c r="BT877" s="246"/>
      <c r="BU877" s="249"/>
      <c r="BV877" s="238"/>
      <c r="BW877" s="238"/>
      <c r="BX877" s="238"/>
      <c r="BY877" s="246"/>
      <c r="CA877" s="222"/>
      <c r="CB877" s="216"/>
      <c r="CC877" s="216"/>
      <c r="CD877" s="216"/>
      <c r="CE877" s="216"/>
      <c r="CF877" s="216">
        <f t="shared" si="669"/>
        <v>0</v>
      </c>
      <c r="CH877" s="263"/>
      <c r="CJ877" s="274"/>
    </row>
    <row r="878" spans="1:88" s="211" customFormat="1" ht="16.5" customHeight="1" x14ac:dyDescent="0.15">
      <c r="A878" s="213">
        <f>+ROW()-14</f>
        <v>864</v>
      </c>
      <c r="B878" s="236" t="s">
        <v>74</v>
      </c>
      <c r="C878" s="268" t="s">
        <v>659</v>
      </c>
      <c r="D878" s="266" t="s">
        <v>666</v>
      </c>
      <c r="E878" s="267" t="s">
        <v>660</v>
      </c>
      <c r="F878" s="272" t="s">
        <v>661</v>
      </c>
      <c r="G878" s="224"/>
      <c r="H878" s="263" t="s">
        <v>667</v>
      </c>
      <c r="I878" s="230">
        <v>38078</v>
      </c>
      <c r="J878" s="231" t="s">
        <v>668</v>
      </c>
      <c r="K878" s="232">
        <v>10</v>
      </c>
      <c r="L878" s="232">
        <v>6</v>
      </c>
      <c r="M878" s="232">
        <v>1</v>
      </c>
      <c r="N878" s="232">
        <v>1</v>
      </c>
      <c r="O878" s="232">
        <v>1</v>
      </c>
      <c r="P878" s="232">
        <v>3</v>
      </c>
      <c r="Q878" s="233">
        <v>3</v>
      </c>
      <c r="R878" s="255"/>
      <c r="S878" s="255"/>
      <c r="T878" s="258">
        <v>400000</v>
      </c>
      <c r="U878" s="214">
        <f>AH878+AO878</f>
        <v>288409</v>
      </c>
      <c r="V878" s="218">
        <f>AI878+AP878</f>
        <v>0</v>
      </c>
      <c r="W878" s="218">
        <f>AJ878+AQ878</f>
        <v>0</v>
      </c>
      <c r="X878" s="218">
        <f>AK878+AR878</f>
        <v>0</v>
      </c>
      <c r="Y878" s="212">
        <f>AL878+AS878</f>
        <v>288409</v>
      </c>
      <c r="Z878" s="214">
        <v>111591</v>
      </c>
      <c r="AA878" s="218"/>
      <c r="AB878" s="218">
        <f>AV878+BA878+BH878+BM878+BR878+BW878</f>
        <v>0</v>
      </c>
      <c r="AC878" s="218">
        <f>AW878+BB878+BI878+BN878+BS878+BX878</f>
        <v>0</v>
      </c>
      <c r="AD878" s="212">
        <f>AX878+BC878+BJ878+BO878+BT878+BY878</f>
        <v>0</v>
      </c>
      <c r="AE878" s="252"/>
      <c r="AF878" s="252"/>
      <c r="AH878" s="249">
        <f>SUM(AI878:AL878)</f>
        <v>288247</v>
      </c>
      <c r="AI878" s="238"/>
      <c r="AJ878" s="238"/>
      <c r="AK878" s="238"/>
      <c r="AL878" s="239">
        <v>288247</v>
      </c>
      <c r="AM878" s="254"/>
      <c r="AN878" s="262"/>
      <c r="AO878" s="249">
        <f>SUM(AP878:AS878)</f>
        <v>162</v>
      </c>
      <c r="AP878" s="238"/>
      <c r="AQ878" s="238"/>
      <c r="AR878" s="238"/>
      <c r="AS878" s="242">
        <v>162</v>
      </c>
      <c r="AT878" s="214">
        <f>SUM(AU878:AX878)</f>
        <v>0</v>
      </c>
      <c r="AU878" s="238"/>
      <c r="AV878" s="238"/>
      <c r="AW878" s="238"/>
      <c r="AX878" s="239"/>
      <c r="AY878" s="249">
        <f>SUM(AZ878:BC878)</f>
        <v>0</v>
      </c>
      <c r="AZ878" s="238"/>
      <c r="BA878" s="238"/>
      <c r="BB878" s="238"/>
      <c r="BC878" s="246"/>
      <c r="BD878" s="254"/>
      <c r="BE878" s="252"/>
      <c r="BF878" s="249">
        <f>SUM(BG878:BJ878)</f>
        <v>0</v>
      </c>
      <c r="BG878" s="238"/>
      <c r="BH878" s="238"/>
      <c r="BI878" s="238"/>
      <c r="BJ878" s="239"/>
      <c r="BK878" s="249">
        <f>SUM(BL878:BO878)</f>
        <v>0</v>
      </c>
      <c r="BL878" s="238"/>
      <c r="BM878" s="238"/>
      <c r="BN878" s="238"/>
      <c r="BO878" s="246"/>
      <c r="BP878" s="223">
        <f>SUM(BQ878:BT878)</f>
        <v>0</v>
      </c>
      <c r="BQ878" s="238"/>
      <c r="BR878" s="238"/>
      <c r="BS878" s="238"/>
      <c r="BT878" s="246"/>
      <c r="BU878" s="249">
        <f>SUM(BV878:BY878)</f>
        <v>0</v>
      </c>
      <c r="BV878" s="238"/>
      <c r="BW878" s="238"/>
      <c r="BX878" s="238"/>
      <c r="BY878" s="246"/>
      <c r="CA878" s="222">
        <v>775</v>
      </c>
      <c r="CB878" s="216"/>
      <c r="CC878" s="216"/>
      <c r="CD878" s="216"/>
      <c r="CE878" s="216"/>
      <c r="CF878" s="216">
        <f t="shared" si="669"/>
        <v>0</v>
      </c>
      <c r="CH878" s="263" t="s">
        <v>669</v>
      </c>
      <c r="CJ878" s="274">
        <v>101</v>
      </c>
    </row>
    <row r="879" spans="1:88" s="211" customFormat="1" ht="16.5" customHeight="1" x14ac:dyDescent="0.15">
      <c r="A879" s="213"/>
      <c r="B879" s="236"/>
      <c r="C879" s="268"/>
      <c r="D879" s="697" t="s">
        <v>666</v>
      </c>
      <c r="E879" s="267"/>
      <c r="F879" s="272"/>
      <c r="G879" s="224"/>
      <c r="H879" s="1175" t="s">
        <v>667</v>
      </c>
      <c r="I879" s="230"/>
      <c r="J879" s="231"/>
      <c r="K879" s="232"/>
      <c r="L879" s="232"/>
      <c r="M879" s="232"/>
      <c r="N879" s="232"/>
      <c r="O879" s="232"/>
      <c r="P879" s="232"/>
      <c r="Q879" s="233"/>
      <c r="R879" s="255"/>
      <c r="S879" s="255"/>
      <c r="T879" s="939">
        <f>SUBTOTAL(9,T878:T878)</f>
        <v>400000</v>
      </c>
      <c r="U879" s="1146">
        <f t="shared" ref="U879:AD879" si="682">SUBTOTAL(9,U878:U878)</f>
        <v>288409</v>
      </c>
      <c r="V879" s="218">
        <f t="shared" si="682"/>
        <v>0</v>
      </c>
      <c r="W879" s="218">
        <f t="shared" si="682"/>
        <v>0</v>
      </c>
      <c r="X879" s="218">
        <f t="shared" si="682"/>
        <v>0</v>
      </c>
      <c r="Y879" s="212">
        <f t="shared" si="682"/>
        <v>288409</v>
      </c>
      <c r="Z879" s="1146">
        <f>SUBTOTAL(9,Z878:Z878)</f>
        <v>111591</v>
      </c>
      <c r="AA879" s="218"/>
      <c r="AB879" s="218">
        <f t="shared" si="682"/>
        <v>0</v>
      </c>
      <c r="AC879" s="218">
        <f t="shared" si="682"/>
        <v>0</v>
      </c>
      <c r="AD879" s="212">
        <f t="shared" si="682"/>
        <v>0</v>
      </c>
      <c r="AE879" s="252"/>
      <c r="AF879" s="252"/>
      <c r="AH879" s="249"/>
      <c r="AI879" s="238"/>
      <c r="AJ879" s="238"/>
      <c r="AK879" s="238"/>
      <c r="AL879" s="239"/>
      <c r="AM879" s="254"/>
      <c r="AN879" s="262"/>
      <c r="AO879" s="249"/>
      <c r="AP879" s="238"/>
      <c r="AQ879" s="238"/>
      <c r="AR879" s="238"/>
      <c r="AS879" s="242"/>
      <c r="AT879" s="214"/>
      <c r="AU879" s="238"/>
      <c r="AV879" s="238"/>
      <c r="AW879" s="238"/>
      <c r="AX879" s="239"/>
      <c r="AY879" s="249"/>
      <c r="AZ879" s="238"/>
      <c r="BA879" s="238"/>
      <c r="BB879" s="238"/>
      <c r="BC879" s="246"/>
      <c r="BD879" s="254"/>
      <c r="BE879" s="252"/>
      <c r="BF879" s="249"/>
      <c r="BG879" s="238"/>
      <c r="BH879" s="238"/>
      <c r="BI879" s="238"/>
      <c r="BJ879" s="239"/>
      <c r="BK879" s="249"/>
      <c r="BL879" s="238"/>
      <c r="BM879" s="238"/>
      <c r="BN879" s="238"/>
      <c r="BO879" s="246"/>
      <c r="BP879" s="223"/>
      <c r="BQ879" s="238"/>
      <c r="BR879" s="238"/>
      <c r="BS879" s="238"/>
      <c r="BT879" s="246"/>
      <c r="BU879" s="249"/>
      <c r="BV879" s="238"/>
      <c r="BW879" s="238"/>
      <c r="BX879" s="238"/>
      <c r="BY879" s="246"/>
      <c r="CA879" s="222"/>
      <c r="CB879" s="216"/>
      <c r="CC879" s="216"/>
      <c r="CD879" s="216"/>
      <c r="CE879" s="216"/>
      <c r="CF879" s="216">
        <f t="shared" si="669"/>
        <v>0</v>
      </c>
      <c r="CH879" s="263"/>
      <c r="CJ879" s="274"/>
    </row>
    <row r="880" spans="1:88" s="211" customFormat="1" ht="16.5" customHeight="1" x14ac:dyDescent="0.15">
      <c r="A880" s="213">
        <f>+ROW()-14</f>
        <v>866</v>
      </c>
      <c r="B880" s="236" t="s">
        <v>74</v>
      </c>
      <c r="C880" s="268" t="s">
        <v>659</v>
      </c>
      <c r="D880" s="266" t="s">
        <v>670</v>
      </c>
      <c r="E880" s="267" t="s">
        <v>660</v>
      </c>
      <c r="F880" s="272" t="s">
        <v>661</v>
      </c>
      <c r="G880" s="224"/>
      <c r="H880" s="263" t="s">
        <v>671</v>
      </c>
      <c r="I880" s="230">
        <v>38443</v>
      </c>
      <c r="J880" s="231" t="s">
        <v>672</v>
      </c>
      <c r="K880" s="232">
        <v>10</v>
      </c>
      <c r="L880" s="232">
        <v>6</v>
      </c>
      <c r="M880" s="232">
        <v>1</v>
      </c>
      <c r="N880" s="232">
        <v>1</v>
      </c>
      <c r="O880" s="232">
        <v>1</v>
      </c>
      <c r="P880" s="232">
        <v>3</v>
      </c>
      <c r="Q880" s="233">
        <v>3</v>
      </c>
      <c r="R880" s="255"/>
      <c r="S880" s="255"/>
      <c r="T880" s="258">
        <v>400000</v>
      </c>
      <c r="U880" s="214">
        <f>AH880+AO880</f>
        <v>352455</v>
      </c>
      <c r="V880" s="218">
        <f>AI880+AP880</f>
        <v>0</v>
      </c>
      <c r="W880" s="218">
        <f>AJ880+AQ880</f>
        <v>0</v>
      </c>
      <c r="X880" s="218">
        <f>AK880+AR880</f>
        <v>0</v>
      </c>
      <c r="Y880" s="212">
        <f>AL880+AS880</f>
        <v>352455</v>
      </c>
      <c r="Z880" s="214">
        <v>47545</v>
      </c>
      <c r="AA880" s="218"/>
      <c r="AB880" s="218">
        <f>AV880+BA880+BH880+BM880+BR880+BW880</f>
        <v>0</v>
      </c>
      <c r="AC880" s="218">
        <f>AW880+BB880+BI880+BN880+BS880+BX880</f>
        <v>0</v>
      </c>
      <c r="AD880" s="212">
        <f>AX880+BC880+BJ880+BO880+BT880+BY880</f>
        <v>0</v>
      </c>
      <c r="AE880" s="252"/>
      <c r="AF880" s="252"/>
      <c r="AH880" s="249">
        <f>SUM(AI880:AL880)</f>
        <v>352455</v>
      </c>
      <c r="AI880" s="238"/>
      <c r="AJ880" s="238"/>
      <c r="AK880" s="238"/>
      <c r="AL880" s="239">
        <v>352455</v>
      </c>
      <c r="AM880" s="254"/>
      <c r="AN880" s="262"/>
      <c r="AO880" s="249">
        <f>SUM(AP880:AS880)</f>
        <v>0</v>
      </c>
      <c r="AP880" s="238"/>
      <c r="AQ880" s="238"/>
      <c r="AR880" s="238"/>
      <c r="AS880" s="242">
        <v>0</v>
      </c>
      <c r="AT880" s="214">
        <f>SUM(AU880:AX880)</f>
        <v>0</v>
      </c>
      <c r="AU880" s="238"/>
      <c r="AV880" s="238"/>
      <c r="AW880" s="238"/>
      <c r="AX880" s="239"/>
      <c r="AY880" s="249">
        <f>SUM(AZ880:BC880)</f>
        <v>0</v>
      </c>
      <c r="AZ880" s="238"/>
      <c r="BA880" s="238"/>
      <c r="BB880" s="238"/>
      <c r="BC880" s="246"/>
      <c r="BD880" s="254"/>
      <c r="BE880" s="252"/>
      <c r="BF880" s="249">
        <f>SUM(BG880:BJ880)</f>
        <v>0</v>
      </c>
      <c r="BG880" s="238"/>
      <c r="BH880" s="238"/>
      <c r="BI880" s="238"/>
      <c r="BJ880" s="239"/>
      <c r="BK880" s="249">
        <f>SUM(BL880:BO880)</f>
        <v>0</v>
      </c>
      <c r="BL880" s="238"/>
      <c r="BM880" s="238"/>
      <c r="BN880" s="238"/>
      <c r="BO880" s="246"/>
      <c r="BP880" s="223">
        <f>SUM(BQ880:BT880)</f>
        <v>0</v>
      </c>
      <c r="BQ880" s="238"/>
      <c r="BR880" s="238"/>
      <c r="BS880" s="238"/>
      <c r="BT880" s="246"/>
      <c r="BU880" s="249">
        <f>SUM(BV880:BY880)</f>
        <v>0</v>
      </c>
      <c r="BV880" s="238"/>
      <c r="BW880" s="238"/>
      <c r="BX880" s="238"/>
      <c r="BY880" s="246"/>
      <c r="CA880" s="222">
        <v>777</v>
      </c>
      <c r="CB880" s="216"/>
      <c r="CC880" s="216"/>
      <c r="CD880" s="216"/>
      <c r="CE880" s="216"/>
      <c r="CF880" s="216">
        <f t="shared" si="669"/>
        <v>0</v>
      </c>
      <c r="CH880" s="263" t="s">
        <v>673</v>
      </c>
      <c r="CJ880" s="274">
        <v>101</v>
      </c>
    </row>
    <row r="881" spans="1:88" s="211" customFormat="1" ht="16.5" customHeight="1" x14ac:dyDescent="0.15">
      <c r="A881" s="213"/>
      <c r="B881" s="236"/>
      <c r="C881" s="268"/>
      <c r="D881" s="697" t="s">
        <v>670</v>
      </c>
      <c r="E881" s="267"/>
      <c r="F881" s="272"/>
      <c r="G881" s="224"/>
      <c r="H881" s="1175" t="s">
        <v>671</v>
      </c>
      <c r="I881" s="230"/>
      <c r="J881" s="231"/>
      <c r="K881" s="232"/>
      <c r="L881" s="232"/>
      <c r="M881" s="232"/>
      <c r="N881" s="232"/>
      <c r="O881" s="232"/>
      <c r="P881" s="232"/>
      <c r="Q881" s="233"/>
      <c r="R881" s="255"/>
      <c r="S881" s="255"/>
      <c r="T881" s="939">
        <f>SUBTOTAL(9,T880:T880)</f>
        <v>400000</v>
      </c>
      <c r="U881" s="1146">
        <f t="shared" ref="U881:AD881" si="683">SUBTOTAL(9,U880:U880)</f>
        <v>352455</v>
      </c>
      <c r="V881" s="218">
        <f t="shared" si="683"/>
        <v>0</v>
      </c>
      <c r="W881" s="218">
        <f t="shared" si="683"/>
        <v>0</v>
      </c>
      <c r="X881" s="218">
        <f t="shared" si="683"/>
        <v>0</v>
      </c>
      <c r="Y881" s="212">
        <f t="shared" si="683"/>
        <v>352455</v>
      </c>
      <c r="Z881" s="1146">
        <f>SUBTOTAL(9,Z880:Z880)</f>
        <v>47545</v>
      </c>
      <c r="AA881" s="218"/>
      <c r="AB881" s="218">
        <f t="shared" si="683"/>
        <v>0</v>
      </c>
      <c r="AC881" s="218">
        <f t="shared" si="683"/>
        <v>0</v>
      </c>
      <c r="AD881" s="212">
        <f t="shared" si="683"/>
        <v>0</v>
      </c>
      <c r="AE881" s="252"/>
      <c r="AF881" s="252"/>
      <c r="AH881" s="249"/>
      <c r="AI881" s="238"/>
      <c r="AJ881" s="238"/>
      <c r="AK881" s="238"/>
      <c r="AL881" s="239"/>
      <c r="AM881" s="254"/>
      <c r="AN881" s="262"/>
      <c r="AO881" s="249"/>
      <c r="AP881" s="238"/>
      <c r="AQ881" s="238"/>
      <c r="AR881" s="238"/>
      <c r="AS881" s="242"/>
      <c r="AT881" s="214"/>
      <c r="AU881" s="238"/>
      <c r="AV881" s="238"/>
      <c r="AW881" s="238"/>
      <c r="AX881" s="239"/>
      <c r="AY881" s="249"/>
      <c r="AZ881" s="238"/>
      <c r="BA881" s="238"/>
      <c r="BB881" s="238"/>
      <c r="BC881" s="246"/>
      <c r="BD881" s="254"/>
      <c r="BE881" s="252"/>
      <c r="BF881" s="249"/>
      <c r="BG881" s="238"/>
      <c r="BH881" s="238"/>
      <c r="BI881" s="238"/>
      <c r="BJ881" s="239"/>
      <c r="BK881" s="249"/>
      <c r="BL881" s="238"/>
      <c r="BM881" s="238"/>
      <c r="BN881" s="238"/>
      <c r="BO881" s="246"/>
      <c r="BP881" s="223"/>
      <c r="BQ881" s="238"/>
      <c r="BR881" s="238"/>
      <c r="BS881" s="238"/>
      <c r="BT881" s="246"/>
      <c r="BU881" s="249"/>
      <c r="BV881" s="238"/>
      <c r="BW881" s="238"/>
      <c r="BX881" s="238"/>
      <c r="BY881" s="246"/>
      <c r="CA881" s="222"/>
      <c r="CB881" s="216"/>
      <c r="CC881" s="216"/>
      <c r="CD881" s="216"/>
      <c r="CE881" s="216"/>
      <c r="CF881" s="216">
        <f t="shared" si="669"/>
        <v>0</v>
      </c>
      <c r="CH881" s="263"/>
      <c r="CJ881" s="274"/>
    </row>
    <row r="882" spans="1:88" s="211" customFormat="1" ht="16.5" customHeight="1" x14ac:dyDescent="0.15">
      <c r="A882" s="213">
        <f>+ROW()-14</f>
        <v>868</v>
      </c>
      <c r="B882" s="236" t="s">
        <v>74</v>
      </c>
      <c r="C882" s="268" t="s">
        <v>659</v>
      </c>
      <c r="D882" s="266" t="s">
        <v>674</v>
      </c>
      <c r="E882" s="267" t="s">
        <v>660</v>
      </c>
      <c r="F882" s="272" t="s">
        <v>661</v>
      </c>
      <c r="G882" s="224"/>
      <c r="H882" s="263" t="s">
        <v>675</v>
      </c>
      <c r="I882" s="230">
        <v>38808</v>
      </c>
      <c r="J882" s="231" t="s">
        <v>676</v>
      </c>
      <c r="K882" s="232">
        <v>10</v>
      </c>
      <c r="L882" s="232">
        <v>6</v>
      </c>
      <c r="M882" s="232">
        <v>1</v>
      </c>
      <c r="N882" s="232">
        <v>1</v>
      </c>
      <c r="O882" s="232">
        <v>1</v>
      </c>
      <c r="P882" s="232">
        <v>3</v>
      </c>
      <c r="Q882" s="233">
        <v>3</v>
      </c>
      <c r="R882" s="255"/>
      <c r="S882" s="255"/>
      <c r="T882" s="258">
        <v>400000</v>
      </c>
      <c r="U882" s="214">
        <f>AH882+AO882</f>
        <v>400000</v>
      </c>
      <c r="V882" s="218">
        <f>AI882+AP882</f>
        <v>0</v>
      </c>
      <c r="W882" s="218">
        <f>AJ882+AQ882</f>
        <v>0</v>
      </c>
      <c r="X882" s="218">
        <f>AK882+AR882</f>
        <v>0</v>
      </c>
      <c r="Y882" s="212">
        <f>AL882+AS882</f>
        <v>400000</v>
      </c>
      <c r="Z882" s="214">
        <v>0</v>
      </c>
      <c r="AA882" s="218"/>
      <c r="AB882" s="218">
        <f>AV882+BA882+BH882+BM882+BR882+BW882</f>
        <v>0</v>
      </c>
      <c r="AC882" s="218">
        <f>AW882+BB882+BI882+BN882+BS882+BX882</f>
        <v>0</v>
      </c>
      <c r="AD882" s="212">
        <f>AX882+BC882+BJ882+BO882+BT882+BY882</f>
        <v>0</v>
      </c>
      <c r="AE882" s="252"/>
      <c r="AF882" s="252"/>
      <c r="AH882" s="249">
        <f>SUM(AI882:AL882)</f>
        <v>400000</v>
      </c>
      <c r="AI882" s="238"/>
      <c r="AJ882" s="238"/>
      <c r="AK882" s="238"/>
      <c r="AL882" s="239">
        <v>400000</v>
      </c>
      <c r="AM882" s="254"/>
      <c r="AN882" s="262"/>
      <c r="AO882" s="249">
        <f>SUM(AP882:AS882)</f>
        <v>0</v>
      </c>
      <c r="AP882" s="238"/>
      <c r="AQ882" s="238"/>
      <c r="AR882" s="238"/>
      <c r="AS882" s="242">
        <v>0</v>
      </c>
      <c r="AT882" s="214">
        <f>SUM(AU882:AX882)</f>
        <v>0</v>
      </c>
      <c r="AU882" s="238"/>
      <c r="AV882" s="238"/>
      <c r="AW882" s="238"/>
      <c r="AX882" s="239"/>
      <c r="AY882" s="249">
        <f>SUM(AZ882:BC882)</f>
        <v>0</v>
      </c>
      <c r="AZ882" s="238"/>
      <c r="BA882" s="238"/>
      <c r="BB882" s="238"/>
      <c r="BC882" s="246"/>
      <c r="BD882" s="254"/>
      <c r="BE882" s="252"/>
      <c r="BF882" s="249">
        <f>SUM(BG882:BJ882)</f>
        <v>0</v>
      </c>
      <c r="BG882" s="238"/>
      <c r="BH882" s="238"/>
      <c r="BI882" s="238"/>
      <c r="BJ882" s="239"/>
      <c r="BK882" s="249">
        <f>SUM(BL882:BO882)</f>
        <v>0</v>
      </c>
      <c r="BL882" s="238"/>
      <c r="BM882" s="238"/>
      <c r="BN882" s="238"/>
      <c r="BO882" s="246"/>
      <c r="BP882" s="223">
        <f>SUM(BQ882:BT882)</f>
        <v>0</v>
      </c>
      <c r="BQ882" s="238"/>
      <c r="BR882" s="238"/>
      <c r="BS882" s="238"/>
      <c r="BT882" s="246"/>
      <c r="BU882" s="249">
        <f>SUM(BV882:BY882)</f>
        <v>0</v>
      </c>
      <c r="BV882" s="238"/>
      <c r="BW882" s="238"/>
      <c r="BX882" s="238"/>
      <c r="BY882" s="246"/>
      <c r="CA882" s="222">
        <v>779</v>
      </c>
      <c r="CB882" s="216"/>
      <c r="CC882" s="216"/>
      <c r="CD882" s="216"/>
      <c r="CE882" s="216"/>
      <c r="CF882" s="216">
        <f t="shared" si="669"/>
        <v>0</v>
      </c>
      <c r="CH882" s="263" t="s">
        <v>677</v>
      </c>
      <c r="CJ882" s="274">
        <v>101</v>
      </c>
    </row>
    <row r="883" spans="1:88" s="211" customFormat="1" ht="16.5" customHeight="1" x14ac:dyDescent="0.15">
      <c r="A883" s="213"/>
      <c r="B883" s="236"/>
      <c r="C883" s="268"/>
      <c r="D883" s="697" t="s">
        <v>674</v>
      </c>
      <c r="E883" s="267"/>
      <c r="F883" s="272"/>
      <c r="G883" s="224"/>
      <c r="H883" s="1175" t="s">
        <v>675</v>
      </c>
      <c r="I883" s="230"/>
      <c r="J883" s="231"/>
      <c r="K883" s="232"/>
      <c r="L883" s="232"/>
      <c r="M883" s="232"/>
      <c r="N883" s="232"/>
      <c r="O883" s="232"/>
      <c r="P883" s="232"/>
      <c r="Q883" s="233"/>
      <c r="R883" s="255"/>
      <c r="S883" s="255"/>
      <c r="T883" s="939">
        <f>SUBTOTAL(9,T882:T882)</f>
        <v>400000</v>
      </c>
      <c r="U883" s="1146">
        <f t="shared" ref="U883:AD883" si="684">SUBTOTAL(9,U882:U882)</f>
        <v>400000</v>
      </c>
      <c r="V883" s="218">
        <f t="shared" si="684"/>
        <v>0</v>
      </c>
      <c r="W883" s="218">
        <f t="shared" si="684"/>
        <v>0</v>
      </c>
      <c r="X883" s="218">
        <f t="shared" si="684"/>
        <v>0</v>
      </c>
      <c r="Y883" s="212">
        <f t="shared" si="684"/>
        <v>400000</v>
      </c>
      <c r="Z883" s="214">
        <f>SUBTOTAL(9,Z882:Z882)</f>
        <v>0</v>
      </c>
      <c r="AA883" s="218"/>
      <c r="AB883" s="218">
        <f t="shared" si="684"/>
        <v>0</v>
      </c>
      <c r="AC883" s="218">
        <f t="shared" si="684"/>
        <v>0</v>
      </c>
      <c r="AD883" s="212">
        <f t="shared" si="684"/>
        <v>0</v>
      </c>
      <c r="AE883" s="252"/>
      <c r="AF883" s="252"/>
      <c r="AH883" s="249"/>
      <c r="AI883" s="238"/>
      <c r="AJ883" s="238"/>
      <c r="AK883" s="238"/>
      <c r="AL883" s="239"/>
      <c r="AM883" s="254"/>
      <c r="AN883" s="262"/>
      <c r="AO883" s="249"/>
      <c r="AP883" s="238"/>
      <c r="AQ883" s="238"/>
      <c r="AR883" s="238"/>
      <c r="AS883" s="242"/>
      <c r="AT883" s="214"/>
      <c r="AU883" s="238"/>
      <c r="AV883" s="238"/>
      <c r="AW883" s="238"/>
      <c r="AX883" s="239"/>
      <c r="AY883" s="249"/>
      <c r="AZ883" s="238"/>
      <c r="BA883" s="238"/>
      <c r="BB883" s="238"/>
      <c r="BC883" s="246"/>
      <c r="BD883" s="254"/>
      <c r="BE883" s="252"/>
      <c r="BF883" s="249"/>
      <c r="BG883" s="238"/>
      <c r="BH883" s="238"/>
      <c r="BI883" s="238"/>
      <c r="BJ883" s="239"/>
      <c r="BK883" s="249"/>
      <c r="BL883" s="238"/>
      <c r="BM883" s="238"/>
      <c r="BN883" s="238"/>
      <c r="BO883" s="246"/>
      <c r="BP883" s="223"/>
      <c r="BQ883" s="238"/>
      <c r="BR883" s="238"/>
      <c r="BS883" s="238"/>
      <c r="BT883" s="246"/>
      <c r="BU883" s="249"/>
      <c r="BV883" s="238"/>
      <c r="BW883" s="238"/>
      <c r="BX883" s="238"/>
      <c r="BY883" s="246"/>
      <c r="CA883" s="222"/>
      <c r="CB883" s="216"/>
      <c r="CC883" s="216"/>
      <c r="CD883" s="216"/>
      <c r="CE883" s="216"/>
      <c r="CF883" s="216">
        <f t="shared" si="669"/>
        <v>0</v>
      </c>
      <c r="CH883" s="263"/>
      <c r="CJ883" s="274"/>
    </row>
    <row r="884" spans="1:88" s="211" customFormat="1" ht="16.5" customHeight="1" x14ac:dyDescent="0.15">
      <c r="A884" s="213">
        <f>+ROW()-14</f>
        <v>870</v>
      </c>
      <c r="B884" s="236" t="s">
        <v>74</v>
      </c>
      <c r="C884" s="268" t="s">
        <v>659</v>
      </c>
      <c r="D884" s="266" t="s">
        <v>678</v>
      </c>
      <c r="E884" s="267" t="s">
        <v>660</v>
      </c>
      <c r="F884" s="272" t="s">
        <v>661</v>
      </c>
      <c r="G884" s="224" t="s">
        <v>679</v>
      </c>
      <c r="H884" s="263" t="s">
        <v>680</v>
      </c>
      <c r="I884" s="230">
        <v>39173</v>
      </c>
      <c r="J884" s="231" t="s">
        <v>681</v>
      </c>
      <c r="K884" s="232">
        <v>10</v>
      </c>
      <c r="L884" s="232">
        <v>6</v>
      </c>
      <c r="M884" s="232">
        <v>1</v>
      </c>
      <c r="N884" s="232">
        <v>1</v>
      </c>
      <c r="O884" s="232">
        <v>1</v>
      </c>
      <c r="P884" s="232">
        <v>3</v>
      </c>
      <c r="Q884" s="233">
        <v>3</v>
      </c>
      <c r="R884" s="255"/>
      <c r="S884" s="255"/>
      <c r="T884" s="258">
        <v>400000</v>
      </c>
      <c r="U884" s="214">
        <f>AH884+AO884</f>
        <v>400000</v>
      </c>
      <c r="V884" s="218">
        <f>AI884+AP884</f>
        <v>0</v>
      </c>
      <c r="W884" s="218">
        <f>AJ884+AQ884</f>
        <v>0</v>
      </c>
      <c r="X884" s="218">
        <f>AK884+AR884</f>
        <v>0</v>
      </c>
      <c r="Y884" s="212">
        <f>AL884+AS884</f>
        <v>400000</v>
      </c>
      <c r="Z884" s="214">
        <v>0</v>
      </c>
      <c r="AA884" s="218"/>
      <c r="AB884" s="218">
        <f>AV884+BA884+BH884+BM884+BR884+BW884</f>
        <v>0</v>
      </c>
      <c r="AC884" s="218">
        <f>AW884+BB884+BI884+BN884+BS884+BX884</f>
        <v>0</v>
      </c>
      <c r="AD884" s="212">
        <f>AX884+BC884+BJ884+BO884+BT884+BY884</f>
        <v>0</v>
      </c>
      <c r="AE884" s="252"/>
      <c r="AF884" s="252"/>
      <c r="AH884" s="249">
        <f>SUM(AI884:AL884)</f>
        <v>400000</v>
      </c>
      <c r="AI884" s="238"/>
      <c r="AJ884" s="238"/>
      <c r="AK884" s="238"/>
      <c r="AL884" s="239">
        <v>400000</v>
      </c>
      <c r="AM884" s="254"/>
      <c r="AN884" s="262"/>
      <c r="AO884" s="249">
        <f>SUM(AP884:AS884)</f>
        <v>0</v>
      </c>
      <c r="AP884" s="238"/>
      <c r="AQ884" s="238"/>
      <c r="AR884" s="238"/>
      <c r="AS884" s="242">
        <v>0</v>
      </c>
      <c r="AT884" s="214">
        <f>SUM(AU884:AX884)</f>
        <v>0</v>
      </c>
      <c r="AU884" s="238"/>
      <c r="AV884" s="238"/>
      <c r="AW884" s="238"/>
      <c r="AX884" s="239"/>
      <c r="AY884" s="249">
        <f>SUM(AZ884:BC884)</f>
        <v>0</v>
      </c>
      <c r="AZ884" s="238"/>
      <c r="BA884" s="238"/>
      <c r="BB884" s="238"/>
      <c r="BC884" s="246"/>
      <c r="BD884" s="254"/>
      <c r="BE884" s="252"/>
      <c r="BF884" s="249">
        <f>SUM(BG884:BJ884)</f>
        <v>0</v>
      </c>
      <c r="BG884" s="238"/>
      <c r="BH884" s="238"/>
      <c r="BI884" s="238"/>
      <c r="BJ884" s="239"/>
      <c r="BK884" s="249">
        <f>SUM(BL884:BO884)</f>
        <v>0</v>
      </c>
      <c r="BL884" s="238"/>
      <c r="BM884" s="238"/>
      <c r="BN884" s="238"/>
      <c r="BO884" s="246"/>
      <c r="BP884" s="223">
        <f>SUM(BQ884:BT884)</f>
        <v>0</v>
      </c>
      <c r="BQ884" s="238"/>
      <c r="BR884" s="238"/>
      <c r="BS884" s="238"/>
      <c r="BT884" s="246"/>
      <c r="BU884" s="249">
        <f>SUM(BV884:BY884)</f>
        <v>0</v>
      </c>
      <c r="BV884" s="238"/>
      <c r="BW884" s="238"/>
      <c r="BX884" s="238"/>
      <c r="BY884" s="246"/>
      <c r="CA884" s="222">
        <v>781</v>
      </c>
      <c r="CB884" s="216"/>
      <c r="CC884" s="216"/>
      <c r="CD884" s="216"/>
      <c r="CE884" s="216"/>
      <c r="CF884" s="216">
        <f t="shared" si="669"/>
        <v>0</v>
      </c>
      <c r="CH884" s="263" t="s">
        <v>682</v>
      </c>
      <c r="CJ884" s="274">
        <v>101</v>
      </c>
    </row>
    <row r="885" spans="1:88" s="211" customFormat="1" ht="16.5" customHeight="1" x14ac:dyDescent="0.15">
      <c r="A885" s="213"/>
      <c r="B885" s="236"/>
      <c r="C885" s="268"/>
      <c r="D885" s="697" t="s">
        <v>678</v>
      </c>
      <c r="E885" s="267"/>
      <c r="F885" s="272"/>
      <c r="G885" s="224"/>
      <c r="H885" s="1175" t="s">
        <v>680</v>
      </c>
      <c r="I885" s="230"/>
      <c r="J885" s="231"/>
      <c r="K885" s="232"/>
      <c r="L885" s="232"/>
      <c r="M885" s="232"/>
      <c r="N885" s="232"/>
      <c r="O885" s="232"/>
      <c r="P885" s="232"/>
      <c r="Q885" s="233"/>
      <c r="R885" s="255"/>
      <c r="S885" s="255"/>
      <c r="T885" s="939">
        <f>SUBTOTAL(9,T884:T884)</f>
        <v>400000</v>
      </c>
      <c r="U885" s="1146">
        <f t="shared" ref="U885:AD885" si="685">SUBTOTAL(9,U884:U884)</f>
        <v>400000</v>
      </c>
      <c r="V885" s="218">
        <f t="shared" si="685"/>
        <v>0</v>
      </c>
      <c r="W885" s="218">
        <f t="shared" si="685"/>
        <v>0</v>
      </c>
      <c r="X885" s="218">
        <f t="shared" si="685"/>
        <v>0</v>
      </c>
      <c r="Y885" s="212">
        <f t="shared" si="685"/>
        <v>400000</v>
      </c>
      <c r="Z885" s="214">
        <f>SUBTOTAL(9,Z884:Z884)</f>
        <v>0</v>
      </c>
      <c r="AA885" s="218"/>
      <c r="AB885" s="218">
        <f t="shared" si="685"/>
        <v>0</v>
      </c>
      <c r="AC885" s="218">
        <f t="shared" si="685"/>
        <v>0</v>
      </c>
      <c r="AD885" s="212">
        <f t="shared" si="685"/>
        <v>0</v>
      </c>
      <c r="AE885" s="252"/>
      <c r="AF885" s="252"/>
      <c r="AH885" s="249"/>
      <c r="AI885" s="238"/>
      <c r="AJ885" s="238"/>
      <c r="AK885" s="238"/>
      <c r="AL885" s="239"/>
      <c r="AM885" s="254"/>
      <c r="AN885" s="262"/>
      <c r="AO885" s="249"/>
      <c r="AP885" s="238"/>
      <c r="AQ885" s="238"/>
      <c r="AR885" s="238"/>
      <c r="AS885" s="242"/>
      <c r="AT885" s="214"/>
      <c r="AU885" s="238"/>
      <c r="AV885" s="238"/>
      <c r="AW885" s="238"/>
      <c r="AX885" s="239"/>
      <c r="AY885" s="249"/>
      <c r="AZ885" s="238"/>
      <c r="BA885" s="238"/>
      <c r="BB885" s="238"/>
      <c r="BC885" s="246"/>
      <c r="BD885" s="254"/>
      <c r="BE885" s="252"/>
      <c r="BF885" s="249"/>
      <c r="BG885" s="238"/>
      <c r="BH885" s="238"/>
      <c r="BI885" s="238"/>
      <c r="BJ885" s="239"/>
      <c r="BK885" s="249"/>
      <c r="BL885" s="238"/>
      <c r="BM885" s="238"/>
      <c r="BN885" s="238"/>
      <c r="BO885" s="246"/>
      <c r="BP885" s="223"/>
      <c r="BQ885" s="238"/>
      <c r="BR885" s="238"/>
      <c r="BS885" s="238"/>
      <c r="BT885" s="246"/>
      <c r="BU885" s="249"/>
      <c r="BV885" s="238"/>
      <c r="BW885" s="238"/>
      <c r="BX885" s="238"/>
      <c r="BY885" s="246"/>
      <c r="CA885" s="222"/>
      <c r="CB885" s="216"/>
      <c r="CC885" s="216"/>
      <c r="CD885" s="216"/>
      <c r="CE885" s="216"/>
      <c r="CF885" s="216">
        <f t="shared" si="669"/>
        <v>0</v>
      </c>
      <c r="CH885" s="263"/>
      <c r="CJ885" s="274"/>
    </row>
    <row r="886" spans="1:88" s="211" customFormat="1" ht="16.5" customHeight="1" x14ac:dyDescent="0.15">
      <c r="A886" s="213">
        <f>+ROW()-14</f>
        <v>872</v>
      </c>
      <c r="B886" s="236" t="s">
        <v>74</v>
      </c>
      <c r="C886" s="268" t="s">
        <v>659</v>
      </c>
      <c r="D886" s="266" t="s">
        <v>683</v>
      </c>
      <c r="E886" s="267" t="s">
        <v>660</v>
      </c>
      <c r="F886" s="272" t="s">
        <v>661</v>
      </c>
      <c r="G886" s="224" t="s">
        <v>679</v>
      </c>
      <c r="H886" s="263" t="s">
        <v>684</v>
      </c>
      <c r="I886" s="230">
        <v>39539</v>
      </c>
      <c r="J886" s="231" t="s">
        <v>685</v>
      </c>
      <c r="K886" s="232">
        <v>10</v>
      </c>
      <c r="L886" s="232">
        <v>6</v>
      </c>
      <c r="M886" s="232">
        <v>1</v>
      </c>
      <c r="N886" s="232">
        <v>1</v>
      </c>
      <c r="O886" s="232">
        <v>1</v>
      </c>
      <c r="P886" s="232">
        <v>3</v>
      </c>
      <c r="Q886" s="233">
        <v>3</v>
      </c>
      <c r="R886" s="255"/>
      <c r="S886" s="255"/>
      <c r="T886" s="258">
        <v>400000</v>
      </c>
      <c r="U886" s="214">
        <f>AH886+AO886</f>
        <v>400000</v>
      </c>
      <c r="V886" s="218">
        <f>AI886+AP886</f>
        <v>0</v>
      </c>
      <c r="W886" s="218">
        <f>AJ886+AQ886</f>
        <v>0</v>
      </c>
      <c r="X886" s="218">
        <f>AK886+AR886</f>
        <v>0</v>
      </c>
      <c r="Y886" s="212">
        <f>AL886+AS886</f>
        <v>400000</v>
      </c>
      <c r="Z886" s="214">
        <v>0</v>
      </c>
      <c r="AA886" s="218"/>
      <c r="AB886" s="218">
        <f>AV886+BA886+BH886+BM886+BR886+BW886</f>
        <v>0</v>
      </c>
      <c r="AC886" s="218">
        <f>AW886+BB886+BI886+BN886+BS886+BX886</f>
        <v>0</v>
      </c>
      <c r="AD886" s="212">
        <f>AX886+BC886+BJ886+BO886+BT886+BY886</f>
        <v>0</v>
      </c>
      <c r="AE886" s="252"/>
      <c r="AF886" s="252"/>
      <c r="AH886" s="249">
        <f>SUM(AI886:AL886)</f>
        <v>400000</v>
      </c>
      <c r="AI886" s="238"/>
      <c r="AJ886" s="238"/>
      <c r="AK886" s="238"/>
      <c r="AL886" s="239">
        <v>400000</v>
      </c>
      <c r="AM886" s="254"/>
      <c r="AN886" s="262"/>
      <c r="AO886" s="249">
        <f>SUM(AP886:AS886)</f>
        <v>0</v>
      </c>
      <c r="AP886" s="238"/>
      <c r="AQ886" s="238"/>
      <c r="AR886" s="238"/>
      <c r="AS886" s="242">
        <v>0</v>
      </c>
      <c r="AT886" s="214">
        <f>SUM(AU886:AX886)</f>
        <v>0</v>
      </c>
      <c r="AU886" s="238"/>
      <c r="AV886" s="238"/>
      <c r="AW886" s="238"/>
      <c r="AX886" s="239"/>
      <c r="AY886" s="249">
        <f>SUM(AZ886:BC886)</f>
        <v>0</v>
      </c>
      <c r="AZ886" s="238"/>
      <c r="BA886" s="238"/>
      <c r="BB886" s="238"/>
      <c r="BC886" s="246"/>
      <c r="BD886" s="254"/>
      <c r="BE886" s="252"/>
      <c r="BF886" s="249">
        <f>SUM(BG886:BJ886)</f>
        <v>0</v>
      </c>
      <c r="BG886" s="238"/>
      <c r="BH886" s="238"/>
      <c r="BI886" s="238"/>
      <c r="BJ886" s="239"/>
      <c r="BK886" s="249">
        <f>SUM(BL886:BO886)</f>
        <v>0</v>
      </c>
      <c r="BL886" s="238"/>
      <c r="BM886" s="238"/>
      <c r="BN886" s="238"/>
      <c r="BO886" s="246"/>
      <c r="BP886" s="223">
        <f>SUM(BQ886:BT886)</f>
        <v>0</v>
      </c>
      <c r="BQ886" s="238"/>
      <c r="BR886" s="238"/>
      <c r="BS886" s="238"/>
      <c r="BT886" s="246"/>
      <c r="BU886" s="249">
        <f>SUM(BV886:BY886)</f>
        <v>0</v>
      </c>
      <c r="BV886" s="238"/>
      <c r="BW886" s="238"/>
      <c r="BX886" s="238"/>
      <c r="BY886" s="246"/>
      <c r="CA886" s="222">
        <v>783</v>
      </c>
      <c r="CB886" s="216"/>
      <c r="CC886" s="216"/>
      <c r="CD886" s="216"/>
      <c r="CE886" s="216"/>
      <c r="CF886" s="216">
        <f t="shared" si="669"/>
        <v>0</v>
      </c>
      <c r="CH886" s="263" t="s">
        <v>686</v>
      </c>
      <c r="CJ886" s="274">
        <v>101</v>
      </c>
    </row>
    <row r="887" spans="1:88" s="211" customFormat="1" ht="16.5" customHeight="1" x14ac:dyDescent="0.15">
      <c r="A887" s="213"/>
      <c r="B887" s="236"/>
      <c r="C887" s="268"/>
      <c r="D887" s="697" t="s">
        <v>683</v>
      </c>
      <c r="E887" s="267"/>
      <c r="F887" s="272"/>
      <c r="G887" s="224"/>
      <c r="H887" s="1175" t="s">
        <v>684</v>
      </c>
      <c r="I887" s="230"/>
      <c r="J887" s="231"/>
      <c r="K887" s="232"/>
      <c r="L887" s="232"/>
      <c r="M887" s="232"/>
      <c r="N887" s="232"/>
      <c r="O887" s="232"/>
      <c r="P887" s="232"/>
      <c r="Q887" s="233"/>
      <c r="R887" s="255"/>
      <c r="S887" s="255"/>
      <c r="T887" s="939">
        <f>SUBTOTAL(9,T886:T886)</f>
        <v>400000</v>
      </c>
      <c r="U887" s="1146">
        <f t="shared" ref="U887:AD887" si="686">SUBTOTAL(9,U886:U886)</f>
        <v>400000</v>
      </c>
      <c r="V887" s="218">
        <f t="shared" si="686"/>
        <v>0</v>
      </c>
      <c r="W887" s="218">
        <f t="shared" si="686"/>
        <v>0</v>
      </c>
      <c r="X887" s="218">
        <f t="shared" si="686"/>
        <v>0</v>
      </c>
      <c r="Y887" s="212">
        <f t="shared" si="686"/>
        <v>400000</v>
      </c>
      <c r="Z887" s="214">
        <f>SUBTOTAL(9,Z886:Z886)</f>
        <v>0</v>
      </c>
      <c r="AA887" s="218"/>
      <c r="AB887" s="218">
        <f t="shared" si="686"/>
        <v>0</v>
      </c>
      <c r="AC887" s="218">
        <f t="shared" si="686"/>
        <v>0</v>
      </c>
      <c r="AD887" s="212">
        <f t="shared" si="686"/>
        <v>0</v>
      </c>
      <c r="AE887" s="252"/>
      <c r="AF887" s="252"/>
      <c r="AH887" s="249"/>
      <c r="AI887" s="238"/>
      <c r="AJ887" s="238"/>
      <c r="AK887" s="238"/>
      <c r="AL887" s="239"/>
      <c r="AM887" s="254"/>
      <c r="AN887" s="262"/>
      <c r="AO887" s="249"/>
      <c r="AP887" s="238"/>
      <c r="AQ887" s="238"/>
      <c r="AR887" s="238"/>
      <c r="AS887" s="242"/>
      <c r="AT887" s="214"/>
      <c r="AU887" s="238"/>
      <c r="AV887" s="238"/>
      <c r="AW887" s="238"/>
      <c r="AX887" s="239"/>
      <c r="AY887" s="249"/>
      <c r="AZ887" s="238"/>
      <c r="BA887" s="238"/>
      <c r="BB887" s="238"/>
      <c r="BC887" s="246"/>
      <c r="BD887" s="254"/>
      <c r="BE887" s="252"/>
      <c r="BF887" s="249"/>
      <c r="BG887" s="238"/>
      <c r="BH887" s="238"/>
      <c r="BI887" s="238"/>
      <c r="BJ887" s="239"/>
      <c r="BK887" s="249"/>
      <c r="BL887" s="238"/>
      <c r="BM887" s="238"/>
      <c r="BN887" s="238"/>
      <c r="BO887" s="246"/>
      <c r="BP887" s="223"/>
      <c r="BQ887" s="238"/>
      <c r="BR887" s="238"/>
      <c r="BS887" s="238"/>
      <c r="BT887" s="246"/>
      <c r="BU887" s="249"/>
      <c r="BV887" s="238"/>
      <c r="BW887" s="238"/>
      <c r="BX887" s="238"/>
      <c r="BY887" s="246"/>
      <c r="CA887" s="222"/>
      <c r="CB887" s="216"/>
      <c r="CC887" s="216"/>
      <c r="CD887" s="216"/>
      <c r="CE887" s="216"/>
      <c r="CF887" s="216">
        <f t="shared" si="669"/>
        <v>0</v>
      </c>
      <c r="CH887" s="263"/>
      <c r="CJ887" s="274"/>
    </row>
    <row r="888" spans="1:88" s="211" customFormat="1" ht="16.5" customHeight="1" x14ac:dyDescent="0.15">
      <c r="A888" s="213">
        <f>+ROW()-14</f>
        <v>874</v>
      </c>
      <c r="B888" s="236" t="s">
        <v>74</v>
      </c>
      <c r="C888" s="268" t="s">
        <v>659</v>
      </c>
      <c r="D888" s="266" t="s">
        <v>687</v>
      </c>
      <c r="E888" s="267" t="s">
        <v>660</v>
      </c>
      <c r="F888" s="272" t="s">
        <v>661</v>
      </c>
      <c r="G888" s="224" t="s">
        <v>679</v>
      </c>
      <c r="H888" s="263" t="s">
        <v>688</v>
      </c>
      <c r="I888" s="230">
        <v>39904</v>
      </c>
      <c r="J888" s="231" t="s">
        <v>689</v>
      </c>
      <c r="K888" s="232">
        <v>10</v>
      </c>
      <c r="L888" s="232">
        <v>6</v>
      </c>
      <c r="M888" s="232">
        <v>1</v>
      </c>
      <c r="N888" s="232">
        <v>1</v>
      </c>
      <c r="O888" s="232">
        <v>1</v>
      </c>
      <c r="P888" s="232">
        <v>3</v>
      </c>
      <c r="Q888" s="233">
        <v>3</v>
      </c>
      <c r="R888" s="255"/>
      <c r="S888" s="255"/>
      <c r="T888" s="258">
        <v>600000</v>
      </c>
      <c r="U888" s="214">
        <f>AH888+AO888</f>
        <v>524901</v>
      </c>
      <c r="V888" s="218">
        <f>AI888+AP888</f>
        <v>0</v>
      </c>
      <c r="W888" s="218">
        <f>AJ888+AQ888</f>
        <v>0</v>
      </c>
      <c r="X888" s="218">
        <f>AK888+AR888</f>
        <v>0</v>
      </c>
      <c r="Y888" s="212">
        <f>AL888+AS888</f>
        <v>524901</v>
      </c>
      <c r="Z888" s="214">
        <v>75099</v>
      </c>
      <c r="AA888" s="218"/>
      <c r="AB888" s="218">
        <f>AV888+BA888+BH888+BM888+BR888+BW888</f>
        <v>0</v>
      </c>
      <c r="AC888" s="218">
        <f>AW888+BB888+BI888+BN888+BS888+BX888</f>
        <v>0</v>
      </c>
      <c r="AD888" s="212">
        <f>AX888+BC888+BJ888+BO888+BT888+BY888</f>
        <v>0</v>
      </c>
      <c r="AE888" s="252"/>
      <c r="AF888" s="252"/>
      <c r="AH888" s="249">
        <f>SUM(AI888:AL888)</f>
        <v>512412</v>
      </c>
      <c r="AI888" s="238"/>
      <c r="AJ888" s="238"/>
      <c r="AK888" s="238"/>
      <c r="AL888" s="239">
        <v>512412</v>
      </c>
      <c r="AM888" s="254"/>
      <c r="AN888" s="262"/>
      <c r="AO888" s="249">
        <f>SUM(AP888:AS888)</f>
        <v>12489</v>
      </c>
      <c r="AP888" s="238"/>
      <c r="AQ888" s="238"/>
      <c r="AR888" s="238"/>
      <c r="AS888" s="242">
        <v>12489</v>
      </c>
      <c r="AT888" s="214">
        <f>SUM(AU888:AX888)</f>
        <v>0</v>
      </c>
      <c r="AU888" s="238"/>
      <c r="AV888" s="238"/>
      <c r="AW888" s="238"/>
      <c r="AX888" s="239"/>
      <c r="AY888" s="249">
        <f>SUM(AZ888:BC888)</f>
        <v>0</v>
      </c>
      <c r="AZ888" s="238"/>
      <c r="BA888" s="238"/>
      <c r="BB888" s="238"/>
      <c r="BC888" s="246"/>
      <c r="BD888" s="254"/>
      <c r="BE888" s="252"/>
      <c r="BF888" s="249">
        <f>SUM(BG888:BJ888)</f>
        <v>0</v>
      </c>
      <c r="BG888" s="238"/>
      <c r="BH888" s="238"/>
      <c r="BI888" s="238"/>
      <c r="BJ888" s="239"/>
      <c r="BK888" s="249">
        <f>SUM(BL888:BO888)</f>
        <v>0</v>
      </c>
      <c r="BL888" s="238"/>
      <c r="BM888" s="238"/>
      <c r="BN888" s="238"/>
      <c r="BO888" s="246"/>
      <c r="BP888" s="223">
        <f>SUM(BQ888:BT888)</f>
        <v>0</v>
      </c>
      <c r="BQ888" s="238"/>
      <c r="BR888" s="238"/>
      <c r="BS888" s="238"/>
      <c r="BT888" s="246"/>
      <c r="BU888" s="249">
        <f>SUM(BV888:BY888)</f>
        <v>0</v>
      </c>
      <c r="BV888" s="238"/>
      <c r="BW888" s="238"/>
      <c r="BX888" s="238"/>
      <c r="BY888" s="246"/>
      <c r="CA888" s="222">
        <v>785</v>
      </c>
      <c r="CB888" s="216"/>
      <c r="CC888" s="216"/>
      <c r="CD888" s="216"/>
      <c r="CE888" s="216"/>
      <c r="CF888" s="216">
        <f t="shared" si="669"/>
        <v>0</v>
      </c>
      <c r="CH888" s="263" t="s">
        <v>690</v>
      </c>
      <c r="CJ888" s="274">
        <v>101</v>
      </c>
    </row>
    <row r="889" spans="1:88" s="211" customFormat="1" ht="16.5" customHeight="1" x14ac:dyDescent="0.15">
      <c r="A889" s="213"/>
      <c r="B889" s="236"/>
      <c r="C889" s="268"/>
      <c r="D889" s="697" t="s">
        <v>687</v>
      </c>
      <c r="E889" s="267"/>
      <c r="F889" s="272"/>
      <c r="G889" s="224"/>
      <c r="H889" s="1175" t="s">
        <v>688</v>
      </c>
      <c r="I889" s="230"/>
      <c r="J889" s="231"/>
      <c r="K889" s="232"/>
      <c r="L889" s="232"/>
      <c r="M889" s="232"/>
      <c r="N889" s="232"/>
      <c r="O889" s="232"/>
      <c r="P889" s="232"/>
      <c r="Q889" s="233"/>
      <c r="R889" s="255"/>
      <c r="S889" s="255"/>
      <c r="T889" s="939">
        <f>SUBTOTAL(9,T888:T888)</f>
        <v>600000</v>
      </c>
      <c r="U889" s="1146">
        <f t="shared" ref="U889:AD889" si="687">SUBTOTAL(9,U888:U888)</f>
        <v>524901</v>
      </c>
      <c r="V889" s="218">
        <f t="shared" si="687"/>
        <v>0</v>
      </c>
      <c r="W889" s="218">
        <f t="shared" si="687"/>
        <v>0</v>
      </c>
      <c r="X889" s="218">
        <f t="shared" si="687"/>
        <v>0</v>
      </c>
      <c r="Y889" s="212">
        <f t="shared" si="687"/>
        <v>524901</v>
      </c>
      <c r="Z889" s="1146">
        <f>SUBTOTAL(9,Z888:Z888)</f>
        <v>75099</v>
      </c>
      <c r="AA889" s="218"/>
      <c r="AB889" s="218">
        <f t="shared" si="687"/>
        <v>0</v>
      </c>
      <c r="AC889" s="218">
        <f t="shared" si="687"/>
        <v>0</v>
      </c>
      <c r="AD889" s="212">
        <f t="shared" si="687"/>
        <v>0</v>
      </c>
      <c r="AE889" s="252"/>
      <c r="AF889" s="252"/>
      <c r="AH889" s="249"/>
      <c r="AI889" s="238"/>
      <c r="AJ889" s="238"/>
      <c r="AK889" s="238"/>
      <c r="AL889" s="239"/>
      <c r="AM889" s="254"/>
      <c r="AN889" s="262"/>
      <c r="AO889" s="249"/>
      <c r="AP889" s="238"/>
      <c r="AQ889" s="238"/>
      <c r="AR889" s="238"/>
      <c r="AS889" s="242"/>
      <c r="AT889" s="214"/>
      <c r="AU889" s="238"/>
      <c r="AV889" s="238"/>
      <c r="AW889" s="238"/>
      <c r="AX889" s="239"/>
      <c r="AY889" s="249"/>
      <c r="AZ889" s="238"/>
      <c r="BA889" s="238"/>
      <c r="BB889" s="238"/>
      <c r="BC889" s="246"/>
      <c r="BD889" s="254"/>
      <c r="BE889" s="252"/>
      <c r="BF889" s="249"/>
      <c r="BG889" s="238"/>
      <c r="BH889" s="238"/>
      <c r="BI889" s="238"/>
      <c r="BJ889" s="239"/>
      <c r="BK889" s="249"/>
      <c r="BL889" s="238"/>
      <c r="BM889" s="238"/>
      <c r="BN889" s="238"/>
      <c r="BO889" s="246"/>
      <c r="BP889" s="223"/>
      <c r="BQ889" s="238"/>
      <c r="BR889" s="238"/>
      <c r="BS889" s="238"/>
      <c r="BT889" s="246"/>
      <c r="BU889" s="249"/>
      <c r="BV889" s="238"/>
      <c r="BW889" s="238"/>
      <c r="BX889" s="238"/>
      <c r="BY889" s="246"/>
      <c r="CA889" s="222"/>
      <c r="CB889" s="216"/>
      <c r="CC889" s="216"/>
      <c r="CD889" s="216"/>
      <c r="CE889" s="216"/>
      <c r="CF889" s="216">
        <f t="shared" si="669"/>
        <v>0</v>
      </c>
      <c r="CH889" s="263"/>
      <c r="CJ889" s="274"/>
    </row>
    <row r="890" spans="1:88" s="211" customFormat="1" ht="16.5" customHeight="1" x14ac:dyDescent="0.15">
      <c r="A890" s="213">
        <f>+ROW()-14</f>
        <v>876</v>
      </c>
      <c r="B890" s="236" t="s">
        <v>74</v>
      </c>
      <c r="C890" s="268" t="s">
        <v>659</v>
      </c>
      <c r="D890" s="266" t="s">
        <v>691</v>
      </c>
      <c r="E890" s="267" t="s">
        <v>660</v>
      </c>
      <c r="F890" s="272" t="s">
        <v>661</v>
      </c>
      <c r="G890" s="224" t="s">
        <v>692</v>
      </c>
      <c r="H890" s="263" t="s">
        <v>693</v>
      </c>
      <c r="I890" s="230">
        <v>40269</v>
      </c>
      <c r="J890" s="231" t="s">
        <v>694</v>
      </c>
      <c r="K890" s="232">
        <v>10</v>
      </c>
      <c r="L890" s="232">
        <v>6</v>
      </c>
      <c r="M890" s="232">
        <v>1</v>
      </c>
      <c r="N890" s="232">
        <v>1</v>
      </c>
      <c r="O890" s="232">
        <v>1</v>
      </c>
      <c r="P890" s="232">
        <v>3</v>
      </c>
      <c r="Q890" s="233">
        <v>3</v>
      </c>
      <c r="R890" s="255"/>
      <c r="S890" s="255"/>
      <c r="T890" s="258">
        <v>700000</v>
      </c>
      <c r="U890" s="214">
        <f>AH890+AO890</f>
        <v>364113</v>
      </c>
      <c r="V890" s="218">
        <f>AI890+AP890</f>
        <v>0</v>
      </c>
      <c r="W890" s="218">
        <f>AJ890+AQ890</f>
        <v>0</v>
      </c>
      <c r="X890" s="218">
        <f>AK890+AR890</f>
        <v>0</v>
      </c>
      <c r="Y890" s="212">
        <f>AL890+AS890</f>
        <v>364113</v>
      </c>
      <c r="Z890" s="214">
        <v>335887</v>
      </c>
      <c r="AA890" s="218"/>
      <c r="AB890" s="218">
        <f>AV890+BA890+BH890+BM890+BR890+BW890</f>
        <v>0</v>
      </c>
      <c r="AC890" s="218">
        <f>AW890+BB890+BI890+BN890+BS890+BX890</f>
        <v>0</v>
      </c>
      <c r="AD890" s="212">
        <f>AX890+BC890+BJ890+BO890+BT890+BY890</f>
        <v>0</v>
      </c>
      <c r="AE890" s="252"/>
      <c r="AF890" s="252"/>
      <c r="AG890" s="376"/>
      <c r="AH890" s="249">
        <f>SUM(AI890:AL890)</f>
        <v>361657</v>
      </c>
      <c r="AI890" s="238"/>
      <c r="AJ890" s="238"/>
      <c r="AK890" s="238"/>
      <c r="AL890" s="239">
        <v>361657</v>
      </c>
      <c r="AM890" s="254"/>
      <c r="AN890" s="262"/>
      <c r="AO890" s="249">
        <f>SUM(AP890:AS890)</f>
        <v>2456</v>
      </c>
      <c r="AP890" s="238"/>
      <c r="AQ890" s="238"/>
      <c r="AR890" s="238"/>
      <c r="AS890" s="242">
        <v>2456</v>
      </c>
      <c r="AT890" s="214">
        <f>SUM(AU890:AX890)</f>
        <v>0</v>
      </c>
      <c r="AU890" s="238"/>
      <c r="AV890" s="238"/>
      <c r="AW890" s="238"/>
      <c r="AX890" s="239"/>
      <c r="AY890" s="249">
        <f>SUM(AZ890:BC890)</f>
        <v>0</v>
      </c>
      <c r="AZ890" s="238"/>
      <c r="BA890" s="238"/>
      <c r="BB890" s="238"/>
      <c r="BC890" s="246"/>
      <c r="BD890" s="254"/>
      <c r="BE890" s="252"/>
      <c r="BF890" s="249">
        <f>SUM(BG890:BJ890)</f>
        <v>0</v>
      </c>
      <c r="BG890" s="238"/>
      <c r="BH890" s="238"/>
      <c r="BI890" s="238"/>
      <c r="BJ890" s="239"/>
      <c r="BK890" s="249">
        <f>SUM(BL890:BO890)</f>
        <v>0</v>
      </c>
      <c r="BL890" s="238"/>
      <c r="BM890" s="238"/>
      <c r="BN890" s="238"/>
      <c r="BO890" s="246"/>
      <c r="BP890" s="223">
        <f>SUM(BQ890:BT890)</f>
        <v>0</v>
      </c>
      <c r="BQ890" s="238"/>
      <c r="BR890" s="238"/>
      <c r="BS890" s="238"/>
      <c r="BT890" s="246"/>
      <c r="BU890" s="249">
        <f>SUM(BV890:BY890)</f>
        <v>0</v>
      </c>
      <c r="BV890" s="238"/>
      <c r="BW890" s="238"/>
      <c r="BX890" s="238"/>
      <c r="BY890" s="246"/>
      <c r="CA890" s="222">
        <v>787</v>
      </c>
      <c r="CB890" s="216"/>
      <c r="CC890" s="216"/>
      <c r="CD890" s="216"/>
      <c r="CE890" s="216"/>
      <c r="CF890" s="216">
        <f t="shared" si="669"/>
        <v>0</v>
      </c>
      <c r="CH890" s="263" t="s">
        <v>695</v>
      </c>
      <c r="CJ890" s="274">
        <v>101</v>
      </c>
    </row>
    <row r="891" spans="1:88" s="211" customFormat="1" ht="16.5" customHeight="1" x14ac:dyDescent="0.15">
      <c r="A891" s="213"/>
      <c r="B891" s="236"/>
      <c r="C891" s="268"/>
      <c r="D891" s="697" t="s">
        <v>691</v>
      </c>
      <c r="E891" s="267"/>
      <c r="F891" s="272"/>
      <c r="G891" s="224"/>
      <c r="H891" s="1175" t="s">
        <v>693</v>
      </c>
      <c r="I891" s="230"/>
      <c r="J891" s="231"/>
      <c r="K891" s="232"/>
      <c r="L891" s="232"/>
      <c r="M891" s="232"/>
      <c r="N891" s="232"/>
      <c r="O891" s="232"/>
      <c r="P891" s="232"/>
      <c r="Q891" s="233"/>
      <c r="R891" s="255"/>
      <c r="S891" s="255"/>
      <c r="T891" s="939">
        <f>SUBTOTAL(9,T890:T890)</f>
        <v>700000</v>
      </c>
      <c r="U891" s="1146">
        <f t="shared" ref="U891:AD891" si="688">SUBTOTAL(9,U890:U890)</f>
        <v>364113</v>
      </c>
      <c r="V891" s="218">
        <f t="shared" si="688"/>
        <v>0</v>
      </c>
      <c r="W891" s="218">
        <f t="shared" si="688"/>
        <v>0</v>
      </c>
      <c r="X891" s="218">
        <f t="shared" si="688"/>
        <v>0</v>
      </c>
      <c r="Y891" s="212">
        <f t="shared" si="688"/>
        <v>364113</v>
      </c>
      <c r="Z891" s="1146">
        <f>SUBTOTAL(9,Z890:Z890)</f>
        <v>335887</v>
      </c>
      <c r="AA891" s="218"/>
      <c r="AB891" s="218">
        <f t="shared" si="688"/>
        <v>0</v>
      </c>
      <c r="AC891" s="218">
        <f t="shared" si="688"/>
        <v>0</v>
      </c>
      <c r="AD891" s="212">
        <f t="shared" si="688"/>
        <v>0</v>
      </c>
      <c r="AE891" s="252"/>
      <c r="AF891" s="252"/>
      <c r="AG891" s="376"/>
      <c r="AH891" s="249"/>
      <c r="AI891" s="238"/>
      <c r="AJ891" s="238"/>
      <c r="AK891" s="238"/>
      <c r="AL891" s="239"/>
      <c r="AM891" s="254"/>
      <c r="AN891" s="262"/>
      <c r="AO891" s="249"/>
      <c r="AP891" s="238"/>
      <c r="AQ891" s="238"/>
      <c r="AR891" s="238"/>
      <c r="AS891" s="242"/>
      <c r="AT891" s="214"/>
      <c r="AU891" s="238"/>
      <c r="AV891" s="238"/>
      <c r="AW891" s="238"/>
      <c r="AX891" s="239"/>
      <c r="AY891" s="249"/>
      <c r="AZ891" s="238"/>
      <c r="BA891" s="238"/>
      <c r="BB891" s="238"/>
      <c r="BC891" s="246"/>
      <c r="BD891" s="254"/>
      <c r="BE891" s="252"/>
      <c r="BF891" s="249"/>
      <c r="BG891" s="238"/>
      <c r="BH891" s="238"/>
      <c r="BI891" s="238"/>
      <c r="BJ891" s="239"/>
      <c r="BK891" s="249"/>
      <c r="BL891" s="238"/>
      <c r="BM891" s="238"/>
      <c r="BN891" s="238"/>
      <c r="BO891" s="246"/>
      <c r="BP891" s="223"/>
      <c r="BQ891" s="238"/>
      <c r="BR891" s="238"/>
      <c r="BS891" s="238"/>
      <c r="BT891" s="246"/>
      <c r="BU891" s="249"/>
      <c r="BV891" s="238"/>
      <c r="BW891" s="238"/>
      <c r="BX891" s="238"/>
      <c r="BY891" s="246"/>
      <c r="CA891" s="222"/>
      <c r="CB891" s="216"/>
      <c r="CC891" s="216"/>
      <c r="CD891" s="216"/>
      <c r="CE891" s="216"/>
      <c r="CF891" s="216">
        <f t="shared" si="669"/>
        <v>0</v>
      </c>
      <c r="CH891" s="263"/>
      <c r="CJ891" s="274"/>
    </row>
    <row r="892" spans="1:88" s="211" customFormat="1" ht="16.5" customHeight="1" x14ac:dyDescent="0.15">
      <c r="A892" s="213">
        <f>+ROW()-14</f>
        <v>878</v>
      </c>
      <c r="B892" s="236" t="s">
        <v>74</v>
      </c>
      <c r="C892" s="268" t="s">
        <v>659</v>
      </c>
      <c r="D892" s="266" t="s">
        <v>696</v>
      </c>
      <c r="E892" s="267" t="s">
        <v>660</v>
      </c>
      <c r="F892" s="272" t="s">
        <v>661</v>
      </c>
      <c r="G892" s="224" t="s">
        <v>697</v>
      </c>
      <c r="H892" s="263" t="s">
        <v>1501</v>
      </c>
      <c r="I892" s="230">
        <v>40634</v>
      </c>
      <c r="J892" s="231" t="s">
        <v>698</v>
      </c>
      <c r="K892" s="232">
        <v>10</v>
      </c>
      <c r="L892" s="232">
        <v>6</v>
      </c>
      <c r="M892" s="232">
        <v>1</v>
      </c>
      <c r="N892" s="232">
        <v>1</v>
      </c>
      <c r="O892" s="232">
        <v>1</v>
      </c>
      <c r="P892" s="232">
        <v>3</v>
      </c>
      <c r="Q892" s="233">
        <v>3</v>
      </c>
      <c r="R892" s="255"/>
      <c r="S892" s="255"/>
      <c r="T892" s="258">
        <v>975000</v>
      </c>
      <c r="U892" s="214">
        <f>AH892+AO892</f>
        <v>365787</v>
      </c>
      <c r="V892" s="218">
        <f>AI892+AP892</f>
        <v>0</v>
      </c>
      <c r="W892" s="218">
        <f>AJ892+AQ892</f>
        <v>0</v>
      </c>
      <c r="X892" s="218">
        <f>AK892+AR892</f>
        <v>0</v>
      </c>
      <c r="Y892" s="212">
        <f>AL892+AS892</f>
        <v>365787</v>
      </c>
      <c r="Z892" s="214">
        <v>609213</v>
      </c>
      <c r="AA892" s="218"/>
      <c r="AB892" s="218">
        <f>AV892+BA892+BH892+BM892+BR892+BW892</f>
        <v>0</v>
      </c>
      <c r="AC892" s="218">
        <f>AW892+BB892+BI892+BN892+BS892+BX892</f>
        <v>0</v>
      </c>
      <c r="AD892" s="212">
        <f>AX892+BC892+BJ892+BO892+BT892+BY892</f>
        <v>0</v>
      </c>
      <c r="AE892" s="252"/>
      <c r="AF892" s="252"/>
      <c r="AH892" s="249">
        <f>SUM(AI892:AL892)</f>
        <v>364932</v>
      </c>
      <c r="AI892" s="238"/>
      <c r="AJ892" s="238"/>
      <c r="AK892" s="238"/>
      <c r="AL892" s="239">
        <v>364932</v>
      </c>
      <c r="AM892" s="254"/>
      <c r="AN892" s="262"/>
      <c r="AO892" s="249">
        <f>SUM(AP892:AS892)</f>
        <v>855</v>
      </c>
      <c r="AP892" s="238"/>
      <c r="AQ892" s="238"/>
      <c r="AR892" s="238"/>
      <c r="AS892" s="242">
        <v>855</v>
      </c>
      <c r="AT892" s="214">
        <f>SUM(AU892:AX892)</f>
        <v>0</v>
      </c>
      <c r="AU892" s="238"/>
      <c r="AV892" s="238"/>
      <c r="AW892" s="238"/>
      <c r="AX892" s="239"/>
      <c r="AY892" s="249">
        <f>SUM(AZ892:BC892)</f>
        <v>0</v>
      </c>
      <c r="AZ892" s="238"/>
      <c r="BA892" s="238"/>
      <c r="BB892" s="238"/>
      <c r="BC892" s="246"/>
      <c r="BD892" s="254"/>
      <c r="BE892" s="252"/>
      <c r="BF892" s="249">
        <f>SUM(BG892:BJ892)</f>
        <v>0</v>
      </c>
      <c r="BG892" s="238"/>
      <c r="BH892" s="238"/>
      <c r="BI892" s="238"/>
      <c r="BJ892" s="239"/>
      <c r="BK892" s="249">
        <f>SUM(BL892:BO892)</f>
        <v>0</v>
      </c>
      <c r="BL892" s="238"/>
      <c r="BM892" s="238"/>
      <c r="BN892" s="238"/>
      <c r="BO892" s="246"/>
      <c r="BP892" s="223">
        <f>SUM(BQ892:BT892)</f>
        <v>0</v>
      </c>
      <c r="BQ892" s="238"/>
      <c r="BR892" s="238"/>
      <c r="BS892" s="238"/>
      <c r="BT892" s="246"/>
      <c r="BU892" s="249">
        <f>SUM(BV892:BY892)</f>
        <v>0</v>
      </c>
      <c r="BV892" s="238"/>
      <c r="BW892" s="238"/>
      <c r="BX892" s="238"/>
      <c r="BY892" s="246"/>
      <c r="CA892" s="222">
        <v>789</v>
      </c>
      <c r="CB892" s="216"/>
      <c r="CC892" s="216"/>
      <c r="CD892" s="216"/>
      <c r="CE892" s="216"/>
      <c r="CF892" s="216">
        <f t="shared" si="669"/>
        <v>0</v>
      </c>
      <c r="CH892" s="263" t="s">
        <v>699</v>
      </c>
      <c r="CJ892" s="274">
        <v>101</v>
      </c>
    </row>
    <row r="893" spans="1:88" s="211" customFormat="1" ht="16.5" customHeight="1" x14ac:dyDescent="0.15">
      <c r="A893" s="213"/>
      <c r="B893" s="236"/>
      <c r="C893" s="268"/>
      <c r="D893" s="697" t="s">
        <v>696</v>
      </c>
      <c r="E893" s="267"/>
      <c r="F893" s="272"/>
      <c r="G893" s="224"/>
      <c r="H893" s="1175" t="s">
        <v>1501</v>
      </c>
      <c r="I893" s="230"/>
      <c r="J893" s="231"/>
      <c r="K893" s="232"/>
      <c r="L893" s="232"/>
      <c r="M893" s="232"/>
      <c r="N893" s="232"/>
      <c r="O893" s="232"/>
      <c r="P893" s="232"/>
      <c r="Q893" s="233"/>
      <c r="R893" s="255"/>
      <c r="S893" s="255"/>
      <c r="T893" s="939">
        <f>SUBTOTAL(9,T892:T892)</f>
        <v>975000</v>
      </c>
      <c r="U893" s="1146">
        <f t="shared" ref="U893:AD893" si="689">SUBTOTAL(9,U892:U892)</f>
        <v>365787</v>
      </c>
      <c r="V893" s="218">
        <f t="shared" si="689"/>
        <v>0</v>
      </c>
      <c r="W893" s="218">
        <f t="shared" si="689"/>
        <v>0</v>
      </c>
      <c r="X893" s="218">
        <f t="shared" si="689"/>
        <v>0</v>
      </c>
      <c r="Y893" s="212">
        <f t="shared" si="689"/>
        <v>365787</v>
      </c>
      <c r="Z893" s="1146">
        <f>SUBTOTAL(9,Z892:Z892)</f>
        <v>609213</v>
      </c>
      <c r="AA893" s="218"/>
      <c r="AB893" s="218">
        <f t="shared" si="689"/>
        <v>0</v>
      </c>
      <c r="AC893" s="218">
        <f t="shared" si="689"/>
        <v>0</v>
      </c>
      <c r="AD893" s="212">
        <f t="shared" si="689"/>
        <v>0</v>
      </c>
      <c r="AE893" s="252"/>
      <c r="AF893" s="252"/>
      <c r="AH893" s="249"/>
      <c r="AI893" s="238"/>
      <c r="AJ893" s="238"/>
      <c r="AK893" s="238"/>
      <c r="AL893" s="239"/>
      <c r="AM893" s="254"/>
      <c r="AN893" s="262"/>
      <c r="AO893" s="249"/>
      <c r="AP893" s="238"/>
      <c r="AQ893" s="238"/>
      <c r="AR893" s="238"/>
      <c r="AS893" s="242"/>
      <c r="AT893" s="214"/>
      <c r="AU893" s="238"/>
      <c r="AV893" s="238"/>
      <c r="AW893" s="238"/>
      <c r="AX893" s="239"/>
      <c r="AY893" s="249"/>
      <c r="AZ893" s="238"/>
      <c r="BA893" s="238"/>
      <c r="BB893" s="238"/>
      <c r="BC893" s="246"/>
      <c r="BD893" s="254"/>
      <c r="BE893" s="252"/>
      <c r="BF893" s="249"/>
      <c r="BG893" s="238"/>
      <c r="BH893" s="238"/>
      <c r="BI893" s="238"/>
      <c r="BJ893" s="239"/>
      <c r="BK893" s="249"/>
      <c r="BL893" s="238"/>
      <c r="BM893" s="238"/>
      <c r="BN893" s="238"/>
      <c r="BO893" s="246"/>
      <c r="BP893" s="223"/>
      <c r="BQ893" s="238"/>
      <c r="BR893" s="238"/>
      <c r="BS893" s="238"/>
      <c r="BT893" s="246"/>
      <c r="BU893" s="249"/>
      <c r="BV893" s="238"/>
      <c r="BW893" s="238"/>
      <c r="BX893" s="238"/>
      <c r="BY893" s="246"/>
      <c r="CA893" s="222"/>
      <c r="CB893" s="216"/>
      <c r="CC893" s="216"/>
      <c r="CD893" s="216"/>
      <c r="CE893" s="216"/>
      <c r="CF893" s="216">
        <f t="shared" si="669"/>
        <v>0</v>
      </c>
      <c r="CH893" s="263"/>
      <c r="CJ893" s="274"/>
    </row>
    <row r="894" spans="1:88" s="211" customFormat="1" ht="16.5" customHeight="1" x14ac:dyDescent="0.15">
      <c r="A894" s="213">
        <f>+ROW()-14</f>
        <v>880</v>
      </c>
      <c r="B894" s="236" t="s">
        <v>74</v>
      </c>
      <c r="C894" s="268" t="s">
        <v>659</v>
      </c>
      <c r="D894" s="266" t="s">
        <v>700</v>
      </c>
      <c r="E894" s="267" t="s">
        <v>660</v>
      </c>
      <c r="F894" s="272" t="s">
        <v>661</v>
      </c>
      <c r="G894" s="224" t="s">
        <v>701</v>
      </c>
      <c r="H894" s="263" t="s">
        <v>1502</v>
      </c>
      <c r="I894" s="230">
        <v>41000</v>
      </c>
      <c r="J894" s="231" t="s">
        <v>702</v>
      </c>
      <c r="K894" s="232">
        <v>10</v>
      </c>
      <c r="L894" s="232">
        <v>6</v>
      </c>
      <c r="M894" s="232">
        <v>1</v>
      </c>
      <c r="N894" s="232">
        <v>1</v>
      </c>
      <c r="O894" s="232">
        <v>1</v>
      </c>
      <c r="P894" s="232">
        <v>3</v>
      </c>
      <c r="Q894" s="233">
        <v>3</v>
      </c>
      <c r="R894" s="255"/>
      <c r="S894" s="255"/>
      <c r="T894" s="258">
        <v>740000</v>
      </c>
      <c r="U894" s="214">
        <f>AH894+AO894</f>
        <v>225548</v>
      </c>
      <c r="V894" s="218">
        <f>AI894+AP894</f>
        <v>0</v>
      </c>
      <c r="W894" s="218">
        <f>AJ894+AQ894</f>
        <v>0</v>
      </c>
      <c r="X894" s="218">
        <f>AK894+AR894</f>
        <v>0</v>
      </c>
      <c r="Y894" s="212">
        <f>AL894+AS894</f>
        <v>225548</v>
      </c>
      <c r="Z894" s="214">
        <v>514452</v>
      </c>
      <c r="AA894" s="218"/>
      <c r="AB894" s="218">
        <f>AV894+BA894+BH894+BM894+BR894+BW894</f>
        <v>0</v>
      </c>
      <c r="AC894" s="218">
        <f>AW894+BB894+BI894+BN894+BS894+BX894</f>
        <v>0</v>
      </c>
      <c r="AD894" s="212">
        <f>AX894+BC894+BJ894+BO894+BT894+BY894</f>
        <v>0</v>
      </c>
      <c r="AE894" s="252"/>
      <c r="AF894" s="252"/>
      <c r="AG894" s="376"/>
      <c r="AH894" s="249">
        <f>SUM(AI894:AL894)</f>
        <v>221600</v>
      </c>
      <c r="AI894" s="238"/>
      <c r="AJ894" s="238"/>
      <c r="AK894" s="238"/>
      <c r="AL894" s="239">
        <v>221600</v>
      </c>
      <c r="AM894" s="254"/>
      <c r="AN894" s="262"/>
      <c r="AO894" s="249">
        <f>SUM(AP894:AS894)</f>
        <v>3948</v>
      </c>
      <c r="AP894" s="238"/>
      <c r="AQ894" s="238"/>
      <c r="AR894" s="238"/>
      <c r="AS894" s="242">
        <v>3948</v>
      </c>
      <c r="AT894" s="214">
        <f>SUM(AU894:AX894)</f>
        <v>0</v>
      </c>
      <c r="AU894" s="238"/>
      <c r="AV894" s="238"/>
      <c r="AW894" s="238"/>
      <c r="AX894" s="239"/>
      <c r="AY894" s="249">
        <f>SUM(AZ894:BC894)</f>
        <v>0</v>
      </c>
      <c r="AZ894" s="238"/>
      <c r="BA894" s="238"/>
      <c r="BB894" s="238"/>
      <c r="BC894" s="246"/>
      <c r="BD894" s="254"/>
      <c r="BE894" s="252"/>
      <c r="BF894" s="249">
        <f>SUM(BG894:BJ894)</f>
        <v>0</v>
      </c>
      <c r="BG894" s="238"/>
      <c r="BH894" s="238"/>
      <c r="BI894" s="238"/>
      <c r="BJ894" s="239"/>
      <c r="BK894" s="249">
        <f>SUM(BL894:BO894)</f>
        <v>0</v>
      </c>
      <c r="BL894" s="238"/>
      <c r="BM894" s="238"/>
      <c r="BN894" s="238"/>
      <c r="BO894" s="246"/>
      <c r="BP894" s="223">
        <f>SUM(BQ894:BT894)</f>
        <v>0</v>
      </c>
      <c r="BQ894" s="238"/>
      <c r="BR894" s="238"/>
      <c r="BS894" s="238"/>
      <c r="BT894" s="246"/>
      <c r="BU894" s="249">
        <f>SUM(BV894:BY894)</f>
        <v>0</v>
      </c>
      <c r="BV894" s="238"/>
      <c r="BW894" s="238"/>
      <c r="BX894" s="238"/>
      <c r="BY894" s="246"/>
      <c r="CA894" s="222">
        <v>791</v>
      </c>
      <c r="CB894" s="216"/>
      <c r="CC894" s="216"/>
      <c r="CD894" s="216"/>
      <c r="CE894" s="216"/>
      <c r="CF894" s="216">
        <f t="shared" si="669"/>
        <v>0</v>
      </c>
      <c r="CH894" s="263" t="s">
        <v>703</v>
      </c>
      <c r="CJ894" s="274">
        <v>101</v>
      </c>
    </row>
    <row r="895" spans="1:88" s="211" customFormat="1" ht="16.5" customHeight="1" x14ac:dyDescent="0.15">
      <c r="A895" s="213"/>
      <c r="B895" s="236"/>
      <c r="C895" s="268"/>
      <c r="D895" s="697" t="s">
        <v>700</v>
      </c>
      <c r="E895" s="267"/>
      <c r="F895" s="272"/>
      <c r="G895" s="224"/>
      <c r="H895" s="1175" t="s">
        <v>1502</v>
      </c>
      <c r="I895" s="230"/>
      <c r="J895" s="231"/>
      <c r="K895" s="232"/>
      <c r="L895" s="232"/>
      <c r="M895" s="232"/>
      <c r="N895" s="232"/>
      <c r="O895" s="232"/>
      <c r="P895" s="232"/>
      <c r="Q895" s="233"/>
      <c r="R895" s="255"/>
      <c r="S895" s="255"/>
      <c r="T895" s="939">
        <f>SUBTOTAL(9,T894:T894)</f>
        <v>740000</v>
      </c>
      <c r="U895" s="1146">
        <f t="shared" ref="U895:AD895" si="690">SUBTOTAL(9,U894:U894)</f>
        <v>225548</v>
      </c>
      <c r="V895" s="218">
        <f t="shared" si="690"/>
        <v>0</v>
      </c>
      <c r="W895" s="218">
        <f t="shared" si="690"/>
        <v>0</v>
      </c>
      <c r="X895" s="218">
        <f t="shared" si="690"/>
        <v>0</v>
      </c>
      <c r="Y895" s="212">
        <f t="shared" si="690"/>
        <v>225548</v>
      </c>
      <c r="Z895" s="1146">
        <f>SUBTOTAL(9,Z894:Z894)</f>
        <v>514452</v>
      </c>
      <c r="AA895" s="218"/>
      <c r="AB895" s="218">
        <f t="shared" si="690"/>
        <v>0</v>
      </c>
      <c r="AC895" s="218">
        <f t="shared" si="690"/>
        <v>0</v>
      </c>
      <c r="AD895" s="212">
        <f t="shared" si="690"/>
        <v>0</v>
      </c>
      <c r="AE895" s="252"/>
      <c r="AF895" s="252"/>
      <c r="AG895" s="376"/>
      <c r="AH895" s="249"/>
      <c r="AI895" s="238"/>
      <c r="AJ895" s="238"/>
      <c r="AK895" s="238"/>
      <c r="AL895" s="239"/>
      <c r="AM895" s="254"/>
      <c r="AN895" s="262"/>
      <c r="AO895" s="249"/>
      <c r="AP895" s="238"/>
      <c r="AQ895" s="238"/>
      <c r="AR895" s="238"/>
      <c r="AS895" s="242"/>
      <c r="AT895" s="214"/>
      <c r="AU895" s="238"/>
      <c r="AV895" s="238"/>
      <c r="AW895" s="238"/>
      <c r="AX895" s="239"/>
      <c r="AY895" s="249"/>
      <c r="AZ895" s="238"/>
      <c r="BA895" s="238"/>
      <c r="BB895" s="238"/>
      <c r="BC895" s="246"/>
      <c r="BD895" s="254"/>
      <c r="BE895" s="252"/>
      <c r="BF895" s="249"/>
      <c r="BG895" s="238"/>
      <c r="BH895" s="238"/>
      <c r="BI895" s="238"/>
      <c r="BJ895" s="239"/>
      <c r="BK895" s="249"/>
      <c r="BL895" s="238"/>
      <c r="BM895" s="238"/>
      <c r="BN895" s="238"/>
      <c r="BO895" s="246"/>
      <c r="BP895" s="223"/>
      <c r="BQ895" s="238"/>
      <c r="BR895" s="238"/>
      <c r="BS895" s="238"/>
      <c r="BT895" s="246"/>
      <c r="BU895" s="249"/>
      <c r="BV895" s="238"/>
      <c r="BW895" s="238"/>
      <c r="BX895" s="238"/>
      <c r="BY895" s="246"/>
      <c r="CA895" s="222"/>
      <c r="CB895" s="216"/>
      <c r="CC895" s="216"/>
      <c r="CD895" s="216"/>
      <c r="CE895" s="216"/>
      <c r="CF895" s="216">
        <f t="shared" si="669"/>
        <v>0</v>
      </c>
      <c r="CH895" s="263"/>
      <c r="CJ895" s="274"/>
    </row>
    <row r="896" spans="1:88" s="211" customFormat="1" ht="16.5" customHeight="1" x14ac:dyDescent="0.15">
      <c r="A896" s="213">
        <f>+ROW()-14</f>
        <v>882</v>
      </c>
      <c r="B896" s="236" t="s">
        <v>74</v>
      </c>
      <c r="C896" s="268" t="s">
        <v>659</v>
      </c>
      <c r="D896" s="266" t="s">
        <v>704</v>
      </c>
      <c r="E896" s="267" t="s">
        <v>660</v>
      </c>
      <c r="F896" s="272" t="s">
        <v>661</v>
      </c>
      <c r="G896" s="224" t="s">
        <v>705</v>
      </c>
      <c r="H896" s="263" t="s">
        <v>1503</v>
      </c>
      <c r="I896" s="230">
        <v>41365</v>
      </c>
      <c r="J896" s="231" t="s">
        <v>706</v>
      </c>
      <c r="K896" s="232">
        <v>10</v>
      </c>
      <c r="L896" s="232">
        <v>6</v>
      </c>
      <c r="M896" s="232">
        <v>1</v>
      </c>
      <c r="N896" s="232">
        <v>1</v>
      </c>
      <c r="O896" s="232">
        <v>1</v>
      </c>
      <c r="P896" s="232">
        <v>3</v>
      </c>
      <c r="Q896" s="233">
        <v>3</v>
      </c>
      <c r="R896" s="255"/>
      <c r="S896" s="255"/>
      <c r="T896" s="258">
        <v>620000</v>
      </c>
      <c r="U896" s="214">
        <f>AH896+AO896</f>
        <v>152081</v>
      </c>
      <c r="V896" s="218">
        <f>AI896+AP896</f>
        <v>0</v>
      </c>
      <c r="W896" s="218">
        <f>AJ896+AQ896</f>
        <v>0</v>
      </c>
      <c r="X896" s="218">
        <f>AK896+AR896</f>
        <v>0</v>
      </c>
      <c r="Y896" s="212">
        <f>AL896+AS896</f>
        <v>152081</v>
      </c>
      <c r="Z896" s="214">
        <v>467919</v>
      </c>
      <c r="AA896" s="218"/>
      <c r="AB896" s="218">
        <f>AV896+BA896+BH896+BM896+BR896+BW896</f>
        <v>0</v>
      </c>
      <c r="AC896" s="218">
        <f>AW896+BB896+BI896+BN896+BS896+BX896</f>
        <v>0</v>
      </c>
      <c r="AD896" s="212">
        <f>AX896+BC896+BJ896+BO896+BT896+BY896</f>
        <v>0</v>
      </c>
      <c r="AE896" s="252"/>
      <c r="AF896" s="252"/>
      <c r="AH896" s="249">
        <f>SUM(AI896:AL896)</f>
        <v>144685</v>
      </c>
      <c r="AI896" s="238"/>
      <c r="AJ896" s="238"/>
      <c r="AK896" s="238"/>
      <c r="AL896" s="239">
        <v>144685</v>
      </c>
      <c r="AM896" s="254"/>
      <c r="AN896" s="262"/>
      <c r="AO896" s="249">
        <f>SUM(AP896:AS896)</f>
        <v>7396</v>
      </c>
      <c r="AP896" s="238"/>
      <c r="AQ896" s="238"/>
      <c r="AR896" s="238"/>
      <c r="AS896" s="242">
        <v>7396</v>
      </c>
      <c r="AT896" s="214">
        <f>SUM(AU896:AX896)</f>
        <v>0</v>
      </c>
      <c r="AU896" s="238"/>
      <c r="AV896" s="238"/>
      <c r="AW896" s="238"/>
      <c r="AX896" s="239"/>
      <c r="AY896" s="249">
        <f>SUM(AZ896:BC896)</f>
        <v>0</v>
      </c>
      <c r="AZ896" s="238"/>
      <c r="BA896" s="238"/>
      <c r="BB896" s="238"/>
      <c r="BC896" s="246"/>
      <c r="BD896" s="254"/>
      <c r="BE896" s="252"/>
      <c r="BF896" s="249">
        <f>SUM(BG896:BJ896)</f>
        <v>0</v>
      </c>
      <c r="BG896" s="238"/>
      <c r="BH896" s="238"/>
      <c r="BI896" s="238"/>
      <c r="BJ896" s="239"/>
      <c r="BK896" s="249">
        <f>SUM(BL896:BO896)</f>
        <v>0</v>
      </c>
      <c r="BL896" s="238"/>
      <c r="BM896" s="238"/>
      <c r="BN896" s="238"/>
      <c r="BO896" s="246"/>
      <c r="BP896" s="223">
        <f>SUM(BQ896:BT896)</f>
        <v>0</v>
      </c>
      <c r="BQ896" s="238"/>
      <c r="BR896" s="238"/>
      <c r="BS896" s="238"/>
      <c r="BT896" s="246"/>
      <c r="BU896" s="249">
        <f>SUM(BV896:BY896)</f>
        <v>0</v>
      </c>
      <c r="BV896" s="238"/>
      <c r="BW896" s="238"/>
      <c r="BX896" s="238"/>
      <c r="BY896" s="246"/>
      <c r="CA896" s="222">
        <v>793</v>
      </c>
      <c r="CB896" s="216"/>
      <c r="CC896" s="216"/>
      <c r="CD896" s="216"/>
      <c r="CE896" s="216"/>
      <c r="CF896" s="216">
        <f t="shared" si="669"/>
        <v>0</v>
      </c>
      <c r="CH896" s="263" t="s">
        <v>707</v>
      </c>
      <c r="CJ896" s="274">
        <v>101</v>
      </c>
    </row>
    <row r="897" spans="1:88" s="211" customFormat="1" ht="16.5" customHeight="1" x14ac:dyDescent="0.15">
      <c r="A897" s="213"/>
      <c r="B897" s="236"/>
      <c r="C897" s="268"/>
      <c r="D897" s="697" t="s">
        <v>704</v>
      </c>
      <c r="E897" s="267"/>
      <c r="F897" s="272"/>
      <c r="G897" s="224"/>
      <c r="H897" s="1175" t="s">
        <v>1503</v>
      </c>
      <c r="I897" s="230"/>
      <c r="J897" s="231"/>
      <c r="K897" s="232"/>
      <c r="L897" s="232"/>
      <c r="M897" s="232"/>
      <c r="N897" s="232"/>
      <c r="O897" s="232"/>
      <c r="P897" s="232"/>
      <c r="Q897" s="233"/>
      <c r="R897" s="255"/>
      <c r="S897" s="255"/>
      <c r="T897" s="939">
        <f>SUBTOTAL(9,T896:T896)</f>
        <v>620000</v>
      </c>
      <c r="U897" s="1146">
        <f t="shared" ref="U897:AD897" si="691">SUBTOTAL(9,U896:U896)</f>
        <v>152081</v>
      </c>
      <c r="V897" s="218">
        <f t="shared" si="691"/>
        <v>0</v>
      </c>
      <c r="W897" s="218">
        <f t="shared" si="691"/>
        <v>0</v>
      </c>
      <c r="X897" s="218">
        <f t="shared" si="691"/>
        <v>0</v>
      </c>
      <c r="Y897" s="212">
        <f t="shared" si="691"/>
        <v>152081</v>
      </c>
      <c r="Z897" s="1146">
        <f>SUBTOTAL(9,Z896:Z896)</f>
        <v>467919</v>
      </c>
      <c r="AA897" s="218"/>
      <c r="AB897" s="218">
        <f t="shared" si="691"/>
        <v>0</v>
      </c>
      <c r="AC897" s="218">
        <f t="shared" si="691"/>
        <v>0</v>
      </c>
      <c r="AD897" s="212">
        <f t="shared" si="691"/>
        <v>0</v>
      </c>
      <c r="AE897" s="252"/>
      <c r="AF897" s="252"/>
      <c r="AH897" s="249"/>
      <c r="AI897" s="238"/>
      <c r="AJ897" s="238"/>
      <c r="AK897" s="238"/>
      <c r="AL897" s="239"/>
      <c r="AM897" s="254"/>
      <c r="AN897" s="262"/>
      <c r="AO897" s="249"/>
      <c r="AP897" s="238"/>
      <c r="AQ897" s="238"/>
      <c r="AR897" s="238"/>
      <c r="AS897" s="242"/>
      <c r="AT897" s="214"/>
      <c r="AU897" s="238"/>
      <c r="AV897" s="238"/>
      <c r="AW897" s="238"/>
      <c r="AX897" s="239"/>
      <c r="AY897" s="249"/>
      <c r="AZ897" s="238"/>
      <c r="BA897" s="238"/>
      <c r="BB897" s="238"/>
      <c r="BC897" s="246"/>
      <c r="BD897" s="254"/>
      <c r="BE897" s="252"/>
      <c r="BF897" s="249"/>
      <c r="BG897" s="238"/>
      <c r="BH897" s="238"/>
      <c r="BI897" s="238"/>
      <c r="BJ897" s="239"/>
      <c r="BK897" s="249"/>
      <c r="BL897" s="238"/>
      <c r="BM897" s="238"/>
      <c r="BN897" s="238"/>
      <c r="BO897" s="246"/>
      <c r="BP897" s="223"/>
      <c r="BQ897" s="238"/>
      <c r="BR897" s="238"/>
      <c r="BS897" s="238"/>
      <c r="BT897" s="246"/>
      <c r="BU897" s="249"/>
      <c r="BV897" s="238"/>
      <c r="BW897" s="238"/>
      <c r="BX897" s="238"/>
      <c r="BY897" s="246"/>
      <c r="CA897" s="222"/>
      <c r="CB897" s="216"/>
      <c r="CC897" s="216"/>
      <c r="CD897" s="216"/>
      <c r="CE897" s="216"/>
      <c r="CF897" s="216">
        <f t="shared" si="669"/>
        <v>0</v>
      </c>
      <c r="CH897" s="263"/>
      <c r="CJ897" s="274"/>
    </row>
    <row r="898" spans="1:88" s="211" customFormat="1" ht="16.5" customHeight="1" x14ac:dyDescent="0.15">
      <c r="A898" s="213">
        <f>+ROW()-14</f>
        <v>884</v>
      </c>
      <c r="B898" s="236" t="s">
        <v>74</v>
      </c>
      <c r="C898" s="268" t="s">
        <v>659</v>
      </c>
      <c r="D898" s="266" t="s">
        <v>708</v>
      </c>
      <c r="E898" s="267" t="s">
        <v>660</v>
      </c>
      <c r="F898" s="272" t="s">
        <v>661</v>
      </c>
      <c r="G898" s="224" t="s">
        <v>1907</v>
      </c>
      <c r="H898" s="263" t="s">
        <v>710</v>
      </c>
      <c r="I898" s="230">
        <v>41730</v>
      </c>
      <c r="J898" s="231" t="s">
        <v>711</v>
      </c>
      <c r="K898" s="232">
        <v>10</v>
      </c>
      <c r="L898" s="232">
        <v>6</v>
      </c>
      <c r="M898" s="232">
        <v>1</v>
      </c>
      <c r="N898" s="232">
        <v>1</v>
      </c>
      <c r="O898" s="232">
        <v>1</v>
      </c>
      <c r="P898" s="232">
        <v>3</v>
      </c>
      <c r="Q898" s="233">
        <v>3</v>
      </c>
      <c r="R898" s="255"/>
      <c r="S898" s="255"/>
      <c r="T898" s="258">
        <v>560000</v>
      </c>
      <c r="U898" s="214">
        <f>AH898+AO898</f>
        <v>107130</v>
      </c>
      <c r="V898" s="218">
        <f>AI898+AP898</f>
        <v>0</v>
      </c>
      <c r="W898" s="218">
        <f>AJ898+AQ898</f>
        <v>0</v>
      </c>
      <c r="X898" s="218">
        <f>AK898+AR898</f>
        <v>0</v>
      </c>
      <c r="Y898" s="212">
        <f>AL898+AS898</f>
        <v>107130</v>
      </c>
      <c r="Z898" s="214">
        <v>452870</v>
      </c>
      <c r="AA898" s="218"/>
      <c r="AB898" s="218">
        <f>AV898+BA898+BH898+BM898+BR898+BW898</f>
        <v>0</v>
      </c>
      <c r="AC898" s="218">
        <f>AW898+BB898+BI898+BN898+BS898+BX898</f>
        <v>0</v>
      </c>
      <c r="AD898" s="212">
        <f>AX898+BC898+BJ898+BO898+BT898+BY898</f>
        <v>0</v>
      </c>
      <c r="AE898" s="252"/>
      <c r="AF898" s="252"/>
      <c r="AH898" s="249">
        <f>SUM(AI898:AL898)</f>
        <v>102510</v>
      </c>
      <c r="AI898" s="238"/>
      <c r="AJ898" s="238"/>
      <c r="AK898" s="238"/>
      <c r="AL898" s="239">
        <v>102510</v>
      </c>
      <c r="AM898" s="254"/>
      <c r="AN898" s="262"/>
      <c r="AO898" s="249">
        <f>SUM(AP898:AS898)</f>
        <v>4620</v>
      </c>
      <c r="AP898" s="238"/>
      <c r="AQ898" s="238"/>
      <c r="AR898" s="238"/>
      <c r="AS898" s="242">
        <v>4620</v>
      </c>
      <c r="AT898" s="214">
        <f>SUM(AU898:AX898)</f>
        <v>0</v>
      </c>
      <c r="AU898" s="238"/>
      <c r="AV898" s="238"/>
      <c r="AW898" s="238"/>
      <c r="AX898" s="239"/>
      <c r="AY898" s="249">
        <f>SUM(AZ898:BC898)</f>
        <v>0</v>
      </c>
      <c r="AZ898" s="238"/>
      <c r="BA898" s="238"/>
      <c r="BB898" s="238"/>
      <c r="BC898" s="246"/>
      <c r="BD898" s="254"/>
      <c r="BE898" s="252"/>
      <c r="BF898" s="249">
        <f>SUM(BG898:BJ898)</f>
        <v>0</v>
      </c>
      <c r="BG898" s="238"/>
      <c r="BH898" s="238"/>
      <c r="BI898" s="238"/>
      <c r="BJ898" s="239"/>
      <c r="BK898" s="249">
        <f>SUM(BL898:BO898)</f>
        <v>0</v>
      </c>
      <c r="BL898" s="238"/>
      <c r="BM898" s="238"/>
      <c r="BN898" s="238"/>
      <c r="BO898" s="246"/>
      <c r="BP898" s="223">
        <f>SUM(BQ898:BT898)</f>
        <v>0</v>
      </c>
      <c r="BQ898" s="238"/>
      <c r="BR898" s="238"/>
      <c r="BS898" s="238"/>
      <c r="BT898" s="246"/>
      <c r="BU898" s="249">
        <f>SUM(BV898:BY898)</f>
        <v>0</v>
      </c>
      <c r="BV898" s="238"/>
      <c r="BW898" s="238"/>
      <c r="BX898" s="238"/>
      <c r="BY898" s="246"/>
      <c r="CA898" s="222">
        <v>795</v>
      </c>
      <c r="CB898" s="216"/>
      <c r="CC898" s="216"/>
      <c r="CD898" s="216"/>
      <c r="CE898" s="216"/>
      <c r="CF898" s="216">
        <f t="shared" si="669"/>
        <v>0</v>
      </c>
      <c r="CH898" s="263" t="s">
        <v>712</v>
      </c>
      <c r="CJ898" s="274">
        <v>101</v>
      </c>
    </row>
    <row r="899" spans="1:88" s="211" customFormat="1" ht="16.5" customHeight="1" x14ac:dyDescent="0.15">
      <c r="A899" s="213"/>
      <c r="B899" s="236"/>
      <c r="C899" s="268"/>
      <c r="D899" s="697" t="s">
        <v>708</v>
      </c>
      <c r="E899" s="267"/>
      <c r="F899" s="272"/>
      <c r="G899" s="224"/>
      <c r="H899" s="1175" t="s">
        <v>710</v>
      </c>
      <c r="I899" s="230"/>
      <c r="J899" s="231"/>
      <c r="K899" s="232"/>
      <c r="L899" s="232"/>
      <c r="M899" s="232"/>
      <c r="N899" s="232"/>
      <c r="O899" s="232"/>
      <c r="P899" s="232"/>
      <c r="Q899" s="233"/>
      <c r="R899" s="255"/>
      <c r="S899" s="255"/>
      <c r="T899" s="939">
        <f>SUBTOTAL(9,T898:T898)</f>
        <v>560000</v>
      </c>
      <c r="U899" s="1146">
        <f t="shared" ref="U899:AD899" si="692">SUBTOTAL(9,U898:U898)</f>
        <v>107130</v>
      </c>
      <c r="V899" s="218">
        <f t="shared" si="692"/>
        <v>0</v>
      </c>
      <c r="W899" s="218">
        <f t="shared" si="692"/>
        <v>0</v>
      </c>
      <c r="X899" s="218">
        <f t="shared" si="692"/>
        <v>0</v>
      </c>
      <c r="Y899" s="212">
        <f t="shared" si="692"/>
        <v>107130</v>
      </c>
      <c r="Z899" s="1146">
        <f>SUBTOTAL(9,Z898:Z898)</f>
        <v>452870</v>
      </c>
      <c r="AA899" s="218"/>
      <c r="AB899" s="218">
        <f t="shared" si="692"/>
        <v>0</v>
      </c>
      <c r="AC899" s="218">
        <f t="shared" si="692"/>
        <v>0</v>
      </c>
      <c r="AD899" s="212">
        <f t="shared" si="692"/>
        <v>0</v>
      </c>
      <c r="AE899" s="252"/>
      <c r="AF899" s="252"/>
      <c r="AH899" s="249"/>
      <c r="AI899" s="238"/>
      <c r="AJ899" s="238"/>
      <c r="AK899" s="238"/>
      <c r="AL899" s="239"/>
      <c r="AM899" s="254"/>
      <c r="AN899" s="262"/>
      <c r="AO899" s="249"/>
      <c r="AP899" s="238"/>
      <c r="AQ899" s="238"/>
      <c r="AR899" s="238"/>
      <c r="AS899" s="242"/>
      <c r="AT899" s="214"/>
      <c r="AU899" s="238"/>
      <c r="AV899" s="238"/>
      <c r="AW899" s="238"/>
      <c r="AX899" s="239"/>
      <c r="AY899" s="249"/>
      <c r="AZ899" s="238"/>
      <c r="BA899" s="238"/>
      <c r="BB899" s="238"/>
      <c r="BC899" s="246"/>
      <c r="BD899" s="254"/>
      <c r="BE899" s="252"/>
      <c r="BF899" s="249"/>
      <c r="BG899" s="238"/>
      <c r="BH899" s="238"/>
      <c r="BI899" s="238"/>
      <c r="BJ899" s="239"/>
      <c r="BK899" s="249"/>
      <c r="BL899" s="238"/>
      <c r="BM899" s="238"/>
      <c r="BN899" s="238"/>
      <c r="BO899" s="246"/>
      <c r="BP899" s="223"/>
      <c r="BQ899" s="238"/>
      <c r="BR899" s="238"/>
      <c r="BS899" s="238"/>
      <c r="BT899" s="246"/>
      <c r="BU899" s="249"/>
      <c r="BV899" s="238"/>
      <c r="BW899" s="238"/>
      <c r="BX899" s="238"/>
      <c r="BY899" s="246"/>
      <c r="CA899" s="222"/>
      <c r="CB899" s="216"/>
      <c r="CC899" s="216"/>
      <c r="CD899" s="216"/>
      <c r="CE899" s="216"/>
      <c r="CF899" s="216">
        <f t="shared" si="669"/>
        <v>0</v>
      </c>
      <c r="CH899" s="263"/>
      <c r="CJ899" s="274"/>
    </row>
    <row r="900" spans="1:88" s="211" customFormat="1" ht="16.5" customHeight="1" x14ac:dyDescent="0.15">
      <c r="A900" s="213">
        <f>+ROW()-14</f>
        <v>886</v>
      </c>
      <c r="B900" s="236" t="s">
        <v>74</v>
      </c>
      <c r="C900" s="268" t="s">
        <v>659</v>
      </c>
      <c r="D900" s="266" t="s">
        <v>713</v>
      </c>
      <c r="E900" s="267" t="s">
        <v>660</v>
      </c>
      <c r="F900" s="272" t="s">
        <v>661</v>
      </c>
      <c r="G900" s="224" t="s">
        <v>709</v>
      </c>
      <c r="H900" s="263" t="s">
        <v>714</v>
      </c>
      <c r="I900" s="230">
        <v>42095</v>
      </c>
      <c r="J900" s="231" t="s">
        <v>715</v>
      </c>
      <c r="K900" s="232">
        <v>10</v>
      </c>
      <c r="L900" s="232">
        <v>6</v>
      </c>
      <c r="M900" s="232">
        <v>1</v>
      </c>
      <c r="N900" s="232">
        <v>1</v>
      </c>
      <c r="O900" s="232">
        <v>1</v>
      </c>
      <c r="P900" s="232">
        <v>3</v>
      </c>
      <c r="Q900" s="233">
        <v>3</v>
      </c>
      <c r="R900" s="255"/>
      <c r="S900" s="255"/>
      <c r="T900" s="258">
        <v>560000</v>
      </c>
      <c r="U900" s="214">
        <f>AH900+AO900</f>
        <v>85956</v>
      </c>
      <c r="V900" s="218">
        <f>AI900+AP900</f>
        <v>0</v>
      </c>
      <c r="W900" s="218">
        <f>AJ900+AQ900</f>
        <v>0</v>
      </c>
      <c r="X900" s="218">
        <f>AK900+AR900</f>
        <v>0</v>
      </c>
      <c r="Y900" s="212">
        <f>AL900+AS900</f>
        <v>85956</v>
      </c>
      <c r="Z900" s="214">
        <v>474044</v>
      </c>
      <c r="AA900" s="218"/>
      <c r="AB900" s="218">
        <f>AV900+BA900+BH900+BM900+BR900+BW900</f>
        <v>0</v>
      </c>
      <c r="AC900" s="218">
        <f>AW900+BB900+BI900+BN900+BS900+BX900</f>
        <v>0</v>
      </c>
      <c r="AD900" s="212">
        <f>AX900+BC900+BJ900+BO900+BT900+BY900</f>
        <v>0</v>
      </c>
      <c r="AE900" s="252"/>
      <c r="AF900" s="252"/>
      <c r="AH900" s="249">
        <f>SUM(AI900:AL900)</f>
        <v>68796</v>
      </c>
      <c r="AI900" s="238"/>
      <c r="AJ900" s="238"/>
      <c r="AK900" s="238"/>
      <c r="AL900" s="239">
        <v>68796</v>
      </c>
      <c r="AM900" s="254"/>
      <c r="AN900" s="262"/>
      <c r="AO900" s="249">
        <f>SUM(AP900:AS900)</f>
        <v>17160</v>
      </c>
      <c r="AP900" s="238"/>
      <c r="AQ900" s="238"/>
      <c r="AR900" s="238"/>
      <c r="AS900" s="242">
        <v>17160</v>
      </c>
      <c r="AT900" s="214">
        <f>SUM(AU900:AX900)</f>
        <v>0</v>
      </c>
      <c r="AU900" s="238"/>
      <c r="AV900" s="238"/>
      <c r="AW900" s="238"/>
      <c r="AX900" s="239"/>
      <c r="AY900" s="249">
        <f>SUM(AZ900:BC900)</f>
        <v>0</v>
      </c>
      <c r="AZ900" s="238"/>
      <c r="BA900" s="238"/>
      <c r="BB900" s="238"/>
      <c r="BC900" s="246"/>
      <c r="BD900" s="254"/>
      <c r="BE900" s="252"/>
      <c r="BF900" s="249">
        <f>SUM(BG900:BJ900)</f>
        <v>0</v>
      </c>
      <c r="BG900" s="238"/>
      <c r="BH900" s="238"/>
      <c r="BI900" s="238"/>
      <c r="BJ900" s="239"/>
      <c r="BK900" s="249">
        <f>SUM(BL900:BO900)</f>
        <v>0</v>
      </c>
      <c r="BL900" s="238"/>
      <c r="BM900" s="238"/>
      <c r="BN900" s="238"/>
      <c r="BO900" s="246"/>
      <c r="BP900" s="223">
        <f>SUM(BQ900:BT900)</f>
        <v>0</v>
      </c>
      <c r="BQ900" s="238"/>
      <c r="BR900" s="238"/>
      <c r="BS900" s="238"/>
      <c r="BT900" s="246"/>
      <c r="BU900" s="249">
        <f>SUM(BV900:BY900)</f>
        <v>0</v>
      </c>
      <c r="BV900" s="238"/>
      <c r="BW900" s="238"/>
      <c r="BX900" s="238"/>
      <c r="BY900" s="246"/>
      <c r="CA900" s="222">
        <v>797</v>
      </c>
      <c r="CB900" s="216"/>
      <c r="CC900" s="216"/>
      <c r="CD900" s="216"/>
      <c r="CE900" s="216"/>
      <c r="CF900" s="216">
        <f t="shared" si="669"/>
        <v>0</v>
      </c>
      <c r="CH900" s="263" t="s">
        <v>716</v>
      </c>
      <c r="CJ900" s="274">
        <v>101</v>
      </c>
    </row>
    <row r="901" spans="1:88" s="211" customFormat="1" ht="16.5" customHeight="1" x14ac:dyDescent="0.15">
      <c r="A901" s="213"/>
      <c r="B901" s="236"/>
      <c r="C901" s="268"/>
      <c r="D901" s="697" t="s">
        <v>713</v>
      </c>
      <c r="E901" s="267"/>
      <c r="F901" s="272"/>
      <c r="G901" s="224"/>
      <c r="H901" s="1175" t="s">
        <v>714</v>
      </c>
      <c r="I901" s="230"/>
      <c r="J901" s="231"/>
      <c r="K901" s="232"/>
      <c r="L901" s="232"/>
      <c r="M901" s="232"/>
      <c r="N901" s="232"/>
      <c r="O901" s="232"/>
      <c r="P901" s="232"/>
      <c r="Q901" s="233"/>
      <c r="R901" s="255"/>
      <c r="S901" s="255"/>
      <c r="T901" s="939">
        <f>SUBTOTAL(9,T900:T900)</f>
        <v>560000</v>
      </c>
      <c r="U901" s="1146">
        <f t="shared" ref="U901:AD901" si="693">SUBTOTAL(9,U900:U900)</f>
        <v>85956</v>
      </c>
      <c r="V901" s="218">
        <f t="shared" si="693"/>
        <v>0</v>
      </c>
      <c r="W901" s="218">
        <f t="shared" si="693"/>
        <v>0</v>
      </c>
      <c r="X901" s="218">
        <f t="shared" si="693"/>
        <v>0</v>
      </c>
      <c r="Y901" s="212">
        <f t="shared" si="693"/>
        <v>85956</v>
      </c>
      <c r="Z901" s="1146">
        <f>SUBTOTAL(9,Z900:Z900)</f>
        <v>474044</v>
      </c>
      <c r="AA901" s="218"/>
      <c r="AB901" s="218">
        <f t="shared" si="693"/>
        <v>0</v>
      </c>
      <c r="AC901" s="218">
        <f t="shared" si="693"/>
        <v>0</v>
      </c>
      <c r="AD901" s="212">
        <f t="shared" si="693"/>
        <v>0</v>
      </c>
      <c r="AE901" s="252"/>
      <c r="AF901" s="252"/>
      <c r="AH901" s="249"/>
      <c r="AI901" s="238"/>
      <c r="AJ901" s="238"/>
      <c r="AK901" s="238"/>
      <c r="AL901" s="239"/>
      <c r="AM901" s="254"/>
      <c r="AN901" s="262"/>
      <c r="AO901" s="249"/>
      <c r="AP901" s="238"/>
      <c r="AQ901" s="238"/>
      <c r="AR901" s="238"/>
      <c r="AS901" s="242"/>
      <c r="AT901" s="214"/>
      <c r="AU901" s="238"/>
      <c r="AV901" s="238"/>
      <c r="AW901" s="238"/>
      <c r="AX901" s="239"/>
      <c r="AY901" s="249"/>
      <c r="AZ901" s="238"/>
      <c r="BA901" s="238"/>
      <c r="BB901" s="238"/>
      <c r="BC901" s="246"/>
      <c r="BD901" s="254"/>
      <c r="BE901" s="252"/>
      <c r="BF901" s="249"/>
      <c r="BG901" s="238"/>
      <c r="BH901" s="238"/>
      <c r="BI901" s="238"/>
      <c r="BJ901" s="239"/>
      <c r="BK901" s="249"/>
      <c r="BL901" s="238"/>
      <c r="BM901" s="238"/>
      <c r="BN901" s="238"/>
      <c r="BO901" s="246"/>
      <c r="BP901" s="223"/>
      <c r="BQ901" s="238"/>
      <c r="BR901" s="238"/>
      <c r="BS901" s="238"/>
      <c r="BT901" s="246"/>
      <c r="BU901" s="249"/>
      <c r="BV901" s="238"/>
      <c r="BW901" s="238"/>
      <c r="BX901" s="238"/>
      <c r="BY901" s="246"/>
      <c r="CA901" s="222"/>
      <c r="CB901" s="216"/>
      <c r="CC901" s="216"/>
      <c r="CD901" s="216"/>
      <c r="CE901" s="216"/>
      <c r="CF901" s="216">
        <f t="shared" si="669"/>
        <v>0</v>
      </c>
      <c r="CH901" s="263"/>
      <c r="CJ901" s="274"/>
    </row>
    <row r="902" spans="1:88" s="211" customFormat="1" ht="16.5" customHeight="1" x14ac:dyDescent="0.15">
      <c r="A902" s="213">
        <f>+ROW()-14</f>
        <v>888</v>
      </c>
      <c r="B902" s="236" t="s">
        <v>74</v>
      </c>
      <c r="C902" s="268" t="s">
        <v>659</v>
      </c>
      <c r="D902" s="266" t="s">
        <v>717</v>
      </c>
      <c r="E902" s="267" t="s">
        <v>660</v>
      </c>
      <c r="F902" s="272" t="s">
        <v>661</v>
      </c>
      <c r="G902" s="224" t="s">
        <v>718</v>
      </c>
      <c r="H902" s="263" t="s">
        <v>1504</v>
      </c>
      <c r="I902" s="230">
        <v>42461</v>
      </c>
      <c r="J902" s="231" t="s">
        <v>719</v>
      </c>
      <c r="K902" s="232">
        <v>10</v>
      </c>
      <c r="L902" s="232">
        <v>6</v>
      </c>
      <c r="M902" s="232">
        <v>1</v>
      </c>
      <c r="N902" s="232">
        <v>1</v>
      </c>
      <c r="O902" s="232">
        <v>1</v>
      </c>
      <c r="P902" s="232">
        <v>3</v>
      </c>
      <c r="Q902" s="233">
        <v>3</v>
      </c>
      <c r="R902" s="255"/>
      <c r="S902" s="255"/>
      <c r="T902" s="258">
        <v>560000</v>
      </c>
      <c r="U902" s="214">
        <f>AH902+AO902</f>
        <v>113125</v>
      </c>
      <c r="V902" s="218">
        <f>AI902+AP902</f>
        <v>0</v>
      </c>
      <c r="W902" s="218">
        <f>AJ902+AQ902</f>
        <v>0</v>
      </c>
      <c r="X902" s="218">
        <f>AK902+AR902</f>
        <v>0</v>
      </c>
      <c r="Y902" s="212">
        <f>AL902+AS902</f>
        <v>113125</v>
      </c>
      <c r="Z902" s="214">
        <v>446875</v>
      </c>
      <c r="AA902" s="218"/>
      <c r="AB902" s="218">
        <f>AV902+BA902+BH902+BM902+BR902+BW902</f>
        <v>0</v>
      </c>
      <c r="AC902" s="218">
        <f>AW902+BB902+BI902+BN902+BS902+BX902</f>
        <v>0</v>
      </c>
      <c r="AD902" s="212">
        <f>AX902+BC902+BJ902+BO902+BT902+BY902</f>
        <v>0</v>
      </c>
      <c r="AE902" s="252"/>
      <c r="AF902" s="252"/>
      <c r="AH902" s="249">
        <f>SUM(AI902:AL902)</f>
        <v>95057</v>
      </c>
      <c r="AI902" s="238"/>
      <c r="AJ902" s="238"/>
      <c r="AK902" s="238"/>
      <c r="AL902" s="239">
        <v>95057</v>
      </c>
      <c r="AM902" s="254"/>
      <c r="AN902" s="262"/>
      <c r="AO902" s="249">
        <f>SUM(AP902:AS902)</f>
        <v>18068</v>
      </c>
      <c r="AP902" s="238"/>
      <c r="AQ902" s="238"/>
      <c r="AR902" s="238"/>
      <c r="AS902" s="242">
        <v>18068</v>
      </c>
      <c r="AT902" s="214">
        <f>SUM(AU902:AX902)</f>
        <v>0</v>
      </c>
      <c r="AU902" s="238"/>
      <c r="AV902" s="238"/>
      <c r="AW902" s="238"/>
      <c r="AX902" s="239"/>
      <c r="AY902" s="249">
        <f>SUM(AZ902:BC902)</f>
        <v>0</v>
      </c>
      <c r="AZ902" s="238"/>
      <c r="BA902" s="238"/>
      <c r="BB902" s="238"/>
      <c r="BC902" s="246"/>
      <c r="BD902" s="254"/>
      <c r="BE902" s="252"/>
      <c r="BF902" s="249">
        <f>SUM(BG902:BJ902)</f>
        <v>0</v>
      </c>
      <c r="BG902" s="238"/>
      <c r="BH902" s="238"/>
      <c r="BI902" s="238"/>
      <c r="BJ902" s="239"/>
      <c r="BK902" s="249">
        <f>SUM(BL902:BO902)</f>
        <v>0</v>
      </c>
      <c r="BL902" s="238"/>
      <c r="BM902" s="238"/>
      <c r="BN902" s="238"/>
      <c r="BO902" s="246"/>
      <c r="BP902" s="223">
        <f>SUM(BQ902:BT902)</f>
        <v>0</v>
      </c>
      <c r="BQ902" s="238"/>
      <c r="BR902" s="238"/>
      <c r="BS902" s="238"/>
      <c r="BT902" s="246"/>
      <c r="BU902" s="249">
        <f>SUM(BV902:BY902)</f>
        <v>0</v>
      </c>
      <c r="BV902" s="238"/>
      <c r="BW902" s="238"/>
      <c r="BX902" s="238"/>
      <c r="BY902" s="246"/>
      <c r="CA902" s="222">
        <v>799</v>
      </c>
      <c r="CB902" s="216"/>
      <c r="CC902" s="216"/>
      <c r="CD902" s="216"/>
      <c r="CE902" s="216"/>
      <c r="CF902" s="216">
        <f t="shared" si="669"/>
        <v>0</v>
      </c>
      <c r="CH902" s="263" t="s">
        <v>720</v>
      </c>
      <c r="CJ902" s="274">
        <v>101</v>
      </c>
    </row>
    <row r="903" spans="1:88" s="211" customFormat="1" ht="16.5" customHeight="1" x14ac:dyDescent="0.15">
      <c r="A903" s="213"/>
      <c r="B903" s="236"/>
      <c r="C903" s="268"/>
      <c r="D903" s="697" t="s">
        <v>717</v>
      </c>
      <c r="E903" s="267"/>
      <c r="F903" s="272"/>
      <c r="G903" s="224"/>
      <c r="H903" s="1175" t="s">
        <v>1504</v>
      </c>
      <c r="I903" s="230"/>
      <c r="J903" s="231"/>
      <c r="K903" s="232"/>
      <c r="L903" s="232"/>
      <c r="M903" s="232"/>
      <c r="N903" s="232"/>
      <c r="O903" s="232"/>
      <c r="P903" s="232"/>
      <c r="Q903" s="233"/>
      <c r="R903" s="255"/>
      <c r="S903" s="255"/>
      <c r="T903" s="939">
        <f>SUBTOTAL(9,T902:T902)</f>
        <v>560000</v>
      </c>
      <c r="U903" s="1146">
        <f t="shared" ref="U903:AD903" si="694">SUBTOTAL(9,U902:U902)</f>
        <v>113125</v>
      </c>
      <c r="V903" s="218">
        <f t="shared" si="694"/>
        <v>0</v>
      </c>
      <c r="W903" s="218">
        <f t="shared" si="694"/>
        <v>0</v>
      </c>
      <c r="X903" s="218">
        <f t="shared" si="694"/>
        <v>0</v>
      </c>
      <c r="Y903" s="212">
        <f t="shared" si="694"/>
        <v>113125</v>
      </c>
      <c r="Z903" s="1146">
        <f>SUBTOTAL(9,Z902:Z902)</f>
        <v>446875</v>
      </c>
      <c r="AA903" s="218"/>
      <c r="AB903" s="218">
        <f t="shared" si="694"/>
        <v>0</v>
      </c>
      <c r="AC903" s="218">
        <f t="shared" si="694"/>
        <v>0</v>
      </c>
      <c r="AD903" s="212">
        <f t="shared" si="694"/>
        <v>0</v>
      </c>
      <c r="AE903" s="252"/>
      <c r="AF903" s="252"/>
      <c r="AH903" s="249"/>
      <c r="AI903" s="238"/>
      <c r="AJ903" s="238"/>
      <c r="AK903" s="238"/>
      <c r="AL903" s="239"/>
      <c r="AM903" s="254"/>
      <c r="AN903" s="262"/>
      <c r="AO903" s="249"/>
      <c r="AP903" s="238"/>
      <c r="AQ903" s="238"/>
      <c r="AR903" s="238"/>
      <c r="AS903" s="242"/>
      <c r="AT903" s="214"/>
      <c r="AU903" s="238"/>
      <c r="AV903" s="238"/>
      <c r="AW903" s="238"/>
      <c r="AX903" s="239"/>
      <c r="AY903" s="249"/>
      <c r="AZ903" s="238"/>
      <c r="BA903" s="238"/>
      <c r="BB903" s="238"/>
      <c r="BC903" s="246"/>
      <c r="BD903" s="254"/>
      <c r="BE903" s="252"/>
      <c r="BF903" s="249"/>
      <c r="BG903" s="238"/>
      <c r="BH903" s="238"/>
      <c r="BI903" s="238"/>
      <c r="BJ903" s="239"/>
      <c r="BK903" s="249"/>
      <c r="BL903" s="238"/>
      <c r="BM903" s="238"/>
      <c r="BN903" s="238"/>
      <c r="BO903" s="246"/>
      <c r="BP903" s="223"/>
      <c r="BQ903" s="238"/>
      <c r="BR903" s="238"/>
      <c r="BS903" s="238"/>
      <c r="BT903" s="246"/>
      <c r="BU903" s="249"/>
      <c r="BV903" s="238"/>
      <c r="BW903" s="238"/>
      <c r="BX903" s="238"/>
      <c r="BY903" s="246"/>
      <c r="CA903" s="222"/>
      <c r="CB903" s="216"/>
      <c r="CC903" s="216"/>
      <c r="CD903" s="216"/>
      <c r="CE903" s="216"/>
      <c r="CF903" s="216">
        <f t="shared" si="669"/>
        <v>0</v>
      </c>
      <c r="CH903" s="263"/>
      <c r="CJ903" s="274"/>
    </row>
    <row r="904" spans="1:88" s="211" customFormat="1" ht="16.5" customHeight="1" x14ac:dyDescent="0.15">
      <c r="A904" s="213">
        <f>+ROW()-14</f>
        <v>890</v>
      </c>
      <c r="B904" s="236" t="s">
        <v>74</v>
      </c>
      <c r="C904" s="268" t="s">
        <v>659</v>
      </c>
      <c r="D904" s="266" t="s">
        <v>721</v>
      </c>
      <c r="E904" s="267" t="s">
        <v>660</v>
      </c>
      <c r="F904" s="272" t="s">
        <v>661</v>
      </c>
      <c r="G904" s="224" t="s">
        <v>718</v>
      </c>
      <c r="H904" s="263" t="s">
        <v>1505</v>
      </c>
      <c r="I904" s="230">
        <v>42826</v>
      </c>
      <c r="J904" s="231" t="s">
        <v>722</v>
      </c>
      <c r="K904" s="232">
        <v>10</v>
      </c>
      <c r="L904" s="232">
        <v>6</v>
      </c>
      <c r="M904" s="232">
        <v>1</v>
      </c>
      <c r="N904" s="232">
        <v>1</v>
      </c>
      <c r="O904" s="232">
        <v>1</v>
      </c>
      <c r="P904" s="232">
        <v>3</v>
      </c>
      <c r="Q904" s="233">
        <v>3</v>
      </c>
      <c r="R904" s="255"/>
      <c r="S904" s="255"/>
      <c r="T904" s="258">
        <v>560000</v>
      </c>
      <c r="U904" s="214">
        <f>AH904+AO904</f>
        <v>73656</v>
      </c>
      <c r="V904" s="218">
        <f>AI904+AP904</f>
        <v>0</v>
      </c>
      <c r="W904" s="218">
        <f>AJ904+AQ904</f>
        <v>0</v>
      </c>
      <c r="X904" s="218">
        <f>AK904+AR904</f>
        <v>0</v>
      </c>
      <c r="Y904" s="212">
        <f>AL904+AS904</f>
        <v>73656</v>
      </c>
      <c r="Z904" s="214">
        <v>486344</v>
      </c>
      <c r="AA904" s="218"/>
      <c r="AB904" s="218">
        <f>AV904+BA904+BH904+BM904+BR904+BW904</f>
        <v>0</v>
      </c>
      <c r="AC904" s="218">
        <f>AW904+BB904+BI904+BN904+BS904+BX904</f>
        <v>0</v>
      </c>
      <c r="AD904" s="212">
        <f>AX904+BC904+BJ904+BO904+BT904+BY904</f>
        <v>0</v>
      </c>
      <c r="AE904" s="252"/>
      <c r="AF904" s="252"/>
      <c r="AH904" s="249">
        <f>SUM(AI904:AL904)</f>
        <v>36587</v>
      </c>
      <c r="AI904" s="238"/>
      <c r="AJ904" s="238"/>
      <c r="AK904" s="238"/>
      <c r="AL904" s="239">
        <v>36587</v>
      </c>
      <c r="AM904" s="254"/>
      <c r="AN904" s="262"/>
      <c r="AO904" s="249">
        <f>SUM(AP904:AS904)</f>
        <v>37069</v>
      </c>
      <c r="AP904" s="238"/>
      <c r="AQ904" s="238"/>
      <c r="AR904" s="238"/>
      <c r="AS904" s="242">
        <v>37069</v>
      </c>
      <c r="AT904" s="214">
        <f>SUM(AU904:AX904)</f>
        <v>0</v>
      </c>
      <c r="AU904" s="238"/>
      <c r="AV904" s="238"/>
      <c r="AW904" s="238"/>
      <c r="AX904" s="239"/>
      <c r="AY904" s="249">
        <f>SUM(AZ904:BC904)</f>
        <v>0</v>
      </c>
      <c r="AZ904" s="238"/>
      <c r="BA904" s="238"/>
      <c r="BB904" s="238"/>
      <c r="BC904" s="246"/>
      <c r="BD904" s="254"/>
      <c r="BE904" s="252"/>
      <c r="BF904" s="249">
        <f>SUM(BG904:BJ904)</f>
        <v>0</v>
      </c>
      <c r="BG904" s="238"/>
      <c r="BH904" s="238"/>
      <c r="BI904" s="238"/>
      <c r="BJ904" s="239"/>
      <c r="BK904" s="249">
        <f>SUM(BL904:BO904)</f>
        <v>0</v>
      </c>
      <c r="BL904" s="238"/>
      <c r="BM904" s="238"/>
      <c r="BN904" s="238"/>
      <c r="BO904" s="246"/>
      <c r="BP904" s="223">
        <f>SUM(BQ904:BT904)</f>
        <v>0</v>
      </c>
      <c r="BQ904" s="238"/>
      <c r="BR904" s="238"/>
      <c r="BS904" s="238"/>
      <c r="BT904" s="246"/>
      <c r="BU904" s="249">
        <f>SUM(BV904:BY904)</f>
        <v>0</v>
      </c>
      <c r="BV904" s="238"/>
      <c r="BW904" s="238"/>
      <c r="BX904" s="238"/>
      <c r="BY904" s="246"/>
      <c r="CA904" s="222">
        <v>801</v>
      </c>
      <c r="CB904" s="216"/>
      <c r="CC904" s="216"/>
      <c r="CD904" s="216"/>
      <c r="CE904" s="216"/>
      <c r="CF904" s="216">
        <f t="shared" si="669"/>
        <v>0</v>
      </c>
      <c r="CH904" s="263" t="s">
        <v>723</v>
      </c>
      <c r="CJ904" s="274">
        <v>101</v>
      </c>
    </row>
    <row r="905" spans="1:88" s="211" customFormat="1" ht="16.5" customHeight="1" x14ac:dyDescent="0.15">
      <c r="A905" s="213"/>
      <c r="B905" s="236"/>
      <c r="C905" s="268"/>
      <c r="D905" s="697" t="s">
        <v>721</v>
      </c>
      <c r="E905" s="267"/>
      <c r="F905" s="272"/>
      <c r="G905" s="224"/>
      <c r="H905" s="1175" t="s">
        <v>1505</v>
      </c>
      <c r="I905" s="230"/>
      <c r="J905" s="231"/>
      <c r="K905" s="232"/>
      <c r="L905" s="232"/>
      <c r="M905" s="232"/>
      <c r="N905" s="232"/>
      <c r="O905" s="232"/>
      <c r="P905" s="232"/>
      <c r="Q905" s="233"/>
      <c r="R905" s="255"/>
      <c r="S905" s="255"/>
      <c r="T905" s="939">
        <f>SUBTOTAL(9,T904:T904)</f>
        <v>560000</v>
      </c>
      <c r="U905" s="1146">
        <f t="shared" ref="U905:AD905" si="695">SUBTOTAL(9,U904:U904)</f>
        <v>73656</v>
      </c>
      <c r="V905" s="218">
        <f t="shared" si="695"/>
        <v>0</v>
      </c>
      <c r="W905" s="218">
        <f t="shared" si="695"/>
        <v>0</v>
      </c>
      <c r="X905" s="218">
        <f t="shared" si="695"/>
        <v>0</v>
      </c>
      <c r="Y905" s="212">
        <f t="shared" si="695"/>
        <v>73656</v>
      </c>
      <c r="Z905" s="1146">
        <f>SUBTOTAL(9,Z904:Z904)</f>
        <v>486344</v>
      </c>
      <c r="AA905" s="218"/>
      <c r="AB905" s="218">
        <f t="shared" si="695"/>
        <v>0</v>
      </c>
      <c r="AC905" s="218">
        <f t="shared" si="695"/>
        <v>0</v>
      </c>
      <c r="AD905" s="212">
        <f t="shared" si="695"/>
        <v>0</v>
      </c>
      <c r="AE905" s="252"/>
      <c r="AF905" s="252"/>
      <c r="AH905" s="249"/>
      <c r="AI905" s="238"/>
      <c r="AJ905" s="238"/>
      <c r="AK905" s="238"/>
      <c r="AL905" s="239"/>
      <c r="AM905" s="254"/>
      <c r="AN905" s="262"/>
      <c r="AO905" s="249"/>
      <c r="AP905" s="238"/>
      <c r="AQ905" s="238"/>
      <c r="AR905" s="238"/>
      <c r="AS905" s="242"/>
      <c r="AT905" s="214"/>
      <c r="AU905" s="238"/>
      <c r="AV905" s="238"/>
      <c r="AW905" s="238"/>
      <c r="AX905" s="239"/>
      <c r="AY905" s="249"/>
      <c r="AZ905" s="238"/>
      <c r="BA905" s="238"/>
      <c r="BB905" s="238"/>
      <c r="BC905" s="246"/>
      <c r="BD905" s="254"/>
      <c r="BE905" s="252"/>
      <c r="BF905" s="249"/>
      <c r="BG905" s="238"/>
      <c r="BH905" s="238"/>
      <c r="BI905" s="238"/>
      <c r="BJ905" s="239"/>
      <c r="BK905" s="249"/>
      <c r="BL905" s="238"/>
      <c r="BM905" s="238"/>
      <c r="BN905" s="238"/>
      <c r="BO905" s="246"/>
      <c r="BP905" s="223"/>
      <c r="BQ905" s="238"/>
      <c r="BR905" s="238"/>
      <c r="BS905" s="238"/>
      <c r="BT905" s="246"/>
      <c r="BU905" s="249"/>
      <c r="BV905" s="238"/>
      <c r="BW905" s="238"/>
      <c r="BX905" s="238"/>
      <c r="BY905" s="246"/>
      <c r="CA905" s="222"/>
      <c r="CB905" s="216"/>
      <c r="CC905" s="216"/>
      <c r="CD905" s="216"/>
      <c r="CE905" s="216"/>
      <c r="CF905" s="216">
        <f t="shared" si="669"/>
        <v>0</v>
      </c>
      <c r="CH905" s="263"/>
      <c r="CJ905" s="274"/>
    </row>
    <row r="906" spans="1:88" s="211" customFormat="1" ht="16.5" customHeight="1" x14ac:dyDescent="0.15">
      <c r="A906" s="213">
        <f>+ROW()-14</f>
        <v>892</v>
      </c>
      <c r="B906" s="236" t="s">
        <v>74</v>
      </c>
      <c r="C906" s="268" t="s">
        <v>659</v>
      </c>
      <c r="D906" s="266" t="s">
        <v>724</v>
      </c>
      <c r="E906" s="267" t="s">
        <v>660</v>
      </c>
      <c r="F906" s="272" t="s">
        <v>661</v>
      </c>
      <c r="G906" s="224" t="s">
        <v>725</v>
      </c>
      <c r="H906" s="263" t="s">
        <v>726</v>
      </c>
      <c r="I906" s="230">
        <v>43191</v>
      </c>
      <c r="J906" s="231" t="s">
        <v>727</v>
      </c>
      <c r="K906" s="232">
        <v>10</v>
      </c>
      <c r="L906" s="232">
        <v>6</v>
      </c>
      <c r="M906" s="232">
        <v>1</v>
      </c>
      <c r="N906" s="232">
        <v>1</v>
      </c>
      <c r="O906" s="232">
        <v>1</v>
      </c>
      <c r="P906" s="232">
        <v>3</v>
      </c>
      <c r="Q906" s="233">
        <v>3</v>
      </c>
      <c r="R906" s="255"/>
      <c r="S906" s="255"/>
      <c r="T906" s="258">
        <v>560000</v>
      </c>
      <c r="U906" s="214">
        <f>AH906+AO906</f>
        <v>13751</v>
      </c>
      <c r="V906" s="218">
        <f>AI906+AP906</f>
        <v>0</v>
      </c>
      <c r="W906" s="218">
        <f>AJ906+AQ906</f>
        <v>0</v>
      </c>
      <c r="X906" s="218">
        <f>AK906+AR906</f>
        <v>0</v>
      </c>
      <c r="Y906" s="212">
        <f>AL906+AS906</f>
        <v>13751</v>
      </c>
      <c r="Z906" s="214">
        <v>546249</v>
      </c>
      <c r="AA906" s="218"/>
      <c r="AB906" s="218">
        <f>AV906+BA906+BH906+BM906+BR906+BW906</f>
        <v>0</v>
      </c>
      <c r="AC906" s="218">
        <f>AW906+BB906+BI906+BN906+BS906+BX906</f>
        <v>0</v>
      </c>
      <c r="AD906" s="212">
        <f>AX906+BC906+BJ906+BO906+BT906+BY906</f>
        <v>0</v>
      </c>
      <c r="AE906" s="252"/>
      <c r="AF906" s="252"/>
      <c r="AH906" s="249">
        <f>SUM(AI906:AL906)</f>
        <v>0</v>
      </c>
      <c r="AI906" s="238"/>
      <c r="AJ906" s="238"/>
      <c r="AK906" s="238"/>
      <c r="AL906" s="239"/>
      <c r="AM906" s="254"/>
      <c r="AN906" s="262"/>
      <c r="AO906" s="249">
        <f>SUM(AP906:AS906)</f>
        <v>13751</v>
      </c>
      <c r="AP906" s="238"/>
      <c r="AQ906" s="238"/>
      <c r="AR906" s="238"/>
      <c r="AS906" s="242">
        <v>13751</v>
      </c>
      <c r="AT906" s="214">
        <f>SUM(AU906:AX906)</f>
        <v>0</v>
      </c>
      <c r="AU906" s="238"/>
      <c r="AV906" s="238"/>
      <c r="AW906" s="238"/>
      <c r="AX906" s="239"/>
      <c r="AY906" s="249">
        <f>SUM(AZ906:BC906)</f>
        <v>0</v>
      </c>
      <c r="AZ906" s="238"/>
      <c r="BA906" s="238"/>
      <c r="BB906" s="238"/>
      <c r="BC906" s="246"/>
      <c r="BD906" s="254"/>
      <c r="BE906" s="252"/>
      <c r="BF906" s="249">
        <f>SUM(BG906:BJ906)</f>
        <v>0</v>
      </c>
      <c r="BG906" s="238"/>
      <c r="BH906" s="238"/>
      <c r="BI906" s="238"/>
      <c r="BJ906" s="239"/>
      <c r="BK906" s="249">
        <f>SUM(BL906:BO906)</f>
        <v>0</v>
      </c>
      <c r="BL906" s="238"/>
      <c r="BM906" s="238"/>
      <c r="BN906" s="238"/>
      <c r="BO906" s="246"/>
      <c r="BP906" s="223">
        <f>SUM(BQ906:BT906)</f>
        <v>0</v>
      </c>
      <c r="BQ906" s="238"/>
      <c r="BR906" s="238"/>
      <c r="BS906" s="238"/>
      <c r="BT906" s="246"/>
      <c r="BU906" s="249">
        <f>SUM(BV906:BY906)</f>
        <v>0</v>
      </c>
      <c r="BV906" s="238"/>
      <c r="BW906" s="238"/>
      <c r="BX906" s="238"/>
      <c r="BY906" s="246"/>
      <c r="CA906" s="222">
        <v>803</v>
      </c>
      <c r="CB906" s="216"/>
      <c r="CC906" s="216"/>
      <c r="CD906" s="216"/>
      <c r="CE906" s="216"/>
      <c r="CF906" s="216">
        <f t="shared" si="669"/>
        <v>0</v>
      </c>
      <c r="CH906" s="263" t="s">
        <v>728</v>
      </c>
      <c r="CJ906" s="274">
        <v>101</v>
      </c>
    </row>
    <row r="907" spans="1:88" s="211" customFormat="1" ht="16.5" customHeight="1" x14ac:dyDescent="0.15">
      <c r="A907" s="213"/>
      <c r="B907" s="236"/>
      <c r="C907" s="268"/>
      <c r="D907" s="697" t="s">
        <v>724</v>
      </c>
      <c r="E907" s="267"/>
      <c r="F907" s="272"/>
      <c r="G907" s="224"/>
      <c r="H907" s="1175" t="s">
        <v>726</v>
      </c>
      <c r="I907" s="230"/>
      <c r="J907" s="231"/>
      <c r="K907" s="232"/>
      <c r="L907" s="232"/>
      <c r="M907" s="232"/>
      <c r="N907" s="232"/>
      <c r="O907" s="232"/>
      <c r="P907" s="232"/>
      <c r="Q907" s="233"/>
      <c r="R907" s="255"/>
      <c r="S907" s="255"/>
      <c r="T907" s="939">
        <f>SUBTOTAL(9,T906:T906)</f>
        <v>560000</v>
      </c>
      <c r="U907" s="1146">
        <f t="shared" ref="U907:AD907" si="696">SUBTOTAL(9,U906:U906)</f>
        <v>13751</v>
      </c>
      <c r="V907" s="218">
        <f t="shared" si="696"/>
        <v>0</v>
      </c>
      <c r="W907" s="218">
        <f t="shared" si="696"/>
        <v>0</v>
      </c>
      <c r="X907" s="218">
        <f t="shared" si="696"/>
        <v>0</v>
      </c>
      <c r="Y907" s="212">
        <f t="shared" si="696"/>
        <v>13751</v>
      </c>
      <c r="Z907" s="1146">
        <f>SUBTOTAL(9,Z906:Z906)</f>
        <v>546249</v>
      </c>
      <c r="AA907" s="218"/>
      <c r="AB907" s="218">
        <f t="shared" si="696"/>
        <v>0</v>
      </c>
      <c r="AC907" s="218">
        <f t="shared" si="696"/>
        <v>0</v>
      </c>
      <c r="AD907" s="212">
        <f t="shared" si="696"/>
        <v>0</v>
      </c>
      <c r="AE907" s="252"/>
      <c r="AF907" s="252"/>
      <c r="AH907" s="249"/>
      <c r="AI907" s="238"/>
      <c r="AJ907" s="238"/>
      <c r="AK907" s="238"/>
      <c r="AL907" s="239"/>
      <c r="AM907" s="254"/>
      <c r="AN907" s="262"/>
      <c r="AO907" s="249">
        <f t="shared" ref="AO907:AO959" si="697">SUM(AP907:AS907)</f>
        <v>0</v>
      </c>
      <c r="AP907" s="238"/>
      <c r="AQ907" s="238"/>
      <c r="AR907" s="238"/>
      <c r="AS907" s="242"/>
      <c r="AT907" s="214"/>
      <c r="AU907" s="238"/>
      <c r="AV907" s="238"/>
      <c r="AW907" s="238"/>
      <c r="AX907" s="239"/>
      <c r="AY907" s="249"/>
      <c r="AZ907" s="238"/>
      <c r="BA907" s="238"/>
      <c r="BB907" s="238"/>
      <c r="BC907" s="246"/>
      <c r="BD907" s="254"/>
      <c r="BE907" s="252"/>
      <c r="BF907" s="249"/>
      <c r="BG907" s="238"/>
      <c r="BH907" s="238"/>
      <c r="BI907" s="238"/>
      <c r="BJ907" s="239"/>
      <c r="BK907" s="249"/>
      <c r="BL907" s="238"/>
      <c r="BM907" s="238"/>
      <c r="BN907" s="238"/>
      <c r="BO907" s="246"/>
      <c r="BP907" s="223"/>
      <c r="BQ907" s="238"/>
      <c r="BR907" s="238"/>
      <c r="BS907" s="238"/>
      <c r="BT907" s="246"/>
      <c r="BU907" s="249"/>
      <c r="BV907" s="238"/>
      <c r="BW907" s="238"/>
      <c r="BX907" s="238"/>
      <c r="BY907" s="246"/>
      <c r="CA907" s="222"/>
      <c r="CB907" s="216"/>
      <c r="CC907" s="216"/>
      <c r="CD907" s="216"/>
      <c r="CE907" s="216"/>
      <c r="CF907" s="216">
        <f t="shared" si="669"/>
        <v>0</v>
      </c>
      <c r="CH907" s="263"/>
      <c r="CJ907" s="274"/>
    </row>
    <row r="908" spans="1:88" s="211" customFormat="1" ht="16.5" customHeight="1" x14ac:dyDescent="0.15">
      <c r="A908" s="213">
        <f>+ROW()-14</f>
        <v>894</v>
      </c>
      <c r="B908" s="236" t="s">
        <v>28</v>
      </c>
      <c r="C908" s="268" t="s">
        <v>659</v>
      </c>
      <c r="D908" s="266" t="s">
        <v>729</v>
      </c>
      <c r="E908" s="267" t="s">
        <v>660</v>
      </c>
      <c r="F908" s="272" t="s">
        <v>661</v>
      </c>
      <c r="G908" s="224" t="s">
        <v>725</v>
      </c>
      <c r="H908" s="263" t="s">
        <v>730</v>
      </c>
      <c r="I908" s="230">
        <v>43556</v>
      </c>
      <c r="J908" s="231" t="s">
        <v>731</v>
      </c>
      <c r="K908" s="232">
        <v>10</v>
      </c>
      <c r="L908" s="232">
        <v>6</v>
      </c>
      <c r="M908" s="232">
        <v>1</v>
      </c>
      <c r="N908" s="232">
        <v>1</v>
      </c>
      <c r="O908" s="232">
        <v>1</v>
      </c>
      <c r="P908" s="232">
        <v>3</v>
      </c>
      <c r="Q908" s="233">
        <v>3</v>
      </c>
      <c r="R908" s="255"/>
      <c r="S908" s="255"/>
      <c r="T908" s="258">
        <v>520000</v>
      </c>
      <c r="U908" s="214">
        <f>AH908+AO908</f>
        <v>0</v>
      </c>
      <c r="V908" s="218">
        <f>AI908+AP908</f>
        <v>0</v>
      </c>
      <c r="W908" s="218">
        <f>AJ908+AQ908</f>
        <v>0</v>
      </c>
      <c r="X908" s="218">
        <f>AK908+AR908</f>
        <v>0</v>
      </c>
      <c r="Y908" s="212">
        <f>AL908+AS908</f>
        <v>0</v>
      </c>
      <c r="Z908" s="214">
        <f>AT908+AY908+BF908+BK908+BP908+BU908</f>
        <v>0</v>
      </c>
      <c r="AA908" s="218">
        <f>AU908+AZ908+BG908+BL908+BQ908+BV908</f>
        <v>0</v>
      </c>
      <c r="AB908" s="218">
        <f>AV908+BA908+BH908+BM908+BR908+BW908</f>
        <v>0</v>
      </c>
      <c r="AC908" s="218">
        <f>AW908+BB908+BI908+BN908+BS908+BX908</f>
        <v>0</v>
      </c>
      <c r="AD908" s="212">
        <f>AX908+BC908+BJ908+BO908+BT908+BY908</f>
        <v>0</v>
      </c>
      <c r="AE908" s="252"/>
      <c r="AF908" s="252"/>
      <c r="AH908" s="249">
        <f>SUM(AI908:AL908)</f>
        <v>0</v>
      </c>
      <c r="AI908" s="238"/>
      <c r="AJ908" s="238"/>
      <c r="AK908" s="238"/>
      <c r="AL908" s="239"/>
      <c r="AM908" s="254"/>
      <c r="AN908" s="262"/>
      <c r="AO908" s="249">
        <f t="shared" si="697"/>
        <v>0</v>
      </c>
      <c r="AP908" s="238"/>
      <c r="AQ908" s="238"/>
      <c r="AR908" s="238"/>
      <c r="AS908" s="242"/>
      <c r="AT908" s="214">
        <f>SUM(AU908:AX908)</f>
        <v>0</v>
      </c>
      <c r="AU908" s="238"/>
      <c r="AV908" s="238"/>
      <c r="AW908" s="238"/>
      <c r="AX908" s="239"/>
      <c r="AY908" s="249">
        <f>SUM(AZ908:BC908)</f>
        <v>0</v>
      </c>
      <c r="AZ908" s="238"/>
      <c r="BA908" s="238"/>
      <c r="BB908" s="238"/>
      <c r="BC908" s="246"/>
      <c r="BD908" s="254"/>
      <c r="BE908" s="252"/>
      <c r="BF908" s="249">
        <f>SUM(BG908:BJ908)</f>
        <v>0</v>
      </c>
      <c r="BG908" s="238"/>
      <c r="BH908" s="238"/>
      <c r="BI908" s="238"/>
      <c r="BJ908" s="239"/>
      <c r="BK908" s="249">
        <f>SUM(BL908:BO908)</f>
        <v>0</v>
      </c>
      <c r="BL908" s="238"/>
      <c r="BM908" s="238"/>
      <c r="BN908" s="238"/>
      <c r="BO908" s="246"/>
      <c r="BP908" s="223">
        <f>SUM(BQ908:BT908)</f>
        <v>0</v>
      </c>
      <c r="BQ908" s="238"/>
      <c r="BR908" s="238"/>
      <c r="BS908" s="238"/>
      <c r="BT908" s="246"/>
      <c r="BU908" s="249">
        <f>SUM(BV908:BY908)</f>
        <v>0</v>
      </c>
      <c r="BV908" s="238"/>
      <c r="BW908" s="238"/>
      <c r="BX908" s="238"/>
      <c r="BY908" s="246"/>
      <c r="CA908" s="222">
        <v>805</v>
      </c>
      <c r="CB908" s="216"/>
      <c r="CC908" s="216"/>
      <c r="CD908" s="216"/>
      <c r="CE908" s="216"/>
      <c r="CF908" s="216">
        <f t="shared" si="669"/>
        <v>520000</v>
      </c>
      <c r="CH908" s="263" t="s">
        <v>732</v>
      </c>
      <c r="CJ908" s="274">
        <v>101</v>
      </c>
    </row>
    <row r="909" spans="1:88" s="211" customFormat="1" ht="16.5" customHeight="1" x14ac:dyDescent="0.15">
      <c r="A909" s="213"/>
      <c r="B909" s="236"/>
      <c r="C909" s="268"/>
      <c r="D909" s="697" t="s">
        <v>729</v>
      </c>
      <c r="E909" s="267"/>
      <c r="F909" s="272"/>
      <c r="G909" s="224"/>
      <c r="H909" s="1175" t="s">
        <v>730</v>
      </c>
      <c r="I909" s="230"/>
      <c r="J909" s="231"/>
      <c r="K909" s="232"/>
      <c r="L909" s="232"/>
      <c r="M909" s="232"/>
      <c r="N909" s="232"/>
      <c r="O909" s="232"/>
      <c r="P909" s="232"/>
      <c r="Q909" s="233"/>
      <c r="R909" s="255"/>
      <c r="S909" s="255"/>
      <c r="T909" s="939">
        <f>SUBTOTAL(9,T908:T908)</f>
        <v>520000</v>
      </c>
      <c r="U909" s="214">
        <f t="shared" ref="U909:AD909" si="698">SUBTOTAL(9,U908:U908)</f>
        <v>0</v>
      </c>
      <c r="V909" s="218">
        <f t="shared" si="698"/>
        <v>0</v>
      </c>
      <c r="W909" s="218">
        <f t="shared" si="698"/>
        <v>0</v>
      </c>
      <c r="X909" s="218">
        <f t="shared" si="698"/>
        <v>0</v>
      </c>
      <c r="Y909" s="212">
        <f t="shared" si="698"/>
        <v>0</v>
      </c>
      <c r="Z909" s="536">
        <f t="shared" si="698"/>
        <v>0</v>
      </c>
      <c r="AA909" s="218">
        <f t="shared" si="698"/>
        <v>0</v>
      </c>
      <c r="AB909" s="218">
        <f t="shared" si="698"/>
        <v>0</v>
      </c>
      <c r="AC909" s="218">
        <f t="shared" si="698"/>
        <v>0</v>
      </c>
      <c r="AD909" s="212">
        <f t="shared" si="698"/>
        <v>0</v>
      </c>
      <c r="AE909" s="252"/>
      <c r="AF909" s="252"/>
      <c r="AH909" s="249"/>
      <c r="AI909" s="238"/>
      <c r="AJ909" s="238"/>
      <c r="AK909" s="238"/>
      <c r="AL909" s="239"/>
      <c r="AM909" s="254"/>
      <c r="AN909" s="262"/>
      <c r="AO909" s="249">
        <f t="shared" si="697"/>
        <v>0</v>
      </c>
      <c r="AP909" s="238"/>
      <c r="AQ909" s="238"/>
      <c r="AR909" s="238"/>
      <c r="AS909" s="242"/>
      <c r="AT909" s="214"/>
      <c r="AU909" s="238"/>
      <c r="AV909" s="238"/>
      <c r="AW909" s="238"/>
      <c r="AX909" s="239"/>
      <c r="AY909" s="249"/>
      <c r="AZ909" s="238"/>
      <c r="BA909" s="238"/>
      <c r="BB909" s="238"/>
      <c r="BC909" s="246"/>
      <c r="BD909" s="254"/>
      <c r="BE909" s="252"/>
      <c r="BF909" s="249"/>
      <c r="BG909" s="238"/>
      <c r="BH909" s="238"/>
      <c r="BI909" s="238"/>
      <c r="BJ909" s="239"/>
      <c r="BK909" s="249"/>
      <c r="BL909" s="238"/>
      <c r="BM909" s="238"/>
      <c r="BN909" s="238"/>
      <c r="BO909" s="246"/>
      <c r="BP909" s="223"/>
      <c r="BQ909" s="238"/>
      <c r="BR909" s="238"/>
      <c r="BS909" s="238"/>
      <c r="BT909" s="246"/>
      <c r="BU909" s="249"/>
      <c r="BV909" s="238"/>
      <c r="BW909" s="238"/>
      <c r="BX909" s="238"/>
      <c r="BY909" s="246"/>
      <c r="CA909" s="222"/>
      <c r="CB909" s="216"/>
      <c r="CC909" s="216"/>
      <c r="CD909" s="216"/>
      <c r="CE909" s="216"/>
      <c r="CF909" s="216">
        <f t="shared" si="669"/>
        <v>520000</v>
      </c>
      <c r="CH909" s="263"/>
      <c r="CJ909" s="274"/>
    </row>
    <row r="910" spans="1:88" s="332" customFormat="1" ht="16.5" customHeight="1" x14ac:dyDescent="0.15">
      <c r="A910" s="213">
        <f>+ROW()-14</f>
        <v>896</v>
      </c>
      <c r="B910" s="351" t="s">
        <v>27</v>
      </c>
      <c r="C910" s="268" t="s">
        <v>659</v>
      </c>
      <c r="D910" s="266" t="s">
        <v>1506</v>
      </c>
      <c r="E910" s="267" t="s">
        <v>660</v>
      </c>
      <c r="F910" s="272" t="s">
        <v>661</v>
      </c>
      <c r="G910" s="224" t="s">
        <v>733</v>
      </c>
      <c r="H910" s="263" t="s">
        <v>734</v>
      </c>
      <c r="I910" s="230">
        <v>43922</v>
      </c>
      <c r="J910" s="231" t="s">
        <v>1507</v>
      </c>
      <c r="K910" s="232">
        <v>10</v>
      </c>
      <c r="L910" s="232">
        <v>6</v>
      </c>
      <c r="M910" s="232">
        <v>1</v>
      </c>
      <c r="N910" s="232">
        <v>1</v>
      </c>
      <c r="O910" s="232">
        <v>1</v>
      </c>
      <c r="P910" s="232">
        <v>3</v>
      </c>
      <c r="Q910" s="233">
        <v>3</v>
      </c>
      <c r="R910" s="255"/>
      <c r="S910" s="255"/>
      <c r="T910" s="258">
        <v>360000</v>
      </c>
      <c r="U910" s="338">
        <f>AH910+AO910</f>
        <v>0</v>
      </c>
      <c r="V910" s="355">
        <f>AI910+AP910</f>
        <v>0</v>
      </c>
      <c r="W910" s="355">
        <f>AJ910+AQ910</f>
        <v>0</v>
      </c>
      <c r="X910" s="355">
        <f>AK910+AR910</f>
        <v>0</v>
      </c>
      <c r="Y910" s="356">
        <f>AL910+AS910</f>
        <v>0</v>
      </c>
      <c r="Z910" s="338">
        <f>AT910+AY910+BF910+BK910+BP910+BU910</f>
        <v>0</v>
      </c>
      <c r="AA910" s="355">
        <f>AU910+AZ910+BG910+BL910+BQ910+BV910</f>
        <v>0</v>
      </c>
      <c r="AB910" s="355">
        <f>AV910+BA910+BH910+BM910+BR910+BW910</f>
        <v>0</v>
      </c>
      <c r="AC910" s="355">
        <f>AW910+BB910+BI910+BN910+BS910+BX910</f>
        <v>0</v>
      </c>
      <c r="AD910" s="356">
        <f>AX910+BC910+BJ910+BO910+BT910+BY910</f>
        <v>0</v>
      </c>
      <c r="AE910" s="331"/>
      <c r="AF910" s="331"/>
      <c r="AH910" s="336">
        <f>SUM(AI910:AL910)</f>
        <v>0</v>
      </c>
      <c r="AI910" s="357"/>
      <c r="AJ910" s="357"/>
      <c r="AK910" s="357"/>
      <c r="AL910" s="343"/>
      <c r="AM910" s="334"/>
      <c r="AN910" s="335"/>
      <c r="AO910" s="249">
        <f t="shared" si="697"/>
        <v>0</v>
      </c>
      <c r="AP910" s="357"/>
      <c r="AQ910" s="357"/>
      <c r="AR910" s="357"/>
      <c r="AS910" s="358"/>
      <c r="AT910" s="338">
        <f>SUM(AU910:AX910)</f>
        <v>0</v>
      </c>
      <c r="AU910" s="357"/>
      <c r="AV910" s="357"/>
      <c r="AW910" s="357"/>
      <c r="AX910" s="343"/>
      <c r="AY910" s="336">
        <f>SUM(AZ910:BC910)</f>
        <v>0</v>
      </c>
      <c r="AZ910" s="357"/>
      <c r="BA910" s="357"/>
      <c r="BB910" s="357"/>
      <c r="BC910" s="281"/>
      <c r="BD910" s="334"/>
      <c r="BE910" s="331"/>
      <c r="BF910" s="336">
        <f>SUM(BG910:BJ910)</f>
        <v>0</v>
      </c>
      <c r="BG910" s="357"/>
      <c r="BH910" s="357"/>
      <c r="BI910" s="357"/>
      <c r="BJ910" s="343"/>
      <c r="BK910" s="336">
        <f>SUM(BL910:BO910)</f>
        <v>0</v>
      </c>
      <c r="BL910" s="357"/>
      <c r="BM910" s="357"/>
      <c r="BN910" s="357"/>
      <c r="BO910" s="281"/>
      <c r="BP910" s="339">
        <f>SUM(BQ910:BT910)</f>
        <v>0</v>
      </c>
      <c r="BQ910" s="357"/>
      <c r="BR910" s="357"/>
      <c r="BS910" s="357"/>
      <c r="BT910" s="281"/>
      <c r="BU910" s="336">
        <f>SUM(BV910:BY910)</f>
        <v>0</v>
      </c>
      <c r="BV910" s="357"/>
      <c r="BW910" s="357"/>
      <c r="BX910" s="357"/>
      <c r="BY910" s="281"/>
      <c r="CA910" s="222">
        <v>805</v>
      </c>
      <c r="CB910" s="216"/>
      <c r="CC910" s="216"/>
      <c r="CD910" s="216"/>
      <c r="CE910" s="216"/>
      <c r="CF910" s="216">
        <f t="shared" si="669"/>
        <v>360000</v>
      </c>
      <c r="CG910" s="202"/>
      <c r="CH910" s="263" t="s">
        <v>732</v>
      </c>
      <c r="CJ910" s="332">
        <v>101</v>
      </c>
    </row>
    <row r="911" spans="1:88" s="332" customFormat="1" ht="16.5" customHeight="1" x14ac:dyDescent="0.15">
      <c r="A911" s="213"/>
      <c r="B911" s="351"/>
      <c r="C911" s="268"/>
      <c r="D911" s="697" t="s">
        <v>1506</v>
      </c>
      <c r="E911" s="267"/>
      <c r="F911" s="272"/>
      <c r="G911" s="224"/>
      <c r="H911" s="1175" t="s">
        <v>734</v>
      </c>
      <c r="I911" s="230"/>
      <c r="J911" s="231"/>
      <c r="K911" s="232"/>
      <c r="L911" s="232"/>
      <c r="M911" s="232"/>
      <c r="N911" s="232"/>
      <c r="O911" s="232"/>
      <c r="P911" s="232"/>
      <c r="Q911" s="233"/>
      <c r="R911" s="255"/>
      <c r="S911" s="255"/>
      <c r="T911" s="939">
        <f>SUBTOTAL(9,T910:T910)</f>
        <v>360000</v>
      </c>
      <c r="U911" s="338">
        <f t="shared" ref="U911:AD911" si="699">SUBTOTAL(9,U910:U910)</f>
        <v>0</v>
      </c>
      <c r="V911" s="355">
        <f t="shared" si="699"/>
        <v>0</v>
      </c>
      <c r="W911" s="355">
        <f t="shared" si="699"/>
        <v>0</v>
      </c>
      <c r="X911" s="355">
        <f t="shared" si="699"/>
        <v>0</v>
      </c>
      <c r="Y911" s="356">
        <f t="shared" si="699"/>
        <v>0</v>
      </c>
      <c r="Z911" s="536">
        <f t="shared" si="699"/>
        <v>0</v>
      </c>
      <c r="AA911" s="355">
        <f t="shared" si="699"/>
        <v>0</v>
      </c>
      <c r="AB911" s="355">
        <f t="shared" si="699"/>
        <v>0</v>
      </c>
      <c r="AC911" s="355">
        <f t="shared" si="699"/>
        <v>0</v>
      </c>
      <c r="AD911" s="356">
        <f t="shared" si="699"/>
        <v>0</v>
      </c>
      <c r="AE911" s="331"/>
      <c r="AF911" s="331"/>
      <c r="AH911" s="336"/>
      <c r="AI911" s="357"/>
      <c r="AJ911" s="357"/>
      <c r="AK911" s="357"/>
      <c r="AL911" s="343"/>
      <c r="AM911" s="334"/>
      <c r="AN911" s="335"/>
      <c r="AO911" s="249">
        <f t="shared" si="697"/>
        <v>0</v>
      </c>
      <c r="AP911" s="357"/>
      <c r="AQ911" s="357"/>
      <c r="AR911" s="357"/>
      <c r="AS911" s="358"/>
      <c r="AT911" s="338"/>
      <c r="AU911" s="357"/>
      <c r="AV911" s="357"/>
      <c r="AW911" s="357"/>
      <c r="AX911" s="343"/>
      <c r="AY911" s="336"/>
      <c r="AZ911" s="357"/>
      <c r="BA911" s="357"/>
      <c r="BB911" s="357"/>
      <c r="BC911" s="281"/>
      <c r="BD911" s="334"/>
      <c r="BE911" s="331"/>
      <c r="BF911" s="336"/>
      <c r="BG911" s="357"/>
      <c r="BH911" s="357"/>
      <c r="BI911" s="357"/>
      <c r="BJ911" s="343"/>
      <c r="BK911" s="336"/>
      <c r="BL911" s="357"/>
      <c r="BM911" s="357"/>
      <c r="BN911" s="357"/>
      <c r="BO911" s="281"/>
      <c r="BP911" s="339"/>
      <c r="BQ911" s="357"/>
      <c r="BR911" s="357"/>
      <c r="BS911" s="357"/>
      <c r="BT911" s="281"/>
      <c r="BU911" s="336"/>
      <c r="BV911" s="357"/>
      <c r="BW911" s="357"/>
      <c r="BX911" s="357"/>
      <c r="BY911" s="281"/>
      <c r="CA911" s="222"/>
      <c r="CB911" s="216"/>
      <c r="CC911" s="216"/>
      <c r="CD911" s="216"/>
      <c r="CE911" s="216"/>
      <c r="CF911" s="216">
        <f t="shared" si="669"/>
        <v>360000</v>
      </c>
      <c r="CG911" s="202"/>
      <c r="CH911" s="263"/>
    </row>
    <row r="912" spans="1:88" s="211" customFormat="1" ht="42" customHeight="1" x14ac:dyDescent="0.15">
      <c r="A912" s="213">
        <f>+ROW()-14</f>
        <v>898</v>
      </c>
      <c r="B912" s="236" t="s">
        <v>74</v>
      </c>
      <c r="C912" s="268" t="s">
        <v>735</v>
      </c>
      <c r="D912" s="1090" t="s">
        <v>736</v>
      </c>
      <c r="E912" s="267" t="s">
        <v>660</v>
      </c>
      <c r="F912" s="272" t="s">
        <v>661</v>
      </c>
      <c r="G912" s="224" t="s">
        <v>737</v>
      </c>
      <c r="H912" s="263" t="s">
        <v>738</v>
      </c>
      <c r="I912" s="230">
        <v>39904</v>
      </c>
      <c r="J912" s="231" t="s">
        <v>689</v>
      </c>
      <c r="K912" s="232">
        <v>10</v>
      </c>
      <c r="L912" s="232">
        <v>6</v>
      </c>
      <c r="M912" s="232">
        <v>1</v>
      </c>
      <c r="N912" s="232">
        <v>1</v>
      </c>
      <c r="O912" s="232">
        <v>1</v>
      </c>
      <c r="P912" s="232">
        <v>3</v>
      </c>
      <c r="Q912" s="233">
        <v>3</v>
      </c>
      <c r="R912" s="255"/>
      <c r="S912" s="255"/>
      <c r="T912" s="939">
        <v>1000000</v>
      </c>
      <c r="U912" s="1146">
        <f>AH912+AO912</f>
        <v>93811</v>
      </c>
      <c r="V912" s="218">
        <f>AI912+AP912</f>
        <v>0</v>
      </c>
      <c r="W912" s="218">
        <f>AJ912+AQ912</f>
        <v>0</v>
      </c>
      <c r="X912" s="218">
        <f>AK912+AR912</f>
        <v>0</v>
      </c>
      <c r="Y912" s="212">
        <f>AL912+AS912</f>
        <v>93811</v>
      </c>
      <c r="Z912" s="1146">
        <v>906189</v>
      </c>
      <c r="AA912" s="218">
        <f>AU912+AZ912+BG912+BL912+BQ912+BV912</f>
        <v>0</v>
      </c>
      <c r="AB912" s="218">
        <f>AV912+BA912+BH912+BM912+BR912+BW912</f>
        <v>0</v>
      </c>
      <c r="AC912" s="218">
        <f>AW912+BB912+BI912+BN912+BS912+BX912</f>
        <v>0</v>
      </c>
      <c r="AD912" s="212">
        <f>AX912+BC912+BJ912+BO912+BT912+BY912</f>
        <v>0</v>
      </c>
      <c r="AE912" s="252"/>
      <c r="AF912" s="252"/>
      <c r="AH912" s="249">
        <f>SUM(AI912:AL912)</f>
        <v>91567</v>
      </c>
      <c r="AI912" s="238"/>
      <c r="AJ912" s="238"/>
      <c r="AK912" s="238"/>
      <c r="AL912" s="239">
        <v>91567</v>
      </c>
      <c r="AM912" s="254"/>
      <c r="AN912" s="262"/>
      <c r="AO912" s="249">
        <f t="shared" si="697"/>
        <v>2244</v>
      </c>
      <c r="AP912" s="238"/>
      <c r="AQ912" s="238"/>
      <c r="AR912" s="238"/>
      <c r="AS912" s="242">
        <v>2244</v>
      </c>
      <c r="AT912" s="214">
        <f>SUM(AU912:AX912)</f>
        <v>0</v>
      </c>
      <c r="AU912" s="238"/>
      <c r="AV912" s="238"/>
      <c r="AW912" s="238"/>
      <c r="AX912" s="239"/>
      <c r="AY912" s="249">
        <f>SUM(AZ912:BC912)</f>
        <v>0</v>
      </c>
      <c r="AZ912" s="238"/>
      <c r="BA912" s="238"/>
      <c r="BB912" s="238"/>
      <c r="BC912" s="246"/>
      <c r="BD912" s="254"/>
      <c r="BE912" s="252"/>
      <c r="BF912" s="249">
        <f>SUM(BG912:BJ912)</f>
        <v>0</v>
      </c>
      <c r="BG912" s="238"/>
      <c r="BH912" s="238"/>
      <c r="BI912" s="238"/>
      <c r="BJ912" s="239"/>
      <c r="BK912" s="249">
        <f>SUM(BL912:BO912)</f>
        <v>0</v>
      </c>
      <c r="BL912" s="238"/>
      <c r="BM912" s="238"/>
      <c r="BN912" s="238"/>
      <c r="BO912" s="246"/>
      <c r="BP912" s="223">
        <f>SUM(BQ912:BT912)</f>
        <v>0</v>
      </c>
      <c r="BQ912" s="238"/>
      <c r="BR912" s="238"/>
      <c r="BS912" s="238"/>
      <c r="BT912" s="246"/>
      <c r="BU912" s="249">
        <f>SUM(BV912:BY912)</f>
        <v>0</v>
      </c>
      <c r="BV912" s="238"/>
      <c r="BW912" s="238"/>
      <c r="BX912" s="238"/>
      <c r="BY912" s="246"/>
      <c r="CA912" s="222">
        <v>809</v>
      </c>
      <c r="CB912" s="216"/>
      <c r="CC912" s="216"/>
      <c r="CD912" s="216"/>
      <c r="CE912" s="216"/>
      <c r="CF912" s="216">
        <f t="shared" si="669"/>
        <v>0</v>
      </c>
      <c r="CH912" s="263" t="s">
        <v>739</v>
      </c>
      <c r="CJ912" s="274">
        <v>101</v>
      </c>
    </row>
    <row r="913" spans="1:88" s="211" customFormat="1" ht="42" customHeight="1" x14ac:dyDescent="0.15">
      <c r="A913" s="213"/>
      <c r="B913" s="236"/>
      <c r="C913" s="268"/>
      <c r="D913" s="1091" t="s">
        <v>736</v>
      </c>
      <c r="E913" s="267"/>
      <c r="F913" s="272"/>
      <c r="G913" s="224"/>
      <c r="H913" s="1175" t="s">
        <v>738</v>
      </c>
      <c r="I913" s="230"/>
      <c r="J913" s="231"/>
      <c r="K913" s="232"/>
      <c r="L913" s="232"/>
      <c r="M913" s="232"/>
      <c r="N913" s="232"/>
      <c r="O913" s="232"/>
      <c r="P913" s="232"/>
      <c r="Q913" s="233"/>
      <c r="R913" s="255"/>
      <c r="S913" s="255"/>
      <c r="T913" s="258">
        <f>SUBTOTAL(9,T912:T912)</f>
        <v>1000000</v>
      </c>
      <c r="U913" s="214">
        <f>SUBTOTAL(9,U912:U912)</f>
        <v>93811</v>
      </c>
      <c r="V913" s="218">
        <f t="shared" ref="V913:AD913" si="700">SUBTOTAL(9,V912:V912)</f>
        <v>0</v>
      </c>
      <c r="W913" s="218">
        <f t="shared" si="700"/>
        <v>0</v>
      </c>
      <c r="X913" s="218">
        <f t="shared" si="700"/>
        <v>0</v>
      </c>
      <c r="Y913" s="212">
        <f t="shared" si="700"/>
        <v>93811</v>
      </c>
      <c r="Z913" s="214">
        <f>SUBTOTAL(9,Z912:Z912)</f>
        <v>906189</v>
      </c>
      <c r="AA913" s="218">
        <f t="shared" si="700"/>
        <v>0</v>
      </c>
      <c r="AB913" s="218">
        <f t="shared" si="700"/>
        <v>0</v>
      </c>
      <c r="AC913" s="218">
        <f t="shared" si="700"/>
        <v>0</v>
      </c>
      <c r="AD913" s="212">
        <f t="shared" si="700"/>
        <v>0</v>
      </c>
      <c r="AE913" s="252"/>
      <c r="AF913" s="252"/>
      <c r="AH913" s="249"/>
      <c r="AI913" s="238"/>
      <c r="AJ913" s="238"/>
      <c r="AK913" s="238"/>
      <c r="AL913" s="239"/>
      <c r="AM913" s="254"/>
      <c r="AN913" s="262"/>
      <c r="AO913" s="249">
        <f t="shared" si="697"/>
        <v>0</v>
      </c>
      <c r="AP913" s="238"/>
      <c r="AQ913" s="238"/>
      <c r="AR913" s="238"/>
      <c r="AS913" s="242"/>
      <c r="AT913" s="214"/>
      <c r="AU913" s="238"/>
      <c r="AV913" s="238"/>
      <c r="AW913" s="238"/>
      <c r="AX913" s="239"/>
      <c r="AY913" s="249"/>
      <c r="AZ913" s="238"/>
      <c r="BA913" s="238"/>
      <c r="BB913" s="238"/>
      <c r="BC913" s="246"/>
      <c r="BD913" s="254"/>
      <c r="BE913" s="252"/>
      <c r="BF913" s="249"/>
      <c r="BG913" s="238"/>
      <c r="BH913" s="238"/>
      <c r="BI913" s="238"/>
      <c r="BJ913" s="239"/>
      <c r="BK913" s="249"/>
      <c r="BL913" s="238"/>
      <c r="BM913" s="238"/>
      <c r="BN913" s="238"/>
      <c r="BO913" s="246"/>
      <c r="BP913" s="223"/>
      <c r="BQ913" s="238"/>
      <c r="BR913" s="238"/>
      <c r="BS913" s="238"/>
      <c r="BT913" s="246"/>
      <c r="BU913" s="249"/>
      <c r="BV913" s="238"/>
      <c r="BW913" s="238"/>
      <c r="BX913" s="238"/>
      <c r="BY913" s="246"/>
      <c r="CA913" s="222"/>
      <c r="CB913" s="216"/>
      <c r="CC913" s="216"/>
      <c r="CD913" s="216"/>
      <c r="CE913" s="216"/>
      <c r="CF913" s="216">
        <f>+T913-Z913-U913</f>
        <v>0</v>
      </c>
      <c r="CH913" s="263"/>
      <c r="CJ913" s="274"/>
    </row>
    <row r="914" spans="1:88" s="211" customFormat="1" ht="42" customHeight="1" x14ac:dyDescent="0.15">
      <c r="A914" s="213">
        <f>+ROW()-14</f>
        <v>900</v>
      </c>
      <c r="B914" s="236" t="s">
        <v>74</v>
      </c>
      <c r="C914" s="268" t="s">
        <v>735</v>
      </c>
      <c r="D914" s="1090" t="s">
        <v>740</v>
      </c>
      <c r="E914" s="267" t="s">
        <v>660</v>
      </c>
      <c r="F914" s="272" t="s">
        <v>661</v>
      </c>
      <c r="G914" s="224" t="s">
        <v>737</v>
      </c>
      <c r="H914" s="263" t="s">
        <v>1508</v>
      </c>
      <c r="I914" s="230">
        <v>40269</v>
      </c>
      <c r="J914" s="231" t="s">
        <v>694</v>
      </c>
      <c r="K914" s="232">
        <v>10</v>
      </c>
      <c r="L914" s="232">
        <v>6</v>
      </c>
      <c r="M914" s="232">
        <v>1</v>
      </c>
      <c r="N914" s="232">
        <v>1</v>
      </c>
      <c r="O914" s="232">
        <v>1</v>
      </c>
      <c r="P914" s="232">
        <v>3</v>
      </c>
      <c r="Q914" s="233">
        <v>3</v>
      </c>
      <c r="R914" s="255"/>
      <c r="S914" s="255"/>
      <c r="T914" s="258">
        <v>300000</v>
      </c>
      <c r="U914" s="214">
        <f>AH914+AO914</f>
        <v>60416</v>
      </c>
      <c r="V914" s="218">
        <f>AI914+AP914</f>
        <v>0</v>
      </c>
      <c r="W914" s="218">
        <f>AJ914+AQ914</f>
        <v>0</v>
      </c>
      <c r="X914" s="218">
        <f>AK914+AR914</f>
        <v>0</v>
      </c>
      <c r="Y914" s="212">
        <f>AL914+AS914</f>
        <v>60416</v>
      </c>
      <c r="Z914" s="214">
        <v>239584</v>
      </c>
      <c r="AA914" s="218">
        <f>AU914+AZ914+BG914+BL914+BQ914+BV914</f>
        <v>0</v>
      </c>
      <c r="AB914" s="218">
        <f>AV914+BA914+BH914+BM914+BR914+BW914</f>
        <v>0</v>
      </c>
      <c r="AC914" s="218">
        <f>AW914+BB914+BI914+BN914+BS914+BX914</f>
        <v>0</v>
      </c>
      <c r="AD914" s="212">
        <f>AX914+BC914+BJ914+BO914+BT914+BY914</f>
        <v>0</v>
      </c>
      <c r="AE914" s="252"/>
      <c r="AF914" s="252"/>
      <c r="AH914" s="249">
        <f>SUM(AI914:AL914)</f>
        <v>60080</v>
      </c>
      <c r="AI914" s="238"/>
      <c r="AJ914" s="238"/>
      <c r="AK914" s="238"/>
      <c r="AL914" s="239">
        <v>60080</v>
      </c>
      <c r="AM914" s="254"/>
      <c r="AN914" s="262"/>
      <c r="AO914" s="249">
        <f t="shared" si="697"/>
        <v>336</v>
      </c>
      <c r="AP914" s="238"/>
      <c r="AQ914" s="238"/>
      <c r="AR914" s="238"/>
      <c r="AS914" s="242">
        <v>336</v>
      </c>
      <c r="AT914" s="214">
        <f>SUM(AU914:AX914)</f>
        <v>0</v>
      </c>
      <c r="AU914" s="238"/>
      <c r="AV914" s="238"/>
      <c r="AW914" s="238"/>
      <c r="AX914" s="239"/>
      <c r="AY914" s="249">
        <f>SUM(AZ914:BC914)</f>
        <v>0</v>
      </c>
      <c r="AZ914" s="238"/>
      <c r="BA914" s="238"/>
      <c r="BB914" s="238"/>
      <c r="BC914" s="246"/>
      <c r="BD914" s="254"/>
      <c r="BE914" s="252"/>
      <c r="BF914" s="249">
        <f>SUM(BG914:BJ914)</f>
        <v>0</v>
      </c>
      <c r="BG914" s="238"/>
      <c r="BH914" s="238"/>
      <c r="BI914" s="238"/>
      <c r="BJ914" s="239"/>
      <c r="BK914" s="249">
        <f>SUM(BL914:BO914)</f>
        <v>0</v>
      </c>
      <c r="BL914" s="238"/>
      <c r="BM914" s="238"/>
      <c r="BN914" s="238"/>
      <c r="BO914" s="246"/>
      <c r="BP914" s="223">
        <f>SUM(BQ914:BT914)</f>
        <v>0</v>
      </c>
      <c r="BQ914" s="238"/>
      <c r="BR914" s="238"/>
      <c r="BS914" s="238"/>
      <c r="BT914" s="246"/>
      <c r="BU914" s="249">
        <f>SUM(BV914:BY914)</f>
        <v>0</v>
      </c>
      <c r="BV914" s="238"/>
      <c r="BW914" s="238"/>
      <c r="BX914" s="238"/>
      <c r="BY914" s="246"/>
      <c r="CA914" s="222">
        <v>811</v>
      </c>
      <c r="CB914" s="216"/>
      <c r="CC914" s="216"/>
      <c r="CD914" s="216"/>
      <c r="CE914" s="216"/>
      <c r="CF914" s="216">
        <f t="shared" si="669"/>
        <v>0</v>
      </c>
      <c r="CH914" s="263" t="s">
        <v>741</v>
      </c>
      <c r="CJ914" s="274">
        <v>101</v>
      </c>
    </row>
    <row r="915" spans="1:88" s="186" customFormat="1" ht="42" customHeight="1" x14ac:dyDescent="0.15">
      <c r="A915" s="213"/>
      <c r="B915" s="236"/>
      <c r="C915" s="268"/>
      <c r="D915" s="1091" t="s">
        <v>2013</v>
      </c>
      <c r="E915" s="267"/>
      <c r="F915" s="272"/>
      <c r="G915" s="224"/>
      <c r="H915" s="1175" t="s">
        <v>1508</v>
      </c>
      <c r="I915" s="230"/>
      <c r="J915" s="231"/>
      <c r="K915" s="232"/>
      <c r="L915" s="232"/>
      <c r="M915" s="232"/>
      <c r="N915" s="232"/>
      <c r="O915" s="232"/>
      <c r="P915" s="232"/>
      <c r="Q915" s="233"/>
      <c r="R915" s="200"/>
      <c r="S915" s="200"/>
      <c r="T915" s="939">
        <f>SUBTOTAL(9,T914:T914)</f>
        <v>300000</v>
      </c>
      <c r="U915" s="1146">
        <f t="shared" ref="U915:AD915" si="701">SUBTOTAL(9,U914:U914)</f>
        <v>60416</v>
      </c>
      <c r="V915" s="218">
        <f t="shared" si="701"/>
        <v>0</v>
      </c>
      <c r="W915" s="218">
        <f t="shared" si="701"/>
        <v>0</v>
      </c>
      <c r="X915" s="218">
        <f t="shared" si="701"/>
        <v>0</v>
      </c>
      <c r="Y915" s="212">
        <f t="shared" si="701"/>
        <v>60416</v>
      </c>
      <c r="Z915" s="939">
        <f t="shared" si="701"/>
        <v>239584</v>
      </c>
      <c r="AA915" s="218">
        <f t="shared" si="701"/>
        <v>0</v>
      </c>
      <c r="AB915" s="218">
        <f t="shared" si="701"/>
        <v>0</v>
      </c>
      <c r="AC915" s="218">
        <f t="shared" si="701"/>
        <v>0</v>
      </c>
      <c r="AD915" s="212">
        <f t="shared" si="701"/>
        <v>0</v>
      </c>
      <c r="AE915" s="422"/>
      <c r="AF915" s="422"/>
      <c r="AH915" s="249"/>
      <c r="AI915" s="238"/>
      <c r="AJ915" s="238"/>
      <c r="AK915" s="238"/>
      <c r="AL915" s="239"/>
      <c r="AM915" s="423"/>
      <c r="AN915" s="424"/>
      <c r="AO915" s="249">
        <f t="shared" si="697"/>
        <v>0</v>
      </c>
      <c r="AP915" s="238"/>
      <c r="AQ915" s="238"/>
      <c r="AR915" s="238"/>
      <c r="AS915" s="242"/>
      <c r="AT915" s="214"/>
      <c r="AU915" s="238"/>
      <c r="AV915" s="238"/>
      <c r="AW915" s="238"/>
      <c r="AX915" s="239"/>
      <c r="AY915" s="249"/>
      <c r="AZ915" s="238"/>
      <c r="BA915" s="238"/>
      <c r="BB915" s="238"/>
      <c r="BC915" s="246"/>
      <c r="BD915" s="423"/>
      <c r="BE915" s="422"/>
      <c r="BF915" s="249"/>
      <c r="BG915" s="238"/>
      <c r="BH915" s="238"/>
      <c r="BI915" s="238"/>
      <c r="BJ915" s="239"/>
      <c r="BK915" s="249"/>
      <c r="BL915" s="238"/>
      <c r="BM915" s="238"/>
      <c r="BN915" s="238"/>
      <c r="BO915" s="246"/>
      <c r="BP915" s="223"/>
      <c r="BQ915" s="238"/>
      <c r="BR915" s="238"/>
      <c r="BS915" s="238"/>
      <c r="BT915" s="246"/>
      <c r="BU915" s="249"/>
      <c r="BV915" s="238"/>
      <c r="BW915" s="238"/>
      <c r="BX915" s="238"/>
      <c r="BY915" s="246"/>
      <c r="CA915" s="1045"/>
      <c r="CB915" s="1046"/>
      <c r="CC915" s="1046"/>
      <c r="CD915" s="1046"/>
      <c r="CE915" s="1046"/>
      <c r="CF915" s="1046">
        <f t="shared" si="669"/>
        <v>0</v>
      </c>
      <c r="CH915" s="263"/>
      <c r="CJ915" s="1047"/>
    </row>
    <row r="916" spans="1:88" s="211" customFormat="1" x14ac:dyDescent="0.15">
      <c r="A916" s="1040">
        <f>+ROW()-14</f>
        <v>902</v>
      </c>
      <c r="B916" s="566" t="s">
        <v>26</v>
      </c>
      <c r="C916" s="1041" t="s">
        <v>2153</v>
      </c>
      <c r="D916" s="260" t="s">
        <v>2154</v>
      </c>
      <c r="E916" s="1042" t="s">
        <v>2155</v>
      </c>
      <c r="F916" s="1043" t="s">
        <v>2156</v>
      </c>
      <c r="G916" s="1044" t="s">
        <v>2157</v>
      </c>
      <c r="H916" s="567">
        <v>3</v>
      </c>
      <c r="I916" s="568">
        <v>44286</v>
      </c>
      <c r="J916" s="569">
        <v>44651</v>
      </c>
      <c r="K916" s="570">
        <v>10</v>
      </c>
      <c r="L916" s="570">
        <v>6</v>
      </c>
      <c r="M916" s="570">
        <v>1</v>
      </c>
      <c r="N916" s="570">
        <v>1</v>
      </c>
      <c r="O916" s="570">
        <v>1</v>
      </c>
      <c r="P916" s="570">
        <v>3</v>
      </c>
      <c r="Q916" s="571">
        <v>4</v>
      </c>
      <c r="R916" s="256"/>
      <c r="S916" s="256"/>
      <c r="T916" s="311">
        <v>21000</v>
      </c>
      <c r="U916" s="572">
        <f>AH916+AO916</f>
        <v>0</v>
      </c>
      <c r="V916" s="573">
        <f>AI916+AP916</f>
        <v>0</v>
      </c>
      <c r="W916" s="573">
        <f t="shared" ref="W916:Y918" si="702">AJ916+AQ916</f>
        <v>0</v>
      </c>
      <c r="X916" s="573">
        <f t="shared" si="702"/>
        <v>0</v>
      </c>
      <c r="Y916" s="574">
        <f t="shared" si="702"/>
        <v>0</v>
      </c>
      <c r="Z916" s="572">
        <f t="shared" ref="Z916:AD918" si="703">AT916+AY916+BF916+BK916+BP916+BU916</f>
        <v>21000</v>
      </c>
      <c r="AA916" s="573">
        <f t="shared" si="703"/>
        <v>0</v>
      </c>
      <c r="AB916" s="573">
        <f t="shared" si="703"/>
        <v>0</v>
      </c>
      <c r="AC916" s="573">
        <f t="shared" si="703"/>
        <v>0</v>
      </c>
      <c r="AD916" s="574">
        <f t="shared" si="703"/>
        <v>21000</v>
      </c>
      <c r="AE916" s="252"/>
      <c r="AF916" s="252"/>
      <c r="AH916" s="575">
        <f t="shared" ref="AH916:AH918" si="704">SUM(AI916:AL916)</f>
        <v>0</v>
      </c>
      <c r="AI916" s="576"/>
      <c r="AJ916" s="576"/>
      <c r="AK916" s="576"/>
      <c r="AL916" s="577"/>
      <c r="AM916" s="254"/>
      <c r="AN916" s="262"/>
      <c r="AO916" s="249">
        <f t="shared" si="697"/>
        <v>0</v>
      </c>
      <c r="AP916" s="576"/>
      <c r="AQ916" s="576"/>
      <c r="AR916" s="576"/>
      <c r="AS916" s="578"/>
      <c r="AT916" s="572">
        <f t="shared" ref="AT916:AT918" si="705">SUM(AU916:AX916)</f>
        <v>21000</v>
      </c>
      <c r="AU916" s="576"/>
      <c r="AV916" s="576"/>
      <c r="AW916" s="576"/>
      <c r="AX916" s="577">
        <v>21000</v>
      </c>
      <c r="AY916" s="575">
        <f t="shared" ref="AY916:AY918" si="706">SUM(AZ916:BC916)</f>
        <v>0</v>
      </c>
      <c r="AZ916" s="576"/>
      <c r="BA916" s="576"/>
      <c r="BB916" s="576"/>
      <c r="BC916" s="579"/>
      <c r="BD916" s="254"/>
      <c r="BE916" s="252"/>
      <c r="BF916" s="575">
        <f t="shared" ref="BF916:BF918" si="707">SUM(BG916:BJ916)</f>
        <v>0</v>
      </c>
      <c r="BG916" s="576"/>
      <c r="BH916" s="576"/>
      <c r="BI916" s="576"/>
      <c r="BJ916" s="577"/>
      <c r="BK916" s="575">
        <f t="shared" ref="BK916:BK918" si="708">SUM(BL916:BO916)</f>
        <v>0</v>
      </c>
      <c r="BL916" s="576"/>
      <c r="BM916" s="576"/>
      <c r="BN916" s="576"/>
      <c r="BO916" s="579"/>
      <c r="BP916" s="580">
        <f t="shared" ref="BP916" si="709">SUM(BQ916:BT916)</f>
        <v>0</v>
      </c>
      <c r="BQ916" s="576"/>
      <c r="BR916" s="576"/>
      <c r="BS916" s="576"/>
      <c r="BT916" s="579"/>
      <c r="BU916" s="575">
        <f t="shared" ref="BU916:BU918" si="710">SUM(BV916:BY916)</f>
        <v>0</v>
      </c>
      <c r="BV916" s="576"/>
      <c r="BW916" s="576"/>
      <c r="BX916" s="576"/>
      <c r="BY916" s="579"/>
      <c r="CA916" s="222">
        <v>1</v>
      </c>
      <c r="CB916" s="216"/>
      <c r="CC916" s="216"/>
      <c r="CD916" s="216"/>
      <c r="CE916" s="216"/>
      <c r="CF916" s="216">
        <f t="shared" ref="CF916:CF918" si="711">+T916-Z916</f>
        <v>0</v>
      </c>
    </row>
    <row r="917" spans="1:88" s="211" customFormat="1" x14ac:dyDescent="0.15">
      <c r="A917" s="1040"/>
      <c r="B917" s="566"/>
      <c r="C917" s="1041"/>
      <c r="D917" s="1048" t="s">
        <v>2161</v>
      </c>
      <c r="E917" s="1042"/>
      <c r="F917" s="1043"/>
      <c r="G917" s="1044"/>
      <c r="H917" s="1183"/>
      <c r="I917" s="568"/>
      <c r="J917" s="569"/>
      <c r="K917" s="570"/>
      <c r="L917" s="570"/>
      <c r="M917" s="570"/>
      <c r="N917" s="570"/>
      <c r="O917" s="570"/>
      <c r="P917" s="570"/>
      <c r="Q917" s="571"/>
      <c r="R917" s="256"/>
      <c r="S917" s="256"/>
      <c r="T917" s="975">
        <f>SUBTOTAL(9,T916:T916)</f>
        <v>21000</v>
      </c>
      <c r="U917" s="572"/>
      <c r="V917" s="573"/>
      <c r="W917" s="573"/>
      <c r="X917" s="573"/>
      <c r="Y917" s="574"/>
      <c r="Z917" s="975">
        <f>SUBTOTAL(9,Z916:Z916)</f>
        <v>21000</v>
      </c>
      <c r="AA917" s="573"/>
      <c r="AB917" s="573"/>
      <c r="AC917" s="573"/>
      <c r="AD917" s="975">
        <f>SUBTOTAL(9,AD916:AD916)</f>
        <v>21000</v>
      </c>
      <c r="AE917" s="252"/>
      <c r="AF917" s="252"/>
      <c r="AH917" s="575"/>
      <c r="AI917" s="576"/>
      <c r="AJ917" s="576"/>
      <c r="AK917" s="576"/>
      <c r="AL917" s="577"/>
      <c r="AM917" s="254"/>
      <c r="AN917" s="262"/>
      <c r="AO917" s="249">
        <f t="shared" si="697"/>
        <v>0</v>
      </c>
      <c r="AP917" s="576"/>
      <c r="AQ917" s="576"/>
      <c r="AR917" s="576"/>
      <c r="AS917" s="578"/>
      <c r="AT917" s="572"/>
      <c r="AU917" s="576"/>
      <c r="AV917" s="576"/>
      <c r="AW917" s="576"/>
      <c r="AX917" s="577"/>
      <c r="AY917" s="575"/>
      <c r="AZ917" s="576"/>
      <c r="BA917" s="576"/>
      <c r="BB917" s="576"/>
      <c r="BC917" s="579"/>
      <c r="BD917" s="254"/>
      <c r="BE917" s="252"/>
      <c r="BF917" s="575"/>
      <c r="BG917" s="576"/>
      <c r="BH917" s="576"/>
      <c r="BI917" s="576"/>
      <c r="BJ917" s="577"/>
      <c r="BK917" s="575"/>
      <c r="BL917" s="576"/>
      <c r="BM917" s="576"/>
      <c r="BN917" s="576"/>
      <c r="BO917" s="579"/>
      <c r="BP917" s="580"/>
      <c r="BQ917" s="576"/>
      <c r="BR917" s="576"/>
      <c r="BS917" s="576"/>
      <c r="BT917" s="579"/>
      <c r="BU917" s="575"/>
      <c r="BV917" s="576"/>
      <c r="BW917" s="576"/>
      <c r="BX917" s="576"/>
      <c r="BY917" s="579"/>
      <c r="CA917" s="222"/>
      <c r="CB917" s="216"/>
      <c r="CC917" s="216"/>
      <c r="CD917" s="216"/>
      <c r="CE917" s="216"/>
      <c r="CF917" s="216"/>
    </row>
    <row r="918" spans="1:88" s="211" customFormat="1" x14ac:dyDescent="0.15">
      <c r="A918" s="213">
        <f t="shared" ref="A918" si="712">+ROW()-14</f>
        <v>904</v>
      </c>
      <c r="B918" s="236" t="s">
        <v>26</v>
      </c>
      <c r="C918" s="880" t="s">
        <v>2158</v>
      </c>
      <c r="D918" s="133" t="s">
        <v>2159</v>
      </c>
      <c r="E918" s="134" t="s">
        <v>2155</v>
      </c>
      <c r="F918" s="135" t="s">
        <v>2156</v>
      </c>
      <c r="G918" s="224" t="s">
        <v>2160</v>
      </c>
      <c r="H918" s="263">
        <v>3</v>
      </c>
      <c r="I918" s="230">
        <v>44286</v>
      </c>
      <c r="J918" s="231">
        <v>44651</v>
      </c>
      <c r="K918" s="232">
        <v>10</v>
      </c>
      <c r="L918" s="232">
        <v>6</v>
      </c>
      <c r="M918" s="232">
        <v>1</v>
      </c>
      <c r="N918" s="232">
        <v>1</v>
      </c>
      <c r="O918" s="232">
        <v>1</v>
      </c>
      <c r="P918" s="232">
        <v>3</v>
      </c>
      <c r="Q918" s="233">
        <v>6</v>
      </c>
      <c r="R918" s="255"/>
      <c r="S918" s="255"/>
      <c r="T918" s="258">
        <v>42000</v>
      </c>
      <c r="U918" s="214">
        <f t="shared" ref="U918:V918" si="713">AH918+AO918</f>
        <v>0</v>
      </c>
      <c r="V918" s="218">
        <f t="shared" si="713"/>
        <v>0</v>
      </c>
      <c r="W918" s="218">
        <f t="shared" si="702"/>
        <v>0</v>
      </c>
      <c r="X918" s="218">
        <f t="shared" si="702"/>
        <v>0</v>
      </c>
      <c r="Y918" s="212">
        <f t="shared" si="702"/>
        <v>0</v>
      </c>
      <c r="Z918" s="214">
        <f t="shared" si="703"/>
        <v>42000</v>
      </c>
      <c r="AA918" s="218">
        <f t="shared" si="703"/>
        <v>0</v>
      </c>
      <c r="AB918" s="218">
        <f t="shared" si="703"/>
        <v>0</v>
      </c>
      <c r="AC918" s="218">
        <f t="shared" si="703"/>
        <v>0</v>
      </c>
      <c r="AD918" s="212">
        <f t="shared" si="703"/>
        <v>42000</v>
      </c>
      <c r="AE918" s="252"/>
      <c r="AF918" s="252"/>
      <c r="AH918" s="249">
        <f t="shared" si="704"/>
        <v>0</v>
      </c>
      <c r="AI918" s="238"/>
      <c r="AJ918" s="238"/>
      <c r="AK918" s="238"/>
      <c r="AL918" s="239"/>
      <c r="AM918" s="254"/>
      <c r="AN918" s="262"/>
      <c r="AO918" s="249">
        <f t="shared" si="697"/>
        <v>0</v>
      </c>
      <c r="AP918" s="238"/>
      <c r="AQ918" s="238"/>
      <c r="AR918" s="238"/>
      <c r="AS918" s="242"/>
      <c r="AT918" s="214">
        <f t="shared" si="705"/>
        <v>42000</v>
      </c>
      <c r="AU918" s="238"/>
      <c r="AV918" s="238"/>
      <c r="AW918" s="238"/>
      <c r="AX918" s="239">
        <v>42000</v>
      </c>
      <c r="AY918" s="249">
        <f t="shared" si="706"/>
        <v>0</v>
      </c>
      <c r="AZ918" s="238"/>
      <c r="BA918" s="238"/>
      <c r="BB918" s="238"/>
      <c r="BC918" s="246"/>
      <c r="BD918" s="254"/>
      <c r="BE918" s="252"/>
      <c r="BF918" s="249">
        <f t="shared" si="707"/>
        <v>0</v>
      </c>
      <c r="BG918" s="238"/>
      <c r="BH918" s="238"/>
      <c r="BI918" s="238"/>
      <c r="BJ918" s="239"/>
      <c r="BK918" s="249">
        <f t="shared" si="708"/>
        <v>0</v>
      </c>
      <c r="BL918" s="238"/>
      <c r="BM918" s="238"/>
      <c r="BN918" s="238"/>
      <c r="BO918" s="246"/>
      <c r="BP918" s="223">
        <f>SUM(BQ918:BT918)</f>
        <v>0</v>
      </c>
      <c r="BQ918" s="238"/>
      <c r="BR918" s="238"/>
      <c r="BS918" s="238"/>
      <c r="BT918" s="246"/>
      <c r="BU918" s="249">
        <f t="shared" si="710"/>
        <v>0</v>
      </c>
      <c r="BV918" s="238"/>
      <c r="BW918" s="238"/>
      <c r="BX918" s="238"/>
      <c r="BY918" s="246"/>
      <c r="CA918" s="222">
        <v>2</v>
      </c>
      <c r="CB918" s="216"/>
      <c r="CC918" s="216"/>
      <c r="CD918" s="216"/>
      <c r="CE918" s="216"/>
      <c r="CF918" s="216">
        <f t="shared" si="711"/>
        <v>0</v>
      </c>
    </row>
    <row r="919" spans="1:88" s="211" customFormat="1" x14ac:dyDescent="0.15">
      <c r="A919" s="213"/>
      <c r="B919" s="236"/>
      <c r="C919" s="880"/>
      <c r="D919" s="805" t="s">
        <v>2159</v>
      </c>
      <c r="E919" s="134"/>
      <c r="F919" s="135"/>
      <c r="G919" s="224"/>
      <c r="H919" s="1175"/>
      <c r="I919" s="230"/>
      <c r="J919" s="231"/>
      <c r="K919" s="232"/>
      <c r="L919" s="232"/>
      <c r="M919" s="232"/>
      <c r="N919" s="232"/>
      <c r="O919" s="232"/>
      <c r="P919" s="232"/>
      <c r="Q919" s="233"/>
      <c r="R919" s="255"/>
      <c r="S919" s="255"/>
      <c r="T919" s="975">
        <f>SUBTOTAL(9,T918:T918)</f>
        <v>42000</v>
      </c>
      <c r="U919" s="214"/>
      <c r="V919" s="218"/>
      <c r="W919" s="218"/>
      <c r="X919" s="218"/>
      <c r="Y919" s="212"/>
      <c r="Z919" s="975">
        <f>SUBTOTAL(9,Z918:Z918)</f>
        <v>42000</v>
      </c>
      <c r="AA919" s="218"/>
      <c r="AB919" s="218"/>
      <c r="AC919" s="218"/>
      <c r="AD919" s="975">
        <f>SUBTOTAL(9,AD918:AD918)</f>
        <v>42000</v>
      </c>
      <c r="AE919" s="252"/>
      <c r="AF919" s="252"/>
      <c r="AH919" s="249"/>
      <c r="AI919" s="238"/>
      <c r="AJ919" s="238"/>
      <c r="AK919" s="238"/>
      <c r="AL919" s="239"/>
      <c r="AM919" s="254"/>
      <c r="AN919" s="262"/>
      <c r="AO919" s="249">
        <f t="shared" si="697"/>
        <v>0</v>
      </c>
      <c r="AP919" s="238"/>
      <c r="AQ919" s="238"/>
      <c r="AR919" s="238"/>
      <c r="AS919" s="242"/>
      <c r="AT919" s="214"/>
      <c r="AU919" s="238"/>
      <c r="AV919" s="238"/>
      <c r="AW919" s="238"/>
      <c r="AX919" s="239"/>
      <c r="AY919" s="249"/>
      <c r="AZ919" s="238"/>
      <c r="BA919" s="238"/>
      <c r="BB919" s="238"/>
      <c r="BC919" s="246"/>
      <c r="BD919" s="254"/>
      <c r="BE919" s="252"/>
      <c r="BF919" s="249"/>
      <c r="BG919" s="238"/>
      <c r="BH919" s="238"/>
      <c r="BI919" s="238"/>
      <c r="BJ919" s="239"/>
      <c r="BK919" s="249"/>
      <c r="BL919" s="238"/>
      <c r="BM919" s="238"/>
      <c r="BN919" s="238"/>
      <c r="BO919" s="246"/>
      <c r="BP919" s="223"/>
      <c r="BQ919" s="238"/>
      <c r="BR919" s="238"/>
      <c r="BS919" s="238"/>
      <c r="BT919" s="246"/>
      <c r="BU919" s="249"/>
      <c r="BV919" s="238"/>
      <c r="BW919" s="238"/>
      <c r="BX919" s="238"/>
      <c r="BY919" s="246"/>
      <c r="CA919" s="222"/>
      <c r="CB919" s="216"/>
      <c r="CC919" s="216"/>
      <c r="CD919" s="216"/>
      <c r="CE919" s="216"/>
      <c r="CF919" s="216"/>
    </row>
    <row r="920" spans="1:88" s="211" customFormat="1" ht="16.5" customHeight="1" x14ac:dyDescent="0.15">
      <c r="A920" s="213">
        <f>+ROW()-14</f>
        <v>906</v>
      </c>
      <c r="B920" s="236" t="s">
        <v>26</v>
      </c>
      <c r="C920" s="268" t="s">
        <v>743</v>
      </c>
      <c r="D920" s="266" t="s">
        <v>744</v>
      </c>
      <c r="E920" s="267" t="s">
        <v>660</v>
      </c>
      <c r="F920" s="272" t="s">
        <v>661</v>
      </c>
      <c r="G920" s="340" t="s">
        <v>745</v>
      </c>
      <c r="H920" s="319">
        <v>3</v>
      </c>
      <c r="I920" s="230">
        <v>44256</v>
      </c>
      <c r="J920" s="231">
        <v>44651</v>
      </c>
      <c r="K920" s="232">
        <v>10</v>
      </c>
      <c r="L920" s="232">
        <v>6</v>
      </c>
      <c r="M920" s="232">
        <v>1</v>
      </c>
      <c r="N920" s="232">
        <v>1</v>
      </c>
      <c r="O920" s="232">
        <v>1</v>
      </c>
      <c r="P920" s="232">
        <v>4</v>
      </c>
      <c r="Q920" s="233" t="s">
        <v>746</v>
      </c>
      <c r="R920" s="255"/>
      <c r="S920" s="255"/>
      <c r="T920" s="282">
        <v>34000</v>
      </c>
      <c r="U920" s="214">
        <f>AH920+AO920</f>
        <v>0</v>
      </c>
      <c r="V920" s="218">
        <f>AI920+AP920</f>
        <v>0</v>
      </c>
      <c r="W920" s="218">
        <f>AJ920+AQ920</f>
        <v>0</v>
      </c>
      <c r="X920" s="218">
        <f>AK920+AR920</f>
        <v>0</v>
      </c>
      <c r="Y920" s="212">
        <f>AL920+AS920</f>
        <v>0</v>
      </c>
      <c r="Z920" s="338">
        <v>34000</v>
      </c>
      <c r="AA920" s="218">
        <f>AU920+AZ920+BG920+BL920+BQ920+BV920</f>
        <v>0</v>
      </c>
      <c r="AB920" s="218">
        <f>AV920+BA920+BH920+BM920+BR920+BW920</f>
        <v>0</v>
      </c>
      <c r="AC920" s="218">
        <f>AW920+BB920+BI920+BN920+BS920+BX920</f>
        <v>0</v>
      </c>
      <c r="AD920" s="356">
        <v>34000</v>
      </c>
      <c r="AE920" s="252"/>
      <c r="AF920" s="252"/>
      <c r="AH920" s="249">
        <f>SUM(AI920:AL920)</f>
        <v>0</v>
      </c>
      <c r="AI920" s="238"/>
      <c r="AJ920" s="238"/>
      <c r="AK920" s="238"/>
      <c r="AL920" s="239"/>
      <c r="AM920" s="254"/>
      <c r="AN920" s="262"/>
      <c r="AO920" s="249">
        <f t="shared" si="697"/>
        <v>0</v>
      </c>
      <c r="AP920" s="238"/>
      <c r="AQ920" s="238"/>
      <c r="AR920" s="238"/>
      <c r="AS920" s="242"/>
      <c r="AT920" s="214">
        <f>SUM(AU920:AX920)</f>
        <v>0</v>
      </c>
      <c r="AU920" s="238"/>
      <c r="AV920" s="238"/>
      <c r="AW920" s="238"/>
      <c r="AX920" s="239"/>
      <c r="AY920" s="249">
        <f>SUM(AZ920:BC920)</f>
        <v>34000</v>
      </c>
      <c r="AZ920" s="238"/>
      <c r="BA920" s="238"/>
      <c r="BB920" s="238"/>
      <c r="BC920" s="246">
        <v>34000</v>
      </c>
      <c r="BD920" s="254"/>
      <c r="BE920" s="252"/>
      <c r="BF920" s="249">
        <f>SUM(BG920:BJ920)</f>
        <v>0</v>
      </c>
      <c r="BG920" s="238"/>
      <c r="BH920" s="238"/>
      <c r="BI920" s="238"/>
      <c r="BJ920" s="239"/>
      <c r="BK920" s="249">
        <f>SUM(BL920:BO920)</f>
        <v>0</v>
      </c>
      <c r="BL920" s="238"/>
      <c r="BM920" s="238"/>
      <c r="BN920" s="238"/>
      <c r="BO920" s="246"/>
      <c r="BP920" s="223">
        <f>SUM(BQ920:BT920)</f>
        <v>0</v>
      </c>
      <c r="BQ920" s="238"/>
      <c r="BR920" s="238"/>
      <c r="BS920" s="238"/>
      <c r="BT920" s="246"/>
      <c r="BU920" s="249">
        <f>SUM(BV920:BY920)</f>
        <v>0</v>
      </c>
      <c r="BV920" s="238"/>
      <c r="BW920" s="238"/>
      <c r="BX920" s="238"/>
      <c r="BY920" s="246"/>
      <c r="CA920" s="222">
        <v>813</v>
      </c>
      <c r="CB920" s="216"/>
      <c r="CC920" s="216"/>
      <c r="CD920" s="216"/>
      <c r="CE920" s="216"/>
      <c r="CF920" s="216">
        <f t="shared" si="669"/>
        <v>0</v>
      </c>
      <c r="CH920" s="263">
        <v>32</v>
      </c>
      <c r="CJ920" s="274">
        <v>101</v>
      </c>
    </row>
    <row r="921" spans="1:88" s="211" customFormat="1" ht="16.5" customHeight="1" x14ac:dyDescent="0.15">
      <c r="A921" s="213"/>
      <c r="B921" s="236"/>
      <c r="C921" s="268"/>
      <c r="D921" s="697" t="s">
        <v>744</v>
      </c>
      <c r="E921" s="267"/>
      <c r="F921" s="272"/>
      <c r="G921" s="340"/>
      <c r="H921" s="1182">
        <v>3</v>
      </c>
      <c r="I921" s="230"/>
      <c r="J921" s="231"/>
      <c r="K921" s="232"/>
      <c r="L921" s="232"/>
      <c r="M921" s="232"/>
      <c r="N921" s="232"/>
      <c r="O921" s="232"/>
      <c r="P921" s="232"/>
      <c r="Q921" s="233"/>
      <c r="R921" s="255"/>
      <c r="S921" s="255"/>
      <c r="T921" s="975">
        <f>SUBTOTAL(9,T920:T920)</f>
        <v>34000</v>
      </c>
      <c r="U921" s="214">
        <f t="shared" ref="U921:AD921" si="714">SUBTOTAL(9,U920:U920)</f>
        <v>0</v>
      </c>
      <c r="V921" s="218">
        <f t="shared" si="714"/>
        <v>0</v>
      </c>
      <c r="W921" s="218">
        <f t="shared" si="714"/>
        <v>0</v>
      </c>
      <c r="X921" s="218">
        <f t="shared" si="714"/>
        <v>0</v>
      </c>
      <c r="Y921" s="212">
        <f t="shared" si="714"/>
        <v>0</v>
      </c>
      <c r="Z921" s="975">
        <f t="shared" si="714"/>
        <v>34000</v>
      </c>
      <c r="AA921" s="218">
        <f t="shared" si="714"/>
        <v>0</v>
      </c>
      <c r="AB921" s="218">
        <f t="shared" si="714"/>
        <v>0</v>
      </c>
      <c r="AC921" s="218">
        <f t="shared" si="714"/>
        <v>0</v>
      </c>
      <c r="AD921" s="1166">
        <f t="shared" si="714"/>
        <v>34000</v>
      </c>
      <c r="AE921" s="252"/>
      <c r="AF921" s="252"/>
      <c r="AH921" s="249"/>
      <c r="AI921" s="238"/>
      <c r="AJ921" s="238"/>
      <c r="AK921" s="238"/>
      <c r="AL921" s="239"/>
      <c r="AM921" s="254"/>
      <c r="AN921" s="262"/>
      <c r="AO921" s="249">
        <f t="shared" si="697"/>
        <v>0</v>
      </c>
      <c r="AP921" s="238"/>
      <c r="AQ921" s="238"/>
      <c r="AR921" s="238"/>
      <c r="AS921" s="242"/>
      <c r="AT921" s="214"/>
      <c r="AU921" s="238"/>
      <c r="AV921" s="238"/>
      <c r="AW921" s="238"/>
      <c r="AX921" s="239"/>
      <c r="AY921" s="249"/>
      <c r="AZ921" s="238"/>
      <c r="BA921" s="238"/>
      <c r="BB921" s="238"/>
      <c r="BC921" s="246"/>
      <c r="BD921" s="254"/>
      <c r="BE921" s="252"/>
      <c r="BF921" s="249"/>
      <c r="BG921" s="238"/>
      <c r="BH921" s="238"/>
      <c r="BI921" s="238"/>
      <c r="BJ921" s="239"/>
      <c r="BK921" s="249"/>
      <c r="BL921" s="238"/>
      <c r="BM921" s="238"/>
      <c r="BN921" s="238"/>
      <c r="BO921" s="246"/>
      <c r="BP921" s="223"/>
      <c r="BQ921" s="238"/>
      <c r="BR921" s="238"/>
      <c r="BS921" s="238"/>
      <c r="BT921" s="246"/>
      <c r="BU921" s="249"/>
      <c r="BV921" s="238"/>
      <c r="BW921" s="238"/>
      <c r="BX921" s="238"/>
      <c r="BY921" s="246"/>
      <c r="CA921" s="222"/>
      <c r="CB921" s="216"/>
      <c r="CC921" s="216"/>
      <c r="CD921" s="216"/>
      <c r="CE921" s="216"/>
      <c r="CF921" s="216">
        <f t="shared" si="669"/>
        <v>0</v>
      </c>
      <c r="CH921" s="263"/>
      <c r="CJ921" s="274"/>
    </row>
    <row r="922" spans="1:88" s="332" customFormat="1" ht="16.5" customHeight="1" x14ac:dyDescent="0.15">
      <c r="A922" s="213">
        <f>+ROW()-14</f>
        <v>908</v>
      </c>
      <c r="B922" s="351" t="s">
        <v>26</v>
      </c>
      <c r="C922" s="268" t="s">
        <v>747</v>
      </c>
      <c r="D922" s="266" t="s">
        <v>748</v>
      </c>
      <c r="E922" s="267" t="s">
        <v>660</v>
      </c>
      <c r="F922" s="272" t="s">
        <v>661</v>
      </c>
      <c r="G922" s="340" t="s">
        <v>749</v>
      </c>
      <c r="H922" s="319">
        <v>3</v>
      </c>
      <c r="I922" s="230">
        <v>44283</v>
      </c>
      <c r="J922" s="231">
        <v>44651</v>
      </c>
      <c r="K922" s="341">
        <v>10</v>
      </c>
      <c r="L922" s="341">
        <v>6</v>
      </c>
      <c r="M922" s="341">
        <v>1</v>
      </c>
      <c r="N922" s="341">
        <v>1</v>
      </c>
      <c r="O922" s="341">
        <v>1</v>
      </c>
      <c r="P922" s="341">
        <v>4</v>
      </c>
      <c r="Q922" s="342">
        <v>5</v>
      </c>
      <c r="R922" s="329"/>
      <c r="S922" s="329"/>
      <c r="T922" s="282">
        <f>Z922</f>
        <v>3500</v>
      </c>
      <c r="U922" s="338">
        <f>AH922+AO922</f>
        <v>0</v>
      </c>
      <c r="V922" s="355">
        <f>AI922+AP922</f>
        <v>0</v>
      </c>
      <c r="W922" s="355">
        <f>AJ922+AQ922</f>
        <v>0</v>
      </c>
      <c r="X922" s="355">
        <f>AK922+AR922</f>
        <v>0</v>
      </c>
      <c r="Y922" s="356">
        <f>AL922+AS922</f>
        <v>0</v>
      </c>
      <c r="Z922" s="338">
        <f>AT922+AY922+BF922+BK922+BP922+BU922</f>
        <v>3500</v>
      </c>
      <c r="AA922" s="355">
        <f>AU922+AZ922+BG922+BL922+BQ922+BV922</f>
        <v>0</v>
      </c>
      <c r="AB922" s="355">
        <f>AV922+BA922+BH922+BM922+BR922+BW922</f>
        <v>0</v>
      </c>
      <c r="AC922" s="355">
        <f>AW922+BB922+BI922+BN922+BS922+BX922</f>
        <v>0</v>
      </c>
      <c r="AD922" s="356">
        <f>AX922+BC922+BJ922+BO922+BT922+BY922</f>
        <v>3500</v>
      </c>
      <c r="AE922" s="331"/>
      <c r="AF922" s="331"/>
      <c r="AH922" s="336">
        <f>SUM(AI922:AL922)</f>
        <v>0</v>
      </c>
      <c r="AI922" s="357"/>
      <c r="AJ922" s="357"/>
      <c r="AK922" s="357"/>
      <c r="AL922" s="343"/>
      <c r="AM922" s="334"/>
      <c r="AN922" s="335"/>
      <c r="AO922" s="249">
        <f t="shared" si="697"/>
        <v>0</v>
      </c>
      <c r="AP922" s="357"/>
      <c r="AQ922" s="357"/>
      <c r="AR922" s="357"/>
      <c r="AS922" s="358"/>
      <c r="AT922" s="338">
        <f>SUM(AU922:AX922)</f>
        <v>0</v>
      </c>
      <c r="AU922" s="357"/>
      <c r="AV922" s="357"/>
      <c r="AW922" s="357"/>
      <c r="AX922" s="343"/>
      <c r="AY922" s="336">
        <f>SUM(AZ922:BC922)</f>
        <v>3500</v>
      </c>
      <c r="AZ922" s="357"/>
      <c r="BA922" s="357"/>
      <c r="BB922" s="357"/>
      <c r="BC922" s="281">
        <v>3500</v>
      </c>
      <c r="BD922" s="334"/>
      <c r="BE922" s="331"/>
      <c r="BF922" s="336">
        <f>SUM(BG922:BJ922)</f>
        <v>0</v>
      </c>
      <c r="BG922" s="357"/>
      <c r="BH922" s="357"/>
      <c r="BI922" s="357"/>
      <c r="BJ922" s="343"/>
      <c r="BK922" s="336">
        <f>SUM(BL922:BO922)</f>
        <v>0</v>
      </c>
      <c r="BL922" s="357"/>
      <c r="BM922" s="357"/>
      <c r="BN922" s="357"/>
      <c r="BO922" s="281"/>
      <c r="BP922" s="339">
        <f>SUM(BQ922:BT922)</f>
        <v>0</v>
      </c>
      <c r="BQ922" s="357"/>
      <c r="BR922" s="357"/>
      <c r="BS922" s="357"/>
      <c r="BT922" s="281"/>
      <c r="BU922" s="336">
        <f>SUM(BV922:BY922)</f>
        <v>0</v>
      </c>
      <c r="BV922" s="357"/>
      <c r="BW922" s="357"/>
      <c r="BX922" s="357"/>
      <c r="BY922" s="281"/>
      <c r="CA922" s="359">
        <v>815</v>
      </c>
      <c r="CB922" s="360"/>
      <c r="CC922" s="360"/>
      <c r="CD922" s="360"/>
      <c r="CE922" s="360"/>
      <c r="CF922" s="216">
        <f t="shared" ref="CF922:CF985" si="715">+T922-Z922-U922</f>
        <v>0</v>
      </c>
      <c r="CH922" s="319">
        <v>32</v>
      </c>
      <c r="CJ922" s="332">
        <v>101</v>
      </c>
    </row>
    <row r="923" spans="1:88" s="332" customFormat="1" ht="16.5" customHeight="1" x14ac:dyDescent="0.15">
      <c r="A923" s="213"/>
      <c r="B923" s="351"/>
      <c r="C923" s="268"/>
      <c r="D923" s="697" t="s">
        <v>748</v>
      </c>
      <c r="E923" s="267"/>
      <c r="F923" s="272"/>
      <c r="G923" s="340"/>
      <c r="H923" s="1182">
        <v>3</v>
      </c>
      <c r="I923" s="230"/>
      <c r="J923" s="231"/>
      <c r="K923" s="341"/>
      <c r="L923" s="341"/>
      <c r="M923" s="341"/>
      <c r="N923" s="341"/>
      <c r="O923" s="341"/>
      <c r="P923" s="341"/>
      <c r="Q923" s="342"/>
      <c r="R923" s="329"/>
      <c r="S923" s="329"/>
      <c r="T923" s="975">
        <f>SUBTOTAL(9,T922:T922)</f>
        <v>3500</v>
      </c>
      <c r="U923" s="338">
        <f t="shared" ref="U923:AD923" si="716">SUBTOTAL(9,U922:U922)</f>
        <v>0</v>
      </c>
      <c r="V923" s="355">
        <f t="shared" si="716"/>
        <v>0</v>
      </c>
      <c r="W923" s="355">
        <f t="shared" si="716"/>
        <v>0</v>
      </c>
      <c r="X923" s="355">
        <f t="shared" si="716"/>
        <v>0</v>
      </c>
      <c r="Y923" s="356">
        <f t="shared" si="716"/>
        <v>0</v>
      </c>
      <c r="Z923" s="975">
        <f t="shared" si="716"/>
        <v>3500</v>
      </c>
      <c r="AA923" s="355">
        <f t="shared" si="716"/>
        <v>0</v>
      </c>
      <c r="AB923" s="355">
        <f t="shared" si="716"/>
        <v>0</v>
      </c>
      <c r="AC923" s="355">
        <f t="shared" si="716"/>
        <v>0</v>
      </c>
      <c r="AD923" s="1166">
        <f t="shared" si="716"/>
        <v>3500</v>
      </c>
      <c r="AE923" s="331"/>
      <c r="AF923" s="331"/>
      <c r="AH923" s="336"/>
      <c r="AI923" s="357"/>
      <c r="AJ923" s="357"/>
      <c r="AK923" s="357"/>
      <c r="AL923" s="343"/>
      <c r="AM923" s="334"/>
      <c r="AN923" s="335"/>
      <c r="AO923" s="249">
        <f t="shared" si="697"/>
        <v>0</v>
      </c>
      <c r="AP923" s="357"/>
      <c r="AQ923" s="357"/>
      <c r="AR923" s="357"/>
      <c r="AS923" s="358"/>
      <c r="AT923" s="338"/>
      <c r="AU923" s="357"/>
      <c r="AV923" s="357"/>
      <c r="AW923" s="357"/>
      <c r="AX923" s="343"/>
      <c r="AY923" s="336"/>
      <c r="AZ923" s="357"/>
      <c r="BA923" s="357"/>
      <c r="BB923" s="357"/>
      <c r="BC923" s="281"/>
      <c r="BD923" s="334"/>
      <c r="BE923" s="331"/>
      <c r="BF923" s="336"/>
      <c r="BG923" s="357"/>
      <c r="BH923" s="357"/>
      <c r="BI923" s="357"/>
      <c r="BJ923" s="343"/>
      <c r="BK923" s="336"/>
      <c r="BL923" s="357"/>
      <c r="BM923" s="357"/>
      <c r="BN923" s="357"/>
      <c r="BO923" s="281"/>
      <c r="BP923" s="339"/>
      <c r="BQ923" s="357"/>
      <c r="BR923" s="357"/>
      <c r="BS923" s="357"/>
      <c r="BT923" s="281"/>
      <c r="BU923" s="336"/>
      <c r="BV923" s="357"/>
      <c r="BW923" s="357"/>
      <c r="BX923" s="357"/>
      <c r="BY923" s="281"/>
      <c r="CA923" s="359"/>
      <c r="CB923" s="360"/>
      <c r="CC923" s="360"/>
      <c r="CD923" s="360"/>
      <c r="CE923" s="360"/>
      <c r="CF923" s="216">
        <f t="shared" si="715"/>
        <v>0</v>
      </c>
      <c r="CH923" s="319"/>
    </row>
    <row r="924" spans="1:88" s="211" customFormat="1" ht="16.5" customHeight="1" x14ac:dyDescent="0.15">
      <c r="A924" s="213">
        <f>+ROW()-14</f>
        <v>910</v>
      </c>
      <c r="B924" s="236" t="s">
        <v>26</v>
      </c>
      <c r="C924" s="268" t="s">
        <v>750</v>
      </c>
      <c r="D924" s="266" t="s">
        <v>751</v>
      </c>
      <c r="E924" s="267" t="s">
        <v>660</v>
      </c>
      <c r="F924" s="272" t="s">
        <v>661</v>
      </c>
      <c r="G924" s="224" t="s">
        <v>752</v>
      </c>
      <c r="H924" s="319">
        <v>3</v>
      </c>
      <c r="I924" s="230">
        <v>44256</v>
      </c>
      <c r="J924" s="231">
        <v>44651</v>
      </c>
      <c r="K924" s="232">
        <v>10</v>
      </c>
      <c r="L924" s="232">
        <v>6</v>
      </c>
      <c r="M924" s="232">
        <v>1</v>
      </c>
      <c r="N924" s="232">
        <v>1</v>
      </c>
      <c r="O924" s="232">
        <v>1</v>
      </c>
      <c r="P924" s="232">
        <v>8</v>
      </c>
      <c r="Q924" s="233">
        <v>7</v>
      </c>
      <c r="R924" s="255"/>
      <c r="S924" s="255"/>
      <c r="T924" s="258">
        <f>Z924</f>
        <v>7100</v>
      </c>
      <c r="U924" s="214">
        <f>AH924+AO924</f>
        <v>0</v>
      </c>
      <c r="V924" s="218">
        <f>AI924+AP924</f>
        <v>0</v>
      </c>
      <c r="W924" s="218">
        <f>AJ924+AQ924</f>
        <v>0</v>
      </c>
      <c r="X924" s="218">
        <f>AK924+AR924</f>
        <v>0</v>
      </c>
      <c r="Y924" s="212">
        <f>AL924+AS924</f>
        <v>0</v>
      </c>
      <c r="Z924" s="214">
        <f>AT924+AY924+BF924+BK924+BP924+BU924</f>
        <v>7100</v>
      </c>
      <c r="AA924" s="218">
        <f>AU924+AZ924+BG924+BL924+BQ924+BV924</f>
        <v>0</v>
      </c>
      <c r="AB924" s="218">
        <f>AV924+BA924+BH924+BM924+BR924+BW924</f>
        <v>0</v>
      </c>
      <c r="AC924" s="218">
        <f>AW924+BB924+BI924+BN924+BS924+BX924</f>
        <v>0</v>
      </c>
      <c r="AD924" s="212">
        <f>AX924+BC924+BJ924+BO924+BT924+BY924</f>
        <v>7100</v>
      </c>
      <c r="AE924" s="252"/>
      <c r="AF924" s="252"/>
      <c r="AH924" s="249">
        <f>SUM(AI924:AL924)</f>
        <v>0</v>
      </c>
      <c r="AI924" s="238"/>
      <c r="AJ924" s="238"/>
      <c r="AK924" s="238"/>
      <c r="AL924" s="239"/>
      <c r="AM924" s="254"/>
      <c r="AN924" s="262"/>
      <c r="AO924" s="249">
        <f t="shared" si="697"/>
        <v>0</v>
      </c>
      <c r="AP924" s="238"/>
      <c r="AQ924" s="238"/>
      <c r="AR924" s="238"/>
      <c r="AS924" s="242"/>
      <c r="AT924" s="214">
        <f>SUM(AU924:AX924)</f>
        <v>0</v>
      </c>
      <c r="AU924" s="238"/>
      <c r="AV924" s="238"/>
      <c r="AW924" s="238"/>
      <c r="AX924" s="239"/>
      <c r="AY924" s="249">
        <f>SUM(AZ924:BC924)</f>
        <v>7100</v>
      </c>
      <c r="AZ924" s="238"/>
      <c r="BA924" s="238"/>
      <c r="BB924" s="238"/>
      <c r="BC924" s="470">
        <f>7087+13</f>
        <v>7100</v>
      </c>
      <c r="BD924" s="254"/>
      <c r="BE924" s="252"/>
      <c r="BF924" s="249">
        <f>SUM(BG924:BJ924)</f>
        <v>0</v>
      </c>
      <c r="BG924" s="238"/>
      <c r="BH924" s="238"/>
      <c r="BI924" s="238"/>
      <c r="BJ924" s="239"/>
      <c r="BK924" s="249">
        <f>SUM(BL924:BO924)</f>
        <v>0</v>
      </c>
      <c r="BL924" s="238"/>
      <c r="BM924" s="238"/>
      <c r="BN924" s="238"/>
      <c r="BO924" s="246"/>
      <c r="BP924" s="223">
        <f>SUM(BQ924:BT924)</f>
        <v>0</v>
      </c>
      <c r="BQ924" s="238"/>
      <c r="BR924" s="238"/>
      <c r="BS924" s="238"/>
      <c r="BT924" s="246"/>
      <c r="BU924" s="249">
        <f>SUM(BV924:BY924)</f>
        <v>0</v>
      </c>
      <c r="BV924" s="238"/>
      <c r="BW924" s="238"/>
      <c r="BX924" s="238"/>
      <c r="BY924" s="246"/>
      <c r="CA924" s="222">
        <v>817</v>
      </c>
      <c r="CB924" s="216"/>
      <c r="CC924" s="216"/>
      <c r="CD924" s="216"/>
      <c r="CE924" s="216"/>
      <c r="CF924" s="216">
        <f t="shared" si="715"/>
        <v>0</v>
      </c>
      <c r="CH924" s="263">
        <v>32</v>
      </c>
      <c r="CJ924" s="274">
        <v>101</v>
      </c>
    </row>
    <row r="925" spans="1:88" s="211" customFormat="1" ht="16.5" customHeight="1" x14ac:dyDescent="0.15">
      <c r="A925" s="213"/>
      <c r="B925" s="236"/>
      <c r="C925" s="268"/>
      <c r="D925" s="697" t="s">
        <v>751</v>
      </c>
      <c r="E925" s="267"/>
      <c r="F925" s="272"/>
      <c r="G925" s="224"/>
      <c r="H925" s="1182">
        <v>3</v>
      </c>
      <c r="I925" s="230"/>
      <c r="J925" s="231"/>
      <c r="K925" s="232"/>
      <c r="L925" s="232"/>
      <c r="M925" s="232"/>
      <c r="N925" s="232"/>
      <c r="O925" s="232"/>
      <c r="P925" s="232"/>
      <c r="Q925" s="233"/>
      <c r="R925" s="255"/>
      <c r="S925" s="255"/>
      <c r="T925" s="939">
        <f>SUBTOTAL(9,T924:T924)</f>
        <v>7100</v>
      </c>
      <c r="U925" s="214">
        <f t="shared" ref="U925:AD925" si="717">SUBTOTAL(9,U924:U924)</f>
        <v>0</v>
      </c>
      <c r="V925" s="218">
        <f t="shared" si="717"/>
        <v>0</v>
      </c>
      <c r="W925" s="218">
        <f t="shared" si="717"/>
        <v>0</v>
      </c>
      <c r="X925" s="218">
        <f t="shared" si="717"/>
        <v>0</v>
      </c>
      <c r="Y925" s="212">
        <f t="shared" si="717"/>
        <v>0</v>
      </c>
      <c r="Z925" s="939">
        <f t="shared" si="717"/>
        <v>7100</v>
      </c>
      <c r="AA925" s="218">
        <f t="shared" si="717"/>
        <v>0</v>
      </c>
      <c r="AB925" s="218">
        <f t="shared" si="717"/>
        <v>0</v>
      </c>
      <c r="AC925" s="218">
        <f t="shared" si="717"/>
        <v>0</v>
      </c>
      <c r="AD925" s="1141">
        <f t="shared" si="717"/>
        <v>7100</v>
      </c>
      <c r="AE925" s="252"/>
      <c r="AF925" s="252"/>
      <c r="AH925" s="249"/>
      <c r="AI925" s="238"/>
      <c r="AJ925" s="238"/>
      <c r="AK925" s="238"/>
      <c r="AL925" s="239"/>
      <c r="AM925" s="254"/>
      <c r="AN925" s="262"/>
      <c r="AO925" s="249">
        <f t="shared" si="697"/>
        <v>0</v>
      </c>
      <c r="AP925" s="238"/>
      <c r="AQ925" s="238"/>
      <c r="AR925" s="238"/>
      <c r="AS925" s="242"/>
      <c r="AT925" s="214"/>
      <c r="AU925" s="238"/>
      <c r="AV925" s="238"/>
      <c r="AW925" s="238"/>
      <c r="AX925" s="239"/>
      <c r="AY925" s="249"/>
      <c r="AZ925" s="238"/>
      <c r="BA925" s="238"/>
      <c r="BB925" s="238"/>
      <c r="BC925" s="246"/>
      <c r="BD925" s="254"/>
      <c r="BE925" s="252"/>
      <c r="BF925" s="249"/>
      <c r="BG925" s="238"/>
      <c r="BH925" s="238"/>
      <c r="BI925" s="238"/>
      <c r="BJ925" s="239"/>
      <c r="BK925" s="249"/>
      <c r="BL925" s="238"/>
      <c r="BM925" s="238"/>
      <c r="BN925" s="238"/>
      <c r="BO925" s="246"/>
      <c r="BP925" s="223"/>
      <c r="BQ925" s="238"/>
      <c r="BR925" s="238"/>
      <c r="BS925" s="238"/>
      <c r="BT925" s="246"/>
      <c r="BU925" s="249"/>
      <c r="BV925" s="238"/>
      <c r="BW925" s="238"/>
      <c r="BX925" s="238"/>
      <c r="BY925" s="246"/>
      <c r="CA925" s="222"/>
      <c r="CB925" s="216"/>
      <c r="CC925" s="216"/>
      <c r="CD925" s="216"/>
      <c r="CE925" s="216"/>
      <c r="CF925" s="216">
        <f t="shared" si="715"/>
        <v>0</v>
      </c>
      <c r="CH925" s="263"/>
      <c r="CJ925" s="274"/>
    </row>
    <row r="926" spans="1:88" s="211" customFormat="1" ht="16.5" customHeight="1" x14ac:dyDescent="0.15">
      <c r="A926" s="213">
        <f>+ROW()-14</f>
        <v>912</v>
      </c>
      <c r="B926" s="236" t="s">
        <v>26</v>
      </c>
      <c r="C926" s="268" t="s">
        <v>753</v>
      </c>
      <c r="D926" s="266" t="s">
        <v>754</v>
      </c>
      <c r="E926" s="267" t="s">
        <v>660</v>
      </c>
      <c r="F926" s="272" t="s">
        <v>661</v>
      </c>
      <c r="G926" s="224" t="s">
        <v>755</v>
      </c>
      <c r="H926" s="319">
        <v>3</v>
      </c>
      <c r="I926" s="230">
        <v>44256</v>
      </c>
      <c r="J926" s="231">
        <v>44651</v>
      </c>
      <c r="K926" s="232">
        <v>10</v>
      </c>
      <c r="L926" s="232">
        <v>6</v>
      </c>
      <c r="M926" s="232">
        <v>1</v>
      </c>
      <c r="N926" s="232">
        <v>1</v>
      </c>
      <c r="O926" s="232">
        <v>1</v>
      </c>
      <c r="P926" s="232">
        <v>8</v>
      </c>
      <c r="Q926" s="233">
        <v>11</v>
      </c>
      <c r="R926" s="255"/>
      <c r="S926" s="255"/>
      <c r="T926" s="258">
        <v>6000</v>
      </c>
      <c r="U926" s="214">
        <f>AH926+AO926</f>
        <v>0</v>
      </c>
      <c r="V926" s="218">
        <f>AI926+AP926</f>
        <v>0</v>
      </c>
      <c r="W926" s="218">
        <f>AJ926+AQ926</f>
        <v>0</v>
      </c>
      <c r="X926" s="218">
        <f>AK926+AR926</f>
        <v>0</v>
      </c>
      <c r="Y926" s="212">
        <f>AL926+AS926</f>
        <v>0</v>
      </c>
      <c r="Z926" s="214">
        <f>AT926+AY926+BF926+BK926+BP926+BU926</f>
        <v>6000</v>
      </c>
      <c r="AA926" s="218">
        <f>AU926+AZ926+BG926+BL926+BQ926+BV926</f>
        <v>0</v>
      </c>
      <c r="AB926" s="218">
        <f>AV926+BA926+BH926+BM926+BR926+BW926</f>
        <v>0</v>
      </c>
      <c r="AC926" s="218">
        <f>AW926+BB926+BI926+BN926+BS926+BX926</f>
        <v>0</v>
      </c>
      <c r="AD926" s="212">
        <f>AX926+BC926+BJ926+BO926+BT926+BY926</f>
        <v>6000</v>
      </c>
      <c r="AE926" s="252"/>
      <c r="AF926" s="252"/>
      <c r="AH926" s="249">
        <f>SUM(AI926:AL926)</f>
        <v>0</v>
      </c>
      <c r="AI926" s="238"/>
      <c r="AJ926" s="238"/>
      <c r="AK926" s="238"/>
      <c r="AL926" s="239"/>
      <c r="AM926" s="254"/>
      <c r="AN926" s="262"/>
      <c r="AO926" s="249">
        <f t="shared" si="697"/>
        <v>0</v>
      </c>
      <c r="AP926" s="238"/>
      <c r="AQ926" s="238"/>
      <c r="AR926" s="238"/>
      <c r="AS926" s="242"/>
      <c r="AT926" s="214">
        <f>SUM(AU926:AX926)</f>
        <v>0</v>
      </c>
      <c r="AU926" s="238"/>
      <c r="AV926" s="238"/>
      <c r="AW926" s="238"/>
      <c r="AX926" s="239"/>
      <c r="AY926" s="249">
        <f>SUM(AZ926:BC926)</f>
        <v>6000</v>
      </c>
      <c r="AZ926" s="238"/>
      <c r="BA926" s="238"/>
      <c r="BB926" s="238"/>
      <c r="BC926" s="246">
        <f>5965+35</f>
        <v>6000</v>
      </c>
      <c r="BD926" s="254"/>
      <c r="BE926" s="252"/>
      <c r="BF926" s="249">
        <f>SUM(BG926:BJ926)</f>
        <v>0</v>
      </c>
      <c r="BG926" s="238"/>
      <c r="BH926" s="238"/>
      <c r="BI926" s="238"/>
      <c r="BJ926" s="239"/>
      <c r="BK926" s="249">
        <f>SUM(BL926:BO926)</f>
        <v>0</v>
      </c>
      <c r="BL926" s="238"/>
      <c r="BM926" s="238"/>
      <c r="BN926" s="238"/>
      <c r="BO926" s="246"/>
      <c r="BP926" s="223">
        <f>SUM(BQ926:BT926)</f>
        <v>0</v>
      </c>
      <c r="BQ926" s="238"/>
      <c r="BR926" s="238"/>
      <c r="BS926" s="238"/>
      <c r="BT926" s="246"/>
      <c r="BU926" s="249">
        <f>SUM(BV926:BY926)</f>
        <v>0</v>
      </c>
      <c r="BV926" s="238"/>
      <c r="BW926" s="238"/>
      <c r="BX926" s="238"/>
      <c r="BY926" s="246"/>
      <c r="CA926" s="222">
        <v>819</v>
      </c>
      <c r="CB926" s="216"/>
      <c r="CC926" s="216"/>
      <c r="CD926" s="216"/>
      <c r="CE926" s="216"/>
      <c r="CF926" s="216">
        <f t="shared" si="715"/>
        <v>0</v>
      </c>
      <c r="CH926" s="263">
        <v>32</v>
      </c>
      <c r="CJ926" s="274">
        <v>101</v>
      </c>
    </row>
    <row r="927" spans="1:88" s="211" customFormat="1" ht="16.5" customHeight="1" x14ac:dyDescent="0.15">
      <c r="A927" s="213"/>
      <c r="B927" s="236"/>
      <c r="C927" s="268"/>
      <c r="D927" s="697" t="s">
        <v>754</v>
      </c>
      <c r="E927" s="267"/>
      <c r="F927" s="272"/>
      <c r="G927" s="224"/>
      <c r="H927" s="1182">
        <v>3</v>
      </c>
      <c r="I927" s="230"/>
      <c r="J927" s="231"/>
      <c r="K927" s="232"/>
      <c r="L927" s="232"/>
      <c r="M927" s="232"/>
      <c r="N927" s="232"/>
      <c r="O927" s="232"/>
      <c r="P927" s="232"/>
      <c r="Q927" s="233"/>
      <c r="R927" s="255"/>
      <c r="S927" s="255"/>
      <c r="T927" s="939">
        <f>SUBTOTAL(9,T926:T926)</f>
        <v>6000</v>
      </c>
      <c r="U927" s="214">
        <f t="shared" ref="U927:AD927" si="718">SUBTOTAL(9,U926:U926)</f>
        <v>0</v>
      </c>
      <c r="V927" s="218">
        <f t="shared" si="718"/>
        <v>0</v>
      </c>
      <c r="W927" s="218">
        <f t="shared" si="718"/>
        <v>0</v>
      </c>
      <c r="X927" s="218">
        <f t="shared" si="718"/>
        <v>0</v>
      </c>
      <c r="Y927" s="212">
        <f t="shared" si="718"/>
        <v>0</v>
      </c>
      <c r="Z927" s="939">
        <f t="shared" si="718"/>
        <v>6000</v>
      </c>
      <c r="AA927" s="218">
        <f t="shared" si="718"/>
        <v>0</v>
      </c>
      <c r="AB927" s="218">
        <f t="shared" si="718"/>
        <v>0</v>
      </c>
      <c r="AC927" s="218">
        <f t="shared" si="718"/>
        <v>0</v>
      </c>
      <c r="AD927" s="1141">
        <f t="shared" si="718"/>
        <v>6000</v>
      </c>
      <c r="AE927" s="252"/>
      <c r="AF927" s="252"/>
      <c r="AH927" s="249"/>
      <c r="AI927" s="238"/>
      <c r="AJ927" s="238"/>
      <c r="AK927" s="238"/>
      <c r="AL927" s="239"/>
      <c r="AM927" s="254"/>
      <c r="AN927" s="262"/>
      <c r="AO927" s="249">
        <f t="shared" si="697"/>
        <v>0</v>
      </c>
      <c r="AP927" s="238"/>
      <c r="AQ927" s="238"/>
      <c r="AR927" s="238"/>
      <c r="AS927" s="242"/>
      <c r="AT927" s="214"/>
      <c r="AU927" s="238"/>
      <c r="AV927" s="238"/>
      <c r="AW927" s="238"/>
      <c r="AX927" s="239"/>
      <c r="AY927" s="249"/>
      <c r="AZ927" s="238"/>
      <c r="BA927" s="238"/>
      <c r="BB927" s="238"/>
      <c r="BC927" s="246"/>
      <c r="BD927" s="254"/>
      <c r="BE927" s="252"/>
      <c r="BF927" s="249"/>
      <c r="BG927" s="238"/>
      <c r="BH927" s="238"/>
      <c r="BI927" s="238"/>
      <c r="BJ927" s="239"/>
      <c r="BK927" s="249"/>
      <c r="BL927" s="238"/>
      <c r="BM927" s="238"/>
      <c r="BN927" s="238"/>
      <c r="BO927" s="246"/>
      <c r="BP927" s="223"/>
      <c r="BQ927" s="238"/>
      <c r="BR927" s="238"/>
      <c r="BS927" s="238"/>
      <c r="BT927" s="246"/>
      <c r="BU927" s="249"/>
      <c r="BV927" s="238"/>
      <c r="BW927" s="238"/>
      <c r="BX927" s="238"/>
      <c r="BY927" s="246"/>
      <c r="CA927" s="222"/>
      <c r="CB927" s="216"/>
      <c r="CC927" s="216"/>
      <c r="CD927" s="216"/>
      <c r="CE927" s="216"/>
      <c r="CF927" s="216">
        <f t="shared" si="715"/>
        <v>0</v>
      </c>
      <c r="CH927" s="263"/>
      <c r="CJ927" s="274"/>
    </row>
    <row r="928" spans="1:88" s="211" customFormat="1" ht="16.5" customHeight="1" x14ac:dyDescent="0.15">
      <c r="A928" s="213">
        <f>+ROW()-14</f>
        <v>914</v>
      </c>
      <c r="B928" s="236" t="s">
        <v>74</v>
      </c>
      <c r="C928" s="268" t="s">
        <v>756</v>
      </c>
      <c r="D928" s="266" t="s">
        <v>757</v>
      </c>
      <c r="E928" s="267" t="s">
        <v>660</v>
      </c>
      <c r="F928" s="272" t="s">
        <v>661</v>
      </c>
      <c r="G928" s="224" t="s">
        <v>758</v>
      </c>
      <c r="H928" s="263" t="s">
        <v>252</v>
      </c>
      <c r="I928" s="230">
        <v>43190</v>
      </c>
      <c r="J928" s="231">
        <v>45016</v>
      </c>
      <c r="K928" s="232">
        <v>10</v>
      </c>
      <c r="L928" s="232">
        <v>6</v>
      </c>
      <c r="M928" s="232">
        <v>1</v>
      </c>
      <c r="N928" s="232">
        <v>1</v>
      </c>
      <c r="O928" s="232">
        <v>1</v>
      </c>
      <c r="P928" s="232">
        <v>10</v>
      </c>
      <c r="Q928" s="233">
        <v>1</v>
      </c>
      <c r="R928" s="255"/>
      <c r="S928" s="255"/>
      <c r="T928" s="258">
        <v>316760</v>
      </c>
      <c r="U928" s="214">
        <f>AH928+AO928</f>
        <v>125363</v>
      </c>
      <c r="V928" s="218">
        <f>AI928+AP928</f>
        <v>0</v>
      </c>
      <c r="W928" s="218">
        <f>AJ928+AQ928</f>
        <v>0</v>
      </c>
      <c r="X928" s="218">
        <f>AK928+AR928</f>
        <v>0</v>
      </c>
      <c r="Y928" s="212">
        <f>AL928+AS928</f>
        <v>125363</v>
      </c>
      <c r="Z928" s="214">
        <f>AT928+AY928+BF928+BK928+BP928+BU928</f>
        <v>191397</v>
      </c>
      <c r="AA928" s="218">
        <f>AU928+AZ928+BG928+BL928+BQ928+BV928</f>
        <v>0</v>
      </c>
      <c r="AB928" s="218">
        <f>AV928+BA928+BH928+BM928+BR928+BW928</f>
        <v>0</v>
      </c>
      <c r="AC928" s="218">
        <f>AW928+BB928+BI928+BN928+BS928+BX928</f>
        <v>0</v>
      </c>
      <c r="AD928" s="212">
        <f>AX928+BC928+BJ928+BO928+BT928+BY928</f>
        <v>191397</v>
      </c>
      <c r="AE928" s="252"/>
      <c r="AF928" s="252"/>
      <c r="AH928" s="249">
        <v>62222</v>
      </c>
      <c r="AI928" s="238"/>
      <c r="AJ928" s="238"/>
      <c r="AK928" s="238"/>
      <c r="AL928" s="239">
        <v>62222</v>
      </c>
      <c r="AM928" s="254"/>
      <c r="AN928" s="262"/>
      <c r="AO928" s="249">
        <f t="shared" si="697"/>
        <v>63141</v>
      </c>
      <c r="AP928" s="238"/>
      <c r="AQ928" s="238"/>
      <c r="AR928" s="238"/>
      <c r="AS928" s="242">
        <v>63141</v>
      </c>
      <c r="AT928" s="214">
        <v>63799</v>
      </c>
      <c r="AU928" s="238"/>
      <c r="AV928" s="238"/>
      <c r="AW928" s="238"/>
      <c r="AX928" s="239">
        <v>63799</v>
      </c>
      <c r="AY928" s="249">
        <f>SUM(AZ928:BC928)</f>
        <v>63799</v>
      </c>
      <c r="AZ928" s="238"/>
      <c r="BA928" s="238"/>
      <c r="BB928" s="238"/>
      <c r="BC928" s="246">
        <v>63799</v>
      </c>
      <c r="BD928" s="254"/>
      <c r="BE928" s="252"/>
      <c r="BF928" s="249">
        <f>SUM(BG928:BJ928)</f>
        <v>63799</v>
      </c>
      <c r="BG928" s="238"/>
      <c r="BH928" s="238"/>
      <c r="BI928" s="238"/>
      <c r="BJ928" s="239">
        <v>63799</v>
      </c>
      <c r="BK928" s="249">
        <v>0</v>
      </c>
      <c r="BL928" s="238"/>
      <c r="BM928" s="238"/>
      <c r="BN928" s="238"/>
      <c r="BO928" s="246"/>
      <c r="BP928" s="223">
        <f>SUM(BQ928:BT928)</f>
        <v>0</v>
      </c>
      <c r="BQ928" s="238"/>
      <c r="BR928" s="238"/>
      <c r="BS928" s="238"/>
      <c r="BT928" s="246"/>
      <c r="BU928" s="249">
        <f>SUM(BV928:BY928)</f>
        <v>0</v>
      </c>
      <c r="BV928" s="238"/>
      <c r="BW928" s="238"/>
      <c r="BX928" s="238"/>
      <c r="BY928" s="246"/>
      <c r="CA928" s="222">
        <v>821</v>
      </c>
      <c r="CB928" s="216"/>
      <c r="CC928" s="216"/>
      <c r="CD928" s="216"/>
      <c r="CE928" s="216"/>
      <c r="CF928" s="216">
        <f t="shared" si="715"/>
        <v>0</v>
      </c>
      <c r="CH928" s="263" t="s">
        <v>75</v>
      </c>
      <c r="CJ928" s="274">
        <v>101</v>
      </c>
    </row>
    <row r="929" spans="1:88" s="211" customFormat="1" ht="16.5" customHeight="1" x14ac:dyDescent="0.15">
      <c r="A929" s="213"/>
      <c r="B929" s="236"/>
      <c r="C929" s="268"/>
      <c r="D929" s="697" t="s">
        <v>757</v>
      </c>
      <c r="E929" s="267"/>
      <c r="F929" s="272"/>
      <c r="G929" s="224"/>
      <c r="H929" s="1175" t="s">
        <v>252</v>
      </c>
      <c r="I929" s="230"/>
      <c r="J929" s="231"/>
      <c r="K929" s="232"/>
      <c r="L929" s="232"/>
      <c r="M929" s="232"/>
      <c r="N929" s="232"/>
      <c r="O929" s="232"/>
      <c r="P929" s="232"/>
      <c r="Q929" s="233"/>
      <c r="R929" s="255"/>
      <c r="S929" s="255"/>
      <c r="T929" s="939">
        <f>SUBTOTAL(9,T928:T928)</f>
        <v>316760</v>
      </c>
      <c r="U929" s="1146">
        <f t="shared" ref="U929:AD929" si="719">SUBTOTAL(9,U928:U928)</f>
        <v>125363</v>
      </c>
      <c r="V929" s="218">
        <f t="shared" si="719"/>
        <v>0</v>
      </c>
      <c r="W929" s="218">
        <f t="shared" si="719"/>
        <v>0</v>
      </c>
      <c r="X929" s="218">
        <f t="shared" si="719"/>
        <v>0</v>
      </c>
      <c r="Y929" s="212">
        <f t="shared" si="719"/>
        <v>125363</v>
      </c>
      <c r="Z929" s="939">
        <f t="shared" si="719"/>
        <v>191397</v>
      </c>
      <c r="AA929" s="218">
        <f t="shared" si="719"/>
        <v>0</v>
      </c>
      <c r="AB929" s="218">
        <f t="shared" si="719"/>
        <v>0</v>
      </c>
      <c r="AC929" s="218">
        <f t="shared" si="719"/>
        <v>0</v>
      </c>
      <c r="AD929" s="1141">
        <f t="shared" si="719"/>
        <v>191397</v>
      </c>
      <c r="AE929" s="252"/>
      <c r="AF929" s="252"/>
      <c r="AH929" s="249"/>
      <c r="AI929" s="238"/>
      <c r="AJ929" s="238"/>
      <c r="AK929" s="238"/>
      <c r="AL929" s="239"/>
      <c r="AM929" s="254"/>
      <c r="AN929" s="262"/>
      <c r="AO929" s="249">
        <f t="shared" si="697"/>
        <v>0</v>
      </c>
      <c r="AP929" s="238"/>
      <c r="AQ929" s="238"/>
      <c r="AR929" s="238"/>
      <c r="AS929" s="242"/>
      <c r="AT929" s="214"/>
      <c r="AU929" s="238"/>
      <c r="AV929" s="238"/>
      <c r="AW929" s="238"/>
      <c r="AX929" s="239"/>
      <c r="AY929" s="249"/>
      <c r="AZ929" s="238"/>
      <c r="BA929" s="238"/>
      <c r="BB929" s="238"/>
      <c r="BC929" s="246"/>
      <c r="BD929" s="254"/>
      <c r="BE929" s="252"/>
      <c r="BF929" s="249"/>
      <c r="BG929" s="238"/>
      <c r="BH929" s="238"/>
      <c r="BI929" s="238"/>
      <c r="BJ929" s="239"/>
      <c r="BK929" s="249"/>
      <c r="BL929" s="238"/>
      <c r="BM929" s="238"/>
      <c r="BN929" s="238"/>
      <c r="BO929" s="246"/>
      <c r="BP929" s="223"/>
      <c r="BQ929" s="238"/>
      <c r="BR929" s="238"/>
      <c r="BS929" s="238"/>
      <c r="BT929" s="246"/>
      <c r="BU929" s="249"/>
      <c r="BV929" s="238"/>
      <c r="BW929" s="238"/>
      <c r="BX929" s="238"/>
      <c r="BY929" s="246"/>
      <c r="CA929" s="222"/>
      <c r="CB929" s="216"/>
      <c r="CC929" s="216"/>
      <c r="CD929" s="216"/>
      <c r="CE929" s="216"/>
      <c r="CF929" s="216">
        <f t="shared" si="715"/>
        <v>0</v>
      </c>
      <c r="CH929" s="263"/>
      <c r="CJ929" s="274"/>
    </row>
    <row r="930" spans="1:88" s="211" customFormat="1" ht="16.5" customHeight="1" x14ac:dyDescent="0.15">
      <c r="A930" s="213">
        <f>+ROW()-14</f>
        <v>916</v>
      </c>
      <c r="B930" s="236" t="s">
        <v>74</v>
      </c>
      <c r="C930" s="268" t="s">
        <v>1510</v>
      </c>
      <c r="D930" s="266" t="s">
        <v>759</v>
      </c>
      <c r="E930" s="267" t="s">
        <v>660</v>
      </c>
      <c r="F930" s="272" t="s">
        <v>661</v>
      </c>
      <c r="G930" s="224" t="s">
        <v>760</v>
      </c>
      <c r="H930" s="263" t="s">
        <v>252</v>
      </c>
      <c r="I930" s="230">
        <v>43179</v>
      </c>
      <c r="J930" s="231">
        <v>45016</v>
      </c>
      <c r="K930" s="232">
        <v>10</v>
      </c>
      <c r="L930" s="232">
        <v>6</v>
      </c>
      <c r="M930" s="232">
        <v>1</v>
      </c>
      <c r="N930" s="232">
        <v>1</v>
      </c>
      <c r="O930" s="232">
        <v>1</v>
      </c>
      <c r="P930" s="232">
        <v>10</v>
      </c>
      <c r="Q930" s="233">
        <v>2</v>
      </c>
      <c r="R930" s="255"/>
      <c r="S930" s="255"/>
      <c r="T930" s="258">
        <v>255260</v>
      </c>
      <c r="U930" s="214">
        <f>AH930+AO930</f>
        <v>99881</v>
      </c>
      <c r="V930" s="218">
        <f>AI930+AP930</f>
        <v>0</v>
      </c>
      <c r="W930" s="218">
        <f>AJ930+AQ930</f>
        <v>0</v>
      </c>
      <c r="X930" s="218">
        <f>AK930+AR930</f>
        <v>0</v>
      </c>
      <c r="Y930" s="212">
        <f>AL930+AS930</f>
        <v>99881</v>
      </c>
      <c r="Z930" s="214">
        <f>AT930+AY930+BF930+BK930+BP930+BU930</f>
        <v>155379</v>
      </c>
      <c r="AA930" s="218">
        <f>AU930+AZ930+BG930+BL930+BQ930+BV930</f>
        <v>0</v>
      </c>
      <c r="AB930" s="218">
        <f>AV930+BA930+BH930+BM930+BR930+BW930</f>
        <v>0</v>
      </c>
      <c r="AC930" s="218">
        <f>AW930+BB930+BI930+BN930+BS930+BX930</f>
        <v>0</v>
      </c>
      <c r="AD930" s="212">
        <f>AX930+BC930+BJ930+BO930+BT930+BY930</f>
        <v>155379</v>
      </c>
      <c r="AE930" s="252"/>
      <c r="AF930" s="252"/>
      <c r="AH930" s="249">
        <f>SUM(AI930:AL930)</f>
        <v>49323</v>
      </c>
      <c r="AI930" s="238"/>
      <c r="AJ930" s="238"/>
      <c r="AK930" s="238"/>
      <c r="AL930" s="239">
        <f>49553-230</f>
        <v>49323</v>
      </c>
      <c r="AM930" s="254"/>
      <c r="AN930" s="262"/>
      <c r="AO930" s="249">
        <f t="shared" si="697"/>
        <v>50558</v>
      </c>
      <c r="AP930" s="238"/>
      <c r="AQ930" s="238"/>
      <c r="AR930" s="238"/>
      <c r="AS930" s="242">
        <v>50558</v>
      </c>
      <c r="AT930" s="214">
        <f>SUM(AU930:AX930)</f>
        <v>51793</v>
      </c>
      <c r="AU930" s="238"/>
      <c r="AV930" s="238"/>
      <c r="AW930" s="238"/>
      <c r="AX930" s="239">
        <v>51793</v>
      </c>
      <c r="AY930" s="249">
        <f>SUM(AZ930:BC930)</f>
        <v>51793</v>
      </c>
      <c r="AZ930" s="238"/>
      <c r="BA930" s="238"/>
      <c r="BB930" s="238"/>
      <c r="BC930" s="246">
        <v>51793</v>
      </c>
      <c r="BD930" s="254"/>
      <c r="BE930" s="252"/>
      <c r="BF930" s="249">
        <f>SUM(BG930:BJ930)</f>
        <v>51793</v>
      </c>
      <c r="BG930" s="238"/>
      <c r="BH930" s="238"/>
      <c r="BI930" s="238"/>
      <c r="BJ930" s="239">
        <v>51793</v>
      </c>
      <c r="BK930" s="249">
        <f>SUM(BL930:BO930)</f>
        <v>0</v>
      </c>
      <c r="BL930" s="238"/>
      <c r="BM930" s="238"/>
      <c r="BN930" s="238"/>
      <c r="BO930" s="246"/>
      <c r="BP930" s="223">
        <f>SUM(BQ930:BT930)</f>
        <v>0</v>
      </c>
      <c r="BQ930" s="238"/>
      <c r="BR930" s="238"/>
      <c r="BS930" s="238"/>
      <c r="BT930" s="246"/>
      <c r="BU930" s="249">
        <f>SUM(BV930:BY930)</f>
        <v>0</v>
      </c>
      <c r="BV930" s="238"/>
      <c r="BW930" s="238"/>
      <c r="BX930" s="238"/>
      <c r="BY930" s="246"/>
      <c r="CA930" s="222">
        <v>823</v>
      </c>
      <c r="CB930" s="216"/>
      <c r="CC930" s="216"/>
      <c r="CD930" s="216"/>
      <c r="CE930" s="216"/>
      <c r="CF930" s="216">
        <f t="shared" si="715"/>
        <v>0</v>
      </c>
      <c r="CH930" s="263" t="s">
        <v>75</v>
      </c>
      <c r="CJ930" s="274">
        <v>101</v>
      </c>
    </row>
    <row r="931" spans="1:88" s="211" customFormat="1" ht="16.5" customHeight="1" x14ac:dyDescent="0.15">
      <c r="A931" s="213"/>
      <c r="B931" s="236"/>
      <c r="C931" s="268"/>
      <c r="D931" s="697" t="s">
        <v>2014</v>
      </c>
      <c r="E931" s="267"/>
      <c r="F931" s="272"/>
      <c r="G931" s="224"/>
      <c r="H931" s="1175" t="s">
        <v>252</v>
      </c>
      <c r="I931" s="230"/>
      <c r="J931" s="231"/>
      <c r="K931" s="232"/>
      <c r="L931" s="232"/>
      <c r="M931" s="232"/>
      <c r="N931" s="232"/>
      <c r="O931" s="232"/>
      <c r="P931" s="232"/>
      <c r="Q931" s="233"/>
      <c r="R931" s="255"/>
      <c r="S931" s="255"/>
      <c r="T931" s="939">
        <f>SUBTOTAL(9,T930:T930)</f>
        <v>255260</v>
      </c>
      <c r="U931" s="1146">
        <f t="shared" ref="U931:AD931" si="720">SUBTOTAL(9,U930:U930)</f>
        <v>99881</v>
      </c>
      <c r="V931" s="218">
        <f t="shared" si="720"/>
        <v>0</v>
      </c>
      <c r="W931" s="218">
        <f t="shared" si="720"/>
        <v>0</v>
      </c>
      <c r="X931" s="218">
        <f t="shared" si="720"/>
        <v>0</v>
      </c>
      <c r="Y931" s="212">
        <f t="shared" si="720"/>
        <v>99881</v>
      </c>
      <c r="Z931" s="939">
        <f t="shared" si="720"/>
        <v>155379</v>
      </c>
      <c r="AA931" s="218">
        <f t="shared" si="720"/>
        <v>0</v>
      </c>
      <c r="AB931" s="218">
        <f t="shared" si="720"/>
        <v>0</v>
      </c>
      <c r="AC931" s="218">
        <f t="shared" si="720"/>
        <v>0</v>
      </c>
      <c r="AD931" s="1141">
        <f t="shared" si="720"/>
        <v>155379</v>
      </c>
      <c r="AE931" s="252"/>
      <c r="AF931" s="252"/>
      <c r="AH931" s="249"/>
      <c r="AI931" s="238"/>
      <c r="AJ931" s="238"/>
      <c r="AK931" s="238"/>
      <c r="AL931" s="239"/>
      <c r="AM931" s="254"/>
      <c r="AN931" s="262"/>
      <c r="AO931" s="249">
        <f t="shared" si="697"/>
        <v>0</v>
      </c>
      <c r="AP931" s="238"/>
      <c r="AQ931" s="238"/>
      <c r="AR931" s="238"/>
      <c r="AS931" s="242"/>
      <c r="AT931" s="214"/>
      <c r="AU931" s="238"/>
      <c r="AV931" s="238"/>
      <c r="AW931" s="238"/>
      <c r="AX931" s="239"/>
      <c r="AY931" s="249"/>
      <c r="AZ931" s="238"/>
      <c r="BA931" s="238"/>
      <c r="BB931" s="238"/>
      <c r="BC931" s="246"/>
      <c r="BD931" s="254"/>
      <c r="BE931" s="252"/>
      <c r="BF931" s="249"/>
      <c r="BG931" s="238"/>
      <c r="BH931" s="238"/>
      <c r="BI931" s="238"/>
      <c r="BJ931" s="239"/>
      <c r="BK931" s="249"/>
      <c r="BL931" s="238"/>
      <c r="BM931" s="238"/>
      <c r="BN931" s="238"/>
      <c r="BO931" s="246"/>
      <c r="BP931" s="223"/>
      <c r="BQ931" s="238"/>
      <c r="BR931" s="238"/>
      <c r="BS931" s="238"/>
      <c r="BT931" s="246"/>
      <c r="BU931" s="249"/>
      <c r="BV931" s="238"/>
      <c r="BW931" s="238"/>
      <c r="BX931" s="238"/>
      <c r="BY931" s="246"/>
      <c r="CA931" s="222"/>
      <c r="CB931" s="216"/>
      <c r="CC931" s="216"/>
      <c r="CD931" s="216"/>
      <c r="CE931" s="216"/>
      <c r="CF931" s="216">
        <f t="shared" si="715"/>
        <v>0</v>
      </c>
      <c r="CH931" s="263"/>
      <c r="CJ931" s="274"/>
    </row>
    <row r="932" spans="1:88" s="211" customFormat="1" ht="16.5" customHeight="1" x14ac:dyDescent="0.15">
      <c r="A932" s="213">
        <f>+ROW()-14</f>
        <v>918</v>
      </c>
      <c r="B932" s="236" t="s">
        <v>26</v>
      </c>
      <c r="C932" s="268" t="s">
        <v>763</v>
      </c>
      <c r="D932" s="266" t="s">
        <v>764</v>
      </c>
      <c r="E932" s="267" t="s">
        <v>660</v>
      </c>
      <c r="F932" s="272" t="s">
        <v>761</v>
      </c>
      <c r="G932" s="224" t="s">
        <v>765</v>
      </c>
      <c r="H932" s="263">
        <v>3</v>
      </c>
      <c r="I932" s="230">
        <v>44287</v>
      </c>
      <c r="J932" s="231">
        <v>44651</v>
      </c>
      <c r="K932" s="232">
        <v>10</v>
      </c>
      <c r="L932" s="232">
        <v>6</v>
      </c>
      <c r="M932" s="232">
        <v>1</v>
      </c>
      <c r="N932" s="232">
        <v>2</v>
      </c>
      <c r="O932" s="232">
        <v>1</v>
      </c>
      <c r="P932" s="232">
        <v>1</v>
      </c>
      <c r="Q932" s="233">
        <v>2</v>
      </c>
      <c r="R932" s="255"/>
      <c r="S932" s="255"/>
      <c r="T932" s="258">
        <f>Z932</f>
        <v>61000</v>
      </c>
      <c r="U932" s="214">
        <f t="shared" ref="U932:Y935" si="721">AH932+AO932</f>
        <v>0</v>
      </c>
      <c r="V932" s="218">
        <f t="shared" si="721"/>
        <v>0</v>
      </c>
      <c r="W932" s="218">
        <f t="shared" si="721"/>
        <v>0</v>
      </c>
      <c r="X932" s="218">
        <f t="shared" si="721"/>
        <v>0</v>
      </c>
      <c r="Y932" s="212">
        <f t="shared" si="721"/>
        <v>0</v>
      </c>
      <c r="Z932" s="214">
        <f t="shared" ref="Z932:AD935" si="722">AT932+AY932+BF932+BK932+BP932+BU932</f>
        <v>61000</v>
      </c>
      <c r="AA932" s="218">
        <f t="shared" si="722"/>
        <v>0</v>
      </c>
      <c r="AB932" s="218">
        <f t="shared" si="722"/>
        <v>0</v>
      </c>
      <c r="AC932" s="218">
        <f t="shared" si="722"/>
        <v>0</v>
      </c>
      <c r="AD932" s="212">
        <f t="shared" si="722"/>
        <v>61000</v>
      </c>
      <c r="AE932" s="252"/>
      <c r="AF932" s="252"/>
      <c r="AH932" s="249">
        <f>SUM(AI932:AL932)</f>
        <v>0</v>
      </c>
      <c r="AI932" s="238"/>
      <c r="AJ932" s="238"/>
      <c r="AK932" s="238"/>
      <c r="AL932" s="239"/>
      <c r="AM932" s="254"/>
      <c r="AN932" s="262"/>
      <c r="AO932" s="249">
        <f t="shared" si="697"/>
        <v>0</v>
      </c>
      <c r="AP932" s="238"/>
      <c r="AQ932" s="238"/>
      <c r="AR932" s="238"/>
      <c r="AS932" s="242"/>
      <c r="AT932" s="214">
        <f>SUM(AU932:AX932)</f>
        <v>0</v>
      </c>
      <c r="AU932" s="238"/>
      <c r="AV932" s="238"/>
      <c r="AW932" s="238"/>
      <c r="AX932" s="239"/>
      <c r="AY932" s="249">
        <f>SUM(AZ932:BC932)</f>
        <v>61000</v>
      </c>
      <c r="AZ932" s="238"/>
      <c r="BA932" s="238"/>
      <c r="BB932" s="238"/>
      <c r="BC932" s="462">
        <v>61000</v>
      </c>
      <c r="BD932" s="254"/>
      <c r="BE932" s="252"/>
      <c r="BF932" s="249">
        <f>SUM(BG932:BJ932)</f>
        <v>0</v>
      </c>
      <c r="BG932" s="238"/>
      <c r="BH932" s="238"/>
      <c r="BI932" s="238"/>
      <c r="BJ932" s="239"/>
      <c r="BK932" s="249">
        <f>SUM(BL932:BO932)</f>
        <v>0</v>
      </c>
      <c r="BL932" s="238"/>
      <c r="BM932" s="238"/>
      <c r="BN932" s="238"/>
      <c r="BO932" s="246"/>
      <c r="BP932" s="223">
        <f>SUM(BQ932:BT932)</f>
        <v>0</v>
      </c>
      <c r="BQ932" s="238"/>
      <c r="BR932" s="238"/>
      <c r="BS932" s="238"/>
      <c r="BT932" s="246"/>
      <c r="BU932" s="249">
        <f>SUM(BV932:BY932)</f>
        <v>0</v>
      </c>
      <c r="BV932" s="238"/>
      <c r="BW932" s="238"/>
      <c r="BX932" s="238"/>
      <c r="BY932" s="246"/>
      <c r="CA932" s="222">
        <v>825</v>
      </c>
      <c r="CB932" s="216"/>
      <c r="CC932" s="216"/>
      <c r="CD932" s="216"/>
      <c r="CE932" s="216"/>
      <c r="CF932" s="216">
        <f t="shared" si="715"/>
        <v>0</v>
      </c>
      <c r="CH932" s="263">
        <v>32</v>
      </c>
      <c r="CJ932" s="274">
        <v>102</v>
      </c>
    </row>
    <row r="933" spans="1:88" s="211" customFormat="1" ht="16.5" customHeight="1" x14ac:dyDescent="0.15">
      <c r="A933" s="213">
        <f>+ROW()-14</f>
        <v>919</v>
      </c>
      <c r="B933" s="236" t="s">
        <v>26</v>
      </c>
      <c r="C933" s="268" t="s">
        <v>770</v>
      </c>
      <c r="D933" s="266" t="s">
        <v>764</v>
      </c>
      <c r="E933" s="267" t="s">
        <v>660</v>
      </c>
      <c r="F933" s="272" t="s">
        <v>761</v>
      </c>
      <c r="G933" s="224" t="s">
        <v>771</v>
      </c>
      <c r="H933" s="263">
        <v>3</v>
      </c>
      <c r="I933" s="230">
        <v>44287</v>
      </c>
      <c r="J933" s="231">
        <v>44651</v>
      </c>
      <c r="K933" s="232">
        <v>10</v>
      </c>
      <c r="L933" s="232">
        <v>6</v>
      </c>
      <c r="M933" s="232">
        <v>1</v>
      </c>
      <c r="N933" s="232">
        <v>2</v>
      </c>
      <c r="O933" s="232">
        <v>1</v>
      </c>
      <c r="P933" s="232">
        <v>1</v>
      </c>
      <c r="Q933" s="233">
        <v>2</v>
      </c>
      <c r="R933" s="255"/>
      <c r="S933" s="255"/>
      <c r="T933" s="258">
        <f>Z933</f>
        <v>3000</v>
      </c>
      <c r="U933" s="214">
        <f t="shared" si="721"/>
        <v>0</v>
      </c>
      <c r="V933" s="218">
        <f t="shared" si="721"/>
        <v>0</v>
      </c>
      <c r="W933" s="218">
        <f t="shared" si="721"/>
        <v>0</v>
      </c>
      <c r="X933" s="218">
        <f t="shared" si="721"/>
        <v>0</v>
      </c>
      <c r="Y933" s="212">
        <f t="shared" si="721"/>
        <v>0</v>
      </c>
      <c r="Z933" s="214">
        <f t="shared" si="722"/>
        <v>3000</v>
      </c>
      <c r="AA933" s="218">
        <f t="shared" si="722"/>
        <v>0</v>
      </c>
      <c r="AB933" s="218">
        <f t="shared" si="722"/>
        <v>0</v>
      </c>
      <c r="AC933" s="218">
        <f t="shared" si="722"/>
        <v>0</v>
      </c>
      <c r="AD933" s="212">
        <f t="shared" si="722"/>
        <v>3000</v>
      </c>
      <c r="AE933" s="252"/>
      <c r="AF933" s="252"/>
      <c r="AH933" s="249">
        <f>SUM(AI933:AL933)</f>
        <v>0</v>
      </c>
      <c r="AI933" s="238"/>
      <c r="AJ933" s="238"/>
      <c r="AK933" s="238"/>
      <c r="AL933" s="239"/>
      <c r="AM933" s="254"/>
      <c r="AN933" s="262"/>
      <c r="AO933" s="249">
        <f t="shared" si="697"/>
        <v>0</v>
      </c>
      <c r="AP933" s="238"/>
      <c r="AQ933" s="238"/>
      <c r="AR933" s="238"/>
      <c r="AS933" s="242"/>
      <c r="AT933" s="214">
        <f>SUM(AU933:AX933)</f>
        <v>0</v>
      </c>
      <c r="AU933" s="238"/>
      <c r="AV933" s="238"/>
      <c r="AW933" s="238"/>
      <c r="AX933" s="239"/>
      <c r="AY933" s="249">
        <f>SUM(AZ933:BC933)</f>
        <v>3000</v>
      </c>
      <c r="AZ933" s="238"/>
      <c r="BA933" s="238"/>
      <c r="BB933" s="238"/>
      <c r="BC933" s="246">
        <v>3000</v>
      </c>
      <c r="BD933" s="254"/>
      <c r="BE933" s="252"/>
      <c r="BF933" s="249">
        <f>SUM(BG933:BJ933)</f>
        <v>0</v>
      </c>
      <c r="BG933" s="238"/>
      <c r="BH933" s="238"/>
      <c r="BI933" s="238"/>
      <c r="BJ933" s="239"/>
      <c r="BK933" s="249">
        <f>SUM(BL933:BO933)</f>
        <v>0</v>
      </c>
      <c r="BL933" s="238"/>
      <c r="BM933" s="238"/>
      <c r="BN933" s="238"/>
      <c r="BO933" s="246"/>
      <c r="BP933" s="223">
        <f>SUM(BQ933:BT933)</f>
        <v>0</v>
      </c>
      <c r="BQ933" s="238"/>
      <c r="BR933" s="238"/>
      <c r="BS933" s="238"/>
      <c r="BT933" s="246"/>
      <c r="BU933" s="249">
        <f>SUM(BV933:BY933)</f>
        <v>0</v>
      </c>
      <c r="BV933" s="238"/>
      <c r="BW933" s="238"/>
      <c r="BX933" s="238"/>
      <c r="BY933" s="246"/>
      <c r="CA933" s="222">
        <v>828</v>
      </c>
      <c r="CB933" s="216"/>
      <c r="CC933" s="216"/>
      <c r="CD933" s="216"/>
      <c r="CE933" s="216"/>
      <c r="CF933" s="216">
        <f t="shared" si="715"/>
        <v>0</v>
      </c>
      <c r="CH933" s="263">
        <v>32</v>
      </c>
      <c r="CJ933" s="274">
        <v>102</v>
      </c>
    </row>
    <row r="934" spans="1:88" s="211" customFormat="1" ht="16.5" customHeight="1" x14ac:dyDescent="0.15">
      <c r="A934" s="213">
        <f>+ROW()-14</f>
        <v>920</v>
      </c>
      <c r="B934" s="236" t="s">
        <v>26</v>
      </c>
      <c r="C934" s="268" t="s">
        <v>766</v>
      </c>
      <c r="D934" s="266" t="s">
        <v>764</v>
      </c>
      <c r="E934" s="267" t="s">
        <v>660</v>
      </c>
      <c r="F934" s="272" t="s">
        <v>761</v>
      </c>
      <c r="G934" s="224" t="s">
        <v>767</v>
      </c>
      <c r="H934" s="263">
        <v>3</v>
      </c>
      <c r="I934" s="230">
        <v>44287</v>
      </c>
      <c r="J934" s="231">
        <v>44651</v>
      </c>
      <c r="K934" s="232">
        <v>10</v>
      </c>
      <c r="L934" s="232">
        <v>6</v>
      </c>
      <c r="M934" s="232">
        <v>1</v>
      </c>
      <c r="N934" s="232">
        <v>2</v>
      </c>
      <c r="O934" s="232">
        <v>1</v>
      </c>
      <c r="P934" s="232">
        <v>1</v>
      </c>
      <c r="Q934" s="233">
        <v>3</v>
      </c>
      <c r="R934" s="255"/>
      <c r="S934" s="255"/>
      <c r="T934" s="258">
        <f>Z934</f>
        <v>6000</v>
      </c>
      <c r="U934" s="214">
        <f t="shared" si="721"/>
        <v>0</v>
      </c>
      <c r="V934" s="218">
        <f t="shared" si="721"/>
        <v>0</v>
      </c>
      <c r="W934" s="218">
        <f t="shared" si="721"/>
        <v>0</v>
      </c>
      <c r="X934" s="218">
        <f t="shared" si="721"/>
        <v>0</v>
      </c>
      <c r="Y934" s="212">
        <f t="shared" si="721"/>
        <v>0</v>
      </c>
      <c r="Z934" s="214">
        <f t="shared" si="722"/>
        <v>6000</v>
      </c>
      <c r="AA934" s="218">
        <f t="shared" si="722"/>
        <v>0</v>
      </c>
      <c r="AB934" s="218">
        <f t="shared" si="722"/>
        <v>0</v>
      </c>
      <c r="AC934" s="218">
        <f t="shared" si="722"/>
        <v>0</v>
      </c>
      <c r="AD934" s="212">
        <f t="shared" si="722"/>
        <v>6000</v>
      </c>
      <c r="AE934" s="252"/>
      <c r="AF934" s="252"/>
      <c r="AH934" s="249">
        <f>SUM(AI934:AL934)</f>
        <v>0</v>
      </c>
      <c r="AI934" s="238"/>
      <c r="AJ934" s="238"/>
      <c r="AK934" s="238"/>
      <c r="AL934" s="239"/>
      <c r="AM934" s="254"/>
      <c r="AN934" s="262"/>
      <c r="AO934" s="249">
        <f t="shared" si="697"/>
        <v>0</v>
      </c>
      <c r="AP934" s="238"/>
      <c r="AQ934" s="238"/>
      <c r="AR934" s="238"/>
      <c r="AS934" s="242"/>
      <c r="AT934" s="214">
        <f>SUM(AU934:AX934)</f>
        <v>0</v>
      </c>
      <c r="AU934" s="238"/>
      <c r="AV934" s="238"/>
      <c r="AW934" s="238"/>
      <c r="AX934" s="239"/>
      <c r="AY934" s="249">
        <f>SUM(AZ934:BC934)</f>
        <v>6000</v>
      </c>
      <c r="AZ934" s="238"/>
      <c r="BA934" s="238"/>
      <c r="BB934" s="238"/>
      <c r="BC934" s="246">
        <v>6000</v>
      </c>
      <c r="BD934" s="254"/>
      <c r="BE934" s="252"/>
      <c r="BF934" s="249">
        <f>SUM(BG934:BJ934)</f>
        <v>0</v>
      </c>
      <c r="BG934" s="238"/>
      <c r="BH934" s="238"/>
      <c r="BI934" s="238"/>
      <c r="BJ934" s="239"/>
      <c r="BK934" s="249">
        <f>SUM(BL934:BO934)</f>
        <v>0</v>
      </c>
      <c r="BL934" s="238"/>
      <c r="BM934" s="238"/>
      <c r="BN934" s="238"/>
      <c r="BO934" s="246"/>
      <c r="BP934" s="223">
        <f>SUM(BQ934:BT934)</f>
        <v>0</v>
      </c>
      <c r="BQ934" s="238"/>
      <c r="BR934" s="238"/>
      <c r="BS934" s="238"/>
      <c r="BT934" s="246"/>
      <c r="BU934" s="249">
        <f>SUM(BV934:BY934)</f>
        <v>0</v>
      </c>
      <c r="BV934" s="238"/>
      <c r="BW934" s="238"/>
      <c r="BX934" s="238"/>
      <c r="BY934" s="246"/>
      <c r="CA934" s="222">
        <v>826</v>
      </c>
      <c r="CB934" s="216"/>
      <c r="CC934" s="216"/>
      <c r="CD934" s="216"/>
      <c r="CE934" s="216"/>
      <c r="CF934" s="216">
        <f t="shared" si="715"/>
        <v>0</v>
      </c>
      <c r="CH934" s="263">
        <v>32</v>
      </c>
      <c r="CJ934" s="274">
        <v>102</v>
      </c>
    </row>
    <row r="935" spans="1:88" s="211" customFormat="1" ht="16.5" customHeight="1" x14ac:dyDescent="0.15">
      <c r="A935" s="213">
        <f>+ROW()-14</f>
        <v>921</v>
      </c>
      <c r="B935" s="236" t="s">
        <v>26</v>
      </c>
      <c r="C935" s="268" t="s">
        <v>768</v>
      </c>
      <c r="D935" s="266" t="s">
        <v>764</v>
      </c>
      <c r="E935" s="267" t="s">
        <v>660</v>
      </c>
      <c r="F935" s="272" t="s">
        <v>761</v>
      </c>
      <c r="G935" s="224" t="s">
        <v>769</v>
      </c>
      <c r="H935" s="263">
        <v>3</v>
      </c>
      <c r="I935" s="230">
        <v>44287</v>
      </c>
      <c r="J935" s="231">
        <v>44651</v>
      </c>
      <c r="K935" s="232">
        <v>10</v>
      </c>
      <c r="L935" s="232">
        <v>6</v>
      </c>
      <c r="M935" s="232">
        <v>1</v>
      </c>
      <c r="N935" s="232">
        <v>2</v>
      </c>
      <c r="O935" s="232">
        <v>1</v>
      </c>
      <c r="P935" s="232">
        <v>1</v>
      </c>
      <c r="Q935" s="233">
        <v>7</v>
      </c>
      <c r="R935" s="255"/>
      <c r="S935" s="255"/>
      <c r="T935" s="258">
        <f>Z935</f>
        <v>3000</v>
      </c>
      <c r="U935" s="214">
        <f t="shared" si="721"/>
        <v>0</v>
      </c>
      <c r="V935" s="218">
        <f t="shared" si="721"/>
        <v>0</v>
      </c>
      <c r="W935" s="218">
        <f t="shared" si="721"/>
        <v>0</v>
      </c>
      <c r="X935" s="218">
        <f t="shared" si="721"/>
        <v>0</v>
      </c>
      <c r="Y935" s="212">
        <f t="shared" si="721"/>
        <v>0</v>
      </c>
      <c r="Z935" s="214">
        <f t="shared" si="722"/>
        <v>3000</v>
      </c>
      <c r="AA935" s="218">
        <f t="shared" si="722"/>
        <v>0</v>
      </c>
      <c r="AB935" s="218">
        <f t="shared" si="722"/>
        <v>0</v>
      </c>
      <c r="AC935" s="218">
        <f t="shared" si="722"/>
        <v>0</v>
      </c>
      <c r="AD935" s="212">
        <f t="shared" si="722"/>
        <v>3000</v>
      </c>
      <c r="AE935" s="252"/>
      <c r="AF935" s="252"/>
      <c r="AH935" s="249">
        <f>SUM(AI935:AL935)</f>
        <v>0</v>
      </c>
      <c r="AI935" s="238"/>
      <c r="AJ935" s="238"/>
      <c r="AK935" s="238"/>
      <c r="AL935" s="239"/>
      <c r="AM935" s="254"/>
      <c r="AN935" s="262"/>
      <c r="AO935" s="249">
        <f t="shared" si="697"/>
        <v>0</v>
      </c>
      <c r="AP935" s="238"/>
      <c r="AQ935" s="238"/>
      <c r="AR935" s="238"/>
      <c r="AS935" s="242"/>
      <c r="AT935" s="214">
        <f>SUM(AU935:AX935)</f>
        <v>0</v>
      </c>
      <c r="AU935" s="238"/>
      <c r="AV935" s="238"/>
      <c r="AW935" s="238"/>
      <c r="AX935" s="239"/>
      <c r="AY935" s="249">
        <f>SUM(AZ935:BC935)</f>
        <v>3000</v>
      </c>
      <c r="AZ935" s="238"/>
      <c r="BA935" s="238"/>
      <c r="BB935" s="238"/>
      <c r="BC935" s="246">
        <v>3000</v>
      </c>
      <c r="BD935" s="254"/>
      <c r="BE935" s="252"/>
      <c r="BF935" s="249">
        <f>SUM(BG935:BJ935)</f>
        <v>0</v>
      </c>
      <c r="BG935" s="238"/>
      <c r="BH935" s="238"/>
      <c r="BI935" s="238"/>
      <c r="BJ935" s="239"/>
      <c r="BK935" s="249">
        <f>SUM(BL935:BO935)</f>
        <v>0</v>
      </c>
      <c r="BL935" s="238"/>
      <c r="BM935" s="238"/>
      <c r="BN935" s="238"/>
      <c r="BO935" s="246"/>
      <c r="BP935" s="223">
        <f>SUM(BQ935:BT935)</f>
        <v>0</v>
      </c>
      <c r="BQ935" s="238"/>
      <c r="BR935" s="238"/>
      <c r="BS935" s="238"/>
      <c r="BT935" s="246"/>
      <c r="BU935" s="249">
        <f>SUM(BV935:BY935)</f>
        <v>0</v>
      </c>
      <c r="BV935" s="238"/>
      <c r="BW935" s="238"/>
      <c r="BX935" s="238"/>
      <c r="BY935" s="246"/>
      <c r="CA935" s="222">
        <v>827</v>
      </c>
      <c r="CB935" s="216"/>
      <c r="CC935" s="216"/>
      <c r="CD935" s="216"/>
      <c r="CE935" s="216"/>
      <c r="CF935" s="216">
        <f t="shared" si="715"/>
        <v>0</v>
      </c>
      <c r="CH935" s="263">
        <v>32</v>
      </c>
      <c r="CJ935" s="274">
        <v>102</v>
      </c>
    </row>
    <row r="936" spans="1:88" s="211" customFormat="1" ht="16.5" customHeight="1" x14ac:dyDescent="0.15">
      <c r="A936" s="213"/>
      <c r="B936" s="236"/>
      <c r="C936" s="268"/>
      <c r="D936" s="697" t="s">
        <v>764</v>
      </c>
      <c r="E936" s="267"/>
      <c r="F936" s="272"/>
      <c r="G936" s="224"/>
      <c r="H936" s="1175">
        <v>3</v>
      </c>
      <c r="I936" s="230"/>
      <c r="J936" s="231"/>
      <c r="K936" s="232"/>
      <c r="L936" s="232"/>
      <c r="M936" s="232"/>
      <c r="N936" s="232"/>
      <c r="O936" s="232"/>
      <c r="P936" s="232"/>
      <c r="Q936" s="233"/>
      <c r="R936" s="255"/>
      <c r="S936" s="255"/>
      <c r="T936" s="939">
        <f>SUBTOTAL(9,T932:T935)</f>
        <v>73000</v>
      </c>
      <c r="U936" s="214">
        <f t="shared" ref="U936:AD936" si="723">SUBTOTAL(9,U932:U935)</f>
        <v>0</v>
      </c>
      <c r="V936" s="218">
        <f t="shared" si="723"/>
        <v>0</v>
      </c>
      <c r="W936" s="218">
        <f t="shared" si="723"/>
        <v>0</v>
      </c>
      <c r="X936" s="218">
        <f t="shared" si="723"/>
        <v>0</v>
      </c>
      <c r="Y936" s="212">
        <f t="shared" si="723"/>
        <v>0</v>
      </c>
      <c r="Z936" s="939">
        <f t="shared" si="723"/>
        <v>73000</v>
      </c>
      <c r="AA936" s="218">
        <f t="shared" si="723"/>
        <v>0</v>
      </c>
      <c r="AB936" s="218">
        <f t="shared" si="723"/>
        <v>0</v>
      </c>
      <c r="AC936" s="218">
        <f t="shared" si="723"/>
        <v>0</v>
      </c>
      <c r="AD936" s="1141">
        <f t="shared" si="723"/>
        <v>73000</v>
      </c>
      <c r="AE936" s="252"/>
      <c r="AF936" s="252"/>
      <c r="AH936" s="249"/>
      <c r="AI936" s="238"/>
      <c r="AJ936" s="238"/>
      <c r="AK936" s="238"/>
      <c r="AL936" s="239"/>
      <c r="AM936" s="254"/>
      <c r="AN936" s="262"/>
      <c r="AO936" s="249">
        <f t="shared" si="697"/>
        <v>0</v>
      </c>
      <c r="AP936" s="238"/>
      <c r="AQ936" s="238"/>
      <c r="AR936" s="238"/>
      <c r="AS936" s="242"/>
      <c r="AT936" s="214"/>
      <c r="AU936" s="238"/>
      <c r="AV936" s="238"/>
      <c r="AW936" s="238"/>
      <c r="AX936" s="239"/>
      <c r="AY936" s="249"/>
      <c r="AZ936" s="238"/>
      <c r="BA936" s="238"/>
      <c r="BB936" s="238"/>
      <c r="BC936" s="246"/>
      <c r="BD936" s="254"/>
      <c r="BE936" s="252"/>
      <c r="BF936" s="249"/>
      <c r="BG936" s="238"/>
      <c r="BH936" s="238"/>
      <c r="BI936" s="238"/>
      <c r="BJ936" s="239"/>
      <c r="BK936" s="249"/>
      <c r="BL936" s="238"/>
      <c r="BM936" s="238"/>
      <c r="BN936" s="238"/>
      <c r="BO936" s="246"/>
      <c r="BP936" s="223"/>
      <c r="BQ936" s="238"/>
      <c r="BR936" s="238"/>
      <c r="BS936" s="238"/>
      <c r="BT936" s="246"/>
      <c r="BU936" s="249"/>
      <c r="BV936" s="238"/>
      <c r="BW936" s="238"/>
      <c r="BX936" s="238"/>
      <c r="BY936" s="246"/>
      <c r="CA936" s="222"/>
      <c r="CB936" s="216"/>
      <c r="CC936" s="216"/>
      <c r="CD936" s="216"/>
      <c r="CE936" s="216"/>
      <c r="CF936" s="216">
        <f t="shared" si="715"/>
        <v>0</v>
      </c>
      <c r="CH936" s="263"/>
      <c r="CJ936" s="274"/>
    </row>
    <row r="937" spans="1:88" s="211" customFormat="1" ht="16.5" customHeight="1" x14ac:dyDescent="0.15">
      <c r="A937" s="213">
        <f>+ROW()-14</f>
        <v>923</v>
      </c>
      <c r="B937" s="236" t="s">
        <v>26</v>
      </c>
      <c r="C937" s="268" t="s">
        <v>772</v>
      </c>
      <c r="D937" s="266" t="s">
        <v>773</v>
      </c>
      <c r="E937" s="267" t="s">
        <v>660</v>
      </c>
      <c r="F937" s="272" t="s">
        <v>761</v>
      </c>
      <c r="G937" s="224" t="s">
        <v>774</v>
      </c>
      <c r="H937" s="263">
        <v>3</v>
      </c>
      <c r="I937" s="230">
        <v>44287</v>
      </c>
      <c r="J937" s="231">
        <v>44651</v>
      </c>
      <c r="K937" s="232">
        <v>10</v>
      </c>
      <c r="L937" s="232">
        <v>6</v>
      </c>
      <c r="M937" s="232">
        <v>1</v>
      </c>
      <c r="N937" s="232">
        <v>2</v>
      </c>
      <c r="O937" s="232">
        <v>1</v>
      </c>
      <c r="P937" s="232">
        <v>1</v>
      </c>
      <c r="Q937" s="233">
        <v>5</v>
      </c>
      <c r="R937" s="255"/>
      <c r="S937" s="255"/>
      <c r="T937" s="258">
        <f>Z937</f>
        <v>9000</v>
      </c>
      <c r="U937" s="214">
        <f>AH937+AO937</f>
        <v>0</v>
      </c>
      <c r="V937" s="218">
        <f>AI937+AP937</f>
        <v>0</v>
      </c>
      <c r="W937" s="218">
        <f>AJ937+AQ937</f>
        <v>0</v>
      </c>
      <c r="X937" s="218">
        <f>AK937+AR937</f>
        <v>0</v>
      </c>
      <c r="Y937" s="212">
        <f>AL937+AS937</f>
        <v>0</v>
      </c>
      <c r="Z937" s="214">
        <f>AT937+AY937+BF937+BK937+BP937+BU937</f>
        <v>9000</v>
      </c>
      <c r="AA937" s="218">
        <f>AU937+AZ937+BG937+BL937+BQ937+BV937</f>
        <v>0</v>
      </c>
      <c r="AB937" s="218">
        <f>AV937+BA937+BH937+BM937+BR937+BW937</f>
        <v>0</v>
      </c>
      <c r="AC937" s="218">
        <f>AW937+BB937+BI937+BN937+BS937+BX937</f>
        <v>0</v>
      </c>
      <c r="AD937" s="212">
        <f>AX937+BC937+BJ937+BO937+BT937+BY937</f>
        <v>9000</v>
      </c>
      <c r="AE937" s="252"/>
      <c r="AF937" s="252"/>
      <c r="AH937" s="249">
        <f>SUM(AI937:AL937)</f>
        <v>0</v>
      </c>
      <c r="AI937" s="238"/>
      <c r="AJ937" s="238"/>
      <c r="AK937" s="238"/>
      <c r="AL937" s="239"/>
      <c r="AM937" s="254"/>
      <c r="AN937" s="262"/>
      <c r="AO937" s="249">
        <f t="shared" si="697"/>
        <v>0</v>
      </c>
      <c r="AP937" s="238"/>
      <c r="AQ937" s="238"/>
      <c r="AR937" s="238"/>
      <c r="AS937" s="242"/>
      <c r="AT937" s="214">
        <f>SUM(AU937:AX937)</f>
        <v>0</v>
      </c>
      <c r="AU937" s="238"/>
      <c r="AV937" s="238"/>
      <c r="AW937" s="238"/>
      <c r="AX937" s="239"/>
      <c r="AY937" s="249">
        <f>SUM(AZ937:BC937)</f>
        <v>9000</v>
      </c>
      <c r="AZ937" s="238"/>
      <c r="BA937" s="238"/>
      <c r="BB937" s="238"/>
      <c r="BC937" s="246">
        <v>9000</v>
      </c>
      <c r="BD937" s="254"/>
      <c r="BE937" s="252"/>
      <c r="BF937" s="249">
        <f>SUM(BG937:BJ937)</f>
        <v>0</v>
      </c>
      <c r="BG937" s="238"/>
      <c r="BH937" s="238"/>
      <c r="BI937" s="238"/>
      <c r="BJ937" s="239"/>
      <c r="BK937" s="249">
        <f>SUM(BL937:BO937)</f>
        <v>0</v>
      </c>
      <c r="BL937" s="238"/>
      <c r="BM937" s="238"/>
      <c r="BN937" s="238"/>
      <c r="BO937" s="246"/>
      <c r="BP937" s="223">
        <f>SUM(BQ937:BT937)</f>
        <v>0</v>
      </c>
      <c r="BQ937" s="238"/>
      <c r="BR937" s="238"/>
      <c r="BS937" s="238"/>
      <c r="BT937" s="246"/>
      <c r="BU937" s="249">
        <f>SUM(BV937:BY937)</f>
        <v>0</v>
      </c>
      <c r="BV937" s="238"/>
      <c r="BW937" s="238"/>
      <c r="BX937" s="238"/>
      <c r="BY937" s="246"/>
      <c r="CA937" s="222">
        <v>830</v>
      </c>
      <c r="CB937" s="216"/>
      <c r="CC937" s="216"/>
      <c r="CD937" s="216"/>
      <c r="CE937" s="216"/>
      <c r="CF937" s="216">
        <f t="shared" si="715"/>
        <v>0</v>
      </c>
      <c r="CH937" s="263">
        <v>32</v>
      </c>
      <c r="CJ937" s="274">
        <v>102</v>
      </c>
    </row>
    <row r="938" spans="1:88" s="211" customFormat="1" ht="16.5" customHeight="1" x14ac:dyDescent="0.15">
      <c r="A938" s="213"/>
      <c r="B938" s="236"/>
      <c r="C938" s="268"/>
      <c r="D938" s="697" t="s">
        <v>773</v>
      </c>
      <c r="E938" s="267"/>
      <c r="F938" s="272"/>
      <c r="G938" s="224"/>
      <c r="H938" s="1175">
        <v>3</v>
      </c>
      <c r="I938" s="230"/>
      <c r="J938" s="231"/>
      <c r="K938" s="232"/>
      <c r="L938" s="232"/>
      <c r="M938" s="232"/>
      <c r="N938" s="232"/>
      <c r="O938" s="232"/>
      <c r="P938" s="232"/>
      <c r="Q938" s="233"/>
      <c r="R938" s="255"/>
      <c r="S938" s="255"/>
      <c r="T938" s="939">
        <f>SUBTOTAL(9,T937:T937)</f>
        <v>9000</v>
      </c>
      <c r="U938" s="214">
        <f t="shared" ref="U938:AD938" si="724">SUBTOTAL(9,U937:U937)</f>
        <v>0</v>
      </c>
      <c r="V938" s="218">
        <f t="shared" si="724"/>
        <v>0</v>
      </c>
      <c r="W938" s="218">
        <f t="shared" si="724"/>
        <v>0</v>
      </c>
      <c r="X938" s="218">
        <f t="shared" si="724"/>
        <v>0</v>
      </c>
      <c r="Y938" s="212">
        <f t="shared" si="724"/>
        <v>0</v>
      </c>
      <c r="Z938" s="939">
        <f t="shared" si="724"/>
        <v>9000</v>
      </c>
      <c r="AA938" s="218">
        <f t="shared" si="724"/>
        <v>0</v>
      </c>
      <c r="AB938" s="218">
        <f t="shared" si="724"/>
        <v>0</v>
      </c>
      <c r="AC938" s="218">
        <f t="shared" si="724"/>
        <v>0</v>
      </c>
      <c r="AD938" s="1141">
        <f t="shared" si="724"/>
        <v>9000</v>
      </c>
      <c r="AE938" s="252"/>
      <c r="AF938" s="252"/>
      <c r="AH938" s="249"/>
      <c r="AI938" s="238"/>
      <c r="AJ938" s="239"/>
      <c r="AK938" s="238"/>
      <c r="AL938" s="239"/>
      <c r="AM938" s="254"/>
      <c r="AN938" s="252"/>
      <c r="AO938" s="249">
        <f t="shared" si="697"/>
        <v>0</v>
      </c>
      <c r="AP938" s="238"/>
      <c r="AQ938" s="238"/>
      <c r="AR938" s="238"/>
      <c r="AS938" s="239"/>
      <c r="AT938" s="214"/>
      <c r="AU938" s="239"/>
      <c r="AV938" s="238"/>
      <c r="AW938" s="238"/>
      <c r="AX938" s="239"/>
      <c r="AY938" s="249"/>
      <c r="AZ938" s="239"/>
      <c r="BA938" s="238"/>
      <c r="BB938" s="238"/>
      <c r="BC938" s="246"/>
      <c r="BD938" s="254"/>
      <c r="BE938" s="252"/>
      <c r="BF938" s="249"/>
      <c r="BG938" s="238"/>
      <c r="BH938" s="238"/>
      <c r="BI938" s="238"/>
      <c r="BJ938" s="239"/>
      <c r="BK938" s="249"/>
      <c r="BL938" s="238"/>
      <c r="BM938" s="238"/>
      <c r="BN938" s="238"/>
      <c r="BO938" s="246"/>
      <c r="BP938" s="223"/>
      <c r="BQ938" s="238"/>
      <c r="BR938" s="238"/>
      <c r="BS938" s="238"/>
      <c r="BT938" s="246"/>
      <c r="BU938" s="249"/>
      <c r="BV938" s="238"/>
      <c r="BW938" s="238"/>
      <c r="BX938" s="238"/>
      <c r="BY938" s="246"/>
      <c r="CA938" s="222"/>
      <c r="CB938" s="216"/>
      <c r="CC938" s="216"/>
      <c r="CD938" s="216"/>
      <c r="CE938" s="216"/>
      <c r="CF938" s="216">
        <f t="shared" si="715"/>
        <v>0</v>
      </c>
      <c r="CH938" s="263"/>
      <c r="CJ938" s="274"/>
    </row>
    <row r="939" spans="1:88" s="211" customFormat="1" ht="16.5" customHeight="1" x14ac:dyDescent="0.15">
      <c r="A939" s="213">
        <f>+ROW()-14</f>
        <v>925</v>
      </c>
      <c r="B939" s="236" t="s">
        <v>27</v>
      </c>
      <c r="C939" s="268" t="s">
        <v>777</v>
      </c>
      <c r="D939" s="266" t="s">
        <v>1511</v>
      </c>
      <c r="E939" s="267" t="s">
        <v>660</v>
      </c>
      <c r="F939" s="272" t="s">
        <v>1512</v>
      </c>
      <c r="G939" s="224" t="s">
        <v>778</v>
      </c>
      <c r="H939" s="263">
        <v>3</v>
      </c>
      <c r="I939" s="230">
        <v>44256</v>
      </c>
      <c r="J939" s="231">
        <v>44651</v>
      </c>
      <c r="K939" s="232">
        <v>10</v>
      </c>
      <c r="L939" s="232">
        <v>6</v>
      </c>
      <c r="M939" s="232">
        <v>1</v>
      </c>
      <c r="N939" s="232">
        <v>2</v>
      </c>
      <c r="O939" s="232">
        <v>1</v>
      </c>
      <c r="P939" s="232">
        <v>9</v>
      </c>
      <c r="Q939" s="233">
        <v>9</v>
      </c>
      <c r="R939" s="255"/>
      <c r="S939" s="255"/>
      <c r="T939" s="258">
        <v>22000</v>
      </c>
      <c r="U939" s="214">
        <v>0</v>
      </c>
      <c r="V939" s="218">
        <v>0</v>
      </c>
      <c r="W939" s="218">
        <v>0</v>
      </c>
      <c r="X939" s="218">
        <v>0</v>
      </c>
      <c r="Y939" s="212">
        <v>0</v>
      </c>
      <c r="Z939" s="214">
        <f>AT939+AY939+BF939+BK939+BP939+BU939</f>
        <v>22000</v>
      </c>
      <c r="AA939" s="218">
        <f>AU939+AZ939+BG939+BL939+BQ939+BV939</f>
        <v>0</v>
      </c>
      <c r="AB939" s="218">
        <f>AV939+BA939+BH939+BM939+BR939+BW939</f>
        <v>0</v>
      </c>
      <c r="AC939" s="218">
        <f>AW939+BB939+BI939+BN939+BS939+BX939</f>
        <v>0</v>
      </c>
      <c r="AD939" s="212">
        <f>AX939+BC939+BJ939+BO939+BT939+BY939</f>
        <v>22000</v>
      </c>
      <c r="AF939" s="249">
        <v>0</v>
      </c>
      <c r="AH939" s="249">
        <f>SUM(AI939:AL939)</f>
        <v>0</v>
      </c>
      <c r="AI939" s="238"/>
      <c r="AJ939" s="239"/>
      <c r="AK939" s="238"/>
      <c r="AL939" s="239"/>
      <c r="AM939" s="254"/>
      <c r="AN939" s="238"/>
      <c r="AO939" s="249">
        <f t="shared" si="697"/>
        <v>0</v>
      </c>
      <c r="AP939" s="238"/>
      <c r="AQ939" s="238"/>
      <c r="AR939" s="238"/>
      <c r="AS939" s="238"/>
      <c r="AT939" s="214">
        <f>SUM(AU939:AX939)</f>
        <v>0</v>
      </c>
      <c r="AU939" s="239"/>
      <c r="AV939" s="238"/>
      <c r="AW939" s="238"/>
      <c r="AX939" s="239"/>
      <c r="AY939" s="249">
        <f>SUM(AZ939:BC939)</f>
        <v>22000</v>
      </c>
      <c r="AZ939" s="246"/>
      <c r="BA939" s="238"/>
      <c r="BB939" s="238"/>
      <c r="BC939" s="246">
        <v>22000</v>
      </c>
      <c r="BD939" s="254"/>
      <c r="BE939" s="252"/>
      <c r="BF939" s="249">
        <f>SUM(BG939:BJ939)</f>
        <v>0</v>
      </c>
      <c r="BG939" s="238"/>
      <c r="BH939" s="238"/>
      <c r="BI939" s="238"/>
      <c r="BJ939" s="239"/>
      <c r="BK939" s="249">
        <f>SUM(BL939:BO939)</f>
        <v>0</v>
      </c>
      <c r="BL939" s="238"/>
      <c r="BM939" s="238"/>
      <c r="BN939" s="238"/>
      <c r="BO939" s="246"/>
      <c r="BP939" s="223">
        <f>SUM(BQ939:BT939)</f>
        <v>0</v>
      </c>
      <c r="BQ939" s="238"/>
      <c r="BR939" s="238"/>
      <c r="BS939" s="238"/>
      <c r="BT939" s="246"/>
      <c r="BU939" s="249">
        <f>SUM(BV939:BY939)</f>
        <v>0</v>
      </c>
      <c r="BV939" s="238"/>
      <c r="BW939" s="238"/>
      <c r="BX939" s="238"/>
      <c r="BY939" s="246"/>
      <c r="CA939" s="222">
        <v>834</v>
      </c>
      <c r="CB939" s="216"/>
      <c r="CC939" s="216"/>
      <c r="CD939" s="216"/>
      <c r="CE939" s="216"/>
      <c r="CF939" s="216">
        <f t="shared" si="715"/>
        <v>0</v>
      </c>
      <c r="CH939" s="263">
        <v>32</v>
      </c>
      <c r="CJ939" s="274">
        <v>102</v>
      </c>
    </row>
    <row r="940" spans="1:88" s="211" customFormat="1" ht="16.5" customHeight="1" x14ac:dyDescent="0.15">
      <c r="A940" s="213"/>
      <c r="B940" s="236"/>
      <c r="C940" s="268"/>
      <c r="D940" s="697" t="s">
        <v>1511</v>
      </c>
      <c r="E940" s="267"/>
      <c r="F940" s="272"/>
      <c r="G940" s="224"/>
      <c r="H940" s="1175">
        <v>3</v>
      </c>
      <c r="I940" s="230"/>
      <c r="J940" s="231"/>
      <c r="K940" s="232"/>
      <c r="L940" s="232"/>
      <c r="M940" s="232"/>
      <c r="N940" s="232"/>
      <c r="O940" s="232"/>
      <c r="P940" s="232"/>
      <c r="Q940" s="233"/>
      <c r="R940" s="255"/>
      <c r="S940" s="255"/>
      <c r="T940" s="939">
        <f>SUBTOTAL(9,T939:T939)</f>
        <v>22000</v>
      </c>
      <c r="U940" s="214">
        <f t="shared" ref="U940:AD940" si="725">SUBTOTAL(9,U939:U939)</f>
        <v>0</v>
      </c>
      <c r="V940" s="218">
        <f t="shared" si="725"/>
        <v>0</v>
      </c>
      <c r="W940" s="218">
        <f t="shared" si="725"/>
        <v>0</v>
      </c>
      <c r="X940" s="218">
        <f t="shared" si="725"/>
        <v>0</v>
      </c>
      <c r="Y940" s="212">
        <f t="shared" si="725"/>
        <v>0</v>
      </c>
      <c r="Z940" s="939">
        <f t="shared" si="725"/>
        <v>22000</v>
      </c>
      <c r="AA940" s="218">
        <f t="shared" si="725"/>
        <v>0</v>
      </c>
      <c r="AB940" s="218">
        <f t="shared" si="725"/>
        <v>0</v>
      </c>
      <c r="AC940" s="218">
        <f t="shared" si="725"/>
        <v>0</v>
      </c>
      <c r="AD940" s="1141">
        <f t="shared" si="725"/>
        <v>22000</v>
      </c>
      <c r="AF940" s="649"/>
      <c r="AH940" s="249"/>
      <c r="AI940" s="238"/>
      <c r="AJ940" s="239"/>
      <c r="AK940" s="238"/>
      <c r="AL940" s="239"/>
      <c r="AM940" s="254"/>
      <c r="AN940" s="658"/>
      <c r="AO940" s="249">
        <f t="shared" si="697"/>
        <v>0</v>
      </c>
      <c r="AP940" s="238"/>
      <c r="AQ940" s="238"/>
      <c r="AR940" s="238"/>
      <c r="AS940" s="239"/>
      <c r="AT940" s="214"/>
      <c r="AU940" s="239"/>
      <c r="AV940" s="238"/>
      <c r="AW940" s="238"/>
      <c r="AX940" s="239"/>
      <c r="AY940" s="249"/>
      <c r="AZ940" s="239"/>
      <c r="BA940" s="238"/>
      <c r="BB940" s="238"/>
      <c r="BC940" s="246"/>
      <c r="BD940" s="254"/>
      <c r="BE940" s="252"/>
      <c r="BF940" s="249"/>
      <c r="BG940" s="238"/>
      <c r="BH940" s="238"/>
      <c r="BI940" s="238"/>
      <c r="BJ940" s="239"/>
      <c r="BK940" s="249"/>
      <c r="BL940" s="238"/>
      <c r="BM940" s="238"/>
      <c r="BN940" s="238"/>
      <c r="BO940" s="246"/>
      <c r="BP940" s="223"/>
      <c r="BQ940" s="238"/>
      <c r="BR940" s="238"/>
      <c r="BS940" s="238"/>
      <c r="BT940" s="246"/>
      <c r="BU940" s="249"/>
      <c r="BV940" s="238"/>
      <c r="BW940" s="238"/>
      <c r="BX940" s="238"/>
      <c r="BY940" s="246"/>
      <c r="CA940" s="222"/>
      <c r="CB940" s="216"/>
      <c r="CC940" s="216"/>
      <c r="CD940" s="216"/>
      <c r="CE940" s="216"/>
      <c r="CF940" s="216">
        <f t="shared" si="715"/>
        <v>0</v>
      </c>
      <c r="CH940" s="425"/>
      <c r="CJ940" s="274"/>
    </row>
    <row r="941" spans="1:88" s="332" customFormat="1" ht="16.5" customHeight="1" x14ac:dyDescent="0.15">
      <c r="A941" s="213">
        <f>+ROW()-14</f>
        <v>927</v>
      </c>
      <c r="B941" s="361" t="s">
        <v>27</v>
      </c>
      <c r="C941" s="268" t="s">
        <v>779</v>
      </c>
      <c r="D941" s="266" t="s">
        <v>780</v>
      </c>
      <c r="E941" s="267" t="s">
        <v>660</v>
      </c>
      <c r="F941" s="272" t="s">
        <v>761</v>
      </c>
      <c r="G941" s="224" t="s">
        <v>781</v>
      </c>
      <c r="H941" s="263" t="s">
        <v>1303</v>
      </c>
      <c r="I941" s="230">
        <v>44287</v>
      </c>
      <c r="J941" s="231">
        <v>46477</v>
      </c>
      <c r="K941" s="232">
        <v>10</v>
      </c>
      <c r="L941" s="232">
        <v>6</v>
      </c>
      <c r="M941" s="232">
        <v>1</v>
      </c>
      <c r="N941" s="232">
        <v>2</v>
      </c>
      <c r="O941" s="232">
        <v>1</v>
      </c>
      <c r="P941" s="232">
        <v>12</v>
      </c>
      <c r="Q941" s="233">
        <v>2</v>
      </c>
      <c r="R941" s="255"/>
      <c r="S941" s="255"/>
      <c r="T941" s="258">
        <v>47000</v>
      </c>
      <c r="U941" s="214">
        <v>0</v>
      </c>
      <c r="V941" s="218">
        <v>0</v>
      </c>
      <c r="W941" s="218">
        <v>0</v>
      </c>
      <c r="X941" s="218">
        <v>0</v>
      </c>
      <c r="Y941" s="212">
        <v>0</v>
      </c>
      <c r="Z941" s="214">
        <f>AT941+AY941+BF941+BK941+BP941+BU941</f>
        <v>47000</v>
      </c>
      <c r="AA941" s="218">
        <f>AU941+AZ941+BG941+BL941+BQ941+BV941</f>
        <v>0</v>
      </c>
      <c r="AB941" s="218">
        <f>AV941+BA941+BH941+BM941+BR941+BW941</f>
        <v>0</v>
      </c>
      <c r="AC941" s="218">
        <f>AW941+BB941+BI941+BN941+BS941+BX941</f>
        <v>0</v>
      </c>
      <c r="AD941" s="212">
        <f>AX941+BC941+BJ941+BO941+BT941+BY941</f>
        <v>47000</v>
      </c>
      <c r="AE941" s="252"/>
      <c r="AF941" s="252">
        <v>0</v>
      </c>
      <c r="AG941" s="202"/>
      <c r="AH941" s="249">
        <f>SUM(AI941:AL941)</f>
        <v>0</v>
      </c>
      <c r="AI941" s="238"/>
      <c r="AJ941" s="238"/>
      <c r="AK941" s="238"/>
      <c r="AL941" s="239"/>
      <c r="AM941" s="254"/>
      <c r="AN941" s="262"/>
      <c r="AO941" s="249">
        <f>SUM(AP941:AS941)</f>
        <v>0</v>
      </c>
      <c r="AP941" s="238"/>
      <c r="AQ941" s="238"/>
      <c r="AR941" s="238"/>
      <c r="AS941" s="242"/>
      <c r="AT941" s="214">
        <f>SUM(AU941:AX941)</f>
        <v>0</v>
      </c>
      <c r="AU941" s="238"/>
      <c r="AV941" s="238"/>
      <c r="AW941" s="238"/>
      <c r="AX941" s="239"/>
      <c r="AY941" s="249">
        <f>SUM(AZ941:BC941)</f>
        <v>24000</v>
      </c>
      <c r="AZ941" s="238"/>
      <c r="BA941" s="238"/>
      <c r="BB941" s="238"/>
      <c r="BC941" s="246">
        <v>24000</v>
      </c>
      <c r="BD941" s="254"/>
      <c r="BE941" s="252"/>
      <c r="BF941" s="249">
        <f>SUM(BG941:BJ941)</f>
        <v>23000</v>
      </c>
      <c r="BG941" s="238"/>
      <c r="BH941" s="238"/>
      <c r="BI941" s="238"/>
      <c r="BJ941" s="239">
        <v>23000</v>
      </c>
      <c r="BK941" s="249">
        <f>SUM(BL941:BO941)</f>
        <v>0</v>
      </c>
      <c r="BL941" s="238"/>
      <c r="BM941" s="238"/>
      <c r="BN941" s="238"/>
      <c r="BO941" s="246"/>
      <c r="BP941" s="223">
        <f>SUM(BQ941:BT941)</f>
        <v>0</v>
      </c>
      <c r="BQ941" s="238"/>
      <c r="BR941" s="238"/>
      <c r="BS941" s="238"/>
      <c r="BT941" s="246"/>
      <c r="BU941" s="336">
        <f>SUM(BV941:BY941)</f>
        <v>0</v>
      </c>
      <c r="BV941" s="357"/>
      <c r="BW941" s="357"/>
      <c r="BX941" s="357"/>
      <c r="BY941" s="281"/>
      <c r="CA941" s="359"/>
      <c r="CB941" s="360">
        <v>0</v>
      </c>
      <c r="CC941" s="360"/>
      <c r="CD941" s="360"/>
      <c r="CE941" s="360"/>
      <c r="CF941" s="216">
        <f t="shared" si="715"/>
        <v>0</v>
      </c>
      <c r="CH941" s="664"/>
    </row>
    <row r="942" spans="1:88" s="332" customFormat="1" ht="16.5" customHeight="1" x14ac:dyDescent="0.15">
      <c r="A942" s="213"/>
      <c r="B942" s="669"/>
      <c r="C942" s="303"/>
      <c r="D942" s="697" t="s">
        <v>2015</v>
      </c>
      <c r="E942" s="267"/>
      <c r="F942" s="292"/>
      <c r="G942" s="227"/>
      <c r="H942" s="1175" t="s">
        <v>1303</v>
      </c>
      <c r="I942" s="230"/>
      <c r="J942" s="231"/>
      <c r="K942" s="234"/>
      <c r="L942" s="234"/>
      <c r="M942" s="234"/>
      <c r="N942" s="234"/>
      <c r="O942" s="234"/>
      <c r="P942" s="234"/>
      <c r="Q942" s="235"/>
      <c r="R942" s="255"/>
      <c r="S942" s="255"/>
      <c r="T942" s="936">
        <f>SUBTOTAL(9,T941:T941)</f>
        <v>47000</v>
      </c>
      <c r="U942" s="219">
        <f t="shared" ref="U942:AD942" si="726">SUBTOTAL(9,U941:U941)</f>
        <v>0</v>
      </c>
      <c r="V942" s="220">
        <f t="shared" si="726"/>
        <v>0</v>
      </c>
      <c r="W942" s="220">
        <f t="shared" si="726"/>
        <v>0</v>
      </c>
      <c r="X942" s="220">
        <f t="shared" si="726"/>
        <v>0</v>
      </c>
      <c r="Y942" s="221">
        <f t="shared" si="726"/>
        <v>0</v>
      </c>
      <c r="Z942" s="936">
        <f t="shared" si="726"/>
        <v>47000</v>
      </c>
      <c r="AA942" s="220">
        <f t="shared" si="726"/>
        <v>0</v>
      </c>
      <c r="AB942" s="220">
        <f t="shared" si="726"/>
        <v>0</v>
      </c>
      <c r="AC942" s="220">
        <f t="shared" si="726"/>
        <v>0</v>
      </c>
      <c r="AD942" s="1104">
        <f t="shared" si="726"/>
        <v>47000</v>
      </c>
      <c r="AE942" s="252"/>
      <c r="AF942" s="252"/>
      <c r="AG942" s="202"/>
      <c r="AH942" s="251"/>
      <c r="AI942" s="240"/>
      <c r="AJ942" s="240"/>
      <c r="AK942" s="240"/>
      <c r="AL942" s="241"/>
      <c r="AM942" s="254"/>
      <c r="AN942" s="262"/>
      <c r="AO942" s="249">
        <f t="shared" si="697"/>
        <v>0</v>
      </c>
      <c r="AP942" s="240"/>
      <c r="AQ942" s="240"/>
      <c r="AR942" s="240"/>
      <c r="AS942" s="243"/>
      <c r="AT942" s="214"/>
      <c r="AU942" s="240"/>
      <c r="AV942" s="240"/>
      <c r="AW942" s="240"/>
      <c r="AX942" s="241"/>
      <c r="AY942" s="249"/>
      <c r="AZ942" s="240"/>
      <c r="BA942" s="240"/>
      <c r="BB942" s="240"/>
      <c r="BC942" s="247"/>
      <c r="BD942" s="254"/>
      <c r="BE942" s="252"/>
      <c r="BF942" s="249"/>
      <c r="BG942" s="240"/>
      <c r="BH942" s="240"/>
      <c r="BI942" s="240"/>
      <c r="BJ942" s="241"/>
      <c r="BK942" s="249"/>
      <c r="BL942" s="240"/>
      <c r="BM942" s="240"/>
      <c r="BN942" s="240"/>
      <c r="BO942" s="247"/>
      <c r="BP942" s="223"/>
      <c r="BQ942" s="240"/>
      <c r="BR942" s="240"/>
      <c r="BS942" s="240"/>
      <c r="BT942" s="247"/>
      <c r="BU942" s="336"/>
      <c r="BV942" s="296"/>
      <c r="BW942" s="296"/>
      <c r="BX942" s="296"/>
      <c r="BY942" s="297"/>
      <c r="CA942" s="359"/>
      <c r="CB942" s="360"/>
      <c r="CC942" s="360"/>
      <c r="CD942" s="360"/>
      <c r="CE942" s="360"/>
      <c r="CF942" s="216">
        <f t="shared" si="715"/>
        <v>0</v>
      </c>
      <c r="CH942" s="664"/>
    </row>
    <row r="943" spans="1:88" s="211" customFormat="1" ht="16.5" customHeight="1" x14ac:dyDescent="0.15">
      <c r="A943" s="213">
        <f>+ROW()-14</f>
        <v>929</v>
      </c>
      <c r="B943" s="237" t="s">
        <v>26</v>
      </c>
      <c r="C943" s="303" t="s">
        <v>815</v>
      </c>
      <c r="D943" s="304" t="s">
        <v>1948</v>
      </c>
      <c r="E943" s="267" t="s">
        <v>660</v>
      </c>
      <c r="F943" s="292" t="s">
        <v>806</v>
      </c>
      <c r="G943" s="227" t="s">
        <v>816</v>
      </c>
      <c r="H943" s="263">
        <v>3</v>
      </c>
      <c r="I943" s="230">
        <v>44253</v>
      </c>
      <c r="J943" s="231">
        <v>44651</v>
      </c>
      <c r="K943" s="234">
        <v>10</v>
      </c>
      <c r="L943" s="234">
        <v>6</v>
      </c>
      <c r="M943" s="234">
        <v>2</v>
      </c>
      <c r="N943" s="234">
        <v>1</v>
      </c>
      <c r="O943" s="234">
        <v>1</v>
      </c>
      <c r="P943" s="234" t="s">
        <v>817</v>
      </c>
      <c r="Q943" s="235" t="s">
        <v>818</v>
      </c>
      <c r="R943" s="255"/>
      <c r="S943" s="255"/>
      <c r="T943" s="261">
        <v>32000</v>
      </c>
      <c r="U943" s="219">
        <f>AH943+AO943</f>
        <v>0</v>
      </c>
      <c r="V943" s="220">
        <f>AI943+AP943</f>
        <v>0</v>
      </c>
      <c r="W943" s="220">
        <f>AJ943+AQ943</f>
        <v>0</v>
      </c>
      <c r="X943" s="220">
        <f>AK943+AR943</f>
        <v>0</v>
      </c>
      <c r="Y943" s="221">
        <f>AL943+AS943</f>
        <v>0</v>
      </c>
      <c r="Z943" s="219">
        <f>AT943+AY943+BF943+BK943+BP943+BU943</f>
        <v>32000</v>
      </c>
      <c r="AA943" s="220">
        <f>AU943+AZ943+BG943+BL943+BQ943+BV943</f>
        <v>0</v>
      </c>
      <c r="AB943" s="220">
        <f>AV943+BA943+BH943+BM943+BR943+BW943</f>
        <v>0</v>
      </c>
      <c r="AC943" s="220">
        <f>AW943+BB943+BI943+BN943+BS943+BX943</f>
        <v>0</v>
      </c>
      <c r="AD943" s="221">
        <f>AX943+BC943+BJ943+BO943+BT943+BY943</f>
        <v>32000</v>
      </c>
      <c r="AE943" s="252"/>
      <c r="AF943" s="252"/>
      <c r="AH943" s="251">
        <f>SUM(AI943:AL943)</f>
        <v>0</v>
      </c>
      <c r="AI943" s="240"/>
      <c r="AJ943" s="240"/>
      <c r="AK943" s="240"/>
      <c r="AL943" s="241"/>
      <c r="AM943" s="254"/>
      <c r="AN943" s="262"/>
      <c r="AO943" s="249">
        <f t="shared" si="697"/>
        <v>0</v>
      </c>
      <c r="AP943" s="240"/>
      <c r="AQ943" s="240"/>
      <c r="AR943" s="240"/>
      <c r="AS943" s="243"/>
      <c r="AT943" s="214">
        <f>SUM(AU943:AX943)</f>
        <v>0</v>
      </c>
      <c r="AU943" s="240"/>
      <c r="AV943" s="240"/>
      <c r="AW943" s="240"/>
      <c r="AX943" s="241"/>
      <c r="AY943" s="249">
        <f>SUM(AZ943:BC943)</f>
        <v>32000</v>
      </c>
      <c r="AZ943" s="240"/>
      <c r="BA943" s="240"/>
      <c r="BB943" s="240"/>
      <c r="BC943" s="247">
        <v>32000</v>
      </c>
      <c r="BD943" s="254"/>
      <c r="BE943" s="252"/>
      <c r="BF943" s="249">
        <f>SUM(BG943:BJ943)</f>
        <v>0</v>
      </c>
      <c r="BG943" s="240"/>
      <c r="BH943" s="240"/>
      <c r="BI943" s="240"/>
      <c r="BJ943" s="241"/>
      <c r="BK943" s="249">
        <f>SUM(BL943:BO943)</f>
        <v>0</v>
      </c>
      <c r="BL943" s="240"/>
      <c r="BM943" s="240"/>
      <c r="BN943" s="240"/>
      <c r="BO943" s="247"/>
      <c r="BP943" s="223">
        <f>SUM(BQ943:BT943)</f>
        <v>0</v>
      </c>
      <c r="BQ943" s="240"/>
      <c r="BR943" s="240"/>
      <c r="BS943" s="240"/>
      <c r="BT943" s="247"/>
      <c r="BU943" s="249">
        <f>SUM(BV943:BY943)</f>
        <v>0</v>
      </c>
      <c r="BV943" s="240"/>
      <c r="BW943" s="240"/>
      <c r="BX943" s="240"/>
      <c r="BY943" s="247"/>
      <c r="CA943" s="222">
        <v>836</v>
      </c>
      <c r="CB943" s="216"/>
      <c r="CC943" s="216"/>
      <c r="CD943" s="216"/>
      <c r="CE943" s="216"/>
      <c r="CF943" s="216">
        <f t="shared" si="715"/>
        <v>0</v>
      </c>
      <c r="CH943" s="263">
        <v>32</v>
      </c>
      <c r="CJ943" s="274">
        <v>104</v>
      </c>
    </row>
    <row r="944" spans="1:88" s="211" customFormat="1" ht="16.5" customHeight="1" x14ac:dyDescent="0.15">
      <c r="A944" s="213"/>
      <c r="B944" s="237"/>
      <c r="C944" s="303"/>
      <c r="D944" s="680" t="s">
        <v>1948</v>
      </c>
      <c r="E944" s="267"/>
      <c r="F944" s="292"/>
      <c r="G944" s="227"/>
      <c r="H944" s="1175">
        <v>3</v>
      </c>
      <c r="I944" s="230"/>
      <c r="J944" s="231"/>
      <c r="K944" s="234"/>
      <c r="L944" s="234"/>
      <c r="M944" s="234"/>
      <c r="N944" s="234"/>
      <c r="O944" s="234"/>
      <c r="P944" s="234"/>
      <c r="Q944" s="235"/>
      <c r="R944" s="255"/>
      <c r="S944" s="255"/>
      <c r="T944" s="936">
        <f>SUBTOTAL(9,T943:T943)</f>
        <v>32000</v>
      </c>
      <c r="U944" s="219">
        <f t="shared" ref="U944:AD944" si="727">SUBTOTAL(9,U943:U943)</f>
        <v>0</v>
      </c>
      <c r="V944" s="220">
        <f t="shared" si="727"/>
        <v>0</v>
      </c>
      <c r="W944" s="220">
        <f t="shared" si="727"/>
        <v>0</v>
      </c>
      <c r="X944" s="220">
        <f t="shared" si="727"/>
        <v>0</v>
      </c>
      <c r="Y944" s="221">
        <f t="shared" si="727"/>
        <v>0</v>
      </c>
      <c r="Z944" s="936">
        <f t="shared" si="727"/>
        <v>32000</v>
      </c>
      <c r="AA944" s="220">
        <f t="shared" si="727"/>
        <v>0</v>
      </c>
      <c r="AB944" s="220">
        <f t="shared" si="727"/>
        <v>0</v>
      </c>
      <c r="AC944" s="220">
        <f t="shared" si="727"/>
        <v>0</v>
      </c>
      <c r="AD944" s="1104">
        <f t="shared" si="727"/>
        <v>32000</v>
      </c>
      <c r="AE944" s="252"/>
      <c r="AF944" s="252"/>
      <c r="AH944" s="251"/>
      <c r="AI944" s="240"/>
      <c r="AJ944" s="240"/>
      <c r="AK944" s="240"/>
      <c r="AL944" s="241"/>
      <c r="AM944" s="254"/>
      <c r="AN944" s="262"/>
      <c r="AO944" s="249">
        <f t="shared" si="697"/>
        <v>0</v>
      </c>
      <c r="AP944" s="240"/>
      <c r="AQ944" s="240"/>
      <c r="AR944" s="240"/>
      <c r="AS944" s="243"/>
      <c r="AT944" s="214"/>
      <c r="AU944" s="240"/>
      <c r="AV944" s="240"/>
      <c r="AW944" s="240"/>
      <c r="AX944" s="241"/>
      <c r="AY944" s="249"/>
      <c r="AZ944" s="240"/>
      <c r="BA944" s="240"/>
      <c r="BB944" s="240"/>
      <c r="BC944" s="247"/>
      <c r="BD944" s="254"/>
      <c r="BE944" s="252"/>
      <c r="BF944" s="249"/>
      <c r="BG944" s="240"/>
      <c r="BH944" s="240"/>
      <c r="BI944" s="240"/>
      <c r="BJ944" s="241"/>
      <c r="BK944" s="249"/>
      <c r="BL944" s="240"/>
      <c r="BM944" s="240"/>
      <c r="BN944" s="240"/>
      <c r="BO944" s="247"/>
      <c r="BP944" s="223"/>
      <c r="BQ944" s="240"/>
      <c r="BR944" s="240"/>
      <c r="BS944" s="240"/>
      <c r="BT944" s="247"/>
      <c r="BU944" s="249"/>
      <c r="BV944" s="240"/>
      <c r="BW944" s="240"/>
      <c r="BX944" s="240"/>
      <c r="BY944" s="247"/>
      <c r="CA944" s="222"/>
      <c r="CB944" s="216"/>
      <c r="CC944" s="216"/>
      <c r="CD944" s="216"/>
      <c r="CE944" s="216"/>
      <c r="CF944" s="216">
        <f t="shared" si="715"/>
        <v>0</v>
      </c>
      <c r="CH944" s="263"/>
      <c r="CJ944" s="274"/>
    </row>
    <row r="945" spans="1:88" s="211" customFormat="1" ht="16.5" customHeight="1" x14ac:dyDescent="0.15">
      <c r="A945" s="213">
        <f>+ROW()-14</f>
        <v>931</v>
      </c>
      <c r="B945" s="237" t="s">
        <v>74</v>
      </c>
      <c r="C945" s="1125" t="s">
        <v>819</v>
      </c>
      <c r="D945" s="1123" t="s">
        <v>820</v>
      </c>
      <c r="E945" s="267" t="s">
        <v>660</v>
      </c>
      <c r="F945" s="292" t="s">
        <v>806</v>
      </c>
      <c r="G945" s="227" t="s">
        <v>821</v>
      </c>
      <c r="H945" s="263" t="s">
        <v>252</v>
      </c>
      <c r="I945" s="230">
        <v>43190</v>
      </c>
      <c r="J945" s="231">
        <v>45016</v>
      </c>
      <c r="K945" s="234">
        <v>10</v>
      </c>
      <c r="L945" s="234">
        <v>6</v>
      </c>
      <c r="M945" s="234">
        <v>2</v>
      </c>
      <c r="N945" s="234">
        <v>1</v>
      </c>
      <c r="O945" s="234">
        <v>4</v>
      </c>
      <c r="P945" s="234">
        <v>1</v>
      </c>
      <c r="Q945" s="235">
        <v>1</v>
      </c>
      <c r="R945" s="255"/>
      <c r="S945" s="255"/>
      <c r="T945" s="261">
        <v>1180548</v>
      </c>
      <c r="U945" s="219">
        <f>AH945+AO945</f>
        <v>467112</v>
      </c>
      <c r="V945" s="220">
        <f>AI945+AP945</f>
        <v>0</v>
      </c>
      <c r="W945" s="220">
        <f>AJ945+AQ945</f>
        <v>0</v>
      </c>
      <c r="X945" s="220">
        <f>AK945+AR945</f>
        <v>0</v>
      </c>
      <c r="Y945" s="221">
        <f>AL945+AS945</f>
        <v>467112</v>
      </c>
      <c r="Z945" s="219">
        <f>AT945+AY945+BF945+BK945+BP945+BU945</f>
        <v>713436</v>
      </c>
      <c r="AA945" s="220">
        <f>AU945+AZ945+BG945+BL945+BQ945+BV945</f>
        <v>0</v>
      </c>
      <c r="AB945" s="220">
        <f>AV945+BA945+BH945+BM945+BR945+BW945</f>
        <v>0</v>
      </c>
      <c r="AC945" s="220">
        <f>AW945+BB945+BI945+BN945+BS945+BX945</f>
        <v>0</v>
      </c>
      <c r="AD945" s="221">
        <f>AX945+BC945+BJ945+BO945+BT945+BY945</f>
        <v>713436</v>
      </c>
      <c r="AE945" s="252"/>
      <c r="AF945" s="252"/>
      <c r="AH945" s="251">
        <v>232451</v>
      </c>
      <c r="AI945" s="240"/>
      <c r="AJ945" s="240"/>
      <c r="AK945" s="240"/>
      <c r="AL945" s="241">
        <v>232451</v>
      </c>
      <c r="AM945" s="254"/>
      <c r="AN945" s="262"/>
      <c r="AO945" s="249">
        <f t="shared" si="697"/>
        <v>234661</v>
      </c>
      <c r="AP945" s="240"/>
      <c r="AQ945" s="240"/>
      <c r="AR945" s="240"/>
      <c r="AS945" s="243">
        <f>234612+49</f>
        <v>234661</v>
      </c>
      <c r="AT945" s="214">
        <v>237812</v>
      </c>
      <c r="AU945" s="240"/>
      <c r="AV945" s="240"/>
      <c r="AW945" s="240"/>
      <c r="AX945" s="241">
        <v>237812</v>
      </c>
      <c r="AY945" s="249">
        <f>SUM(AZ945:BC945)</f>
        <v>237812</v>
      </c>
      <c r="AZ945" s="240"/>
      <c r="BA945" s="240"/>
      <c r="BB945" s="240"/>
      <c r="BC945" s="247">
        <v>237812</v>
      </c>
      <c r="BD945" s="254"/>
      <c r="BE945" s="252"/>
      <c r="BF945" s="249">
        <v>237812</v>
      </c>
      <c r="BG945" s="240"/>
      <c r="BH945" s="240"/>
      <c r="BI945" s="240"/>
      <c r="BJ945" s="241">
        <v>237812</v>
      </c>
      <c r="BK945" s="249">
        <v>0</v>
      </c>
      <c r="BL945" s="240"/>
      <c r="BM945" s="240"/>
      <c r="BN945" s="240"/>
      <c r="BO945" s="247"/>
      <c r="BP945" s="223">
        <f>SUM(BQ945:BT945)</f>
        <v>0</v>
      </c>
      <c r="BQ945" s="240"/>
      <c r="BR945" s="240"/>
      <c r="BS945" s="240"/>
      <c r="BT945" s="247"/>
      <c r="BU945" s="249">
        <f>SUM(BV945:BY945)</f>
        <v>0</v>
      </c>
      <c r="BV945" s="240"/>
      <c r="BW945" s="240"/>
      <c r="BX945" s="240"/>
      <c r="BY945" s="247"/>
      <c r="CA945" s="222">
        <v>838</v>
      </c>
      <c r="CB945" s="216"/>
      <c r="CC945" s="216"/>
      <c r="CD945" s="216"/>
      <c r="CE945" s="216"/>
      <c r="CF945" s="216">
        <f t="shared" si="715"/>
        <v>0</v>
      </c>
      <c r="CH945" s="263" t="s">
        <v>75</v>
      </c>
      <c r="CJ945" s="274">
        <v>104</v>
      </c>
    </row>
    <row r="946" spans="1:88" s="211" customFormat="1" ht="16.5" customHeight="1" x14ac:dyDescent="0.15">
      <c r="A946" s="213"/>
      <c r="B946" s="237"/>
      <c r="C946" s="303"/>
      <c r="D946" s="680" t="s">
        <v>820</v>
      </c>
      <c r="E946" s="267"/>
      <c r="F946" s="292"/>
      <c r="G946" s="227"/>
      <c r="H946" s="1175" t="s">
        <v>252</v>
      </c>
      <c r="I946" s="230"/>
      <c r="J946" s="231"/>
      <c r="K946" s="234"/>
      <c r="L946" s="234"/>
      <c r="M946" s="234"/>
      <c r="N946" s="234"/>
      <c r="O946" s="234"/>
      <c r="P946" s="234"/>
      <c r="Q946" s="235"/>
      <c r="R946" s="255"/>
      <c r="S946" s="255"/>
      <c r="T946" s="936">
        <f>SUBTOTAL(9,T945:T945)</f>
        <v>1180548</v>
      </c>
      <c r="U946" s="1138">
        <f t="shared" ref="U946:AD946" si="728">SUBTOTAL(9,U945:U945)</f>
        <v>467112</v>
      </c>
      <c r="V946" s="220">
        <f t="shared" si="728"/>
        <v>0</v>
      </c>
      <c r="W946" s="220">
        <f t="shared" si="728"/>
        <v>0</v>
      </c>
      <c r="X946" s="220">
        <f t="shared" si="728"/>
        <v>0</v>
      </c>
      <c r="Y946" s="221">
        <f t="shared" si="728"/>
        <v>467112</v>
      </c>
      <c r="Z946" s="936">
        <f t="shared" si="728"/>
        <v>713436</v>
      </c>
      <c r="AA946" s="220">
        <f t="shared" si="728"/>
        <v>0</v>
      </c>
      <c r="AB946" s="220">
        <f t="shared" si="728"/>
        <v>0</v>
      </c>
      <c r="AC946" s="220">
        <f t="shared" si="728"/>
        <v>0</v>
      </c>
      <c r="AD946" s="1104">
        <f t="shared" si="728"/>
        <v>713436</v>
      </c>
      <c r="AE946" s="252"/>
      <c r="AF946" s="252"/>
      <c r="AH946" s="251"/>
      <c r="AI946" s="240"/>
      <c r="AJ946" s="240"/>
      <c r="AK946" s="240"/>
      <c r="AL946" s="241"/>
      <c r="AM946" s="254"/>
      <c r="AN946" s="262"/>
      <c r="AO946" s="249">
        <f t="shared" si="697"/>
        <v>0</v>
      </c>
      <c r="AP946" s="240"/>
      <c r="AQ946" s="240"/>
      <c r="AR946" s="240"/>
      <c r="AS946" s="243"/>
      <c r="AT946" s="214"/>
      <c r="AU946" s="240"/>
      <c r="AV946" s="240"/>
      <c r="AW946" s="240"/>
      <c r="AX946" s="241"/>
      <c r="AY946" s="249"/>
      <c r="AZ946" s="240"/>
      <c r="BA946" s="240"/>
      <c r="BB946" s="240"/>
      <c r="BC946" s="247"/>
      <c r="BD946" s="254"/>
      <c r="BE946" s="252"/>
      <c r="BF946" s="249"/>
      <c r="BG946" s="240"/>
      <c r="BH946" s="240"/>
      <c r="BI946" s="240"/>
      <c r="BJ946" s="241"/>
      <c r="BK946" s="249"/>
      <c r="BL946" s="240"/>
      <c r="BM946" s="240"/>
      <c r="BN946" s="240"/>
      <c r="BO946" s="247"/>
      <c r="BP946" s="223"/>
      <c r="BQ946" s="240"/>
      <c r="BR946" s="240"/>
      <c r="BS946" s="240"/>
      <c r="BT946" s="247"/>
      <c r="BU946" s="249"/>
      <c r="BV946" s="240"/>
      <c r="BW946" s="240"/>
      <c r="BX946" s="240"/>
      <c r="BY946" s="247"/>
      <c r="CA946" s="222"/>
      <c r="CB946" s="216"/>
      <c r="CC946" s="216"/>
      <c r="CD946" s="216"/>
      <c r="CE946" s="216"/>
      <c r="CF946" s="216">
        <f t="shared" si="715"/>
        <v>0</v>
      </c>
      <c r="CH946" s="263"/>
      <c r="CJ946" s="274"/>
    </row>
    <row r="947" spans="1:88" s="211" customFormat="1" ht="16.5" customHeight="1" x14ac:dyDescent="0.15">
      <c r="A947" s="213">
        <f>+ROW()-14</f>
        <v>933</v>
      </c>
      <c r="B947" s="237" t="s">
        <v>26</v>
      </c>
      <c r="C947" s="303" t="s">
        <v>1773</v>
      </c>
      <c r="D947" s="304" t="s">
        <v>1773</v>
      </c>
      <c r="E947" s="267" t="s">
        <v>1758</v>
      </c>
      <c r="F947" s="292" t="s">
        <v>1774</v>
      </c>
      <c r="G947" s="227" t="s">
        <v>1775</v>
      </c>
      <c r="H947" s="319">
        <v>3</v>
      </c>
      <c r="I947" s="488" t="s">
        <v>1965</v>
      </c>
      <c r="J947" s="320">
        <v>44500</v>
      </c>
      <c r="K947" s="234">
        <v>10</v>
      </c>
      <c r="L947" s="234">
        <v>7</v>
      </c>
      <c r="M947" s="234">
        <v>2</v>
      </c>
      <c r="N947" s="234"/>
      <c r="O947" s="234"/>
      <c r="P947" s="234"/>
      <c r="Q947" s="235"/>
      <c r="R947" s="255"/>
      <c r="S947" s="255"/>
      <c r="T947" s="295">
        <v>10928000</v>
      </c>
      <c r="U947" s="219">
        <f>AH947+AO947</f>
        <v>0</v>
      </c>
      <c r="V947" s="220">
        <f>AI947+AP947</f>
        <v>0</v>
      </c>
      <c r="W947" s="220">
        <f>AJ947+AQ947</f>
        <v>0</v>
      </c>
      <c r="X947" s="220">
        <f>AK947+AR947</f>
        <v>0</v>
      </c>
      <c r="Y947" s="221">
        <f>AL947+AS947</f>
        <v>0</v>
      </c>
      <c r="Z947" s="300">
        <f>AT947+AY947+BF947+BK947+BP947+BU947</f>
        <v>10928000</v>
      </c>
      <c r="AA947" s="301">
        <f>AU947+AZ947+BG947+BL947+BQ947+BV947</f>
        <v>452000</v>
      </c>
      <c r="AB947" s="301">
        <f>AV947+BA947+BH947+BM947+BR947+BW947</f>
        <v>928000</v>
      </c>
      <c r="AC947" s="301">
        <f>AW947+BB947+BI947+BN947+BS947+BX947</f>
        <v>1850000</v>
      </c>
      <c r="AD947" s="330">
        <f>AX947+BC947+BJ947+BO947+BT947+BY947</f>
        <v>7698000</v>
      </c>
      <c r="AE947" s="252"/>
      <c r="AF947" s="252"/>
      <c r="AH947" s="251">
        <f>SUM(AI947:AL947)</f>
        <v>0</v>
      </c>
      <c r="AI947" s="240"/>
      <c r="AJ947" s="240"/>
      <c r="AK947" s="240"/>
      <c r="AL947" s="241"/>
      <c r="AM947" s="254"/>
      <c r="AN947" s="262"/>
      <c r="AO947" s="249">
        <f t="shared" si="697"/>
        <v>0</v>
      </c>
      <c r="AP947" s="240"/>
      <c r="AQ947" s="240"/>
      <c r="AR947" s="240"/>
      <c r="AS947" s="243"/>
      <c r="AT947" s="214">
        <f>SUM(AU947:AX947)</f>
        <v>0</v>
      </c>
      <c r="AU947" s="240"/>
      <c r="AV947" s="240"/>
      <c r="AW947" s="240"/>
      <c r="AX947" s="241"/>
      <c r="AY947" s="336">
        <f>SUM(AZ947:BC947)</f>
        <v>10928000</v>
      </c>
      <c r="AZ947" s="296">
        <v>452000</v>
      </c>
      <c r="BA947" s="296">
        <f>725000+203000</f>
        <v>928000</v>
      </c>
      <c r="BB947" s="296">
        <v>1850000</v>
      </c>
      <c r="BC947" s="297">
        <f>8353000-452000-203000</f>
        <v>7698000</v>
      </c>
      <c r="BD947" s="254"/>
      <c r="BE947" s="252"/>
      <c r="BF947" s="249">
        <f>SUM(BG947:BJ947)</f>
        <v>0</v>
      </c>
      <c r="BG947" s="240"/>
      <c r="BH947" s="240"/>
      <c r="BI947" s="240"/>
      <c r="BJ947" s="241"/>
      <c r="BK947" s="249">
        <f>SUM(BL947:BO947)</f>
        <v>0</v>
      </c>
      <c r="BL947" s="240"/>
      <c r="BM947" s="240"/>
      <c r="BN947" s="240"/>
      <c r="BO947" s="247"/>
      <c r="BP947" s="223">
        <f>SUM(BQ947:BT947)</f>
        <v>0</v>
      </c>
      <c r="BQ947" s="240"/>
      <c r="BR947" s="240"/>
      <c r="BS947" s="240"/>
      <c r="BT947" s="247"/>
      <c r="BU947" s="249">
        <f>SUM(BV947:BY947)</f>
        <v>0</v>
      </c>
      <c r="BV947" s="240"/>
      <c r="BW947" s="240"/>
      <c r="BX947" s="240"/>
      <c r="BY947" s="247"/>
      <c r="CA947" s="222">
        <v>840</v>
      </c>
      <c r="CB947" s="216"/>
      <c r="CC947" s="216"/>
      <c r="CD947" s="216"/>
      <c r="CE947" s="216"/>
      <c r="CF947" s="216">
        <f t="shared" si="715"/>
        <v>0</v>
      </c>
      <c r="CH947" s="263">
        <v>32</v>
      </c>
      <c r="CJ947" s="274">
        <v>121</v>
      </c>
    </row>
    <row r="948" spans="1:88" s="211" customFormat="1" ht="16.5" customHeight="1" x14ac:dyDescent="0.15">
      <c r="A948" s="213"/>
      <c r="B948" s="237"/>
      <c r="C948" s="303"/>
      <c r="D948" s="680" t="s">
        <v>1773</v>
      </c>
      <c r="E948" s="267"/>
      <c r="F948" s="292"/>
      <c r="G948" s="227"/>
      <c r="H948" s="1182">
        <v>3</v>
      </c>
      <c r="I948" s="488"/>
      <c r="J948" s="320"/>
      <c r="K948" s="234"/>
      <c r="L948" s="234"/>
      <c r="M948" s="234"/>
      <c r="N948" s="234"/>
      <c r="O948" s="234"/>
      <c r="P948" s="234"/>
      <c r="Q948" s="235"/>
      <c r="R948" s="255"/>
      <c r="S948" s="255"/>
      <c r="T948" s="976">
        <f>SUBTOTAL(9,T947:T947)</f>
        <v>10928000</v>
      </c>
      <c r="U948" s="219">
        <f t="shared" ref="U948:AD948" si="729">SUBTOTAL(9,U947:U947)</f>
        <v>0</v>
      </c>
      <c r="V948" s="220">
        <f t="shared" si="729"/>
        <v>0</v>
      </c>
      <c r="W948" s="220">
        <f t="shared" si="729"/>
        <v>0</v>
      </c>
      <c r="X948" s="220">
        <f t="shared" si="729"/>
        <v>0</v>
      </c>
      <c r="Y948" s="221">
        <f t="shared" si="729"/>
        <v>0</v>
      </c>
      <c r="Z948" s="976">
        <f t="shared" si="729"/>
        <v>10928000</v>
      </c>
      <c r="AA948" s="1169">
        <f t="shared" si="729"/>
        <v>452000</v>
      </c>
      <c r="AB948" s="1169">
        <f t="shared" si="729"/>
        <v>928000</v>
      </c>
      <c r="AC948" s="1169">
        <f t="shared" si="729"/>
        <v>1850000</v>
      </c>
      <c r="AD948" s="1168">
        <f t="shared" si="729"/>
        <v>7698000</v>
      </c>
      <c r="AE948" s="252"/>
      <c r="AF948" s="252"/>
      <c r="AH948" s="251"/>
      <c r="AI948" s="240"/>
      <c r="AJ948" s="240"/>
      <c r="AK948" s="240"/>
      <c r="AL948" s="241"/>
      <c r="AM948" s="254"/>
      <c r="AN948" s="262"/>
      <c r="AO948" s="249">
        <f t="shared" si="697"/>
        <v>0</v>
      </c>
      <c r="AP948" s="240"/>
      <c r="AQ948" s="240"/>
      <c r="AR948" s="240"/>
      <c r="AS948" s="243"/>
      <c r="AT948" s="214"/>
      <c r="AU948" s="240"/>
      <c r="AV948" s="240"/>
      <c r="AW948" s="240"/>
      <c r="AX948" s="241"/>
      <c r="AY948" s="336"/>
      <c r="AZ948" s="296"/>
      <c r="BA948" s="296"/>
      <c r="BB948" s="296"/>
      <c r="BC948" s="297"/>
      <c r="BD948" s="254"/>
      <c r="BE948" s="252"/>
      <c r="BF948" s="249"/>
      <c r="BG948" s="240"/>
      <c r="BH948" s="240"/>
      <c r="BI948" s="240"/>
      <c r="BJ948" s="241"/>
      <c r="BK948" s="249"/>
      <c r="BL948" s="240"/>
      <c r="BM948" s="240"/>
      <c r="BN948" s="240"/>
      <c r="BO948" s="247"/>
      <c r="BP948" s="223"/>
      <c r="BQ948" s="240"/>
      <c r="BR948" s="240"/>
      <c r="BS948" s="240"/>
      <c r="BT948" s="247"/>
      <c r="BU948" s="249"/>
      <c r="BV948" s="240"/>
      <c r="BW948" s="240"/>
      <c r="BX948" s="240"/>
      <c r="BY948" s="247"/>
      <c r="CA948" s="222"/>
      <c r="CB948" s="216"/>
      <c r="CC948" s="216"/>
      <c r="CD948" s="216"/>
      <c r="CE948" s="216"/>
      <c r="CF948" s="216">
        <f t="shared" si="715"/>
        <v>0</v>
      </c>
      <c r="CH948" s="263"/>
      <c r="CJ948" s="274"/>
    </row>
    <row r="949" spans="1:88" s="211" customFormat="1" ht="16.5" customHeight="1" x14ac:dyDescent="0.15">
      <c r="A949" s="213">
        <f>+ROW()-14</f>
        <v>935</v>
      </c>
      <c r="B949" s="237" t="s">
        <v>26</v>
      </c>
      <c r="C949" s="303" t="s">
        <v>1776</v>
      </c>
      <c r="D949" s="304" t="s">
        <v>1777</v>
      </c>
      <c r="E949" s="267" t="s">
        <v>1758</v>
      </c>
      <c r="F949" s="292" t="s">
        <v>1771</v>
      </c>
      <c r="G949" s="227" t="s">
        <v>1778</v>
      </c>
      <c r="H949" s="319">
        <v>3</v>
      </c>
      <c r="I949" s="488">
        <v>44256</v>
      </c>
      <c r="J949" s="320">
        <v>44651</v>
      </c>
      <c r="K949" s="234">
        <v>10</v>
      </c>
      <c r="L949" s="234">
        <v>7</v>
      </c>
      <c r="M949" s="234">
        <v>2</v>
      </c>
      <c r="N949" s="234">
        <v>1</v>
      </c>
      <c r="O949" s="234">
        <v>1</v>
      </c>
      <c r="P949" s="234">
        <v>5</v>
      </c>
      <c r="Q949" s="235">
        <v>1</v>
      </c>
      <c r="R949" s="255"/>
      <c r="S949" s="255"/>
      <c r="T949" s="295">
        <v>200000</v>
      </c>
      <c r="U949" s="219">
        <f>AH949+AO949</f>
        <v>0</v>
      </c>
      <c r="V949" s="220">
        <f>AI949+AP949</f>
        <v>0</v>
      </c>
      <c r="W949" s="220">
        <f>AJ949+AQ949</f>
        <v>0</v>
      </c>
      <c r="X949" s="220">
        <f>AK949+AR949</f>
        <v>0</v>
      </c>
      <c r="Y949" s="221">
        <f>AL949+AS949</f>
        <v>0</v>
      </c>
      <c r="Z949" s="300">
        <f>AT949+AY949+BF949+BK949+BP949+BU949</f>
        <v>200000</v>
      </c>
      <c r="AA949" s="220">
        <f>AU949+AZ949+BG949+BL949+BQ949+BV949</f>
        <v>0</v>
      </c>
      <c r="AB949" s="220">
        <f>AV949+BA949+BH949+BM949+BR949+BW949</f>
        <v>0</v>
      </c>
      <c r="AC949" s="220">
        <f>AW949+BB949+BI949+BN949+BS949+BX949</f>
        <v>0</v>
      </c>
      <c r="AD949" s="330">
        <f>AX949+BC949+BJ949+BO949+BT949+BY949</f>
        <v>200000</v>
      </c>
      <c r="AE949" s="252"/>
      <c r="AF949" s="252"/>
      <c r="AH949" s="251">
        <f>SUM(AI949:AL949)</f>
        <v>0</v>
      </c>
      <c r="AI949" s="240"/>
      <c r="AJ949" s="240"/>
      <c r="AK949" s="240"/>
      <c r="AL949" s="241"/>
      <c r="AM949" s="254"/>
      <c r="AN949" s="262"/>
      <c r="AO949" s="249">
        <f t="shared" si="697"/>
        <v>0</v>
      </c>
      <c r="AP949" s="240"/>
      <c r="AQ949" s="240"/>
      <c r="AR949" s="240"/>
      <c r="AS949" s="243"/>
      <c r="AT949" s="214">
        <f>SUM(AU949:AX949)</f>
        <v>0</v>
      </c>
      <c r="AU949" s="240"/>
      <c r="AV949" s="240"/>
      <c r="AW949" s="240"/>
      <c r="AX949" s="241"/>
      <c r="AY949" s="336">
        <f>SUM(AZ949:BC949)</f>
        <v>200000</v>
      </c>
      <c r="AZ949" s="240"/>
      <c r="BA949" s="240"/>
      <c r="BB949" s="240"/>
      <c r="BC949" s="297">
        <v>200000</v>
      </c>
      <c r="BD949" s="254"/>
      <c r="BE949" s="252"/>
      <c r="BF949" s="249">
        <f>SUM(BG949:BJ949)</f>
        <v>0</v>
      </c>
      <c r="BG949" s="240"/>
      <c r="BH949" s="240"/>
      <c r="BI949" s="240"/>
      <c r="BJ949" s="241"/>
      <c r="BK949" s="249">
        <f>SUM(BL949:BO949)</f>
        <v>0</v>
      </c>
      <c r="BL949" s="240"/>
      <c r="BM949" s="240"/>
      <c r="BN949" s="240"/>
      <c r="BO949" s="247"/>
      <c r="BP949" s="223">
        <f>SUM(BQ949:BT949)</f>
        <v>0</v>
      </c>
      <c r="BQ949" s="240"/>
      <c r="BR949" s="240"/>
      <c r="BS949" s="240"/>
      <c r="BT949" s="247"/>
      <c r="BU949" s="249">
        <f>SUM(BV949:BY949)</f>
        <v>0</v>
      </c>
      <c r="BV949" s="240"/>
      <c r="BW949" s="240"/>
      <c r="BX949" s="240"/>
      <c r="BY949" s="247"/>
      <c r="CA949" s="222">
        <v>842</v>
      </c>
      <c r="CB949" s="216"/>
      <c r="CC949" s="216"/>
      <c r="CD949" s="216"/>
      <c r="CE949" s="216"/>
      <c r="CF949" s="216">
        <f t="shared" si="715"/>
        <v>0</v>
      </c>
      <c r="CH949" s="263">
        <v>32</v>
      </c>
      <c r="CJ949" s="274">
        <v>121</v>
      </c>
    </row>
    <row r="950" spans="1:88" s="211" customFormat="1" ht="16.5" customHeight="1" x14ac:dyDescent="0.15">
      <c r="A950" s="213"/>
      <c r="B950" s="237"/>
      <c r="C950" s="303"/>
      <c r="D950" s="680" t="s">
        <v>1777</v>
      </c>
      <c r="E950" s="267"/>
      <c r="F950" s="292"/>
      <c r="G950" s="227"/>
      <c r="H950" s="1182">
        <v>3</v>
      </c>
      <c r="I950" s="488"/>
      <c r="J950" s="320"/>
      <c r="K950" s="234"/>
      <c r="L950" s="234"/>
      <c r="M950" s="234"/>
      <c r="N950" s="234"/>
      <c r="O950" s="234"/>
      <c r="P950" s="234"/>
      <c r="Q950" s="235"/>
      <c r="R950" s="255"/>
      <c r="S950" s="255"/>
      <c r="T950" s="976">
        <f>SUBTOTAL(9,T949:T949)</f>
        <v>200000</v>
      </c>
      <c r="U950" s="219">
        <f t="shared" ref="U950:AD950" si="730">SUBTOTAL(9,U949:U949)</f>
        <v>0</v>
      </c>
      <c r="V950" s="220">
        <f t="shared" si="730"/>
        <v>0</v>
      </c>
      <c r="W950" s="220">
        <f t="shared" si="730"/>
        <v>0</v>
      </c>
      <c r="X950" s="220">
        <f t="shared" si="730"/>
        <v>0</v>
      </c>
      <c r="Y950" s="221">
        <f t="shared" si="730"/>
        <v>0</v>
      </c>
      <c r="Z950" s="976">
        <f t="shared" si="730"/>
        <v>200000</v>
      </c>
      <c r="AA950" s="295">
        <f t="shared" si="730"/>
        <v>0</v>
      </c>
      <c r="AB950" s="220">
        <f t="shared" si="730"/>
        <v>0</v>
      </c>
      <c r="AC950" s="220">
        <f t="shared" si="730"/>
        <v>0</v>
      </c>
      <c r="AD950" s="1168">
        <f t="shared" si="730"/>
        <v>200000</v>
      </c>
      <c r="AE950" s="252"/>
      <c r="AF950" s="252"/>
      <c r="AH950" s="251"/>
      <c r="AI950" s="240"/>
      <c r="AJ950" s="240"/>
      <c r="AK950" s="240"/>
      <c r="AL950" s="241"/>
      <c r="AM950" s="254"/>
      <c r="AN950" s="262"/>
      <c r="AO950" s="249">
        <f t="shared" si="697"/>
        <v>0</v>
      </c>
      <c r="AP950" s="240"/>
      <c r="AQ950" s="240"/>
      <c r="AR950" s="240"/>
      <c r="AS950" s="243"/>
      <c r="AT950" s="214"/>
      <c r="AU950" s="240"/>
      <c r="AV950" s="240"/>
      <c r="AW950" s="240"/>
      <c r="AX950" s="241"/>
      <c r="AY950" s="336"/>
      <c r="AZ950" s="240"/>
      <c r="BA950" s="240"/>
      <c r="BB950" s="240"/>
      <c r="BC950" s="302"/>
      <c r="BD950" s="254"/>
      <c r="BE950" s="252"/>
      <c r="BF950" s="249"/>
      <c r="BG950" s="240"/>
      <c r="BH950" s="240"/>
      <c r="BI950" s="240"/>
      <c r="BJ950" s="241"/>
      <c r="BK950" s="249"/>
      <c r="BL950" s="240"/>
      <c r="BM950" s="240"/>
      <c r="BN950" s="240"/>
      <c r="BO950" s="247"/>
      <c r="BP950" s="223"/>
      <c r="BQ950" s="240"/>
      <c r="BR950" s="240"/>
      <c r="BS950" s="240"/>
      <c r="BT950" s="247"/>
      <c r="BU950" s="249"/>
      <c r="BV950" s="240"/>
      <c r="BW950" s="240"/>
      <c r="BX950" s="240"/>
      <c r="BY950" s="247"/>
      <c r="CA950" s="222"/>
      <c r="CB950" s="216"/>
      <c r="CC950" s="216"/>
      <c r="CD950" s="216"/>
      <c r="CE950" s="216"/>
      <c r="CF950" s="216">
        <f t="shared" si="715"/>
        <v>0</v>
      </c>
      <c r="CH950" s="263"/>
      <c r="CJ950" s="274"/>
    </row>
    <row r="951" spans="1:88" s="211" customFormat="1" ht="16.5" customHeight="1" x14ac:dyDescent="0.15">
      <c r="A951" s="213">
        <f>+ROW()-14</f>
        <v>937</v>
      </c>
      <c r="B951" s="236" t="s">
        <v>28</v>
      </c>
      <c r="C951" s="268" t="s">
        <v>1779</v>
      </c>
      <c r="D951" s="266" t="s">
        <v>1780</v>
      </c>
      <c r="E951" s="267" t="s">
        <v>1758</v>
      </c>
      <c r="F951" s="272" t="s">
        <v>1771</v>
      </c>
      <c r="G951" s="224" t="s">
        <v>1781</v>
      </c>
      <c r="H951" s="263" t="s">
        <v>254</v>
      </c>
      <c r="I951" s="181">
        <v>43556</v>
      </c>
      <c r="J951" s="231">
        <v>44316</v>
      </c>
      <c r="K951" s="232">
        <v>10</v>
      </c>
      <c r="L951" s="232">
        <v>7</v>
      </c>
      <c r="M951" s="232">
        <v>2</v>
      </c>
      <c r="N951" s="232">
        <v>1</v>
      </c>
      <c r="O951" s="232">
        <v>1</v>
      </c>
      <c r="P951" s="232">
        <v>5</v>
      </c>
      <c r="Q951" s="233">
        <v>4</v>
      </c>
      <c r="R951" s="255"/>
      <c r="S951" s="255"/>
      <c r="T951" s="638">
        <v>1900000</v>
      </c>
      <c r="U951" s="214">
        <f>AH951+AO951</f>
        <v>0</v>
      </c>
      <c r="V951" s="218">
        <f>AI951+AP951</f>
        <v>0</v>
      </c>
      <c r="W951" s="218">
        <f>AJ951+AQ951</f>
        <v>0</v>
      </c>
      <c r="X951" s="218">
        <f>AK951+AR951</f>
        <v>0</v>
      </c>
      <c r="Y951" s="212">
        <f>AL951+AS951</f>
        <v>0</v>
      </c>
      <c r="Z951" s="338">
        <f>AT951+AY951+BF951+BK951+BP951+BU951</f>
        <v>1900000</v>
      </c>
      <c r="AA951" s="355">
        <f>AU951+AZ951+BG951+BL951+BQ951+BV951</f>
        <v>370800</v>
      </c>
      <c r="AB951" s="355">
        <f>AV951+BA951+BH951+BM951+BR951+BW951</f>
        <v>1374000</v>
      </c>
      <c r="AC951" s="355">
        <f>AW951+BB951+BI951+BN951+BS951+BX951</f>
        <v>0</v>
      </c>
      <c r="AD951" s="356">
        <f>AX951+BC951+BJ951+BO951+BT951+BY951</f>
        <v>155200</v>
      </c>
      <c r="AE951" s="252"/>
      <c r="AF951" s="252"/>
      <c r="AH951" s="249">
        <f>SUM(AI951:AL951)</f>
        <v>0</v>
      </c>
      <c r="AI951" s="238"/>
      <c r="AJ951" s="238"/>
      <c r="AK951" s="238"/>
      <c r="AL951" s="239"/>
      <c r="AM951" s="254"/>
      <c r="AN951" s="262"/>
      <c r="AO951" s="249">
        <f t="shared" si="697"/>
        <v>0</v>
      </c>
      <c r="AP951" s="238"/>
      <c r="AQ951" s="238"/>
      <c r="AR951" s="238"/>
      <c r="AS951" s="242"/>
      <c r="AT951" s="338">
        <f>SUM(AU951:AX951)</f>
        <v>1710000</v>
      </c>
      <c r="AU951" s="357">
        <v>256800</v>
      </c>
      <c r="AV951" s="357">
        <v>1306000</v>
      </c>
      <c r="AW951" s="357"/>
      <c r="AX951" s="281">
        <v>147200</v>
      </c>
      <c r="AY951" s="336">
        <f>SUM(AZ951:BC951)</f>
        <v>190000</v>
      </c>
      <c r="AZ951" s="357">
        <v>114000</v>
      </c>
      <c r="BA951" s="357">
        <v>68000</v>
      </c>
      <c r="BB951" s="357"/>
      <c r="BC951" s="343">
        <v>8000</v>
      </c>
      <c r="BD951" s="254"/>
      <c r="BE951" s="252"/>
      <c r="BF951" s="336">
        <f>SUM(BG951:BJ951)</f>
        <v>0</v>
      </c>
      <c r="BG951" s="238"/>
      <c r="BH951" s="238"/>
      <c r="BI951" s="238"/>
      <c r="BJ951" s="239"/>
      <c r="BK951" s="249">
        <f>SUM(BL951:BO951)</f>
        <v>0</v>
      </c>
      <c r="BL951" s="238"/>
      <c r="BM951" s="238"/>
      <c r="BN951" s="238"/>
      <c r="BO951" s="246"/>
      <c r="BP951" s="223">
        <f>SUM(BQ951:BT951)</f>
        <v>0</v>
      </c>
      <c r="BQ951" s="238"/>
      <c r="BR951" s="238"/>
      <c r="BS951" s="238"/>
      <c r="BT951" s="246"/>
      <c r="BU951" s="249">
        <f>SUM(BV951:BY951)</f>
        <v>0</v>
      </c>
      <c r="BV951" s="238"/>
      <c r="BW951" s="238"/>
      <c r="BX951" s="238"/>
      <c r="BY951" s="246"/>
      <c r="CA951" s="222">
        <v>846</v>
      </c>
      <c r="CB951" s="216"/>
      <c r="CC951" s="216"/>
      <c r="CD951" s="216"/>
      <c r="CE951" s="216"/>
      <c r="CF951" s="216">
        <f t="shared" si="715"/>
        <v>0</v>
      </c>
      <c r="CH951" s="263" t="s">
        <v>170</v>
      </c>
      <c r="CJ951" s="274">
        <v>121</v>
      </c>
    </row>
    <row r="952" spans="1:88" s="211" customFormat="1" ht="16.5" customHeight="1" x14ac:dyDescent="0.15">
      <c r="A952" s="213"/>
      <c r="B952" s="237"/>
      <c r="C952" s="303"/>
      <c r="D952" s="697" t="s">
        <v>1780</v>
      </c>
      <c r="E952" s="267"/>
      <c r="F952" s="292"/>
      <c r="G952" s="227"/>
      <c r="H952" s="1175" t="s">
        <v>254</v>
      </c>
      <c r="I952" s="181"/>
      <c r="J952" s="231"/>
      <c r="K952" s="234"/>
      <c r="L952" s="234"/>
      <c r="M952" s="234"/>
      <c r="N952" s="234"/>
      <c r="O952" s="234"/>
      <c r="P952" s="234"/>
      <c r="Q952" s="235"/>
      <c r="R952" s="255"/>
      <c r="S952" s="255"/>
      <c r="T952" s="976">
        <f>SUBTOTAL(9,T951:T951)</f>
        <v>1900000</v>
      </c>
      <c r="U952" s="219">
        <f t="shared" ref="U952:AD952" si="731">SUBTOTAL(9,U951:U951)</f>
        <v>0</v>
      </c>
      <c r="V952" s="220">
        <f t="shared" si="731"/>
        <v>0</v>
      </c>
      <c r="W952" s="220">
        <f t="shared" si="731"/>
        <v>0</v>
      </c>
      <c r="X952" s="220">
        <f t="shared" si="731"/>
        <v>0</v>
      </c>
      <c r="Y952" s="221">
        <f t="shared" si="731"/>
        <v>0</v>
      </c>
      <c r="Z952" s="976">
        <f t="shared" si="731"/>
        <v>1900000</v>
      </c>
      <c r="AA952" s="1169">
        <f t="shared" si="731"/>
        <v>370800</v>
      </c>
      <c r="AB952" s="1169">
        <f t="shared" si="731"/>
        <v>1374000</v>
      </c>
      <c r="AC952" s="301">
        <f t="shared" si="731"/>
        <v>0</v>
      </c>
      <c r="AD952" s="1168">
        <f t="shared" si="731"/>
        <v>155200</v>
      </c>
      <c r="AE952" s="252"/>
      <c r="AF952" s="252"/>
      <c r="AH952" s="251"/>
      <c r="AI952" s="240"/>
      <c r="AJ952" s="240"/>
      <c r="AK952" s="240"/>
      <c r="AL952" s="241"/>
      <c r="AM952" s="254"/>
      <c r="AN952" s="262"/>
      <c r="AO952" s="249">
        <f t="shared" si="697"/>
        <v>0</v>
      </c>
      <c r="AP952" s="240"/>
      <c r="AQ952" s="240"/>
      <c r="AR952" s="240"/>
      <c r="AS952" s="243"/>
      <c r="AT952" s="338"/>
      <c r="AU952" s="296"/>
      <c r="AV952" s="296"/>
      <c r="AW952" s="296"/>
      <c r="AX952" s="302"/>
      <c r="AY952" s="336"/>
      <c r="AZ952" s="296"/>
      <c r="BA952" s="296"/>
      <c r="BB952" s="296"/>
      <c r="BC952" s="302"/>
      <c r="BD952" s="254"/>
      <c r="BE952" s="252"/>
      <c r="BF952" s="336"/>
      <c r="BG952" s="240"/>
      <c r="BH952" s="240"/>
      <c r="BI952" s="240"/>
      <c r="BJ952" s="241"/>
      <c r="BK952" s="249"/>
      <c r="BL952" s="240"/>
      <c r="BM952" s="240"/>
      <c r="BN952" s="240"/>
      <c r="BO952" s="247"/>
      <c r="BP952" s="223"/>
      <c r="BQ952" s="240"/>
      <c r="BR952" s="240"/>
      <c r="BS952" s="240"/>
      <c r="BT952" s="247"/>
      <c r="BU952" s="249"/>
      <c r="BV952" s="240"/>
      <c r="BW952" s="240"/>
      <c r="BX952" s="240"/>
      <c r="BY952" s="247"/>
      <c r="CA952" s="222"/>
      <c r="CB952" s="216"/>
      <c r="CC952" s="216"/>
      <c r="CD952" s="216"/>
      <c r="CE952" s="216"/>
      <c r="CF952" s="216">
        <f t="shared" si="715"/>
        <v>0</v>
      </c>
      <c r="CH952" s="263"/>
      <c r="CJ952" s="274"/>
    </row>
    <row r="953" spans="1:88" s="211" customFormat="1" ht="16.5" customHeight="1" x14ac:dyDescent="0.15">
      <c r="A953" s="213">
        <f>+ROW()-14</f>
        <v>939</v>
      </c>
      <c r="B953" s="351" t="s">
        <v>27</v>
      </c>
      <c r="C953" s="268" t="s">
        <v>1824</v>
      </c>
      <c r="D953" s="266" t="s">
        <v>1825</v>
      </c>
      <c r="E953" s="269" t="s">
        <v>1818</v>
      </c>
      <c r="F953" s="325" t="s">
        <v>1826</v>
      </c>
      <c r="G953" s="340" t="s">
        <v>1827</v>
      </c>
      <c r="H953" s="319">
        <v>3</v>
      </c>
      <c r="I953" s="488" t="s">
        <v>1823</v>
      </c>
      <c r="J953" s="320">
        <v>44651</v>
      </c>
      <c r="K953" s="341">
        <v>10</v>
      </c>
      <c r="L953" s="341">
        <v>7</v>
      </c>
      <c r="M953" s="341">
        <v>2</v>
      </c>
      <c r="N953" s="341">
        <v>1</v>
      </c>
      <c r="O953" s="341">
        <v>1</v>
      </c>
      <c r="P953" s="341">
        <v>5</v>
      </c>
      <c r="Q953" s="342">
        <v>4</v>
      </c>
      <c r="R953" s="255"/>
      <c r="S953" s="255"/>
      <c r="T953" s="503">
        <v>1215000</v>
      </c>
      <c r="U953" s="214">
        <f>AH953+AO953</f>
        <v>0</v>
      </c>
      <c r="V953" s="218">
        <f>AI953+AP953</f>
        <v>0</v>
      </c>
      <c r="W953" s="218">
        <f>AJ953+AQ953</f>
        <v>0</v>
      </c>
      <c r="X953" s="218">
        <f>AK953+AR953</f>
        <v>0</v>
      </c>
      <c r="Y953" s="212">
        <f>AL953+AS953</f>
        <v>0</v>
      </c>
      <c r="Z953" s="338">
        <f>AT953+AY953+BF953+BK953+BP953+BU953</f>
        <v>1215000</v>
      </c>
      <c r="AA953" s="355">
        <f>AU953+AZ953+BG953+BL953+BQ953+BV953</f>
        <v>584600</v>
      </c>
      <c r="AB953" s="355">
        <f>AV953+BA953+BH953+BM953+BR953+BW953</f>
        <v>565000</v>
      </c>
      <c r="AC953" s="218">
        <f>AW953+BB953+BI953+BN953+BS953+BX953</f>
        <v>0</v>
      </c>
      <c r="AD953" s="356">
        <f>AX953+BC953+BJ953+BO953+BT953+BY953</f>
        <v>65400</v>
      </c>
      <c r="AE953" s="331"/>
      <c r="AF953" s="252"/>
      <c r="AH953" s="249">
        <f>SUM(AI953:AL953)</f>
        <v>0</v>
      </c>
      <c r="AI953" s="238"/>
      <c r="AJ953" s="238"/>
      <c r="AK953" s="238"/>
      <c r="AL953" s="239"/>
      <c r="AM953" s="254"/>
      <c r="AN953" s="262"/>
      <c r="AO953" s="249">
        <f>SUM(AP953:AS953)</f>
        <v>0</v>
      </c>
      <c r="AP953" s="238"/>
      <c r="AQ953" s="238"/>
      <c r="AR953" s="238"/>
      <c r="AS953" s="242"/>
      <c r="AT953" s="214">
        <f>SUM(AU953:AX953)</f>
        <v>0</v>
      </c>
      <c r="AU953" s="238"/>
      <c r="AV953" s="238"/>
      <c r="AW953" s="238"/>
      <c r="AX953" s="239"/>
      <c r="AY953" s="438">
        <f>SUM(AZ953:BC953)</f>
        <v>1215000</v>
      </c>
      <c r="AZ953" s="808">
        <v>584600</v>
      </c>
      <c r="BA953" s="808">
        <v>565000</v>
      </c>
      <c r="BB953" s="808">
        <v>0</v>
      </c>
      <c r="BC953" s="809">
        <v>65400</v>
      </c>
      <c r="BD953" s="254"/>
      <c r="BE953" s="252"/>
      <c r="BF953" s="249">
        <f>SUM(BG953:BJ953)</f>
        <v>0</v>
      </c>
      <c r="BG953" s="238"/>
      <c r="BH953" s="238"/>
      <c r="BI953" s="238"/>
      <c r="BJ953" s="239"/>
      <c r="BK953" s="249">
        <f>SUM(BL953:BO953)</f>
        <v>0</v>
      </c>
      <c r="BL953" s="238"/>
      <c r="BM953" s="238"/>
      <c r="BN953" s="238"/>
      <c r="BO953" s="246"/>
      <c r="BP953" s="223">
        <f>SUM(BQ953:BT953)</f>
        <v>0</v>
      </c>
      <c r="BQ953" s="238"/>
      <c r="BR953" s="238"/>
      <c r="BS953" s="238"/>
      <c r="BT953" s="246"/>
      <c r="BU953" s="249">
        <f>SUM(BV953:BY953)</f>
        <v>0</v>
      </c>
      <c r="BV953" s="238"/>
      <c r="BW953" s="238"/>
      <c r="BX953" s="238"/>
      <c r="BY953" s="246"/>
      <c r="CA953" s="222"/>
      <c r="CB953" s="216"/>
      <c r="CC953" s="216"/>
      <c r="CD953" s="216"/>
      <c r="CE953" s="216"/>
      <c r="CF953" s="216">
        <f t="shared" si="715"/>
        <v>0</v>
      </c>
      <c r="CH953" s="376"/>
    </row>
    <row r="954" spans="1:88" s="211" customFormat="1" ht="16.5" customHeight="1" x14ac:dyDescent="0.15">
      <c r="A954" s="213"/>
      <c r="B954" s="498"/>
      <c r="C954" s="542"/>
      <c r="D954" s="697" t="s">
        <v>1825</v>
      </c>
      <c r="E954" s="592"/>
      <c r="F954" s="632"/>
      <c r="G954" s="633"/>
      <c r="H954" s="1182">
        <v>3</v>
      </c>
      <c r="I954" s="516"/>
      <c r="J954" s="517"/>
      <c r="K954" s="364"/>
      <c r="L954" s="364"/>
      <c r="M954" s="364"/>
      <c r="N954" s="364"/>
      <c r="O954" s="364"/>
      <c r="P954" s="364"/>
      <c r="Q954" s="365"/>
      <c r="R954" s="255"/>
      <c r="S954" s="255"/>
      <c r="T954" s="1170">
        <f>SUBTOTAL(9,T953:T953)</f>
        <v>1215000</v>
      </c>
      <c r="U954" s="572">
        <f t="shared" ref="U954:AD954" si="732">SUBTOTAL(9,U953:U953)</f>
        <v>0</v>
      </c>
      <c r="V954" s="573">
        <f t="shared" si="732"/>
        <v>0</v>
      </c>
      <c r="W954" s="573">
        <f t="shared" si="732"/>
        <v>0</v>
      </c>
      <c r="X954" s="573">
        <f t="shared" si="732"/>
        <v>0</v>
      </c>
      <c r="Y954" s="574">
        <f t="shared" si="732"/>
        <v>0</v>
      </c>
      <c r="Z954" s="1170">
        <f t="shared" si="732"/>
        <v>1215000</v>
      </c>
      <c r="AA954" s="1171">
        <f t="shared" si="732"/>
        <v>584600</v>
      </c>
      <c r="AB954" s="1171">
        <f t="shared" si="732"/>
        <v>565000</v>
      </c>
      <c r="AC954" s="573">
        <f t="shared" si="732"/>
        <v>0</v>
      </c>
      <c r="AD954" s="1172">
        <f t="shared" si="732"/>
        <v>65400</v>
      </c>
      <c r="AE954" s="331"/>
      <c r="AF954" s="252"/>
      <c r="AH954" s="575"/>
      <c r="AI954" s="576"/>
      <c r="AJ954" s="576"/>
      <c r="AK954" s="576"/>
      <c r="AL954" s="577"/>
      <c r="AM954" s="254"/>
      <c r="AN954" s="262"/>
      <c r="AO954" s="249">
        <f t="shared" si="697"/>
        <v>0</v>
      </c>
      <c r="AP954" s="576"/>
      <c r="AQ954" s="576"/>
      <c r="AR954" s="576"/>
      <c r="AS954" s="578"/>
      <c r="AT954" s="572"/>
      <c r="AU954" s="576"/>
      <c r="AV954" s="576"/>
      <c r="AW954" s="576"/>
      <c r="AX954" s="577"/>
      <c r="AY954" s="635"/>
      <c r="AZ954" s="636"/>
      <c r="BA954" s="636"/>
      <c r="BB954" s="636"/>
      <c r="BC954" s="637"/>
      <c r="BD954" s="254"/>
      <c r="BE954" s="252"/>
      <c r="BF954" s="575"/>
      <c r="BG954" s="576"/>
      <c r="BH954" s="576"/>
      <c r="BI954" s="576"/>
      <c r="BJ954" s="577"/>
      <c r="BK954" s="575"/>
      <c r="BL954" s="576"/>
      <c r="BM954" s="576"/>
      <c r="BN954" s="576"/>
      <c r="BO954" s="579"/>
      <c r="BP954" s="580"/>
      <c r="BQ954" s="576"/>
      <c r="BR954" s="576"/>
      <c r="BS954" s="576"/>
      <c r="BT954" s="579"/>
      <c r="BU954" s="249"/>
      <c r="BV954" s="238"/>
      <c r="BW954" s="238"/>
      <c r="BX954" s="238"/>
      <c r="BY954" s="246"/>
      <c r="CA954" s="222"/>
      <c r="CB954" s="216"/>
      <c r="CC954" s="216"/>
      <c r="CD954" s="216"/>
      <c r="CE954" s="216"/>
      <c r="CF954" s="216">
        <f t="shared" si="715"/>
        <v>0</v>
      </c>
      <c r="CH954" s="376"/>
    </row>
    <row r="955" spans="1:88" s="211" customFormat="1" ht="16.5" customHeight="1" x14ac:dyDescent="0.15">
      <c r="A955" s="213">
        <f>+ROW()-14</f>
        <v>941</v>
      </c>
      <c r="B955" s="237" t="s">
        <v>74</v>
      </c>
      <c r="C955" s="303" t="s">
        <v>1782</v>
      </c>
      <c r="D955" s="304" t="s">
        <v>1783</v>
      </c>
      <c r="E955" s="267" t="s">
        <v>1758</v>
      </c>
      <c r="F955" s="292" t="s">
        <v>1771</v>
      </c>
      <c r="G955" s="227" t="s">
        <v>1784</v>
      </c>
      <c r="H955" s="263" t="s">
        <v>252</v>
      </c>
      <c r="I955" s="181">
        <v>43089</v>
      </c>
      <c r="J955" s="320">
        <v>44985</v>
      </c>
      <c r="K955" s="234">
        <v>10</v>
      </c>
      <c r="L955" s="234">
        <v>7</v>
      </c>
      <c r="M955" s="234">
        <v>2</v>
      </c>
      <c r="N955" s="234">
        <v>1</v>
      </c>
      <c r="O955" s="234">
        <v>1</v>
      </c>
      <c r="P955" s="234">
        <v>5</v>
      </c>
      <c r="Q955" s="235">
        <v>4</v>
      </c>
      <c r="R955" s="255"/>
      <c r="S955" s="255"/>
      <c r="T955" s="623">
        <v>489000</v>
      </c>
      <c r="U955" s="300">
        <f>AH955+AO955</f>
        <v>134326</v>
      </c>
      <c r="V955" s="301">
        <f>AI955+AP955</f>
        <v>0</v>
      </c>
      <c r="W955" s="301">
        <f>AJ955+AQ955</f>
        <v>111000</v>
      </c>
      <c r="X955" s="301">
        <f>AK955+AR955</f>
        <v>0</v>
      </c>
      <c r="Y955" s="330">
        <f>AL955+AS955</f>
        <v>23326</v>
      </c>
      <c r="Z955" s="300">
        <f>AT955+AY955+BF955+BK955+BP955+BU955</f>
        <v>327845</v>
      </c>
      <c r="AA955" s="301">
        <f>AU955+AZ955+BG955+BL955+BQ955+BV955</f>
        <v>67849</v>
      </c>
      <c r="AB955" s="301">
        <f>AV955+BA955+BH955+BM955+BR955+BW955</f>
        <v>214000</v>
      </c>
      <c r="AC955" s="301">
        <f>AW955+BB955+BI955+BN955+BS955+BX955</f>
        <v>0</v>
      </c>
      <c r="AD955" s="330">
        <f>AX955+BC955+BJ955+BO955+BT955+BY955</f>
        <v>45996</v>
      </c>
      <c r="AE955" s="252"/>
      <c r="AF955" s="252"/>
      <c r="AH955" s="333">
        <f>SUM(AI955:AL955)</f>
        <v>17246</v>
      </c>
      <c r="AI955" s="296"/>
      <c r="AJ955" s="296">
        <v>12000</v>
      </c>
      <c r="AK955" s="296"/>
      <c r="AL955" s="337">
        <v>5246</v>
      </c>
      <c r="AM955" s="254"/>
      <c r="AN955" s="262"/>
      <c r="AO955" s="249">
        <f t="shared" si="697"/>
        <v>117080</v>
      </c>
      <c r="AP955" s="296"/>
      <c r="AQ955" s="296">
        <v>99000</v>
      </c>
      <c r="AR955" s="296"/>
      <c r="AS955" s="337">
        <v>18080</v>
      </c>
      <c r="AT955" s="338">
        <f>SUM(AU955:AX955)</f>
        <v>78682</v>
      </c>
      <c r="AU955" s="296"/>
      <c r="AV955" s="296">
        <v>66000</v>
      </c>
      <c r="AW955" s="296"/>
      <c r="AX955" s="302">
        <v>12682</v>
      </c>
      <c r="AY955" s="336">
        <f>SUM(AZ955:BC955)</f>
        <v>115777</v>
      </c>
      <c r="AZ955" s="296">
        <v>31512</v>
      </c>
      <c r="BA955" s="296">
        <v>69000</v>
      </c>
      <c r="BB955" s="296"/>
      <c r="BC955" s="297">
        <v>15265</v>
      </c>
      <c r="BD955" s="254"/>
      <c r="BE955" s="252"/>
      <c r="BF955" s="336">
        <f>SUM(BG955:BJ955)</f>
        <v>133386</v>
      </c>
      <c r="BG955" s="296">
        <v>36337</v>
      </c>
      <c r="BH955" s="296">
        <v>79000</v>
      </c>
      <c r="BI955" s="296"/>
      <c r="BJ955" s="302">
        <v>18049</v>
      </c>
      <c r="BK955" s="336">
        <f>SUM(BL955:BO955)</f>
        <v>0</v>
      </c>
      <c r="BL955" s="240"/>
      <c r="BM955" s="240"/>
      <c r="BN955" s="240"/>
      <c r="BO955" s="247"/>
      <c r="BP955" s="223">
        <f>SUM(BQ955:BT955)</f>
        <v>0</v>
      </c>
      <c r="BQ955" s="240"/>
      <c r="BR955" s="240"/>
      <c r="BS955" s="240"/>
      <c r="BT955" s="247"/>
      <c r="BU955" s="249">
        <f>SUM(BV955:BY955)</f>
        <v>0</v>
      </c>
      <c r="BV955" s="240"/>
      <c r="BW955" s="240"/>
      <c r="BX955" s="240"/>
      <c r="BY955" s="247"/>
      <c r="CA955" s="222">
        <v>848</v>
      </c>
      <c r="CB955" s="216"/>
      <c r="CC955" s="216"/>
      <c r="CD955" s="216"/>
      <c r="CE955" s="216"/>
      <c r="CF955" s="216">
        <f t="shared" si="715"/>
        <v>26829</v>
      </c>
      <c r="CH955" s="263" t="s">
        <v>75</v>
      </c>
      <c r="CJ955" s="274">
        <v>121</v>
      </c>
    </row>
    <row r="956" spans="1:88" s="211" customFormat="1" ht="16.5" customHeight="1" x14ac:dyDescent="0.15">
      <c r="A956" s="213"/>
      <c r="B956" s="237"/>
      <c r="C956" s="303"/>
      <c r="D956" s="680" t="s">
        <v>1783</v>
      </c>
      <c r="E956" s="267"/>
      <c r="F956" s="324"/>
      <c r="G956" s="227"/>
      <c r="H956" s="1175" t="s">
        <v>252</v>
      </c>
      <c r="I956" s="181"/>
      <c r="J956" s="320"/>
      <c r="K956" s="234"/>
      <c r="L956" s="234"/>
      <c r="M956" s="234"/>
      <c r="N956" s="234"/>
      <c r="O956" s="234"/>
      <c r="P956" s="234"/>
      <c r="Q956" s="235"/>
      <c r="R956" s="255"/>
      <c r="S956" s="255"/>
      <c r="T956" s="936">
        <f>SUBTOTAL(9,T955:T955)</f>
        <v>489000</v>
      </c>
      <c r="U956" s="1162">
        <f t="shared" ref="U956:AD956" si="733">SUBTOTAL(9,U955:U955)</f>
        <v>134326</v>
      </c>
      <c r="V956" s="301">
        <f t="shared" si="733"/>
        <v>0</v>
      </c>
      <c r="W956" s="301">
        <f t="shared" si="733"/>
        <v>111000</v>
      </c>
      <c r="X956" s="301">
        <f t="shared" si="733"/>
        <v>0</v>
      </c>
      <c r="Y956" s="330">
        <f t="shared" si="733"/>
        <v>23326</v>
      </c>
      <c r="Z956" s="936">
        <f t="shared" si="733"/>
        <v>327845</v>
      </c>
      <c r="AA956" s="1169">
        <f t="shared" si="733"/>
        <v>67849</v>
      </c>
      <c r="AB956" s="1169">
        <f t="shared" si="733"/>
        <v>214000</v>
      </c>
      <c r="AC956" s="301">
        <f t="shared" si="733"/>
        <v>0</v>
      </c>
      <c r="AD956" s="1168">
        <f t="shared" si="733"/>
        <v>45996</v>
      </c>
      <c r="AE956" s="252"/>
      <c r="AF956" s="252"/>
      <c r="AH956" s="333"/>
      <c r="AI956" s="296"/>
      <c r="AJ956" s="296"/>
      <c r="AK956" s="296"/>
      <c r="AL956" s="302"/>
      <c r="AM956" s="254"/>
      <c r="AN956" s="262"/>
      <c r="AO956" s="249">
        <f t="shared" si="697"/>
        <v>0</v>
      </c>
      <c r="AP956" s="296"/>
      <c r="AQ956" s="296"/>
      <c r="AR956" s="296"/>
      <c r="AS956" s="337"/>
      <c r="AT956" s="338"/>
      <c r="AU956" s="296"/>
      <c r="AV956" s="296"/>
      <c r="AW956" s="296"/>
      <c r="AX956" s="302"/>
      <c r="AY956" s="336"/>
      <c r="AZ956" s="296"/>
      <c r="BA956" s="296"/>
      <c r="BB956" s="296"/>
      <c r="BC956" s="297"/>
      <c r="BD956" s="254"/>
      <c r="BE956" s="252"/>
      <c r="BF956" s="336"/>
      <c r="BG956" s="296"/>
      <c r="BH956" s="296"/>
      <c r="BI956" s="296"/>
      <c r="BJ956" s="302"/>
      <c r="BK956" s="336"/>
      <c r="BL956" s="240"/>
      <c r="BM956" s="240"/>
      <c r="BN956" s="240"/>
      <c r="BO956" s="247"/>
      <c r="BP956" s="223"/>
      <c r="BQ956" s="240"/>
      <c r="BR956" s="240"/>
      <c r="BS956" s="240"/>
      <c r="BT956" s="247"/>
      <c r="BU956" s="249"/>
      <c r="BV956" s="240"/>
      <c r="BW956" s="240"/>
      <c r="BX956" s="240"/>
      <c r="BY956" s="247"/>
      <c r="CA956" s="222"/>
      <c r="CB956" s="216"/>
      <c r="CC956" s="216"/>
      <c r="CD956" s="216"/>
      <c r="CE956" s="216"/>
      <c r="CF956" s="216">
        <f t="shared" si="715"/>
        <v>26829</v>
      </c>
      <c r="CH956" s="425"/>
      <c r="CJ956" s="274"/>
    </row>
    <row r="957" spans="1:88" s="211" customFormat="1" ht="16.5" customHeight="1" x14ac:dyDescent="0.15">
      <c r="A957" s="213">
        <f>+ROW()-14</f>
        <v>943</v>
      </c>
      <c r="B957" s="351" t="s">
        <v>28</v>
      </c>
      <c r="C957" s="268" t="s">
        <v>1808</v>
      </c>
      <c r="D957" s="266" t="s">
        <v>1809</v>
      </c>
      <c r="E957" s="269" t="s">
        <v>1810</v>
      </c>
      <c r="F957" s="325" t="s">
        <v>1811</v>
      </c>
      <c r="G957" s="340" t="s">
        <v>1812</v>
      </c>
      <c r="H957" s="319" t="s">
        <v>270</v>
      </c>
      <c r="I957" s="488" t="s">
        <v>1813</v>
      </c>
      <c r="J957" s="320">
        <v>45016</v>
      </c>
      <c r="K957" s="341">
        <v>10</v>
      </c>
      <c r="L957" s="341">
        <v>7</v>
      </c>
      <c r="M957" s="341">
        <v>2</v>
      </c>
      <c r="N957" s="341">
        <v>1</v>
      </c>
      <c r="O957" s="341">
        <v>1</v>
      </c>
      <c r="P957" s="341">
        <v>5</v>
      </c>
      <c r="Q957" s="342">
        <v>4</v>
      </c>
      <c r="R957" s="329"/>
      <c r="S957" s="329"/>
      <c r="T957" s="503">
        <v>167000</v>
      </c>
      <c r="U957" s="338">
        <f>AH957+AO957</f>
        <v>0</v>
      </c>
      <c r="V957" s="355">
        <f>AI957+AP957</f>
        <v>0</v>
      </c>
      <c r="W957" s="355">
        <f>AJ957+AQ957</f>
        <v>0</v>
      </c>
      <c r="X957" s="355">
        <f>AK957+AR957</f>
        <v>0</v>
      </c>
      <c r="Y957" s="356">
        <f>AL957+AS957</f>
        <v>0</v>
      </c>
      <c r="Z957" s="338">
        <f>AT957+AY957+BF957+BK957+BP957+BU957</f>
        <v>167000</v>
      </c>
      <c r="AA957" s="355">
        <f>AU957+AZ957+BG957+BL957+BQ957+BV957</f>
        <v>0</v>
      </c>
      <c r="AB957" s="355">
        <f>AV957+BA957+BH957+BM957+BR957+BW957</f>
        <v>0</v>
      </c>
      <c r="AC957" s="355">
        <f>AW957+BB957+BI957+BN957+BS957+BX957</f>
        <v>0</v>
      </c>
      <c r="AD957" s="356">
        <f>AX957+BC957+BJ957+BO957+BT957+BY957</f>
        <v>167000</v>
      </c>
      <c r="AE957" s="331"/>
      <c r="AF957" s="331"/>
      <c r="AG957" s="332"/>
      <c r="AH957" s="336">
        <f>SUM(AI957:AL957)</f>
        <v>0</v>
      </c>
      <c r="AI957" s="357"/>
      <c r="AJ957" s="357"/>
      <c r="AK957" s="357"/>
      <c r="AL957" s="343"/>
      <c r="AM957" s="334"/>
      <c r="AN957" s="335"/>
      <c r="AO957" s="249">
        <f t="shared" si="697"/>
        <v>0</v>
      </c>
      <c r="AP957" s="357"/>
      <c r="AQ957" s="357"/>
      <c r="AR957" s="357"/>
      <c r="AS957" s="358"/>
      <c r="AT957" s="338">
        <f>SUM(AU957:AX957)</f>
        <v>87000</v>
      </c>
      <c r="AU957" s="357"/>
      <c r="AV957" s="357"/>
      <c r="AW957" s="357"/>
      <c r="AX957" s="504">
        <v>87000</v>
      </c>
      <c r="AY957" s="336">
        <f>SUM(AZ957:BC957)</f>
        <v>40000</v>
      </c>
      <c r="AZ957" s="357"/>
      <c r="BA957" s="357"/>
      <c r="BB957" s="357"/>
      <c r="BC957" s="445">
        <v>40000</v>
      </c>
      <c r="BD957" s="334"/>
      <c r="BE957" s="331"/>
      <c r="BF957" s="336">
        <f>SUM(BG957:BJ957)</f>
        <v>40000</v>
      </c>
      <c r="BG957" s="357"/>
      <c r="BH957" s="357"/>
      <c r="BI957" s="357"/>
      <c r="BJ957" s="504">
        <v>40000</v>
      </c>
      <c r="BK957" s="336">
        <f>SUM(BL957:BO957)</f>
        <v>0</v>
      </c>
      <c r="BL957" s="357"/>
      <c r="BM957" s="357"/>
      <c r="BN957" s="357"/>
      <c r="BO957" s="281"/>
      <c r="BP957" s="339">
        <f>SUM(BQ957:BT957)</f>
        <v>0</v>
      </c>
      <c r="BQ957" s="357"/>
      <c r="BR957" s="357"/>
      <c r="BS957" s="357"/>
      <c r="BT957" s="281"/>
      <c r="BU957" s="336">
        <f>SUM(BV957:BY957)</f>
        <v>0</v>
      </c>
      <c r="BV957" s="357"/>
      <c r="BW957" s="357"/>
      <c r="BX957" s="357"/>
      <c r="BY957" s="281"/>
      <c r="CA957" s="222"/>
      <c r="CB957" s="216"/>
      <c r="CC957" s="216"/>
      <c r="CD957" s="216"/>
      <c r="CE957" s="216"/>
      <c r="CF957" s="216">
        <f t="shared" si="715"/>
        <v>0</v>
      </c>
      <c r="CH957" s="376"/>
    </row>
    <row r="958" spans="1:88" s="211" customFormat="1" ht="16.5" customHeight="1" x14ac:dyDescent="0.15">
      <c r="A958" s="213"/>
      <c r="B958" s="351"/>
      <c r="C958" s="268"/>
      <c r="D958" s="697" t="s">
        <v>1809</v>
      </c>
      <c r="E958" s="269"/>
      <c r="F958" s="325"/>
      <c r="G958" s="340"/>
      <c r="H958" s="1182" t="s">
        <v>270</v>
      </c>
      <c r="I958" s="488"/>
      <c r="J958" s="320"/>
      <c r="K958" s="341"/>
      <c r="L958" s="341"/>
      <c r="M958" s="341"/>
      <c r="N958" s="341"/>
      <c r="O958" s="341"/>
      <c r="P958" s="341"/>
      <c r="Q958" s="342"/>
      <c r="R958" s="329"/>
      <c r="S958" s="329"/>
      <c r="T958" s="975">
        <f>SUBTOTAL(9,T957:T957)</f>
        <v>167000</v>
      </c>
      <c r="U958" s="338">
        <f t="shared" ref="U958:AD958" si="734">SUBTOTAL(9,U957:U957)</f>
        <v>0</v>
      </c>
      <c r="V958" s="355">
        <f t="shared" si="734"/>
        <v>0</v>
      </c>
      <c r="W958" s="355">
        <f t="shared" si="734"/>
        <v>0</v>
      </c>
      <c r="X958" s="355">
        <f t="shared" si="734"/>
        <v>0</v>
      </c>
      <c r="Y958" s="356">
        <f t="shared" si="734"/>
        <v>0</v>
      </c>
      <c r="Z958" s="975">
        <f t="shared" si="734"/>
        <v>167000</v>
      </c>
      <c r="AA958" s="355">
        <f t="shared" si="734"/>
        <v>0</v>
      </c>
      <c r="AB958" s="355">
        <f t="shared" si="734"/>
        <v>0</v>
      </c>
      <c r="AC958" s="355">
        <f t="shared" si="734"/>
        <v>0</v>
      </c>
      <c r="AD958" s="1166">
        <f t="shared" si="734"/>
        <v>167000</v>
      </c>
      <c r="AE958" s="331"/>
      <c r="AF958" s="331"/>
      <c r="AG958" s="332"/>
      <c r="AH958" s="336"/>
      <c r="AI958" s="357"/>
      <c r="AJ958" s="357"/>
      <c r="AK958" s="357"/>
      <c r="AL958" s="343"/>
      <c r="AM958" s="334"/>
      <c r="AN958" s="335"/>
      <c r="AO958" s="249">
        <f t="shared" si="697"/>
        <v>0</v>
      </c>
      <c r="AP958" s="357"/>
      <c r="AQ958" s="357"/>
      <c r="AR958" s="357"/>
      <c r="AS958" s="358"/>
      <c r="AT958" s="338"/>
      <c r="AU958" s="357"/>
      <c r="AV958" s="357"/>
      <c r="AW958" s="357"/>
      <c r="AX958" s="504"/>
      <c r="AY958" s="336"/>
      <c r="AZ958" s="357"/>
      <c r="BA958" s="357"/>
      <c r="BB958" s="357"/>
      <c r="BC958" s="445"/>
      <c r="BD958" s="334"/>
      <c r="BE958" s="331"/>
      <c r="BF958" s="336"/>
      <c r="BG958" s="357"/>
      <c r="BH958" s="357"/>
      <c r="BI958" s="357"/>
      <c r="BJ958" s="504"/>
      <c r="BK958" s="336"/>
      <c r="BL958" s="357"/>
      <c r="BM958" s="357"/>
      <c r="BN958" s="357"/>
      <c r="BO958" s="281"/>
      <c r="BP958" s="339"/>
      <c r="BQ958" s="357"/>
      <c r="BR958" s="357"/>
      <c r="BS958" s="357"/>
      <c r="BT958" s="281"/>
      <c r="BU958" s="336"/>
      <c r="BV958" s="357"/>
      <c r="BW958" s="357"/>
      <c r="BX958" s="357"/>
      <c r="BY958" s="281"/>
      <c r="CA958" s="222"/>
      <c r="CB958" s="216"/>
      <c r="CC958" s="216"/>
      <c r="CD958" s="216"/>
      <c r="CE958" s="216"/>
      <c r="CF958" s="216">
        <f t="shared" si="715"/>
        <v>0</v>
      </c>
      <c r="CH958" s="376"/>
    </row>
    <row r="959" spans="1:88" s="211" customFormat="1" ht="16.5" customHeight="1" x14ac:dyDescent="0.15">
      <c r="A959" s="213">
        <f>+ROW()-14</f>
        <v>945</v>
      </c>
      <c r="B959" s="498" t="s">
        <v>27</v>
      </c>
      <c r="C959" s="542" t="s">
        <v>1828</v>
      </c>
      <c r="D959" s="621" t="s">
        <v>1829</v>
      </c>
      <c r="E959" s="592" t="s">
        <v>1830</v>
      </c>
      <c r="F959" s="593" t="s">
        <v>1831</v>
      </c>
      <c r="G959" s="514" t="s">
        <v>1832</v>
      </c>
      <c r="H959" s="515">
        <v>3</v>
      </c>
      <c r="I959" s="516" t="s">
        <v>1833</v>
      </c>
      <c r="J959" s="517">
        <v>44651</v>
      </c>
      <c r="K959" s="364">
        <v>10</v>
      </c>
      <c r="L959" s="364">
        <v>7</v>
      </c>
      <c r="M959" s="364">
        <v>2</v>
      </c>
      <c r="N959" s="364">
        <v>2</v>
      </c>
      <c r="O959" s="364">
        <v>5</v>
      </c>
      <c r="P959" s="364"/>
      <c r="Q959" s="365"/>
      <c r="R959" s="437"/>
      <c r="S959" s="437"/>
      <c r="T959" s="518">
        <v>56000</v>
      </c>
      <c r="U959" s="519">
        <f>AH959+AO959</f>
        <v>0</v>
      </c>
      <c r="V959" s="520">
        <f>AI959+AP959</f>
        <v>0</v>
      </c>
      <c r="W959" s="520">
        <f>AJ959+AQ959</f>
        <v>0</v>
      </c>
      <c r="X959" s="520">
        <f>AK959+AR959</f>
        <v>0</v>
      </c>
      <c r="Y959" s="521">
        <f>AL959+AS959</f>
        <v>0</v>
      </c>
      <c r="Z959" s="519">
        <f>AT959+AY959+BF959+BK959+BP959+BU959</f>
        <v>56000</v>
      </c>
      <c r="AA959" s="520">
        <f>AU959+AZ959+BG959+BL959+BQ959+BV959</f>
        <v>0</v>
      </c>
      <c r="AB959" s="520">
        <f>AV959+BA959+BH959+BM959+BR959+BW959</f>
        <v>0</v>
      </c>
      <c r="AC959" s="520">
        <f>AW959+BB959+BI959+BN959+BS959+BX959</f>
        <v>0</v>
      </c>
      <c r="AD959" s="521">
        <f>AX959+BC959+BJ959+BO959+BT959+BY959</f>
        <v>56000</v>
      </c>
      <c r="AE959" s="331"/>
      <c r="AF959" s="331"/>
      <c r="AG959" s="332"/>
      <c r="AH959" s="522">
        <f>SUM(AI959:AL959)</f>
        <v>0</v>
      </c>
      <c r="AI959" s="523"/>
      <c r="AJ959" s="523"/>
      <c r="AK959" s="523"/>
      <c r="AL959" s="524"/>
      <c r="AM959" s="334"/>
      <c r="AN959" s="335"/>
      <c r="AO959" s="249">
        <f t="shared" si="697"/>
        <v>0</v>
      </c>
      <c r="AP959" s="523"/>
      <c r="AQ959" s="523"/>
      <c r="AR959" s="523"/>
      <c r="AS959" s="525"/>
      <c r="AT959" s="519">
        <f>SUM(AU959:AX959)</f>
        <v>0</v>
      </c>
      <c r="AU959" s="523"/>
      <c r="AV959" s="523"/>
      <c r="AW959" s="523"/>
      <c r="AX959" s="524"/>
      <c r="AY959" s="522">
        <f>SUM(AZ959:BC959)</f>
        <v>56000</v>
      </c>
      <c r="AZ959" s="523"/>
      <c r="BA959" s="523"/>
      <c r="BB959" s="523"/>
      <c r="BC959" s="526">
        <v>56000</v>
      </c>
      <c r="BD959" s="334"/>
      <c r="BE959" s="331"/>
      <c r="BF959" s="522">
        <f>SUM(BG959:BJ959)</f>
        <v>0</v>
      </c>
      <c r="BG959" s="523"/>
      <c r="BH959" s="523"/>
      <c r="BI959" s="523"/>
      <c r="BJ959" s="524"/>
      <c r="BK959" s="522">
        <f>SUM(BL959:BO959)</f>
        <v>0</v>
      </c>
      <c r="BL959" s="523"/>
      <c r="BM959" s="523"/>
      <c r="BN959" s="523"/>
      <c r="BO959" s="526"/>
      <c r="BP959" s="527">
        <f>SUM(BQ959:BT959)</f>
        <v>0</v>
      </c>
      <c r="BQ959" s="523"/>
      <c r="BR959" s="523"/>
      <c r="BS959" s="523"/>
      <c r="BT959" s="526"/>
      <c r="BU959" s="249">
        <f>SUM(BV959:BY959)</f>
        <v>0</v>
      </c>
      <c r="BV959" s="238"/>
      <c r="BW959" s="238"/>
      <c r="BX959" s="238"/>
      <c r="BY959" s="246"/>
      <c r="CA959" s="222"/>
      <c r="CB959" s="216"/>
      <c r="CC959" s="216"/>
      <c r="CD959" s="216"/>
      <c r="CE959" s="216"/>
      <c r="CF959" s="216">
        <f t="shared" si="715"/>
        <v>0</v>
      </c>
      <c r="CH959" s="376"/>
    </row>
    <row r="960" spans="1:88" s="211" customFormat="1" ht="16.5" customHeight="1" x14ac:dyDescent="0.15">
      <c r="A960" s="213"/>
      <c r="B960" s="498"/>
      <c r="C960" s="542"/>
      <c r="D960" s="719" t="s">
        <v>1829</v>
      </c>
      <c r="E960" s="592"/>
      <c r="F960" s="593"/>
      <c r="G960" s="514"/>
      <c r="H960" s="1184">
        <v>3</v>
      </c>
      <c r="I960" s="516"/>
      <c r="J960" s="517"/>
      <c r="K960" s="364"/>
      <c r="L960" s="364"/>
      <c r="M960" s="364"/>
      <c r="N960" s="364"/>
      <c r="O960" s="364"/>
      <c r="P960" s="364"/>
      <c r="Q960" s="365"/>
      <c r="R960" s="437"/>
      <c r="S960" s="437"/>
      <c r="T960" s="1170">
        <f>SUBTOTAL(9,T959:T959)</f>
        <v>56000</v>
      </c>
      <c r="U960" s="519">
        <f t="shared" ref="U960:AD960" si="735">SUBTOTAL(9,U959:U959)</f>
        <v>0</v>
      </c>
      <c r="V960" s="520">
        <f t="shared" si="735"/>
        <v>0</v>
      </c>
      <c r="W960" s="520">
        <f t="shared" si="735"/>
        <v>0</v>
      </c>
      <c r="X960" s="520">
        <f t="shared" si="735"/>
        <v>0</v>
      </c>
      <c r="Y960" s="521">
        <f t="shared" si="735"/>
        <v>0</v>
      </c>
      <c r="Z960" s="1170">
        <f t="shared" si="735"/>
        <v>56000</v>
      </c>
      <c r="AA960" s="520">
        <f t="shared" si="735"/>
        <v>0</v>
      </c>
      <c r="AB960" s="520">
        <f t="shared" si="735"/>
        <v>0</v>
      </c>
      <c r="AC960" s="520">
        <f t="shared" si="735"/>
        <v>0</v>
      </c>
      <c r="AD960" s="1172">
        <f t="shared" si="735"/>
        <v>56000</v>
      </c>
      <c r="AE960" s="331"/>
      <c r="AF960" s="331"/>
      <c r="AG960" s="332"/>
      <c r="AH960" s="522"/>
      <c r="AI960" s="523"/>
      <c r="AJ960" s="523"/>
      <c r="AK960" s="523"/>
      <c r="AL960" s="524"/>
      <c r="AM960" s="334"/>
      <c r="AN960" s="335"/>
      <c r="AO960" s="522"/>
      <c r="AP960" s="523"/>
      <c r="AQ960" s="523"/>
      <c r="AR960" s="523"/>
      <c r="AS960" s="525"/>
      <c r="AT960" s="519"/>
      <c r="AU960" s="523"/>
      <c r="AV960" s="523"/>
      <c r="AW960" s="523"/>
      <c r="AX960" s="524"/>
      <c r="AY960" s="522"/>
      <c r="AZ960" s="523"/>
      <c r="BA960" s="523"/>
      <c r="BB960" s="523"/>
      <c r="BC960" s="526"/>
      <c r="BD960" s="334"/>
      <c r="BE960" s="331"/>
      <c r="BF960" s="522"/>
      <c r="BG960" s="523"/>
      <c r="BH960" s="523"/>
      <c r="BI960" s="523"/>
      <c r="BJ960" s="524"/>
      <c r="BK960" s="522"/>
      <c r="BL960" s="523"/>
      <c r="BM960" s="523"/>
      <c r="BN960" s="523"/>
      <c r="BO960" s="526"/>
      <c r="BP960" s="527"/>
      <c r="BQ960" s="523"/>
      <c r="BR960" s="523"/>
      <c r="BS960" s="523"/>
      <c r="BT960" s="526"/>
      <c r="BU960" s="249"/>
      <c r="BV960" s="238"/>
      <c r="BW960" s="238"/>
      <c r="BX960" s="238"/>
      <c r="BY960" s="246"/>
      <c r="CA960" s="222"/>
      <c r="CB960" s="216"/>
      <c r="CC960" s="216"/>
      <c r="CD960" s="216"/>
      <c r="CE960" s="216"/>
      <c r="CF960" s="216">
        <f t="shared" si="715"/>
        <v>0</v>
      </c>
      <c r="CH960" s="376"/>
    </row>
    <row r="961" spans="1:88" s="211" customFormat="1" ht="16.5" customHeight="1" x14ac:dyDescent="0.15">
      <c r="A961" s="213">
        <f>+ROW()-14</f>
        <v>947</v>
      </c>
      <c r="B961" s="351" t="s">
        <v>27</v>
      </c>
      <c r="C961" s="268" t="s">
        <v>1817</v>
      </c>
      <c r="D961" s="266" t="s">
        <v>2066</v>
      </c>
      <c r="E961" s="269" t="s">
        <v>1818</v>
      </c>
      <c r="F961" s="325" t="s">
        <v>1819</v>
      </c>
      <c r="G961" s="340" t="s">
        <v>1820</v>
      </c>
      <c r="H961" s="319">
        <v>3</v>
      </c>
      <c r="I961" s="488" t="s">
        <v>1761</v>
      </c>
      <c r="J961" s="320">
        <v>44651</v>
      </c>
      <c r="K961" s="341">
        <v>10</v>
      </c>
      <c r="L961" s="341">
        <v>7</v>
      </c>
      <c r="M961" s="341">
        <v>2</v>
      </c>
      <c r="N961" s="341">
        <v>3</v>
      </c>
      <c r="O961" s="341">
        <v>2</v>
      </c>
      <c r="P961" s="341">
        <v>2</v>
      </c>
      <c r="Q961" s="342">
        <v>2</v>
      </c>
      <c r="R961" s="255"/>
      <c r="S961" s="255"/>
      <c r="T961" s="282">
        <f>747700+300</f>
        <v>748000</v>
      </c>
      <c r="U961" s="214">
        <f t="shared" ref="U961:Y963" si="736">AH961+AO961</f>
        <v>0</v>
      </c>
      <c r="V961" s="218">
        <f t="shared" si="736"/>
        <v>0</v>
      </c>
      <c r="W961" s="218">
        <f t="shared" si="736"/>
        <v>0</v>
      </c>
      <c r="X961" s="218">
        <f t="shared" si="736"/>
        <v>0</v>
      </c>
      <c r="Y961" s="212">
        <f t="shared" si="736"/>
        <v>0</v>
      </c>
      <c r="Z961" s="338">
        <f t="shared" ref="Z961:AD963" si="737">AT961+AY961+BF961+BK961+BP961+BU961</f>
        <v>748000</v>
      </c>
      <c r="AA961" s="218">
        <f t="shared" si="737"/>
        <v>0</v>
      </c>
      <c r="AB961" s="218">
        <f t="shared" si="737"/>
        <v>560000</v>
      </c>
      <c r="AC961" s="218">
        <f t="shared" si="737"/>
        <v>0</v>
      </c>
      <c r="AD961" s="356">
        <f t="shared" si="737"/>
        <v>188000</v>
      </c>
      <c r="AE961" s="252"/>
      <c r="AF961" s="252"/>
      <c r="AH961" s="249">
        <f>SUM(AI961:AL961)</f>
        <v>0</v>
      </c>
      <c r="AI961" s="238"/>
      <c r="AJ961" s="238"/>
      <c r="AK961" s="238"/>
      <c r="AL961" s="239"/>
      <c r="AM961" s="254"/>
      <c r="AN961" s="262"/>
      <c r="AO961" s="249">
        <f>SUM(AP961:AS961)</f>
        <v>0</v>
      </c>
      <c r="AP961" s="238"/>
      <c r="AQ961" s="238"/>
      <c r="AR961" s="238"/>
      <c r="AS961" s="242"/>
      <c r="AT961" s="214">
        <f>SUM(AU961:AX961)</f>
        <v>0</v>
      </c>
      <c r="AU961" s="238"/>
      <c r="AV961" s="238"/>
      <c r="AW961" s="238"/>
      <c r="AX961" s="239"/>
      <c r="AY961" s="336">
        <f>SUM(AZ961:BC961)</f>
        <v>748000</v>
      </c>
      <c r="AZ961" s="238"/>
      <c r="BA961" s="808">
        <v>560000</v>
      </c>
      <c r="BB961" s="808"/>
      <c r="BC961" s="809">
        <f>187700+300</f>
        <v>188000</v>
      </c>
      <c r="BD961" s="254"/>
      <c r="BE961" s="252"/>
      <c r="BF961" s="249">
        <f>SUM(BG961:BJ961)</f>
        <v>0</v>
      </c>
      <c r="BG961" s="238"/>
      <c r="BH961" s="238"/>
      <c r="BI961" s="238"/>
      <c r="BJ961" s="239"/>
      <c r="BK961" s="249">
        <f>SUM(BL961:BO961)</f>
        <v>0</v>
      </c>
      <c r="BL961" s="238"/>
      <c r="BM961" s="238"/>
      <c r="BN961" s="238"/>
      <c r="BO961" s="246"/>
      <c r="BP961" s="223">
        <f>SUM(BQ961:BT961)</f>
        <v>0</v>
      </c>
      <c r="BQ961" s="238"/>
      <c r="BR961" s="238"/>
      <c r="BS961" s="238"/>
      <c r="BT961" s="246"/>
      <c r="BU961" s="249">
        <f>SUM(BV961:BY961)</f>
        <v>0</v>
      </c>
      <c r="BV961" s="238"/>
      <c r="BW961" s="238"/>
      <c r="BX961" s="238"/>
      <c r="BY961" s="246"/>
      <c r="CA961" s="222"/>
      <c r="CB961" s="216"/>
      <c r="CC961" s="216"/>
      <c r="CD961" s="216"/>
      <c r="CE961" s="216"/>
      <c r="CF961" s="216">
        <f t="shared" si="715"/>
        <v>0</v>
      </c>
      <c r="CH961" s="376"/>
    </row>
    <row r="962" spans="1:88" s="211" customFormat="1" ht="16.5" customHeight="1" x14ac:dyDescent="0.15">
      <c r="A962" s="213"/>
      <c r="B962" s="351"/>
      <c r="C962" s="268"/>
      <c r="D962" s="697" t="s">
        <v>2066</v>
      </c>
      <c r="E962" s="269"/>
      <c r="F962" s="325"/>
      <c r="G962" s="340"/>
      <c r="H962" s="1182"/>
      <c r="I962" s="488"/>
      <c r="J962" s="320"/>
      <c r="K962" s="341"/>
      <c r="L962" s="341"/>
      <c r="M962" s="341"/>
      <c r="N962" s="341"/>
      <c r="O962" s="341"/>
      <c r="P962" s="341"/>
      <c r="Q962" s="342"/>
      <c r="R962" s="255"/>
      <c r="S962" s="255"/>
      <c r="T962" s="975">
        <f>SUBTOTAL(9,T961:T961)</f>
        <v>748000</v>
      </c>
      <c r="U962" s="214">
        <f t="shared" ref="U962:AD962" si="738">SUBTOTAL(9,U961:U961)</f>
        <v>0</v>
      </c>
      <c r="V962" s="218">
        <f t="shared" si="738"/>
        <v>0</v>
      </c>
      <c r="W962" s="218">
        <f t="shared" si="738"/>
        <v>0</v>
      </c>
      <c r="X962" s="218">
        <f t="shared" si="738"/>
        <v>0</v>
      </c>
      <c r="Y962" s="212">
        <f t="shared" si="738"/>
        <v>0</v>
      </c>
      <c r="Z962" s="1173">
        <f t="shared" si="738"/>
        <v>748000</v>
      </c>
      <c r="AA962" s="218">
        <f t="shared" si="738"/>
        <v>0</v>
      </c>
      <c r="AB962" s="1149">
        <f t="shared" si="738"/>
        <v>560000</v>
      </c>
      <c r="AC962" s="218">
        <f t="shared" si="738"/>
        <v>0</v>
      </c>
      <c r="AD962" s="1166">
        <f t="shared" si="738"/>
        <v>188000</v>
      </c>
      <c r="AE962" s="252"/>
      <c r="AF962" s="252"/>
      <c r="AH962" s="249"/>
      <c r="AI962" s="238"/>
      <c r="AJ962" s="238"/>
      <c r="AK962" s="238"/>
      <c r="AL962" s="239"/>
      <c r="AM962" s="254"/>
      <c r="AN962" s="262"/>
      <c r="AO962" s="249"/>
      <c r="AP962" s="238"/>
      <c r="AQ962" s="238"/>
      <c r="AR962" s="238"/>
      <c r="AS962" s="242"/>
      <c r="AT962" s="214"/>
      <c r="AU962" s="238"/>
      <c r="AV962" s="238"/>
      <c r="AW962" s="238"/>
      <c r="AX962" s="239"/>
      <c r="AY962" s="336"/>
      <c r="AZ962" s="238"/>
      <c r="BA962" s="238"/>
      <c r="BB962" s="238"/>
      <c r="BC962" s="281"/>
      <c r="BD962" s="254"/>
      <c r="BE962" s="252"/>
      <c r="BF962" s="249"/>
      <c r="BG962" s="238"/>
      <c r="BH962" s="238"/>
      <c r="BI962" s="238"/>
      <c r="BJ962" s="239"/>
      <c r="BK962" s="249"/>
      <c r="BL962" s="238"/>
      <c r="BM962" s="238"/>
      <c r="BN962" s="238"/>
      <c r="BO962" s="246"/>
      <c r="BP962" s="223"/>
      <c r="BQ962" s="238"/>
      <c r="BR962" s="238"/>
      <c r="BS962" s="238"/>
      <c r="BT962" s="246"/>
      <c r="BU962" s="249"/>
      <c r="BV962" s="238"/>
      <c r="BW962" s="238"/>
      <c r="BX962" s="238"/>
      <c r="BY962" s="246"/>
      <c r="CA962" s="222"/>
      <c r="CB962" s="216"/>
      <c r="CC962" s="216"/>
      <c r="CD962" s="216"/>
      <c r="CE962" s="216"/>
      <c r="CF962" s="216">
        <f t="shared" si="715"/>
        <v>0</v>
      </c>
      <c r="CH962" s="376"/>
    </row>
    <row r="963" spans="1:88" s="211" customFormat="1" ht="16.5" customHeight="1" x14ac:dyDescent="0.15">
      <c r="A963" s="213">
        <f>+ROW()-14</f>
        <v>949</v>
      </c>
      <c r="B963" s="505" t="s">
        <v>27</v>
      </c>
      <c r="C963" s="268" t="s">
        <v>1821</v>
      </c>
      <c r="D963" s="266" t="s">
        <v>1821</v>
      </c>
      <c r="E963" s="269" t="s">
        <v>1818</v>
      </c>
      <c r="F963" s="325" t="s">
        <v>1819</v>
      </c>
      <c r="G963" s="506" t="s">
        <v>1822</v>
      </c>
      <c r="H963" s="507">
        <v>3</v>
      </c>
      <c r="I963" s="508" t="s">
        <v>1823</v>
      </c>
      <c r="J963" s="436">
        <v>44651</v>
      </c>
      <c r="K963" s="509">
        <v>10</v>
      </c>
      <c r="L963" s="509">
        <v>7</v>
      </c>
      <c r="M963" s="509">
        <v>2</v>
      </c>
      <c r="N963" s="509">
        <v>4</v>
      </c>
      <c r="O963" s="509">
        <v>1</v>
      </c>
      <c r="P963" s="509">
        <v>2</v>
      </c>
      <c r="Q963" s="510"/>
      <c r="R963" s="255"/>
      <c r="S963" s="255"/>
      <c r="T963" s="503">
        <v>284000</v>
      </c>
      <c r="U963" s="214">
        <f t="shared" si="736"/>
        <v>0</v>
      </c>
      <c r="V963" s="218">
        <f t="shared" si="736"/>
        <v>0</v>
      </c>
      <c r="W963" s="218">
        <f t="shared" si="736"/>
        <v>0</v>
      </c>
      <c r="X963" s="218">
        <f t="shared" si="736"/>
        <v>0</v>
      </c>
      <c r="Y963" s="212">
        <f t="shared" si="736"/>
        <v>0</v>
      </c>
      <c r="Z963" s="1173">
        <f t="shared" si="737"/>
        <v>284000</v>
      </c>
      <c r="AA963" s="355">
        <f t="shared" si="737"/>
        <v>15600</v>
      </c>
      <c r="AB963" s="355">
        <f t="shared" si="737"/>
        <v>241000</v>
      </c>
      <c r="AC963" s="218">
        <f t="shared" si="737"/>
        <v>0</v>
      </c>
      <c r="AD963" s="356">
        <f t="shared" si="737"/>
        <v>27400</v>
      </c>
      <c r="AE963" s="331"/>
      <c r="AF963" s="252"/>
      <c r="AH963" s="249">
        <f>SUM(AI963:AL963)</f>
        <v>0</v>
      </c>
      <c r="AI963" s="238"/>
      <c r="AJ963" s="238"/>
      <c r="AK963" s="238"/>
      <c r="AL963" s="239"/>
      <c r="AM963" s="254"/>
      <c r="AN963" s="262"/>
      <c r="AO963" s="249">
        <f>SUM(AP963:AS963)</f>
        <v>0</v>
      </c>
      <c r="AP963" s="238"/>
      <c r="AQ963" s="238"/>
      <c r="AR963" s="238"/>
      <c r="AS963" s="242"/>
      <c r="AT963" s="214">
        <f>SUM(AU963:AX963)</f>
        <v>0</v>
      </c>
      <c r="AU963" s="238"/>
      <c r="AV963" s="238"/>
      <c r="AW963" s="238"/>
      <c r="AX963" s="239"/>
      <c r="AY963" s="438">
        <f>SUM(AZ963:BC963)</f>
        <v>284000</v>
      </c>
      <c r="AZ963" s="451">
        <v>15600</v>
      </c>
      <c r="BA963" s="451">
        <v>241000</v>
      </c>
      <c r="BB963" s="451"/>
      <c r="BC963" s="445">
        <v>27400</v>
      </c>
      <c r="BD963" s="254"/>
      <c r="BE963" s="252"/>
      <c r="BF963" s="249">
        <f>SUM(BG963:BJ963)</f>
        <v>0</v>
      </c>
      <c r="BG963" s="238"/>
      <c r="BH963" s="238"/>
      <c r="BI963" s="238"/>
      <c r="BJ963" s="239"/>
      <c r="BK963" s="249">
        <f>SUM(BL963:BO963)</f>
        <v>0</v>
      </c>
      <c r="BL963" s="238"/>
      <c r="BM963" s="238"/>
      <c r="BN963" s="238"/>
      <c r="BO963" s="246"/>
      <c r="BP963" s="223">
        <f>SUM(BQ963:BT963)</f>
        <v>0</v>
      </c>
      <c r="BQ963" s="238"/>
      <c r="BR963" s="238"/>
      <c r="BS963" s="238"/>
      <c r="BT963" s="246"/>
      <c r="BU963" s="249">
        <f>SUM(BV963:BY963)</f>
        <v>0</v>
      </c>
      <c r="BV963" s="238"/>
      <c r="BW963" s="238"/>
      <c r="BX963" s="238"/>
      <c r="BY963" s="246"/>
      <c r="CA963" s="222"/>
      <c r="CB963" s="216"/>
      <c r="CC963" s="216"/>
      <c r="CD963" s="216"/>
      <c r="CE963" s="216"/>
      <c r="CF963" s="216">
        <f t="shared" si="715"/>
        <v>0</v>
      </c>
      <c r="CH963" s="376"/>
    </row>
    <row r="964" spans="1:88" s="211" customFormat="1" ht="16.5" customHeight="1" x14ac:dyDescent="0.15">
      <c r="A964" s="213"/>
      <c r="B964" s="720"/>
      <c r="C964" s="696" t="s">
        <v>2048</v>
      </c>
      <c r="D964" s="697" t="s">
        <v>1821</v>
      </c>
      <c r="E964" s="592"/>
      <c r="F964" s="632"/>
      <c r="G964" s="721"/>
      <c r="H964" s="1182"/>
      <c r="I964" s="722"/>
      <c r="J964" s="723"/>
      <c r="K964" s="724"/>
      <c r="L964" s="724"/>
      <c r="M964" s="724"/>
      <c r="N964" s="724"/>
      <c r="O964" s="724"/>
      <c r="P964" s="724"/>
      <c r="Q964" s="725"/>
      <c r="R964" s="255"/>
      <c r="S964" s="255"/>
      <c r="T964" s="634"/>
      <c r="U964" s="572"/>
      <c r="V964" s="573"/>
      <c r="W964" s="573"/>
      <c r="X964" s="573"/>
      <c r="Y964" s="574"/>
      <c r="Z964" s="519"/>
      <c r="AA964" s="520"/>
      <c r="AB964" s="520"/>
      <c r="AC964" s="573"/>
      <c r="AD964" s="521"/>
      <c r="AE964" s="331"/>
      <c r="AF964" s="252"/>
      <c r="AH964" s="575"/>
      <c r="AI964" s="576"/>
      <c r="AJ964" s="576"/>
      <c r="AK964" s="576"/>
      <c r="AL964" s="577"/>
      <c r="AM964" s="254"/>
      <c r="AN964" s="262"/>
      <c r="AO964" s="575"/>
      <c r="AP964" s="576"/>
      <c r="AQ964" s="576"/>
      <c r="AR964" s="576"/>
      <c r="AS964" s="578"/>
      <c r="AT964" s="572"/>
      <c r="AU964" s="576"/>
      <c r="AV964" s="576"/>
      <c r="AW964" s="576"/>
      <c r="AX964" s="577"/>
      <c r="AY964" s="635"/>
      <c r="AZ964" s="636"/>
      <c r="BA964" s="636"/>
      <c r="BB964" s="636"/>
      <c r="BC964" s="637"/>
      <c r="BD964" s="254"/>
      <c r="BE964" s="252"/>
      <c r="BF964" s="575"/>
      <c r="BG964" s="576"/>
      <c r="BH964" s="576"/>
      <c r="BI964" s="576"/>
      <c r="BJ964" s="577"/>
      <c r="BK964" s="575"/>
      <c r="BL964" s="576"/>
      <c r="BM964" s="576"/>
      <c r="BN964" s="576"/>
      <c r="BO964" s="579"/>
      <c r="BP964" s="580"/>
      <c r="BQ964" s="576"/>
      <c r="BR964" s="576"/>
      <c r="BS964" s="576"/>
      <c r="BT964" s="579"/>
      <c r="BU964" s="249"/>
      <c r="BV964" s="238"/>
      <c r="BW964" s="238"/>
      <c r="BX964" s="238"/>
      <c r="BY964" s="246"/>
      <c r="CA964" s="222"/>
      <c r="CB964" s="216"/>
      <c r="CC964" s="216"/>
      <c r="CD964" s="216"/>
      <c r="CE964" s="216"/>
      <c r="CF964" s="216">
        <f t="shared" si="715"/>
        <v>0</v>
      </c>
      <c r="CH964" s="376"/>
    </row>
    <row r="965" spans="1:88" s="211" customFormat="1" ht="16.5" customHeight="1" x14ac:dyDescent="0.15">
      <c r="A965" s="213"/>
      <c r="B965" s="720"/>
      <c r="C965" s="542"/>
      <c r="D965" s="697" t="s">
        <v>1821</v>
      </c>
      <c r="E965" s="592"/>
      <c r="F965" s="632"/>
      <c r="G965" s="721"/>
      <c r="H965" s="507">
        <v>3</v>
      </c>
      <c r="I965" s="722"/>
      <c r="J965" s="723"/>
      <c r="K965" s="724"/>
      <c r="L965" s="724"/>
      <c r="M965" s="724"/>
      <c r="N965" s="724"/>
      <c r="O965" s="724"/>
      <c r="P965" s="724"/>
      <c r="Q965" s="725"/>
      <c r="R965" s="255"/>
      <c r="S965" s="255"/>
      <c r="T965" s="1170">
        <f>SUBTOTAL(9,T963:T964)</f>
        <v>284000</v>
      </c>
      <c r="U965" s="572">
        <f t="shared" ref="U965:AD965" si="739">SUBTOTAL(9,U963:U964)</f>
        <v>0</v>
      </c>
      <c r="V965" s="573">
        <f t="shared" si="739"/>
        <v>0</v>
      </c>
      <c r="W965" s="573">
        <f t="shared" si="739"/>
        <v>0</v>
      </c>
      <c r="X965" s="573">
        <f t="shared" si="739"/>
        <v>0</v>
      </c>
      <c r="Y965" s="574">
        <f t="shared" si="739"/>
        <v>0</v>
      </c>
      <c r="Z965" s="1170">
        <f t="shared" si="739"/>
        <v>284000</v>
      </c>
      <c r="AA965" s="1171">
        <f t="shared" si="739"/>
        <v>15600</v>
      </c>
      <c r="AB965" s="1171">
        <f t="shared" si="739"/>
        <v>241000</v>
      </c>
      <c r="AC965" s="573">
        <f t="shared" si="739"/>
        <v>0</v>
      </c>
      <c r="AD965" s="1172">
        <f t="shared" si="739"/>
        <v>27400</v>
      </c>
      <c r="AE965" s="331"/>
      <c r="AF965" s="252"/>
      <c r="AH965" s="575"/>
      <c r="AI965" s="576"/>
      <c r="AJ965" s="576"/>
      <c r="AK965" s="576"/>
      <c r="AL965" s="577"/>
      <c r="AM965" s="254"/>
      <c r="AN965" s="262"/>
      <c r="AO965" s="575"/>
      <c r="AP965" s="576"/>
      <c r="AQ965" s="576"/>
      <c r="AR965" s="576"/>
      <c r="AS965" s="578"/>
      <c r="AT965" s="572"/>
      <c r="AU965" s="576"/>
      <c r="AV965" s="576"/>
      <c r="AW965" s="576"/>
      <c r="AX965" s="577"/>
      <c r="AY965" s="635"/>
      <c r="AZ965" s="636"/>
      <c r="BA965" s="636"/>
      <c r="BB965" s="636"/>
      <c r="BC965" s="637"/>
      <c r="BD965" s="254"/>
      <c r="BE965" s="252"/>
      <c r="BF965" s="575"/>
      <c r="BG965" s="576"/>
      <c r="BH965" s="576"/>
      <c r="BI965" s="576"/>
      <c r="BJ965" s="577"/>
      <c r="BK965" s="575"/>
      <c r="BL965" s="576"/>
      <c r="BM965" s="576"/>
      <c r="BN965" s="576"/>
      <c r="BO965" s="579"/>
      <c r="BP965" s="580"/>
      <c r="BQ965" s="576"/>
      <c r="BR965" s="576"/>
      <c r="BS965" s="576"/>
      <c r="BT965" s="579"/>
      <c r="BU965" s="249"/>
      <c r="BV965" s="238"/>
      <c r="BW965" s="238"/>
      <c r="BX965" s="238"/>
      <c r="BY965" s="246"/>
      <c r="CA965" s="222"/>
      <c r="CB965" s="216"/>
      <c r="CC965" s="216"/>
      <c r="CD965" s="216"/>
      <c r="CE965" s="216"/>
      <c r="CF965" s="216">
        <f t="shared" si="715"/>
        <v>0</v>
      </c>
      <c r="CH965" s="376"/>
    </row>
    <row r="966" spans="1:88" s="211" customFormat="1" ht="16.5" customHeight="1" x14ac:dyDescent="0.15">
      <c r="A966" s="213">
        <f>+ROW()-14</f>
        <v>952</v>
      </c>
      <c r="B966" s="498" t="s">
        <v>27</v>
      </c>
      <c r="C966" s="542" t="s">
        <v>1834</v>
      </c>
      <c r="D966" s="621" t="s">
        <v>1834</v>
      </c>
      <c r="E966" s="592" t="s">
        <v>1830</v>
      </c>
      <c r="F966" s="593" t="s">
        <v>1838</v>
      </c>
      <c r="G966" s="514" t="s">
        <v>1835</v>
      </c>
      <c r="H966" s="507">
        <v>3</v>
      </c>
      <c r="I966" s="516" t="s">
        <v>1836</v>
      </c>
      <c r="J966" s="517" t="s">
        <v>1837</v>
      </c>
      <c r="K966" s="364">
        <v>10</v>
      </c>
      <c r="L966" s="364">
        <v>7</v>
      </c>
      <c r="M966" s="364">
        <v>2</v>
      </c>
      <c r="N966" s="364">
        <v>5</v>
      </c>
      <c r="O966" s="364">
        <v>1</v>
      </c>
      <c r="P966" s="364">
        <v>1</v>
      </c>
      <c r="Q966" s="365"/>
      <c r="R966" s="437"/>
      <c r="S966" s="437"/>
      <c r="T966" s="518">
        <v>175000</v>
      </c>
      <c r="U966" s="519">
        <f>AH966+AO966</f>
        <v>0</v>
      </c>
      <c r="V966" s="520">
        <f>AI966+AP966</f>
        <v>0</v>
      </c>
      <c r="W966" s="520">
        <f>AJ966+AQ966</f>
        <v>0</v>
      </c>
      <c r="X966" s="520">
        <f>AK966+AR966</f>
        <v>0</v>
      </c>
      <c r="Y966" s="521">
        <f>AL966+AS966</f>
        <v>0</v>
      </c>
      <c r="Z966" s="519">
        <f>AT966+AY966+BF966+BK966+BP966+BU966</f>
        <v>175000</v>
      </c>
      <c r="AA966" s="520">
        <f>AU966+AZ966+BG966+BL966+BQ966+BV966</f>
        <v>84000</v>
      </c>
      <c r="AB966" s="520">
        <f>AV966+BA966+BH966+BM966+BR966+BW966</f>
        <v>81000</v>
      </c>
      <c r="AC966" s="520">
        <f>AW966+BB966+BI966+BN966+BS966+BX966</f>
        <v>0</v>
      </c>
      <c r="AD966" s="521">
        <f>AX966+BC966+BJ966+BO966+BT966+BY966</f>
        <v>10000</v>
      </c>
      <c r="AE966" s="331"/>
      <c r="AF966" s="331"/>
      <c r="AG966" s="332"/>
      <c r="AH966" s="522">
        <f>SUM(AI966:AL966)</f>
        <v>0</v>
      </c>
      <c r="AI966" s="523"/>
      <c r="AJ966" s="523"/>
      <c r="AK966" s="523"/>
      <c r="AL966" s="524"/>
      <c r="AM966" s="334"/>
      <c r="AN966" s="335"/>
      <c r="AO966" s="522">
        <f>SUM(AP966:AS966)</f>
        <v>0</v>
      </c>
      <c r="AP966" s="523"/>
      <c r="AQ966" s="523"/>
      <c r="AR966" s="523"/>
      <c r="AS966" s="525"/>
      <c r="AT966" s="519">
        <f>SUM(AU966:AX966)</f>
        <v>0</v>
      </c>
      <c r="AU966" s="523"/>
      <c r="AV966" s="523"/>
      <c r="AW966" s="523"/>
      <c r="AX966" s="524"/>
      <c r="AY966" s="522">
        <f>SUM(AZ966:BC966)</f>
        <v>175000</v>
      </c>
      <c r="AZ966" s="523">
        <v>84000</v>
      </c>
      <c r="BA966" s="523">
        <v>81000</v>
      </c>
      <c r="BB966" s="523"/>
      <c r="BC966" s="526">
        <v>10000</v>
      </c>
      <c r="BD966" s="334"/>
      <c r="BE966" s="331"/>
      <c r="BF966" s="522">
        <f>SUM(BG966:BJ966)</f>
        <v>0</v>
      </c>
      <c r="BG966" s="523"/>
      <c r="BH966" s="523"/>
      <c r="BI966" s="523"/>
      <c r="BJ966" s="524"/>
      <c r="BK966" s="522">
        <f>SUM(BL966:BO966)</f>
        <v>0</v>
      </c>
      <c r="BL966" s="523"/>
      <c r="BM966" s="523"/>
      <c r="BN966" s="523"/>
      <c r="BO966" s="526"/>
      <c r="BP966" s="527">
        <f>SUM(BQ966:BT966)</f>
        <v>0</v>
      </c>
      <c r="BQ966" s="523"/>
      <c r="BR966" s="523"/>
      <c r="BS966" s="523"/>
      <c r="BT966" s="526"/>
      <c r="BU966" s="249">
        <f>SUM(BV966:BY966)</f>
        <v>0</v>
      </c>
      <c r="BV966" s="238"/>
      <c r="BW966" s="238"/>
      <c r="BX966" s="238"/>
      <c r="BY966" s="246"/>
      <c r="CA966" s="222"/>
      <c r="CB966" s="216"/>
      <c r="CC966" s="216"/>
      <c r="CD966" s="216"/>
      <c r="CE966" s="216"/>
      <c r="CF966" s="216">
        <f t="shared" si="715"/>
        <v>0</v>
      </c>
      <c r="CH966" s="376"/>
    </row>
    <row r="967" spans="1:88" s="211" customFormat="1" ht="16.5" customHeight="1" x14ac:dyDescent="0.15">
      <c r="A967" s="213"/>
      <c r="B967" s="498"/>
      <c r="C967" s="542"/>
      <c r="D967" s="719" t="s">
        <v>1834</v>
      </c>
      <c r="E967" s="592"/>
      <c r="F967" s="593"/>
      <c r="G967" s="514"/>
      <c r="H967" s="1182">
        <v>3</v>
      </c>
      <c r="I967" s="516"/>
      <c r="J967" s="517"/>
      <c r="K967" s="364"/>
      <c r="L967" s="364"/>
      <c r="M967" s="364"/>
      <c r="N967" s="364"/>
      <c r="O967" s="364"/>
      <c r="P967" s="364"/>
      <c r="Q967" s="365"/>
      <c r="R967" s="437"/>
      <c r="S967" s="437"/>
      <c r="T967" s="1170">
        <f>SUBTOTAL(9,T966:T966)</f>
        <v>175000</v>
      </c>
      <c r="U967" s="519">
        <f t="shared" ref="U967:AD967" si="740">SUBTOTAL(9,U966:U966)</f>
        <v>0</v>
      </c>
      <c r="V967" s="520">
        <f t="shared" si="740"/>
        <v>0</v>
      </c>
      <c r="W967" s="520">
        <f t="shared" si="740"/>
        <v>0</v>
      </c>
      <c r="X967" s="520">
        <f t="shared" si="740"/>
        <v>0</v>
      </c>
      <c r="Y967" s="521">
        <f t="shared" si="740"/>
        <v>0</v>
      </c>
      <c r="Z967" s="1170">
        <f t="shared" si="740"/>
        <v>175000</v>
      </c>
      <c r="AA967" s="1171">
        <f t="shared" si="740"/>
        <v>84000</v>
      </c>
      <c r="AB967" s="1171">
        <f t="shared" si="740"/>
        <v>81000</v>
      </c>
      <c r="AC967" s="520">
        <f t="shared" si="740"/>
        <v>0</v>
      </c>
      <c r="AD967" s="1172">
        <f t="shared" si="740"/>
        <v>10000</v>
      </c>
      <c r="AE967" s="331"/>
      <c r="AF967" s="331"/>
      <c r="AG967" s="332"/>
      <c r="AH967" s="522"/>
      <c r="AI967" s="523"/>
      <c r="AJ967" s="523"/>
      <c r="AK967" s="523"/>
      <c r="AL967" s="524"/>
      <c r="AM967" s="334"/>
      <c r="AN967" s="335"/>
      <c r="AO967" s="522"/>
      <c r="AP967" s="523"/>
      <c r="AQ967" s="523"/>
      <c r="AR967" s="523"/>
      <c r="AS967" s="525"/>
      <c r="AT967" s="519"/>
      <c r="AU967" s="523"/>
      <c r="AV967" s="523"/>
      <c r="AW967" s="523"/>
      <c r="AX967" s="524"/>
      <c r="AY967" s="522"/>
      <c r="AZ967" s="523"/>
      <c r="BA967" s="523"/>
      <c r="BB967" s="523"/>
      <c r="BC967" s="526"/>
      <c r="BD967" s="334"/>
      <c r="BE967" s="331"/>
      <c r="BF967" s="522"/>
      <c r="BG967" s="523"/>
      <c r="BH967" s="523"/>
      <c r="BI967" s="523"/>
      <c r="BJ967" s="524"/>
      <c r="BK967" s="522"/>
      <c r="BL967" s="523"/>
      <c r="BM967" s="523"/>
      <c r="BN967" s="523"/>
      <c r="BO967" s="526"/>
      <c r="BP967" s="527"/>
      <c r="BQ967" s="523"/>
      <c r="BR967" s="523"/>
      <c r="BS967" s="523"/>
      <c r="BT967" s="526"/>
      <c r="BU967" s="249"/>
      <c r="BV967" s="238"/>
      <c r="BW967" s="238"/>
      <c r="BX967" s="238"/>
      <c r="BY967" s="246"/>
      <c r="CA967" s="222"/>
      <c r="CB967" s="216"/>
      <c r="CC967" s="216"/>
      <c r="CD967" s="216"/>
      <c r="CE967" s="216"/>
      <c r="CF967" s="216">
        <f t="shared" si="715"/>
        <v>0</v>
      </c>
      <c r="CH967" s="376"/>
    </row>
    <row r="968" spans="1:88" s="211" customFormat="1" ht="16.5" customHeight="1" x14ac:dyDescent="0.15">
      <c r="A968" s="213">
        <f t="shared" ref="A968:A983" si="741">+ROW()-14</f>
        <v>954</v>
      </c>
      <c r="B968" s="236" t="s">
        <v>26</v>
      </c>
      <c r="C968" s="268" t="s">
        <v>1845</v>
      </c>
      <c r="D968" s="266" t="s">
        <v>1846</v>
      </c>
      <c r="E968" s="267" t="s">
        <v>1840</v>
      </c>
      <c r="F968" s="272" t="s">
        <v>1841</v>
      </c>
      <c r="G968" s="224" t="s">
        <v>1847</v>
      </c>
      <c r="H968" s="315">
        <v>3</v>
      </c>
      <c r="I968" s="275">
        <v>44102</v>
      </c>
      <c r="J968" s="320">
        <v>44469</v>
      </c>
      <c r="K968" s="232">
        <v>10</v>
      </c>
      <c r="L968" s="232">
        <v>7</v>
      </c>
      <c r="M968" s="232">
        <v>3</v>
      </c>
      <c r="N968" s="232">
        <v>1</v>
      </c>
      <c r="O968" s="232">
        <v>1</v>
      </c>
      <c r="P968" s="232">
        <v>1</v>
      </c>
      <c r="Q968" s="233">
        <v>1</v>
      </c>
      <c r="R968" s="255"/>
      <c r="S968" s="255"/>
      <c r="T968" s="258">
        <v>104000</v>
      </c>
      <c r="U968" s="214">
        <f t="shared" ref="U968:U983" si="742">AH968+AO968</f>
        <v>0</v>
      </c>
      <c r="V968" s="218">
        <f t="shared" ref="V968:V983" si="743">AI968+AP968</f>
        <v>0</v>
      </c>
      <c r="W968" s="218">
        <f t="shared" ref="W968:W983" si="744">AJ968+AQ968</f>
        <v>0</v>
      </c>
      <c r="X968" s="218">
        <f t="shared" ref="X968:X983" si="745">AK968+AR968</f>
        <v>0</v>
      </c>
      <c r="Y968" s="212">
        <f t="shared" ref="Y968:Y983" si="746">AL968+AS968</f>
        <v>0</v>
      </c>
      <c r="Z968" s="214">
        <f t="shared" ref="Z968:Z983" si="747">AT968+AY968+BF968+BK968+BP968+BU968</f>
        <v>104000</v>
      </c>
      <c r="AA968" s="218">
        <f t="shared" ref="AA968:AA983" si="748">AU968+AZ968+BG968+BL968+BQ968+BV968</f>
        <v>0</v>
      </c>
      <c r="AB968" s="218">
        <f t="shared" ref="AB968:AB983" si="749">AV968+BA968+BH968+BM968+BR968+BW968</f>
        <v>0</v>
      </c>
      <c r="AC968" s="218">
        <f t="shared" ref="AC968:AC983" si="750">AW968+BB968+BI968+BN968+BS968+BX968</f>
        <v>0</v>
      </c>
      <c r="AD968" s="212">
        <f t="shared" ref="AD968:AD983" si="751">AX968+BC968+BJ968+BO968+BT968+BY968</f>
        <v>104000</v>
      </c>
      <c r="AE968" s="252"/>
      <c r="AF968" s="252"/>
      <c r="AH968" s="249">
        <f t="shared" ref="AH968:AH983" si="752">SUM(AI968:AL968)</f>
        <v>0</v>
      </c>
      <c r="AI968" s="238"/>
      <c r="AJ968" s="238"/>
      <c r="AK968" s="238"/>
      <c r="AL968" s="239"/>
      <c r="AM968" s="254"/>
      <c r="AN968" s="262"/>
      <c r="AO968" s="249">
        <f t="shared" ref="AO968:AO983" si="753">SUM(AP968:AS968)</f>
        <v>0</v>
      </c>
      <c r="AP968" s="238"/>
      <c r="AQ968" s="238"/>
      <c r="AR968" s="238"/>
      <c r="AS968" s="242"/>
      <c r="AT968" s="214">
        <f t="shared" ref="AT968:AT983" si="754">SUM(AU968:AX968)</f>
        <v>0</v>
      </c>
      <c r="AU968" s="238"/>
      <c r="AV968" s="238"/>
      <c r="AW968" s="238"/>
      <c r="AX968" s="239"/>
      <c r="AY968" s="249">
        <f t="shared" ref="AY968:AY983" si="755">SUM(AZ968:BC968)</f>
        <v>104000</v>
      </c>
      <c r="AZ968" s="238"/>
      <c r="BA968" s="238"/>
      <c r="BB968" s="238"/>
      <c r="BC968" s="246">
        <v>104000</v>
      </c>
      <c r="BD968" s="254"/>
      <c r="BE968" s="252"/>
      <c r="BF968" s="249">
        <f t="shared" ref="BF968:BF983" si="756">SUM(BG968:BJ968)</f>
        <v>0</v>
      </c>
      <c r="BG968" s="238"/>
      <c r="BH968" s="238"/>
      <c r="BI968" s="238"/>
      <c r="BJ968" s="239"/>
      <c r="BK968" s="249">
        <f t="shared" ref="BK968:BK983" si="757">SUM(BL968:BO968)</f>
        <v>0</v>
      </c>
      <c r="BL968" s="238"/>
      <c r="BM968" s="238"/>
      <c r="BN968" s="238"/>
      <c r="BO968" s="246"/>
      <c r="BP968" s="223">
        <f t="shared" ref="BP968:BP983" si="758">SUM(BQ968:BT968)</f>
        <v>0</v>
      </c>
      <c r="BQ968" s="238"/>
      <c r="BR968" s="238"/>
      <c r="BS968" s="238"/>
      <c r="BT968" s="246"/>
      <c r="BU968" s="249">
        <f t="shared" ref="BU968:BU983" si="759">SUM(BV968:BY968)</f>
        <v>0</v>
      </c>
      <c r="BV968" s="238"/>
      <c r="BW968" s="238"/>
      <c r="BX968" s="238"/>
      <c r="BY968" s="246"/>
      <c r="CA968" s="222">
        <v>858</v>
      </c>
      <c r="CB968" s="216"/>
      <c r="CC968" s="216"/>
      <c r="CD968" s="216"/>
      <c r="CE968" s="216"/>
      <c r="CF968" s="216">
        <f t="shared" si="715"/>
        <v>0</v>
      </c>
      <c r="CH968" s="263">
        <v>32</v>
      </c>
      <c r="CJ968" s="274">
        <v>131</v>
      </c>
    </row>
    <row r="969" spans="1:88" s="211" customFormat="1" ht="16.5" customHeight="1" x14ac:dyDescent="0.15">
      <c r="A969" s="213">
        <f t="shared" si="741"/>
        <v>955</v>
      </c>
      <c r="B969" s="236" t="s">
        <v>26</v>
      </c>
      <c r="C969" s="268" t="s">
        <v>1848</v>
      </c>
      <c r="D969" s="266" t="s">
        <v>1846</v>
      </c>
      <c r="E969" s="267" t="s">
        <v>1840</v>
      </c>
      <c r="F969" s="272" t="s">
        <v>1841</v>
      </c>
      <c r="G969" s="224" t="s">
        <v>1849</v>
      </c>
      <c r="H969" s="315">
        <v>3</v>
      </c>
      <c r="I969" s="275">
        <v>44102</v>
      </c>
      <c r="J969" s="320">
        <v>44469</v>
      </c>
      <c r="K969" s="232">
        <v>10</v>
      </c>
      <c r="L969" s="232">
        <v>7</v>
      </c>
      <c r="M969" s="232">
        <v>3</v>
      </c>
      <c r="N969" s="232">
        <v>1</v>
      </c>
      <c r="O969" s="232">
        <v>1</v>
      </c>
      <c r="P969" s="232">
        <v>1</v>
      </c>
      <c r="Q969" s="233">
        <v>1</v>
      </c>
      <c r="R969" s="255"/>
      <c r="S969" s="255"/>
      <c r="T969" s="258">
        <v>436000</v>
      </c>
      <c r="U969" s="214">
        <f t="shared" si="742"/>
        <v>0</v>
      </c>
      <c r="V969" s="218">
        <f t="shared" si="743"/>
        <v>0</v>
      </c>
      <c r="W969" s="218">
        <f t="shared" si="744"/>
        <v>0</v>
      </c>
      <c r="X969" s="218">
        <f t="shared" si="745"/>
        <v>0</v>
      </c>
      <c r="Y969" s="212">
        <f t="shared" si="746"/>
        <v>0</v>
      </c>
      <c r="Z969" s="214">
        <f t="shared" si="747"/>
        <v>436000</v>
      </c>
      <c r="AA969" s="218">
        <f t="shared" si="748"/>
        <v>0</v>
      </c>
      <c r="AB969" s="218">
        <f t="shared" si="749"/>
        <v>0</v>
      </c>
      <c r="AC969" s="218">
        <f t="shared" si="750"/>
        <v>0</v>
      </c>
      <c r="AD969" s="212">
        <f t="shared" si="751"/>
        <v>436000</v>
      </c>
      <c r="AE969" s="252"/>
      <c r="AF969" s="252"/>
      <c r="AH969" s="249">
        <f t="shared" si="752"/>
        <v>0</v>
      </c>
      <c r="AI969" s="238"/>
      <c r="AJ969" s="238"/>
      <c r="AK969" s="238"/>
      <c r="AL969" s="239"/>
      <c r="AM969" s="254"/>
      <c r="AN969" s="262"/>
      <c r="AO969" s="249">
        <f t="shared" si="753"/>
        <v>0</v>
      </c>
      <c r="AP969" s="238"/>
      <c r="AQ969" s="238"/>
      <c r="AR969" s="238"/>
      <c r="AS969" s="242"/>
      <c r="AT969" s="214">
        <f t="shared" si="754"/>
        <v>0</v>
      </c>
      <c r="AU969" s="238"/>
      <c r="AV969" s="238"/>
      <c r="AW969" s="238"/>
      <c r="AX969" s="239"/>
      <c r="AY969" s="249">
        <f t="shared" si="755"/>
        <v>436000</v>
      </c>
      <c r="AZ969" s="238"/>
      <c r="BA969" s="238"/>
      <c r="BB969" s="238"/>
      <c r="BC969" s="246">
        <v>436000</v>
      </c>
      <c r="BD969" s="254"/>
      <c r="BE969" s="252"/>
      <c r="BF969" s="249">
        <f t="shared" si="756"/>
        <v>0</v>
      </c>
      <c r="BG969" s="238"/>
      <c r="BH969" s="238"/>
      <c r="BI969" s="238"/>
      <c r="BJ969" s="239"/>
      <c r="BK969" s="249">
        <f t="shared" si="757"/>
        <v>0</v>
      </c>
      <c r="BL969" s="238"/>
      <c r="BM969" s="238"/>
      <c r="BN969" s="238"/>
      <c r="BO969" s="246"/>
      <c r="BP969" s="223">
        <f t="shared" si="758"/>
        <v>0</v>
      </c>
      <c r="BQ969" s="238"/>
      <c r="BR969" s="238"/>
      <c r="BS969" s="238"/>
      <c r="BT969" s="246"/>
      <c r="BU969" s="249">
        <f t="shared" si="759"/>
        <v>0</v>
      </c>
      <c r="BV969" s="238"/>
      <c r="BW969" s="238"/>
      <c r="BX969" s="238"/>
      <c r="BY969" s="246"/>
      <c r="CA969" s="222">
        <v>859</v>
      </c>
      <c r="CB969" s="216"/>
      <c r="CC969" s="216"/>
      <c r="CD969" s="216"/>
      <c r="CE969" s="216"/>
      <c r="CF969" s="216">
        <f t="shared" si="715"/>
        <v>0</v>
      </c>
      <c r="CH969" s="263">
        <v>32</v>
      </c>
      <c r="CJ969" s="274">
        <v>131</v>
      </c>
    </row>
    <row r="970" spans="1:88" s="211" customFormat="1" ht="16.5" customHeight="1" x14ac:dyDescent="0.15">
      <c r="A970" s="213">
        <f t="shared" si="741"/>
        <v>956</v>
      </c>
      <c r="B970" s="237" t="s">
        <v>26</v>
      </c>
      <c r="C970" s="303" t="s">
        <v>1850</v>
      </c>
      <c r="D970" s="304" t="s">
        <v>1846</v>
      </c>
      <c r="E970" s="267" t="s">
        <v>1840</v>
      </c>
      <c r="F970" s="292" t="s">
        <v>1841</v>
      </c>
      <c r="G970" s="227" t="s">
        <v>1851</v>
      </c>
      <c r="H970" s="315">
        <v>3</v>
      </c>
      <c r="I970" s="275">
        <v>44287</v>
      </c>
      <c r="J970" s="320">
        <v>44651</v>
      </c>
      <c r="K970" s="234">
        <v>10</v>
      </c>
      <c r="L970" s="234">
        <v>7</v>
      </c>
      <c r="M970" s="234">
        <v>3</v>
      </c>
      <c r="N970" s="234">
        <v>1</v>
      </c>
      <c r="O970" s="234">
        <v>1</v>
      </c>
      <c r="P970" s="234">
        <v>1</v>
      </c>
      <c r="Q970" s="235">
        <v>1</v>
      </c>
      <c r="R970" s="255"/>
      <c r="S970" s="255"/>
      <c r="T970" s="261">
        <v>5000</v>
      </c>
      <c r="U970" s="219">
        <f t="shared" si="742"/>
        <v>0</v>
      </c>
      <c r="V970" s="220">
        <f t="shared" si="743"/>
        <v>0</v>
      </c>
      <c r="W970" s="220">
        <f t="shared" si="744"/>
        <v>0</v>
      </c>
      <c r="X970" s="220">
        <f t="shared" si="745"/>
        <v>0</v>
      </c>
      <c r="Y970" s="221">
        <f t="shared" si="746"/>
        <v>0</v>
      </c>
      <c r="Z970" s="219">
        <f t="shared" si="747"/>
        <v>5000</v>
      </c>
      <c r="AA970" s="220">
        <f t="shared" si="748"/>
        <v>0</v>
      </c>
      <c r="AB970" s="220">
        <f t="shared" si="749"/>
        <v>0</v>
      </c>
      <c r="AC970" s="220">
        <f t="shared" si="750"/>
        <v>0</v>
      </c>
      <c r="AD970" s="221">
        <f t="shared" si="751"/>
        <v>5000</v>
      </c>
      <c r="AE970" s="252"/>
      <c r="AF970" s="252"/>
      <c r="AH970" s="251">
        <f t="shared" si="752"/>
        <v>0</v>
      </c>
      <c r="AI970" s="240"/>
      <c r="AJ970" s="240"/>
      <c r="AK970" s="240"/>
      <c r="AL970" s="241"/>
      <c r="AM970" s="254"/>
      <c r="AN970" s="262"/>
      <c r="AO970" s="249">
        <f t="shared" si="753"/>
        <v>0</v>
      </c>
      <c r="AP970" s="240"/>
      <c r="AQ970" s="240"/>
      <c r="AR970" s="240"/>
      <c r="AS970" s="243"/>
      <c r="AT970" s="214">
        <f t="shared" si="754"/>
        <v>0</v>
      </c>
      <c r="AU970" s="240"/>
      <c r="AV970" s="240"/>
      <c r="AW970" s="240"/>
      <c r="AX970" s="241"/>
      <c r="AY970" s="249">
        <f t="shared" si="755"/>
        <v>5000</v>
      </c>
      <c r="AZ970" s="240"/>
      <c r="BA970" s="240"/>
      <c r="BB970" s="240"/>
      <c r="BC970" s="247">
        <v>5000</v>
      </c>
      <c r="BD970" s="254"/>
      <c r="BE970" s="252"/>
      <c r="BF970" s="249">
        <f t="shared" si="756"/>
        <v>0</v>
      </c>
      <c r="BG970" s="240"/>
      <c r="BH970" s="240"/>
      <c r="BI970" s="240"/>
      <c r="BJ970" s="241"/>
      <c r="BK970" s="249">
        <f t="shared" si="757"/>
        <v>0</v>
      </c>
      <c r="BL970" s="240"/>
      <c r="BM970" s="240"/>
      <c r="BN970" s="240"/>
      <c r="BO970" s="247"/>
      <c r="BP970" s="223">
        <f t="shared" si="758"/>
        <v>0</v>
      </c>
      <c r="BQ970" s="240"/>
      <c r="BR970" s="240"/>
      <c r="BS970" s="240"/>
      <c r="BT970" s="247"/>
      <c r="BU970" s="249">
        <f t="shared" si="759"/>
        <v>0</v>
      </c>
      <c r="BV970" s="240"/>
      <c r="BW970" s="240"/>
      <c r="BX970" s="240"/>
      <c r="BY970" s="247"/>
      <c r="CA970" s="222">
        <v>860</v>
      </c>
      <c r="CB970" s="216"/>
      <c r="CC970" s="216"/>
      <c r="CD970" s="216"/>
      <c r="CE970" s="216"/>
      <c r="CF970" s="216">
        <f t="shared" si="715"/>
        <v>0</v>
      </c>
      <c r="CH970" s="263">
        <v>32</v>
      </c>
      <c r="CJ970" s="274">
        <v>131</v>
      </c>
    </row>
    <row r="971" spans="1:88" s="211" customFormat="1" ht="16.5" customHeight="1" x14ac:dyDescent="0.15">
      <c r="A971" s="213">
        <f t="shared" si="741"/>
        <v>957</v>
      </c>
      <c r="B971" s="236" t="s">
        <v>26</v>
      </c>
      <c r="C971" s="268" t="s">
        <v>1852</v>
      </c>
      <c r="D971" s="266" t="s">
        <v>1846</v>
      </c>
      <c r="E971" s="267" t="s">
        <v>1840</v>
      </c>
      <c r="F971" s="272" t="s">
        <v>1841</v>
      </c>
      <c r="G971" s="224" t="s">
        <v>1853</v>
      </c>
      <c r="H971" s="315">
        <v>3</v>
      </c>
      <c r="I971" s="275">
        <v>44287</v>
      </c>
      <c r="J971" s="320">
        <v>44530</v>
      </c>
      <c r="K971" s="232">
        <v>10</v>
      </c>
      <c r="L971" s="232">
        <v>7</v>
      </c>
      <c r="M971" s="232">
        <v>3</v>
      </c>
      <c r="N971" s="232">
        <v>1</v>
      </c>
      <c r="O971" s="232">
        <v>1</v>
      </c>
      <c r="P971" s="232">
        <v>1</v>
      </c>
      <c r="Q971" s="233">
        <v>1</v>
      </c>
      <c r="R971" s="255"/>
      <c r="S971" s="255"/>
      <c r="T971" s="258">
        <v>2000</v>
      </c>
      <c r="U971" s="214">
        <f t="shared" si="742"/>
        <v>0</v>
      </c>
      <c r="V971" s="218">
        <f t="shared" si="743"/>
        <v>0</v>
      </c>
      <c r="W971" s="218">
        <f t="shared" si="744"/>
        <v>0</v>
      </c>
      <c r="X971" s="218">
        <f t="shared" si="745"/>
        <v>0</v>
      </c>
      <c r="Y971" s="212">
        <f t="shared" si="746"/>
        <v>0</v>
      </c>
      <c r="Z971" s="214">
        <f t="shared" si="747"/>
        <v>2000</v>
      </c>
      <c r="AA971" s="218">
        <f t="shared" si="748"/>
        <v>0</v>
      </c>
      <c r="AB971" s="218">
        <f t="shared" si="749"/>
        <v>0</v>
      </c>
      <c r="AC971" s="218">
        <f t="shared" si="750"/>
        <v>0</v>
      </c>
      <c r="AD971" s="212">
        <f t="shared" si="751"/>
        <v>2000</v>
      </c>
      <c r="AE971" s="252"/>
      <c r="AF971" s="252"/>
      <c r="AG971" s="376"/>
      <c r="AH971" s="249">
        <f t="shared" si="752"/>
        <v>0</v>
      </c>
      <c r="AI971" s="238"/>
      <c r="AJ971" s="238"/>
      <c r="AK971" s="238"/>
      <c r="AL971" s="239"/>
      <c r="AM971" s="254"/>
      <c r="AN971" s="262"/>
      <c r="AO971" s="249">
        <f t="shared" si="753"/>
        <v>0</v>
      </c>
      <c r="AP971" s="238"/>
      <c r="AQ971" s="238"/>
      <c r="AR971" s="238"/>
      <c r="AS971" s="242"/>
      <c r="AT971" s="214">
        <f t="shared" si="754"/>
        <v>0</v>
      </c>
      <c r="AU971" s="238"/>
      <c r="AV971" s="238"/>
      <c r="AW971" s="238"/>
      <c r="AX971" s="239"/>
      <c r="AY971" s="249">
        <f t="shared" si="755"/>
        <v>2000</v>
      </c>
      <c r="AZ971" s="238"/>
      <c r="BA971" s="238"/>
      <c r="BB971" s="238"/>
      <c r="BC971" s="246">
        <v>2000</v>
      </c>
      <c r="BD971" s="254"/>
      <c r="BE971" s="252"/>
      <c r="BF971" s="249">
        <f t="shared" si="756"/>
        <v>0</v>
      </c>
      <c r="BG971" s="238"/>
      <c r="BH971" s="238"/>
      <c r="BI971" s="238"/>
      <c r="BJ971" s="239"/>
      <c r="BK971" s="249">
        <f t="shared" si="757"/>
        <v>0</v>
      </c>
      <c r="BL971" s="238"/>
      <c r="BM971" s="238"/>
      <c r="BN971" s="238"/>
      <c r="BO971" s="246"/>
      <c r="BP971" s="223">
        <f t="shared" si="758"/>
        <v>0</v>
      </c>
      <c r="BQ971" s="238"/>
      <c r="BR971" s="238"/>
      <c r="BS971" s="238"/>
      <c r="BT971" s="246"/>
      <c r="BU971" s="249">
        <f t="shared" si="759"/>
        <v>0</v>
      </c>
      <c r="BV971" s="238"/>
      <c r="BW971" s="238"/>
      <c r="BX971" s="238"/>
      <c r="BY971" s="246"/>
      <c r="CA971" s="222">
        <v>861</v>
      </c>
      <c r="CB971" s="216"/>
      <c r="CC971" s="216"/>
      <c r="CD971" s="216"/>
      <c r="CE971" s="216"/>
      <c r="CF971" s="216">
        <f t="shared" si="715"/>
        <v>0</v>
      </c>
      <c r="CH971" s="263">
        <v>32</v>
      </c>
      <c r="CJ971" s="274">
        <v>131</v>
      </c>
    </row>
    <row r="972" spans="1:88" s="211" customFormat="1" ht="16.5" customHeight="1" x14ac:dyDescent="0.15">
      <c r="A972" s="213">
        <f t="shared" si="741"/>
        <v>958</v>
      </c>
      <c r="B972" s="237" t="s">
        <v>26</v>
      </c>
      <c r="C972" s="303" t="s">
        <v>1854</v>
      </c>
      <c r="D972" s="304" t="s">
        <v>1846</v>
      </c>
      <c r="E972" s="267" t="s">
        <v>1840</v>
      </c>
      <c r="F972" s="292" t="s">
        <v>1841</v>
      </c>
      <c r="G972" s="227" t="s">
        <v>1855</v>
      </c>
      <c r="H972" s="315">
        <v>3</v>
      </c>
      <c r="I972" s="275">
        <v>44287</v>
      </c>
      <c r="J972" s="320">
        <v>44651</v>
      </c>
      <c r="K972" s="234">
        <v>10</v>
      </c>
      <c r="L972" s="234">
        <v>7</v>
      </c>
      <c r="M972" s="234">
        <v>3</v>
      </c>
      <c r="N972" s="234">
        <v>1</v>
      </c>
      <c r="O972" s="234">
        <v>1</v>
      </c>
      <c r="P972" s="234">
        <v>1</v>
      </c>
      <c r="Q972" s="235">
        <v>1</v>
      </c>
      <c r="R972" s="255"/>
      <c r="S972" s="255"/>
      <c r="T972" s="261">
        <v>103000</v>
      </c>
      <c r="U972" s="219">
        <f t="shared" si="742"/>
        <v>0</v>
      </c>
      <c r="V972" s="220">
        <f t="shared" si="743"/>
        <v>0</v>
      </c>
      <c r="W972" s="220">
        <f t="shared" si="744"/>
        <v>0</v>
      </c>
      <c r="X972" s="220">
        <f t="shared" si="745"/>
        <v>0</v>
      </c>
      <c r="Y972" s="221">
        <f t="shared" si="746"/>
        <v>0</v>
      </c>
      <c r="Z972" s="219">
        <f t="shared" si="747"/>
        <v>103000</v>
      </c>
      <c r="AA972" s="220">
        <f t="shared" si="748"/>
        <v>0</v>
      </c>
      <c r="AB972" s="220">
        <f t="shared" si="749"/>
        <v>0</v>
      </c>
      <c r="AC972" s="220">
        <f t="shared" si="750"/>
        <v>0</v>
      </c>
      <c r="AD972" s="221">
        <f t="shared" si="751"/>
        <v>103000</v>
      </c>
      <c r="AE972" s="252"/>
      <c r="AF972" s="252"/>
      <c r="AH972" s="251">
        <f t="shared" si="752"/>
        <v>0</v>
      </c>
      <c r="AI972" s="240"/>
      <c r="AJ972" s="240"/>
      <c r="AK972" s="240"/>
      <c r="AL972" s="241"/>
      <c r="AM972" s="254"/>
      <c r="AN972" s="262"/>
      <c r="AO972" s="249">
        <f t="shared" si="753"/>
        <v>0</v>
      </c>
      <c r="AP972" s="240"/>
      <c r="AQ972" s="240"/>
      <c r="AR972" s="240"/>
      <c r="AS972" s="243"/>
      <c r="AT972" s="214">
        <f t="shared" si="754"/>
        <v>0</v>
      </c>
      <c r="AU972" s="240"/>
      <c r="AV972" s="240"/>
      <c r="AW972" s="240"/>
      <c r="AX972" s="241"/>
      <c r="AY972" s="249">
        <f t="shared" si="755"/>
        <v>103000</v>
      </c>
      <c r="AZ972" s="240"/>
      <c r="BA972" s="240"/>
      <c r="BB972" s="240"/>
      <c r="BC972" s="247">
        <v>103000</v>
      </c>
      <c r="BD972" s="254"/>
      <c r="BE972" s="252"/>
      <c r="BF972" s="249">
        <f t="shared" si="756"/>
        <v>0</v>
      </c>
      <c r="BG972" s="240"/>
      <c r="BH972" s="240"/>
      <c r="BI972" s="240"/>
      <c r="BJ972" s="241"/>
      <c r="BK972" s="249">
        <f t="shared" si="757"/>
        <v>0</v>
      </c>
      <c r="BL972" s="240"/>
      <c r="BM972" s="240"/>
      <c r="BN972" s="240"/>
      <c r="BO972" s="247"/>
      <c r="BP972" s="223">
        <f t="shared" si="758"/>
        <v>0</v>
      </c>
      <c r="BQ972" s="240"/>
      <c r="BR972" s="240"/>
      <c r="BS972" s="240"/>
      <c r="BT972" s="247"/>
      <c r="BU972" s="249">
        <f t="shared" si="759"/>
        <v>0</v>
      </c>
      <c r="BV972" s="240"/>
      <c r="BW972" s="240"/>
      <c r="BX972" s="240"/>
      <c r="BY972" s="247"/>
      <c r="CA972" s="222">
        <v>862</v>
      </c>
      <c r="CB972" s="216"/>
      <c r="CC972" s="216"/>
      <c r="CD972" s="216"/>
      <c r="CE972" s="216"/>
      <c r="CF972" s="216">
        <f t="shared" si="715"/>
        <v>0</v>
      </c>
      <c r="CH972" s="263">
        <v>32</v>
      </c>
      <c r="CJ972" s="274">
        <v>131</v>
      </c>
    </row>
    <row r="973" spans="1:88" s="211" customFormat="1" ht="16.5" customHeight="1" x14ac:dyDescent="0.15">
      <c r="A973" s="213">
        <f t="shared" si="741"/>
        <v>959</v>
      </c>
      <c r="B973" s="236" t="s">
        <v>26</v>
      </c>
      <c r="C973" s="268" t="s">
        <v>1856</v>
      </c>
      <c r="D973" s="266" t="s">
        <v>1846</v>
      </c>
      <c r="E973" s="267" t="s">
        <v>1840</v>
      </c>
      <c r="F973" s="272" t="s">
        <v>1841</v>
      </c>
      <c r="G973" s="224" t="s">
        <v>1857</v>
      </c>
      <c r="H973" s="315">
        <v>3</v>
      </c>
      <c r="I973" s="275">
        <v>44287</v>
      </c>
      <c r="J973" s="320">
        <v>44651</v>
      </c>
      <c r="K973" s="232">
        <v>10</v>
      </c>
      <c r="L973" s="232">
        <v>7</v>
      </c>
      <c r="M973" s="232">
        <v>3</v>
      </c>
      <c r="N973" s="232">
        <v>1</v>
      </c>
      <c r="O973" s="232">
        <v>1</v>
      </c>
      <c r="P973" s="232">
        <v>1</v>
      </c>
      <c r="Q973" s="233">
        <v>1</v>
      </c>
      <c r="R973" s="255"/>
      <c r="S973" s="255"/>
      <c r="T973" s="258">
        <v>31000</v>
      </c>
      <c r="U973" s="214">
        <f t="shared" si="742"/>
        <v>0</v>
      </c>
      <c r="V973" s="218">
        <f t="shared" si="743"/>
        <v>0</v>
      </c>
      <c r="W973" s="218">
        <f t="shared" si="744"/>
        <v>0</v>
      </c>
      <c r="X973" s="218">
        <f t="shared" si="745"/>
        <v>0</v>
      </c>
      <c r="Y973" s="212">
        <f t="shared" si="746"/>
        <v>0</v>
      </c>
      <c r="Z973" s="214">
        <f t="shared" si="747"/>
        <v>31000</v>
      </c>
      <c r="AA973" s="218">
        <f t="shared" si="748"/>
        <v>0</v>
      </c>
      <c r="AB973" s="218">
        <f t="shared" si="749"/>
        <v>0</v>
      </c>
      <c r="AC973" s="218">
        <f t="shared" si="750"/>
        <v>0</v>
      </c>
      <c r="AD973" s="212">
        <f t="shared" si="751"/>
        <v>31000</v>
      </c>
      <c r="AE973" s="252"/>
      <c r="AF973" s="252"/>
      <c r="AH973" s="249">
        <f t="shared" si="752"/>
        <v>0</v>
      </c>
      <c r="AI973" s="238"/>
      <c r="AJ973" s="238"/>
      <c r="AK973" s="238"/>
      <c r="AL973" s="239"/>
      <c r="AM973" s="254"/>
      <c r="AN973" s="262"/>
      <c r="AO973" s="249">
        <f t="shared" si="753"/>
        <v>0</v>
      </c>
      <c r="AP973" s="238"/>
      <c r="AQ973" s="238"/>
      <c r="AR973" s="238"/>
      <c r="AS973" s="242"/>
      <c r="AT973" s="214">
        <f t="shared" si="754"/>
        <v>0</v>
      </c>
      <c r="AU973" s="238"/>
      <c r="AV973" s="238"/>
      <c r="AW973" s="238"/>
      <c r="AX973" s="239"/>
      <c r="AY973" s="249">
        <f t="shared" si="755"/>
        <v>31000</v>
      </c>
      <c r="AZ973" s="238"/>
      <c r="BA973" s="238"/>
      <c r="BB973" s="238"/>
      <c r="BC973" s="246">
        <v>31000</v>
      </c>
      <c r="BD973" s="254"/>
      <c r="BE973" s="252"/>
      <c r="BF973" s="249">
        <f t="shared" si="756"/>
        <v>0</v>
      </c>
      <c r="BG973" s="238"/>
      <c r="BH973" s="238"/>
      <c r="BI973" s="238"/>
      <c r="BJ973" s="239"/>
      <c r="BK973" s="249">
        <f t="shared" si="757"/>
        <v>0</v>
      </c>
      <c r="BL973" s="238"/>
      <c r="BM973" s="238"/>
      <c r="BN973" s="238"/>
      <c r="BO973" s="246"/>
      <c r="BP973" s="223">
        <f t="shared" si="758"/>
        <v>0</v>
      </c>
      <c r="BQ973" s="238"/>
      <c r="BR973" s="238"/>
      <c r="BS973" s="238"/>
      <c r="BT973" s="246"/>
      <c r="BU973" s="249">
        <f t="shared" si="759"/>
        <v>0</v>
      </c>
      <c r="BV973" s="238"/>
      <c r="BW973" s="238"/>
      <c r="BX973" s="238"/>
      <c r="BY973" s="246"/>
      <c r="CA973" s="222">
        <v>863</v>
      </c>
      <c r="CB973" s="216"/>
      <c r="CC973" s="216"/>
      <c r="CD973" s="216"/>
      <c r="CE973" s="216"/>
      <c r="CF973" s="216">
        <f t="shared" si="715"/>
        <v>0</v>
      </c>
      <c r="CH973" s="263">
        <v>32</v>
      </c>
      <c r="CJ973" s="274">
        <v>131</v>
      </c>
    </row>
    <row r="974" spans="1:88" s="211" customFormat="1" ht="16.5" customHeight="1" x14ac:dyDescent="0.15">
      <c r="A974" s="213">
        <f t="shared" si="741"/>
        <v>960</v>
      </c>
      <c r="B974" s="237" t="s">
        <v>26</v>
      </c>
      <c r="C974" s="303" t="s">
        <v>1858</v>
      </c>
      <c r="D974" s="304" t="s">
        <v>1846</v>
      </c>
      <c r="E974" s="267" t="s">
        <v>1840</v>
      </c>
      <c r="F974" s="292" t="s">
        <v>1841</v>
      </c>
      <c r="G974" s="227" t="s">
        <v>1859</v>
      </c>
      <c r="H974" s="315">
        <v>3</v>
      </c>
      <c r="I974" s="275">
        <v>44287</v>
      </c>
      <c r="J974" s="320">
        <v>44651</v>
      </c>
      <c r="K974" s="234">
        <v>10</v>
      </c>
      <c r="L974" s="234">
        <v>7</v>
      </c>
      <c r="M974" s="234">
        <v>3</v>
      </c>
      <c r="N974" s="234">
        <v>1</v>
      </c>
      <c r="O974" s="234">
        <v>1</v>
      </c>
      <c r="P974" s="234">
        <v>1</v>
      </c>
      <c r="Q974" s="235">
        <v>1</v>
      </c>
      <c r="R974" s="255"/>
      <c r="S974" s="255"/>
      <c r="T974" s="261">
        <v>4000</v>
      </c>
      <c r="U974" s="219">
        <f t="shared" si="742"/>
        <v>0</v>
      </c>
      <c r="V974" s="220">
        <f t="shared" si="743"/>
        <v>0</v>
      </c>
      <c r="W974" s="220">
        <f t="shared" si="744"/>
        <v>0</v>
      </c>
      <c r="X974" s="220">
        <f t="shared" si="745"/>
        <v>0</v>
      </c>
      <c r="Y974" s="221">
        <f t="shared" si="746"/>
        <v>0</v>
      </c>
      <c r="Z974" s="219">
        <f t="shared" si="747"/>
        <v>4000</v>
      </c>
      <c r="AA974" s="220">
        <f t="shared" si="748"/>
        <v>0</v>
      </c>
      <c r="AB974" s="220">
        <f t="shared" si="749"/>
        <v>0</v>
      </c>
      <c r="AC974" s="220">
        <f t="shared" si="750"/>
        <v>0</v>
      </c>
      <c r="AD974" s="221">
        <f t="shared" si="751"/>
        <v>4000</v>
      </c>
      <c r="AE974" s="252"/>
      <c r="AF974" s="252"/>
      <c r="AH974" s="251">
        <f t="shared" si="752"/>
        <v>0</v>
      </c>
      <c r="AI974" s="240"/>
      <c r="AJ974" s="240"/>
      <c r="AK974" s="240"/>
      <c r="AL974" s="241"/>
      <c r="AM974" s="254"/>
      <c r="AN974" s="262"/>
      <c r="AO974" s="249">
        <f t="shared" si="753"/>
        <v>0</v>
      </c>
      <c r="AP974" s="240"/>
      <c r="AQ974" s="240"/>
      <c r="AR974" s="240"/>
      <c r="AS974" s="243"/>
      <c r="AT974" s="214">
        <f t="shared" si="754"/>
        <v>0</v>
      </c>
      <c r="AU974" s="240"/>
      <c r="AV974" s="240"/>
      <c r="AW974" s="240"/>
      <c r="AX974" s="241"/>
      <c r="AY974" s="249">
        <f t="shared" si="755"/>
        <v>4000</v>
      </c>
      <c r="AZ974" s="240"/>
      <c r="BA974" s="240"/>
      <c r="BB974" s="240"/>
      <c r="BC974" s="247">
        <v>4000</v>
      </c>
      <c r="BD974" s="254"/>
      <c r="BE974" s="252"/>
      <c r="BF974" s="249">
        <f t="shared" si="756"/>
        <v>0</v>
      </c>
      <c r="BG974" s="240"/>
      <c r="BH974" s="240"/>
      <c r="BI974" s="240"/>
      <c r="BJ974" s="241"/>
      <c r="BK974" s="249">
        <f t="shared" si="757"/>
        <v>0</v>
      </c>
      <c r="BL974" s="240"/>
      <c r="BM974" s="240"/>
      <c r="BN974" s="240"/>
      <c r="BO974" s="247"/>
      <c r="BP974" s="223">
        <f t="shared" si="758"/>
        <v>0</v>
      </c>
      <c r="BQ974" s="240"/>
      <c r="BR974" s="240"/>
      <c r="BS974" s="240"/>
      <c r="BT974" s="247"/>
      <c r="BU974" s="249">
        <f t="shared" si="759"/>
        <v>0</v>
      </c>
      <c r="BV974" s="240"/>
      <c r="BW974" s="240"/>
      <c r="BX974" s="240"/>
      <c r="BY974" s="247"/>
      <c r="CA974" s="222">
        <v>864</v>
      </c>
      <c r="CB974" s="216"/>
      <c r="CC974" s="216"/>
      <c r="CD974" s="216"/>
      <c r="CE974" s="216"/>
      <c r="CF974" s="216">
        <f t="shared" si="715"/>
        <v>0</v>
      </c>
      <c r="CH974" s="263">
        <v>32</v>
      </c>
      <c r="CJ974" s="274">
        <v>131</v>
      </c>
    </row>
    <row r="975" spans="1:88" s="211" customFormat="1" ht="16.5" customHeight="1" x14ac:dyDescent="0.15">
      <c r="A975" s="213">
        <f t="shared" si="741"/>
        <v>961</v>
      </c>
      <c r="B975" s="237" t="s">
        <v>26</v>
      </c>
      <c r="C975" s="303" t="s">
        <v>1860</v>
      </c>
      <c r="D975" s="304" t="s">
        <v>1846</v>
      </c>
      <c r="E975" s="267" t="s">
        <v>1840</v>
      </c>
      <c r="F975" s="292" t="s">
        <v>1841</v>
      </c>
      <c r="G975" s="227" t="s">
        <v>1859</v>
      </c>
      <c r="H975" s="315">
        <v>3</v>
      </c>
      <c r="I975" s="275">
        <v>44287</v>
      </c>
      <c r="J975" s="320">
        <v>44651</v>
      </c>
      <c r="K975" s="234">
        <v>10</v>
      </c>
      <c r="L975" s="234">
        <v>7</v>
      </c>
      <c r="M975" s="234">
        <v>3</v>
      </c>
      <c r="N975" s="234">
        <v>1</v>
      </c>
      <c r="O975" s="234">
        <v>1</v>
      </c>
      <c r="P975" s="234">
        <v>1</v>
      </c>
      <c r="Q975" s="235">
        <v>1</v>
      </c>
      <c r="R975" s="255"/>
      <c r="S975" s="255"/>
      <c r="T975" s="261">
        <v>9000</v>
      </c>
      <c r="U975" s="219">
        <f t="shared" si="742"/>
        <v>0</v>
      </c>
      <c r="V975" s="220">
        <f t="shared" si="743"/>
        <v>0</v>
      </c>
      <c r="W975" s="220">
        <f t="shared" si="744"/>
        <v>0</v>
      </c>
      <c r="X975" s="220">
        <f t="shared" si="745"/>
        <v>0</v>
      </c>
      <c r="Y975" s="221">
        <f t="shared" si="746"/>
        <v>0</v>
      </c>
      <c r="Z975" s="219">
        <f t="shared" si="747"/>
        <v>9000</v>
      </c>
      <c r="AA975" s="220">
        <f t="shared" si="748"/>
        <v>0</v>
      </c>
      <c r="AB975" s="220">
        <f t="shared" si="749"/>
        <v>0</v>
      </c>
      <c r="AC975" s="220">
        <f t="shared" si="750"/>
        <v>0</v>
      </c>
      <c r="AD975" s="221">
        <f t="shared" si="751"/>
        <v>9000</v>
      </c>
      <c r="AE975" s="252"/>
      <c r="AF975" s="252"/>
      <c r="AH975" s="251">
        <f t="shared" si="752"/>
        <v>0</v>
      </c>
      <c r="AI975" s="240"/>
      <c r="AJ975" s="240"/>
      <c r="AK975" s="240"/>
      <c r="AL975" s="241"/>
      <c r="AM975" s="254"/>
      <c r="AN975" s="262"/>
      <c r="AO975" s="249">
        <f t="shared" si="753"/>
        <v>0</v>
      </c>
      <c r="AP975" s="240"/>
      <c r="AQ975" s="240"/>
      <c r="AR975" s="240"/>
      <c r="AS975" s="243"/>
      <c r="AT975" s="214">
        <f t="shared" si="754"/>
        <v>0</v>
      </c>
      <c r="AU975" s="240"/>
      <c r="AV975" s="240"/>
      <c r="AW975" s="240"/>
      <c r="AX975" s="241"/>
      <c r="AY975" s="249">
        <f t="shared" si="755"/>
        <v>9000</v>
      </c>
      <c r="AZ975" s="240"/>
      <c r="BA975" s="240"/>
      <c r="BB975" s="240"/>
      <c r="BC975" s="247">
        <v>9000</v>
      </c>
      <c r="BD975" s="254"/>
      <c r="BE975" s="252"/>
      <c r="BF975" s="249">
        <f t="shared" si="756"/>
        <v>0</v>
      </c>
      <c r="BG975" s="240"/>
      <c r="BH975" s="240"/>
      <c r="BI975" s="240"/>
      <c r="BJ975" s="241"/>
      <c r="BK975" s="249">
        <f t="shared" si="757"/>
        <v>0</v>
      </c>
      <c r="BL975" s="240"/>
      <c r="BM975" s="240"/>
      <c r="BN975" s="240"/>
      <c r="BO975" s="247"/>
      <c r="BP975" s="223">
        <f t="shared" si="758"/>
        <v>0</v>
      </c>
      <c r="BQ975" s="240"/>
      <c r="BR975" s="240"/>
      <c r="BS975" s="240"/>
      <c r="BT975" s="247"/>
      <c r="BU975" s="249">
        <f t="shared" si="759"/>
        <v>0</v>
      </c>
      <c r="BV975" s="240"/>
      <c r="BW975" s="240"/>
      <c r="BX975" s="240"/>
      <c r="BY975" s="247"/>
      <c r="CA975" s="222">
        <v>865</v>
      </c>
      <c r="CB975" s="216"/>
      <c r="CC975" s="216"/>
      <c r="CD975" s="216"/>
      <c r="CE975" s="216"/>
      <c r="CF975" s="216">
        <f t="shared" si="715"/>
        <v>0</v>
      </c>
      <c r="CH975" s="263">
        <v>32</v>
      </c>
      <c r="CJ975" s="274">
        <v>131</v>
      </c>
    </row>
    <row r="976" spans="1:88" s="211" customFormat="1" ht="16.5" customHeight="1" x14ac:dyDescent="0.15">
      <c r="A976" s="213">
        <f t="shared" si="741"/>
        <v>962</v>
      </c>
      <c r="B976" s="237" t="s">
        <v>26</v>
      </c>
      <c r="C976" s="303" t="s">
        <v>1861</v>
      </c>
      <c r="D976" s="304" t="s">
        <v>1846</v>
      </c>
      <c r="E976" s="267" t="s">
        <v>1840</v>
      </c>
      <c r="F976" s="292" t="s">
        <v>1841</v>
      </c>
      <c r="G976" s="227" t="s">
        <v>1859</v>
      </c>
      <c r="H976" s="315">
        <v>3</v>
      </c>
      <c r="I976" s="275">
        <v>44287</v>
      </c>
      <c r="J976" s="320">
        <v>44651</v>
      </c>
      <c r="K976" s="234">
        <v>10</v>
      </c>
      <c r="L976" s="234">
        <v>7</v>
      </c>
      <c r="M976" s="234">
        <v>3</v>
      </c>
      <c r="N976" s="234">
        <v>1</v>
      </c>
      <c r="O976" s="234">
        <v>1</v>
      </c>
      <c r="P976" s="234">
        <v>1</v>
      </c>
      <c r="Q976" s="235">
        <v>1</v>
      </c>
      <c r="R976" s="255"/>
      <c r="S976" s="255"/>
      <c r="T976" s="261">
        <v>4000</v>
      </c>
      <c r="U976" s="219">
        <f t="shared" si="742"/>
        <v>0</v>
      </c>
      <c r="V976" s="220">
        <f t="shared" si="743"/>
        <v>0</v>
      </c>
      <c r="W976" s="220">
        <f t="shared" si="744"/>
        <v>0</v>
      </c>
      <c r="X976" s="220">
        <f t="shared" si="745"/>
        <v>0</v>
      </c>
      <c r="Y976" s="221">
        <f t="shared" si="746"/>
        <v>0</v>
      </c>
      <c r="Z976" s="219">
        <f t="shared" si="747"/>
        <v>4000</v>
      </c>
      <c r="AA976" s="220">
        <f t="shared" si="748"/>
        <v>0</v>
      </c>
      <c r="AB976" s="220">
        <f t="shared" si="749"/>
        <v>0</v>
      </c>
      <c r="AC976" s="220">
        <f t="shared" si="750"/>
        <v>0</v>
      </c>
      <c r="AD976" s="221">
        <f t="shared" si="751"/>
        <v>4000</v>
      </c>
      <c r="AE976" s="252"/>
      <c r="AF976" s="252"/>
      <c r="AH976" s="251">
        <f t="shared" si="752"/>
        <v>0</v>
      </c>
      <c r="AI976" s="240"/>
      <c r="AJ976" s="240"/>
      <c r="AK976" s="240"/>
      <c r="AL976" s="241"/>
      <c r="AM976" s="254"/>
      <c r="AN976" s="262"/>
      <c r="AO976" s="249">
        <f t="shared" si="753"/>
        <v>0</v>
      </c>
      <c r="AP976" s="240"/>
      <c r="AQ976" s="240"/>
      <c r="AR976" s="240"/>
      <c r="AS976" s="243"/>
      <c r="AT976" s="214">
        <f t="shared" si="754"/>
        <v>0</v>
      </c>
      <c r="AU976" s="240"/>
      <c r="AV976" s="240"/>
      <c r="AW976" s="240"/>
      <c r="AX976" s="241"/>
      <c r="AY976" s="249">
        <f t="shared" si="755"/>
        <v>4000</v>
      </c>
      <c r="AZ976" s="240"/>
      <c r="BA976" s="240"/>
      <c r="BB976" s="240"/>
      <c r="BC976" s="247">
        <v>4000</v>
      </c>
      <c r="BD976" s="254"/>
      <c r="BE976" s="252"/>
      <c r="BF976" s="249">
        <f t="shared" si="756"/>
        <v>0</v>
      </c>
      <c r="BG976" s="240"/>
      <c r="BH976" s="240"/>
      <c r="BI976" s="240"/>
      <c r="BJ976" s="241"/>
      <c r="BK976" s="249">
        <f t="shared" si="757"/>
        <v>0</v>
      </c>
      <c r="BL976" s="240"/>
      <c r="BM976" s="240"/>
      <c r="BN976" s="240"/>
      <c r="BO976" s="247"/>
      <c r="BP976" s="223">
        <f t="shared" si="758"/>
        <v>0</v>
      </c>
      <c r="BQ976" s="240"/>
      <c r="BR976" s="240"/>
      <c r="BS976" s="240"/>
      <c r="BT976" s="247"/>
      <c r="BU976" s="249">
        <f t="shared" si="759"/>
        <v>0</v>
      </c>
      <c r="BV976" s="240"/>
      <c r="BW976" s="240"/>
      <c r="BX976" s="240"/>
      <c r="BY976" s="247"/>
      <c r="CA976" s="222">
        <v>866</v>
      </c>
      <c r="CB976" s="216"/>
      <c r="CC976" s="216"/>
      <c r="CD976" s="216"/>
      <c r="CE976" s="216"/>
      <c r="CF976" s="216">
        <f t="shared" si="715"/>
        <v>0</v>
      </c>
      <c r="CH976" s="263">
        <v>32</v>
      </c>
      <c r="CJ976" s="274">
        <v>131</v>
      </c>
    </row>
    <row r="977" spans="1:88" s="211" customFormat="1" ht="16.5" customHeight="1" x14ac:dyDescent="0.15">
      <c r="A977" s="213">
        <f t="shared" si="741"/>
        <v>963</v>
      </c>
      <c r="B977" s="236" t="s">
        <v>26</v>
      </c>
      <c r="C977" s="268" t="s">
        <v>1862</v>
      </c>
      <c r="D977" s="266" t="s">
        <v>1846</v>
      </c>
      <c r="E977" s="267" t="s">
        <v>1840</v>
      </c>
      <c r="F977" s="272" t="s">
        <v>1841</v>
      </c>
      <c r="G977" s="224" t="s">
        <v>1863</v>
      </c>
      <c r="H977" s="315">
        <v>3</v>
      </c>
      <c r="I977" s="275">
        <v>44287</v>
      </c>
      <c r="J977" s="320">
        <v>44651</v>
      </c>
      <c r="K977" s="232">
        <v>10</v>
      </c>
      <c r="L977" s="232">
        <v>7</v>
      </c>
      <c r="M977" s="232">
        <v>3</v>
      </c>
      <c r="N977" s="232">
        <v>1</v>
      </c>
      <c r="O977" s="232">
        <v>1</v>
      </c>
      <c r="P977" s="232">
        <v>1</v>
      </c>
      <c r="Q977" s="233">
        <v>1</v>
      </c>
      <c r="R977" s="255"/>
      <c r="S977" s="255"/>
      <c r="T977" s="258">
        <v>5500</v>
      </c>
      <c r="U977" s="214">
        <f t="shared" si="742"/>
        <v>0</v>
      </c>
      <c r="V977" s="218">
        <f t="shared" si="743"/>
        <v>0</v>
      </c>
      <c r="W977" s="218">
        <f t="shared" si="744"/>
        <v>0</v>
      </c>
      <c r="X977" s="218">
        <f t="shared" si="745"/>
        <v>0</v>
      </c>
      <c r="Y977" s="212">
        <f t="shared" si="746"/>
        <v>0</v>
      </c>
      <c r="Z977" s="214">
        <f t="shared" si="747"/>
        <v>5500</v>
      </c>
      <c r="AA977" s="218">
        <f t="shared" si="748"/>
        <v>0</v>
      </c>
      <c r="AB977" s="218">
        <f t="shared" si="749"/>
        <v>0</v>
      </c>
      <c r="AC977" s="218">
        <f t="shared" si="750"/>
        <v>0</v>
      </c>
      <c r="AD977" s="212">
        <f t="shared" si="751"/>
        <v>5500</v>
      </c>
      <c r="AE977" s="252"/>
      <c r="AF977" s="252"/>
      <c r="AH977" s="249">
        <f t="shared" si="752"/>
        <v>0</v>
      </c>
      <c r="AI977" s="238"/>
      <c r="AJ977" s="238"/>
      <c r="AK977" s="238"/>
      <c r="AL977" s="239"/>
      <c r="AM977" s="254"/>
      <c r="AN977" s="262"/>
      <c r="AO977" s="249">
        <f t="shared" si="753"/>
        <v>0</v>
      </c>
      <c r="AP977" s="238"/>
      <c r="AQ977" s="238"/>
      <c r="AR977" s="238"/>
      <c r="AS977" s="242"/>
      <c r="AT977" s="214">
        <f t="shared" si="754"/>
        <v>0</v>
      </c>
      <c r="AU977" s="238"/>
      <c r="AV977" s="238"/>
      <c r="AW977" s="238"/>
      <c r="AX977" s="239"/>
      <c r="AY977" s="249">
        <f t="shared" si="755"/>
        <v>5500</v>
      </c>
      <c r="AZ977" s="238"/>
      <c r="BA977" s="238"/>
      <c r="BB977" s="238"/>
      <c r="BC977" s="246">
        <v>5500</v>
      </c>
      <c r="BD977" s="254"/>
      <c r="BE977" s="252"/>
      <c r="BF977" s="249">
        <f t="shared" si="756"/>
        <v>0</v>
      </c>
      <c r="BG977" s="238"/>
      <c r="BH977" s="238"/>
      <c r="BI977" s="238"/>
      <c r="BJ977" s="239"/>
      <c r="BK977" s="249">
        <f t="shared" si="757"/>
        <v>0</v>
      </c>
      <c r="BL977" s="238"/>
      <c r="BM977" s="238"/>
      <c r="BN977" s="238"/>
      <c r="BO977" s="246"/>
      <c r="BP977" s="223">
        <f t="shared" si="758"/>
        <v>0</v>
      </c>
      <c r="BQ977" s="238"/>
      <c r="BR977" s="238"/>
      <c r="BS977" s="238"/>
      <c r="BT977" s="246"/>
      <c r="BU977" s="249">
        <f t="shared" si="759"/>
        <v>0</v>
      </c>
      <c r="BV977" s="238"/>
      <c r="BW977" s="238"/>
      <c r="BX977" s="238"/>
      <c r="BY977" s="246"/>
      <c r="CA977" s="222">
        <v>867</v>
      </c>
      <c r="CB977" s="216"/>
      <c r="CC977" s="216"/>
      <c r="CD977" s="216"/>
      <c r="CE977" s="216"/>
      <c r="CF977" s="216">
        <f t="shared" si="715"/>
        <v>0</v>
      </c>
      <c r="CH977" s="263">
        <v>32</v>
      </c>
      <c r="CJ977" s="274">
        <v>131</v>
      </c>
    </row>
    <row r="978" spans="1:88" s="211" customFormat="1" ht="16.5" customHeight="1" x14ac:dyDescent="0.15">
      <c r="A978" s="213">
        <f t="shared" si="741"/>
        <v>964</v>
      </c>
      <c r="B978" s="237" t="s">
        <v>26</v>
      </c>
      <c r="C978" s="303" t="s">
        <v>1864</v>
      </c>
      <c r="D978" s="304" t="s">
        <v>1846</v>
      </c>
      <c r="E978" s="267" t="s">
        <v>1840</v>
      </c>
      <c r="F978" s="292" t="s">
        <v>1841</v>
      </c>
      <c r="G978" s="227" t="s">
        <v>1859</v>
      </c>
      <c r="H978" s="315">
        <v>3</v>
      </c>
      <c r="I978" s="275">
        <v>44287</v>
      </c>
      <c r="J978" s="320">
        <v>44651</v>
      </c>
      <c r="K978" s="234">
        <v>10</v>
      </c>
      <c r="L978" s="234">
        <v>7</v>
      </c>
      <c r="M978" s="234">
        <v>3</v>
      </c>
      <c r="N978" s="234">
        <v>1</v>
      </c>
      <c r="O978" s="234">
        <v>1</v>
      </c>
      <c r="P978" s="234">
        <v>1</v>
      </c>
      <c r="Q978" s="235">
        <v>1</v>
      </c>
      <c r="R978" s="255"/>
      <c r="S978" s="255"/>
      <c r="T978" s="261">
        <v>1500</v>
      </c>
      <c r="U978" s="219">
        <f t="shared" si="742"/>
        <v>0</v>
      </c>
      <c r="V978" s="220">
        <f t="shared" si="743"/>
        <v>0</v>
      </c>
      <c r="W978" s="220">
        <f t="shared" si="744"/>
        <v>0</v>
      </c>
      <c r="X978" s="220">
        <f t="shared" si="745"/>
        <v>0</v>
      </c>
      <c r="Y978" s="221">
        <f t="shared" si="746"/>
        <v>0</v>
      </c>
      <c r="Z978" s="219">
        <f t="shared" si="747"/>
        <v>1500</v>
      </c>
      <c r="AA978" s="220">
        <f t="shared" si="748"/>
        <v>0</v>
      </c>
      <c r="AB978" s="220">
        <f t="shared" si="749"/>
        <v>0</v>
      </c>
      <c r="AC978" s="220">
        <f t="shared" si="750"/>
        <v>0</v>
      </c>
      <c r="AD978" s="221">
        <f t="shared" si="751"/>
        <v>1500</v>
      </c>
      <c r="AE978" s="252"/>
      <c r="AF978" s="252"/>
      <c r="AH978" s="251">
        <f t="shared" si="752"/>
        <v>0</v>
      </c>
      <c r="AI978" s="240"/>
      <c r="AJ978" s="240"/>
      <c r="AK978" s="240"/>
      <c r="AL978" s="241"/>
      <c r="AM978" s="254"/>
      <c r="AN978" s="262"/>
      <c r="AO978" s="249">
        <f t="shared" si="753"/>
        <v>0</v>
      </c>
      <c r="AP978" s="240"/>
      <c r="AQ978" s="240"/>
      <c r="AR978" s="240"/>
      <c r="AS978" s="243"/>
      <c r="AT978" s="214">
        <f t="shared" si="754"/>
        <v>0</v>
      </c>
      <c r="AU978" s="240"/>
      <c r="AV978" s="240"/>
      <c r="AW978" s="240"/>
      <c r="AX978" s="241"/>
      <c r="AY978" s="249">
        <f t="shared" si="755"/>
        <v>1500</v>
      </c>
      <c r="AZ978" s="240"/>
      <c r="BA978" s="240"/>
      <c r="BB978" s="240"/>
      <c r="BC978" s="247">
        <v>1500</v>
      </c>
      <c r="BD978" s="254"/>
      <c r="BE978" s="252"/>
      <c r="BF978" s="249">
        <f t="shared" si="756"/>
        <v>0</v>
      </c>
      <c r="BG978" s="240"/>
      <c r="BH978" s="240"/>
      <c r="BI978" s="240"/>
      <c r="BJ978" s="241"/>
      <c r="BK978" s="249">
        <f t="shared" si="757"/>
        <v>0</v>
      </c>
      <c r="BL978" s="240"/>
      <c r="BM978" s="240"/>
      <c r="BN978" s="240"/>
      <c r="BO978" s="247"/>
      <c r="BP978" s="223">
        <f t="shared" si="758"/>
        <v>0</v>
      </c>
      <c r="BQ978" s="240"/>
      <c r="BR978" s="240"/>
      <c r="BS978" s="240"/>
      <c r="BT978" s="247"/>
      <c r="BU978" s="249">
        <f t="shared" si="759"/>
        <v>0</v>
      </c>
      <c r="BV978" s="240"/>
      <c r="BW978" s="240"/>
      <c r="BX978" s="240"/>
      <c r="BY978" s="247"/>
      <c r="CA978" s="222">
        <v>868</v>
      </c>
      <c r="CB978" s="216"/>
      <c r="CC978" s="216"/>
      <c r="CD978" s="216"/>
      <c r="CE978" s="216"/>
      <c r="CF978" s="216">
        <f t="shared" si="715"/>
        <v>0</v>
      </c>
      <c r="CH978" s="263">
        <v>32</v>
      </c>
      <c r="CJ978" s="274">
        <v>131</v>
      </c>
    </row>
    <row r="979" spans="1:88" s="211" customFormat="1" ht="16.5" customHeight="1" x14ac:dyDescent="0.15">
      <c r="A979" s="213">
        <f t="shared" si="741"/>
        <v>965</v>
      </c>
      <c r="B979" s="237" t="s">
        <v>26</v>
      </c>
      <c r="C979" s="303" t="s">
        <v>1865</v>
      </c>
      <c r="D979" s="304" t="s">
        <v>1846</v>
      </c>
      <c r="E979" s="267" t="s">
        <v>1840</v>
      </c>
      <c r="F979" s="292" t="s">
        <v>1841</v>
      </c>
      <c r="G979" s="227" t="s">
        <v>1866</v>
      </c>
      <c r="H979" s="315">
        <v>3</v>
      </c>
      <c r="I979" s="275">
        <v>44287</v>
      </c>
      <c r="J979" s="320">
        <v>44651</v>
      </c>
      <c r="K979" s="234">
        <v>10</v>
      </c>
      <c r="L979" s="234">
        <v>7</v>
      </c>
      <c r="M979" s="234">
        <v>3</v>
      </c>
      <c r="N979" s="234">
        <v>1</v>
      </c>
      <c r="O979" s="234">
        <v>1</v>
      </c>
      <c r="P979" s="234">
        <v>1</v>
      </c>
      <c r="Q979" s="235">
        <v>1</v>
      </c>
      <c r="R979" s="255"/>
      <c r="S979" s="255"/>
      <c r="T979" s="261">
        <v>3500</v>
      </c>
      <c r="U979" s="219">
        <f t="shared" si="742"/>
        <v>0</v>
      </c>
      <c r="V979" s="220">
        <f t="shared" si="743"/>
        <v>0</v>
      </c>
      <c r="W979" s="220">
        <f t="shared" si="744"/>
        <v>0</v>
      </c>
      <c r="X979" s="220">
        <f t="shared" si="745"/>
        <v>0</v>
      </c>
      <c r="Y979" s="221">
        <f t="shared" si="746"/>
        <v>0</v>
      </c>
      <c r="Z979" s="219">
        <f t="shared" si="747"/>
        <v>3500</v>
      </c>
      <c r="AA979" s="220">
        <f t="shared" si="748"/>
        <v>0</v>
      </c>
      <c r="AB979" s="220">
        <f t="shared" si="749"/>
        <v>0</v>
      </c>
      <c r="AC979" s="220">
        <f t="shared" si="750"/>
        <v>0</v>
      </c>
      <c r="AD979" s="221">
        <f t="shared" si="751"/>
        <v>3500</v>
      </c>
      <c r="AE979" s="252"/>
      <c r="AF979" s="252"/>
      <c r="AH979" s="251">
        <f t="shared" si="752"/>
        <v>0</v>
      </c>
      <c r="AI979" s="240"/>
      <c r="AJ979" s="240"/>
      <c r="AK979" s="240"/>
      <c r="AL979" s="241"/>
      <c r="AM979" s="254"/>
      <c r="AN979" s="262"/>
      <c r="AO979" s="249">
        <f t="shared" si="753"/>
        <v>0</v>
      </c>
      <c r="AP979" s="240"/>
      <c r="AQ979" s="240"/>
      <c r="AR979" s="240"/>
      <c r="AS979" s="243"/>
      <c r="AT979" s="214">
        <f t="shared" si="754"/>
        <v>0</v>
      </c>
      <c r="AU979" s="240"/>
      <c r="AV979" s="240"/>
      <c r="AW979" s="240"/>
      <c r="AX979" s="241"/>
      <c r="AY979" s="249">
        <f t="shared" si="755"/>
        <v>3500</v>
      </c>
      <c r="AZ979" s="240"/>
      <c r="BA979" s="240"/>
      <c r="BB979" s="240"/>
      <c r="BC979" s="247">
        <v>3500</v>
      </c>
      <c r="BD979" s="254"/>
      <c r="BE979" s="252"/>
      <c r="BF979" s="249">
        <f t="shared" si="756"/>
        <v>0</v>
      </c>
      <c r="BG979" s="240"/>
      <c r="BH979" s="240"/>
      <c r="BI979" s="240"/>
      <c r="BJ979" s="241"/>
      <c r="BK979" s="249">
        <f t="shared" si="757"/>
        <v>0</v>
      </c>
      <c r="BL979" s="240"/>
      <c r="BM979" s="240"/>
      <c r="BN979" s="240"/>
      <c r="BO979" s="247"/>
      <c r="BP979" s="223">
        <f t="shared" si="758"/>
        <v>0</v>
      </c>
      <c r="BQ979" s="240"/>
      <c r="BR979" s="240"/>
      <c r="BS979" s="240"/>
      <c r="BT979" s="247"/>
      <c r="BU979" s="249">
        <f t="shared" si="759"/>
        <v>0</v>
      </c>
      <c r="BV979" s="240"/>
      <c r="BW979" s="240"/>
      <c r="BX979" s="240"/>
      <c r="BY979" s="247"/>
      <c r="CA979" s="222">
        <v>869</v>
      </c>
      <c r="CB979" s="216"/>
      <c r="CC979" s="216"/>
      <c r="CD979" s="216"/>
      <c r="CE979" s="216"/>
      <c r="CF979" s="216">
        <f t="shared" si="715"/>
        <v>0</v>
      </c>
      <c r="CH979" s="263">
        <v>32</v>
      </c>
      <c r="CJ979" s="274">
        <v>131</v>
      </c>
    </row>
    <row r="980" spans="1:88" s="211" customFormat="1" ht="16.5" customHeight="1" x14ac:dyDescent="0.15">
      <c r="A980" s="213">
        <f t="shared" si="741"/>
        <v>966</v>
      </c>
      <c r="B980" s="237" t="s">
        <v>27</v>
      </c>
      <c r="C980" s="303" t="s">
        <v>1867</v>
      </c>
      <c r="D980" s="304" t="s">
        <v>1846</v>
      </c>
      <c r="E980" s="267" t="s">
        <v>1840</v>
      </c>
      <c r="F980" s="292" t="s">
        <v>1841</v>
      </c>
      <c r="G980" s="227" t="s">
        <v>1868</v>
      </c>
      <c r="H980" s="315">
        <v>3</v>
      </c>
      <c r="I980" s="275">
        <v>44287</v>
      </c>
      <c r="J980" s="320">
        <v>44651</v>
      </c>
      <c r="K980" s="234">
        <v>10</v>
      </c>
      <c r="L980" s="234">
        <v>7</v>
      </c>
      <c r="M980" s="234">
        <v>3</v>
      </c>
      <c r="N980" s="234">
        <v>1</v>
      </c>
      <c r="O980" s="234">
        <v>1</v>
      </c>
      <c r="P980" s="234">
        <v>1</v>
      </c>
      <c r="Q980" s="235">
        <v>1</v>
      </c>
      <c r="R980" s="255"/>
      <c r="S980" s="255"/>
      <c r="T980" s="261">
        <v>500</v>
      </c>
      <c r="U980" s="219">
        <f t="shared" si="742"/>
        <v>0</v>
      </c>
      <c r="V980" s="220">
        <f t="shared" si="743"/>
        <v>0</v>
      </c>
      <c r="W980" s="220">
        <f t="shared" si="744"/>
        <v>0</v>
      </c>
      <c r="X980" s="220">
        <f t="shared" si="745"/>
        <v>0</v>
      </c>
      <c r="Y980" s="221">
        <f t="shared" si="746"/>
        <v>0</v>
      </c>
      <c r="Z980" s="219">
        <f t="shared" si="747"/>
        <v>500</v>
      </c>
      <c r="AA980" s="220">
        <f t="shared" si="748"/>
        <v>0</v>
      </c>
      <c r="AB980" s="220">
        <f t="shared" si="749"/>
        <v>0</v>
      </c>
      <c r="AC980" s="220">
        <f t="shared" si="750"/>
        <v>0</v>
      </c>
      <c r="AD980" s="221">
        <f t="shared" si="751"/>
        <v>500</v>
      </c>
      <c r="AE980" s="252"/>
      <c r="AF980" s="252"/>
      <c r="AH980" s="251">
        <f t="shared" si="752"/>
        <v>0</v>
      </c>
      <c r="AI980" s="240"/>
      <c r="AJ980" s="240"/>
      <c r="AK980" s="240"/>
      <c r="AL980" s="241"/>
      <c r="AM980" s="254"/>
      <c r="AN980" s="262"/>
      <c r="AO980" s="249">
        <f t="shared" si="753"/>
        <v>0</v>
      </c>
      <c r="AP980" s="240"/>
      <c r="AQ980" s="240"/>
      <c r="AR980" s="240"/>
      <c r="AS980" s="243"/>
      <c r="AT980" s="214">
        <f t="shared" si="754"/>
        <v>0</v>
      </c>
      <c r="AU980" s="240"/>
      <c r="AV980" s="240"/>
      <c r="AW980" s="240"/>
      <c r="AX980" s="241"/>
      <c r="AY980" s="249">
        <f t="shared" si="755"/>
        <v>500</v>
      </c>
      <c r="AZ980" s="240"/>
      <c r="BA980" s="240"/>
      <c r="BB980" s="240"/>
      <c r="BC980" s="247">
        <v>500</v>
      </c>
      <c r="BD980" s="254"/>
      <c r="BE980" s="252"/>
      <c r="BF980" s="249">
        <f t="shared" si="756"/>
        <v>0</v>
      </c>
      <c r="BG980" s="240"/>
      <c r="BH980" s="240"/>
      <c r="BI980" s="240"/>
      <c r="BJ980" s="241"/>
      <c r="BK980" s="249">
        <f t="shared" si="757"/>
        <v>0</v>
      </c>
      <c r="BL980" s="240"/>
      <c r="BM980" s="240"/>
      <c r="BN980" s="240"/>
      <c r="BO980" s="247"/>
      <c r="BP980" s="223">
        <f t="shared" si="758"/>
        <v>0</v>
      </c>
      <c r="BQ980" s="240"/>
      <c r="BR980" s="240"/>
      <c r="BS980" s="240"/>
      <c r="BT980" s="247"/>
      <c r="BU980" s="249">
        <f t="shared" si="759"/>
        <v>0</v>
      </c>
      <c r="BV980" s="240"/>
      <c r="BW980" s="240"/>
      <c r="BX980" s="240"/>
      <c r="BY980" s="247"/>
      <c r="CA980" s="222"/>
      <c r="CB980" s="216"/>
      <c r="CC980" s="216"/>
      <c r="CD980" s="216"/>
      <c r="CE980" s="216"/>
      <c r="CF980" s="216">
        <f t="shared" si="715"/>
        <v>0</v>
      </c>
      <c r="CH980" s="425"/>
      <c r="CJ980" s="274"/>
    </row>
    <row r="981" spans="1:88" s="211" customFormat="1" ht="16.5" customHeight="1" x14ac:dyDescent="0.15">
      <c r="A981" s="213">
        <f t="shared" si="741"/>
        <v>967</v>
      </c>
      <c r="B981" s="236" t="s">
        <v>27</v>
      </c>
      <c r="C981" s="268" t="s">
        <v>1869</v>
      </c>
      <c r="D981" s="304" t="s">
        <v>1846</v>
      </c>
      <c r="E981" s="269" t="s">
        <v>1840</v>
      </c>
      <c r="F981" s="325" t="s">
        <v>1841</v>
      </c>
      <c r="G981" s="224" t="s">
        <v>1870</v>
      </c>
      <c r="H981" s="315">
        <v>3</v>
      </c>
      <c r="I981" s="275">
        <v>44287</v>
      </c>
      <c r="J981" s="320">
        <v>44651</v>
      </c>
      <c r="K981" s="232">
        <v>10</v>
      </c>
      <c r="L981" s="232">
        <v>7</v>
      </c>
      <c r="M981" s="232">
        <v>3</v>
      </c>
      <c r="N981" s="232">
        <v>1</v>
      </c>
      <c r="O981" s="232">
        <v>2</v>
      </c>
      <c r="P981" s="232">
        <v>1</v>
      </c>
      <c r="Q981" s="233">
        <v>4</v>
      </c>
      <c r="R981" s="255"/>
      <c r="S981" s="255"/>
      <c r="T981" s="258">
        <v>30000</v>
      </c>
      <c r="U981" s="214">
        <f t="shared" si="742"/>
        <v>0</v>
      </c>
      <c r="V981" s="218">
        <f t="shared" si="743"/>
        <v>0</v>
      </c>
      <c r="W981" s="218">
        <f t="shared" si="744"/>
        <v>0</v>
      </c>
      <c r="X981" s="218">
        <f t="shared" si="745"/>
        <v>0</v>
      </c>
      <c r="Y981" s="212">
        <f t="shared" si="746"/>
        <v>0</v>
      </c>
      <c r="Z981" s="214">
        <f t="shared" si="747"/>
        <v>30000</v>
      </c>
      <c r="AA981" s="218">
        <f t="shared" si="748"/>
        <v>0</v>
      </c>
      <c r="AB981" s="218">
        <f t="shared" si="749"/>
        <v>22500</v>
      </c>
      <c r="AC981" s="218">
        <f t="shared" si="750"/>
        <v>0</v>
      </c>
      <c r="AD981" s="212">
        <f t="shared" si="751"/>
        <v>7500</v>
      </c>
      <c r="AE981" s="252"/>
      <c r="AF981" s="252"/>
      <c r="AH981" s="249">
        <f t="shared" si="752"/>
        <v>0</v>
      </c>
      <c r="AI981" s="238"/>
      <c r="AJ981" s="238"/>
      <c r="AK981" s="238"/>
      <c r="AL981" s="239"/>
      <c r="AM981" s="254"/>
      <c r="AN981" s="262"/>
      <c r="AO981" s="249">
        <f t="shared" si="753"/>
        <v>0</v>
      </c>
      <c r="AP981" s="238"/>
      <c r="AQ981" s="238"/>
      <c r="AR981" s="238"/>
      <c r="AS981" s="242"/>
      <c r="AT981" s="214">
        <f t="shared" si="754"/>
        <v>0</v>
      </c>
      <c r="AU981" s="238"/>
      <c r="AV981" s="238"/>
      <c r="AW981" s="238"/>
      <c r="AX981" s="239"/>
      <c r="AY981" s="249">
        <f t="shared" si="755"/>
        <v>30000</v>
      </c>
      <c r="AZ981" s="238"/>
      <c r="BA981" s="238">
        <v>22500</v>
      </c>
      <c r="BB981" s="238"/>
      <c r="BC981" s="246">
        <v>7500</v>
      </c>
      <c r="BD981" s="254"/>
      <c r="BE981" s="252"/>
      <c r="BF981" s="249">
        <f t="shared" si="756"/>
        <v>0</v>
      </c>
      <c r="BG981" s="238"/>
      <c r="BH981" s="238"/>
      <c r="BI981" s="238"/>
      <c r="BJ981" s="239"/>
      <c r="BK981" s="249">
        <f t="shared" si="757"/>
        <v>0</v>
      </c>
      <c r="BL981" s="238"/>
      <c r="BM981" s="238"/>
      <c r="BN981" s="238"/>
      <c r="BO981" s="246"/>
      <c r="BP981" s="223">
        <f t="shared" si="758"/>
        <v>0</v>
      </c>
      <c r="BQ981" s="238"/>
      <c r="BR981" s="238"/>
      <c r="BS981" s="238"/>
      <c r="BT981" s="246"/>
      <c r="BU981" s="249">
        <f t="shared" si="759"/>
        <v>0</v>
      </c>
      <c r="BV981" s="238"/>
      <c r="BW981" s="238"/>
      <c r="BX981" s="238"/>
      <c r="BY981" s="246"/>
      <c r="CA981" s="222"/>
      <c r="CB981" s="216"/>
      <c r="CC981" s="216"/>
      <c r="CD981" s="216"/>
      <c r="CE981" s="216"/>
      <c r="CF981" s="216">
        <f t="shared" si="715"/>
        <v>0</v>
      </c>
      <c r="CH981" s="376"/>
    </row>
    <row r="982" spans="1:88" s="211" customFormat="1" ht="16.5" customHeight="1" x14ac:dyDescent="0.15">
      <c r="A982" s="213">
        <f t="shared" si="741"/>
        <v>968</v>
      </c>
      <c r="B982" s="236" t="s">
        <v>27</v>
      </c>
      <c r="C982" s="268" t="s">
        <v>1871</v>
      </c>
      <c r="D982" s="304" t="s">
        <v>1846</v>
      </c>
      <c r="E982" s="269" t="s">
        <v>1840</v>
      </c>
      <c r="F982" s="325" t="s">
        <v>1841</v>
      </c>
      <c r="G982" s="224" t="s">
        <v>1872</v>
      </c>
      <c r="H982" s="315">
        <v>3</v>
      </c>
      <c r="I982" s="275">
        <v>43952</v>
      </c>
      <c r="J982" s="320">
        <v>44439</v>
      </c>
      <c r="K982" s="232">
        <v>10</v>
      </c>
      <c r="L982" s="232">
        <v>7</v>
      </c>
      <c r="M982" s="232">
        <v>3</v>
      </c>
      <c r="N982" s="232">
        <v>1</v>
      </c>
      <c r="O982" s="232">
        <v>2</v>
      </c>
      <c r="P982" s="232">
        <v>1</v>
      </c>
      <c r="Q982" s="233">
        <v>4</v>
      </c>
      <c r="R982" s="255"/>
      <c r="S982" s="255"/>
      <c r="T982" s="258">
        <v>1000</v>
      </c>
      <c r="U982" s="214">
        <f t="shared" si="742"/>
        <v>0</v>
      </c>
      <c r="V982" s="218">
        <f t="shared" si="743"/>
        <v>0</v>
      </c>
      <c r="W982" s="218">
        <f t="shared" si="744"/>
        <v>0</v>
      </c>
      <c r="X982" s="218">
        <f t="shared" si="745"/>
        <v>0</v>
      </c>
      <c r="Y982" s="212">
        <f t="shared" si="746"/>
        <v>0</v>
      </c>
      <c r="Z982" s="214">
        <f t="shared" si="747"/>
        <v>1000</v>
      </c>
      <c r="AA982" s="218">
        <f t="shared" si="748"/>
        <v>0</v>
      </c>
      <c r="AB982" s="218">
        <f t="shared" si="749"/>
        <v>750</v>
      </c>
      <c r="AC982" s="218">
        <f t="shared" si="750"/>
        <v>0</v>
      </c>
      <c r="AD982" s="212">
        <f t="shared" si="751"/>
        <v>250</v>
      </c>
      <c r="AE982" s="252"/>
      <c r="AF982" s="252"/>
      <c r="AH982" s="249">
        <f t="shared" si="752"/>
        <v>0</v>
      </c>
      <c r="AI982" s="238"/>
      <c r="AJ982" s="238"/>
      <c r="AK982" s="238"/>
      <c r="AL982" s="239"/>
      <c r="AM982" s="254"/>
      <c r="AN982" s="262"/>
      <c r="AO982" s="249">
        <f t="shared" si="753"/>
        <v>0</v>
      </c>
      <c r="AP982" s="238"/>
      <c r="AQ982" s="238"/>
      <c r="AR982" s="238"/>
      <c r="AS982" s="242"/>
      <c r="AT982" s="214">
        <f t="shared" si="754"/>
        <v>0</v>
      </c>
      <c r="AU982" s="238"/>
      <c r="AV982" s="238"/>
      <c r="AW982" s="238"/>
      <c r="AX982" s="239"/>
      <c r="AY982" s="249">
        <f t="shared" si="755"/>
        <v>1000</v>
      </c>
      <c r="AZ982" s="238"/>
      <c r="BA982" s="238">
        <v>750</v>
      </c>
      <c r="BB982" s="238"/>
      <c r="BC982" s="246">
        <v>250</v>
      </c>
      <c r="BD982" s="254"/>
      <c r="BE982" s="252"/>
      <c r="BF982" s="249">
        <f t="shared" si="756"/>
        <v>0</v>
      </c>
      <c r="BG982" s="238"/>
      <c r="BH982" s="238"/>
      <c r="BI982" s="238"/>
      <c r="BJ982" s="239"/>
      <c r="BK982" s="249">
        <f t="shared" si="757"/>
        <v>0</v>
      </c>
      <c r="BL982" s="238"/>
      <c r="BM982" s="238"/>
      <c r="BN982" s="238"/>
      <c r="BO982" s="246"/>
      <c r="BP982" s="223">
        <f t="shared" si="758"/>
        <v>0</v>
      </c>
      <c r="BQ982" s="238"/>
      <c r="BR982" s="238"/>
      <c r="BS982" s="238"/>
      <c r="BT982" s="246"/>
      <c r="BU982" s="249">
        <f t="shared" si="759"/>
        <v>0</v>
      </c>
      <c r="BV982" s="238"/>
      <c r="BW982" s="238"/>
      <c r="BX982" s="238"/>
      <c r="BY982" s="246"/>
      <c r="CA982" s="222"/>
      <c r="CB982" s="216"/>
      <c r="CC982" s="216"/>
      <c r="CD982" s="216"/>
      <c r="CE982" s="216"/>
      <c r="CF982" s="216">
        <f t="shared" si="715"/>
        <v>0</v>
      </c>
      <c r="CH982" s="376"/>
    </row>
    <row r="983" spans="1:88" s="211" customFormat="1" ht="16.5" customHeight="1" x14ac:dyDescent="0.15">
      <c r="A983" s="213">
        <f t="shared" si="741"/>
        <v>969</v>
      </c>
      <c r="B983" s="236" t="s">
        <v>27</v>
      </c>
      <c r="C983" s="268" t="s">
        <v>1873</v>
      </c>
      <c r="D983" s="304" t="s">
        <v>1846</v>
      </c>
      <c r="E983" s="269" t="s">
        <v>1840</v>
      </c>
      <c r="F983" s="325" t="s">
        <v>1841</v>
      </c>
      <c r="G983" s="224" t="s">
        <v>1874</v>
      </c>
      <c r="H983" s="315">
        <v>3</v>
      </c>
      <c r="I983" s="275">
        <v>43952</v>
      </c>
      <c r="J983" s="320">
        <v>44439</v>
      </c>
      <c r="K983" s="232">
        <v>10</v>
      </c>
      <c r="L983" s="232">
        <v>7</v>
      </c>
      <c r="M983" s="232">
        <v>3</v>
      </c>
      <c r="N983" s="232">
        <v>1</v>
      </c>
      <c r="O983" s="232">
        <v>2</v>
      </c>
      <c r="P983" s="232">
        <v>1</v>
      </c>
      <c r="Q983" s="233">
        <v>4</v>
      </c>
      <c r="R983" s="255"/>
      <c r="S983" s="255"/>
      <c r="T983" s="258">
        <v>10000</v>
      </c>
      <c r="U983" s="214">
        <f t="shared" si="742"/>
        <v>0</v>
      </c>
      <c r="V983" s="218">
        <f t="shared" si="743"/>
        <v>0</v>
      </c>
      <c r="W983" s="218">
        <f t="shared" si="744"/>
        <v>0</v>
      </c>
      <c r="X983" s="218">
        <f t="shared" si="745"/>
        <v>0</v>
      </c>
      <c r="Y983" s="212">
        <f t="shared" si="746"/>
        <v>0</v>
      </c>
      <c r="Z983" s="214">
        <f t="shared" si="747"/>
        <v>10000</v>
      </c>
      <c r="AA983" s="218">
        <f t="shared" si="748"/>
        <v>0</v>
      </c>
      <c r="AB983" s="218">
        <f t="shared" si="749"/>
        <v>7500</v>
      </c>
      <c r="AC983" s="218">
        <f t="shared" si="750"/>
        <v>0</v>
      </c>
      <c r="AD983" s="212">
        <f t="shared" si="751"/>
        <v>2500</v>
      </c>
      <c r="AE983" s="252"/>
      <c r="AF983" s="252"/>
      <c r="AH983" s="249">
        <f t="shared" si="752"/>
        <v>0</v>
      </c>
      <c r="AI983" s="238"/>
      <c r="AJ983" s="238"/>
      <c r="AK983" s="238"/>
      <c r="AL983" s="246"/>
      <c r="AM983" s="254"/>
      <c r="AN983" s="262"/>
      <c r="AO983" s="249">
        <f t="shared" si="753"/>
        <v>0</v>
      </c>
      <c r="AP983" s="238"/>
      <c r="AQ983" s="238"/>
      <c r="AR983" s="238"/>
      <c r="AS983" s="242"/>
      <c r="AT983" s="214">
        <f t="shared" si="754"/>
        <v>0</v>
      </c>
      <c r="AU983" s="238"/>
      <c r="AV983" s="238"/>
      <c r="AW983" s="238"/>
      <c r="AX983" s="239"/>
      <c r="AY983" s="249">
        <f t="shared" si="755"/>
        <v>10000</v>
      </c>
      <c r="AZ983" s="238"/>
      <c r="BA983" s="238">
        <v>7500</v>
      </c>
      <c r="BB983" s="238"/>
      <c r="BC983" s="246">
        <v>2500</v>
      </c>
      <c r="BD983" s="254"/>
      <c r="BE983" s="252"/>
      <c r="BF983" s="249">
        <f t="shared" si="756"/>
        <v>0</v>
      </c>
      <c r="BG983" s="238"/>
      <c r="BH983" s="238"/>
      <c r="BI983" s="238"/>
      <c r="BJ983" s="239"/>
      <c r="BK983" s="249">
        <f t="shared" si="757"/>
        <v>0</v>
      </c>
      <c r="BL983" s="238"/>
      <c r="BM983" s="238"/>
      <c r="BN983" s="238"/>
      <c r="BO983" s="246"/>
      <c r="BP983" s="223">
        <f t="shared" si="758"/>
        <v>0</v>
      </c>
      <c r="BQ983" s="238"/>
      <c r="BR983" s="238"/>
      <c r="BS983" s="238"/>
      <c r="BT983" s="246"/>
      <c r="BU983" s="249">
        <f t="shared" si="759"/>
        <v>0</v>
      </c>
      <c r="BV983" s="238"/>
      <c r="BW983" s="238"/>
      <c r="BX983" s="238"/>
      <c r="BY983" s="246"/>
      <c r="CA983" s="222"/>
      <c r="CB983" s="216"/>
      <c r="CC983" s="216"/>
      <c r="CD983" s="216"/>
      <c r="CE983" s="216"/>
      <c r="CF983" s="216">
        <f t="shared" si="715"/>
        <v>0</v>
      </c>
      <c r="CH983" s="376"/>
    </row>
    <row r="984" spans="1:88" s="211" customFormat="1" ht="16.5" customHeight="1" x14ac:dyDescent="0.15">
      <c r="A984" s="213"/>
      <c r="B984" s="236"/>
      <c r="C984" s="268"/>
      <c r="D984" s="680" t="s">
        <v>1846</v>
      </c>
      <c r="E984" s="269"/>
      <c r="F984" s="325"/>
      <c r="G984" s="224"/>
      <c r="H984" s="1185">
        <v>3</v>
      </c>
      <c r="I984" s="275"/>
      <c r="J984" s="320"/>
      <c r="K984" s="232"/>
      <c r="L984" s="232"/>
      <c r="M984" s="232"/>
      <c r="N984" s="232"/>
      <c r="O984" s="232"/>
      <c r="P984" s="232"/>
      <c r="Q984" s="233"/>
      <c r="R984" s="255"/>
      <c r="S984" s="255"/>
      <c r="T984" s="939">
        <f>SUBTOTAL(9,T968:T983)</f>
        <v>750000</v>
      </c>
      <c r="U984" s="214">
        <f t="shared" ref="U984:AD984" si="760">SUBTOTAL(9,U968:U983)</f>
        <v>0</v>
      </c>
      <c r="V984" s="218">
        <f t="shared" si="760"/>
        <v>0</v>
      </c>
      <c r="W984" s="218">
        <f t="shared" si="760"/>
        <v>0</v>
      </c>
      <c r="X984" s="218">
        <f t="shared" si="760"/>
        <v>0</v>
      </c>
      <c r="Y984" s="212">
        <f t="shared" si="760"/>
        <v>0</v>
      </c>
      <c r="Z984" s="939">
        <f t="shared" si="760"/>
        <v>750000</v>
      </c>
      <c r="AA984" s="218">
        <f t="shared" si="760"/>
        <v>0</v>
      </c>
      <c r="AB984" s="1149">
        <f t="shared" si="760"/>
        <v>30750</v>
      </c>
      <c r="AC984" s="218">
        <f t="shared" si="760"/>
        <v>0</v>
      </c>
      <c r="AD984" s="1141">
        <f t="shared" si="760"/>
        <v>719250</v>
      </c>
      <c r="AE984" s="252"/>
      <c r="AF984" s="252"/>
      <c r="AH984" s="249"/>
      <c r="AI984" s="238"/>
      <c r="AJ984" s="238"/>
      <c r="AK984" s="238"/>
      <c r="AL984" s="239"/>
      <c r="AM984" s="254"/>
      <c r="AN984" s="262"/>
      <c r="AO984" s="249"/>
      <c r="AP984" s="238"/>
      <c r="AQ984" s="238"/>
      <c r="AR984" s="238"/>
      <c r="AS984" s="242"/>
      <c r="AT984" s="214"/>
      <c r="AU984" s="238"/>
      <c r="AV984" s="238"/>
      <c r="AW984" s="238"/>
      <c r="AX984" s="239"/>
      <c r="AY984" s="249"/>
      <c r="AZ984" s="238"/>
      <c r="BA984" s="238"/>
      <c r="BB984" s="238"/>
      <c r="BC984" s="246"/>
      <c r="BD984" s="254"/>
      <c r="BE984" s="252"/>
      <c r="BF984" s="249"/>
      <c r="BG984" s="238"/>
      <c r="BH984" s="238"/>
      <c r="BI984" s="238"/>
      <c r="BJ984" s="239"/>
      <c r="BK984" s="249"/>
      <c r="BL984" s="238"/>
      <c r="BM984" s="238"/>
      <c r="BN984" s="238"/>
      <c r="BO984" s="246"/>
      <c r="BP984" s="223"/>
      <c r="BQ984" s="238"/>
      <c r="BR984" s="238"/>
      <c r="BS984" s="238"/>
      <c r="BT984" s="246"/>
      <c r="BU984" s="249"/>
      <c r="BV984" s="238"/>
      <c r="BW984" s="238"/>
      <c r="BX984" s="238"/>
      <c r="BY984" s="246"/>
      <c r="CA984" s="222"/>
      <c r="CB984" s="216"/>
      <c r="CC984" s="216"/>
      <c r="CD984" s="216"/>
      <c r="CE984" s="216"/>
      <c r="CF984" s="216">
        <f t="shared" si="715"/>
        <v>0</v>
      </c>
      <c r="CH984" s="376"/>
    </row>
    <row r="985" spans="1:88" s="211" customFormat="1" ht="16.5" customHeight="1" x14ac:dyDescent="0.15">
      <c r="A985" s="213">
        <f>+ROW()-14</f>
        <v>971</v>
      </c>
      <c r="B985" s="236" t="s">
        <v>74</v>
      </c>
      <c r="C985" s="268" t="s">
        <v>863</v>
      </c>
      <c r="D985" s="266" t="s">
        <v>864</v>
      </c>
      <c r="E985" s="267" t="s">
        <v>855</v>
      </c>
      <c r="F985" s="272" t="s">
        <v>856</v>
      </c>
      <c r="G985" s="224" t="s">
        <v>865</v>
      </c>
      <c r="H985" s="263" t="s">
        <v>252</v>
      </c>
      <c r="I985" s="230">
        <v>43160</v>
      </c>
      <c r="J985" s="231">
        <v>45016</v>
      </c>
      <c r="K985" s="232">
        <v>10</v>
      </c>
      <c r="L985" s="232">
        <v>7</v>
      </c>
      <c r="M985" s="232">
        <v>4</v>
      </c>
      <c r="N985" s="232">
        <v>1</v>
      </c>
      <c r="O985" s="232">
        <v>2</v>
      </c>
      <c r="P985" s="232">
        <v>1</v>
      </c>
      <c r="Q985" s="233">
        <v>1</v>
      </c>
      <c r="R985" s="255"/>
      <c r="S985" s="255"/>
      <c r="T985" s="258">
        <v>29671</v>
      </c>
      <c r="U985" s="214">
        <f>AH985+AO985</f>
        <v>11557</v>
      </c>
      <c r="V985" s="218">
        <f>AI985+AP985</f>
        <v>0</v>
      </c>
      <c r="W985" s="218">
        <f>AJ985+AQ985</f>
        <v>0</v>
      </c>
      <c r="X985" s="218">
        <f>AK985+AR985</f>
        <v>0</v>
      </c>
      <c r="Y985" s="212">
        <f>AL985+AS985</f>
        <v>11557</v>
      </c>
      <c r="Z985" s="214">
        <f>AT985+AY985+BF985+BK985+BP985+BU985</f>
        <v>18114</v>
      </c>
      <c r="AA985" s="218">
        <f>AU985+AZ985+BG985+BL985+BQ985+BV985</f>
        <v>0</v>
      </c>
      <c r="AB985" s="218">
        <f>AV985+BA985+BH985+BM985+BR985+BW985</f>
        <v>0</v>
      </c>
      <c r="AC985" s="218">
        <f>AW985+BB985+BI985+BN985+BS985+BX985</f>
        <v>0</v>
      </c>
      <c r="AD985" s="212">
        <f>AX985+BC985+BJ985+BO985+BT985+BY985</f>
        <v>18114</v>
      </c>
      <c r="AE985" s="252"/>
      <c r="AF985" s="252"/>
      <c r="AH985" s="249">
        <f>SUM(AI985:AL985)</f>
        <v>5692</v>
      </c>
      <c r="AI985" s="238"/>
      <c r="AJ985" s="238"/>
      <c r="AK985" s="238"/>
      <c r="AL985" s="239">
        <v>5692</v>
      </c>
      <c r="AM985" s="254"/>
      <c r="AN985" s="262"/>
      <c r="AO985" s="249">
        <f>SUM(AP985:AS985)</f>
        <v>5865</v>
      </c>
      <c r="AP985" s="238"/>
      <c r="AQ985" s="238"/>
      <c r="AR985" s="238"/>
      <c r="AS985" s="242">
        <v>5865</v>
      </c>
      <c r="AT985" s="214">
        <f>SUM(AU985:AX985)</f>
        <v>6038</v>
      </c>
      <c r="AU985" s="238"/>
      <c r="AV985" s="238"/>
      <c r="AW985" s="238"/>
      <c r="AX985" s="239">
        <v>6038</v>
      </c>
      <c r="AY985" s="249">
        <f>SUM(AZ985:BC985)</f>
        <v>6038</v>
      </c>
      <c r="AZ985" s="238"/>
      <c r="BA985" s="238"/>
      <c r="BB985" s="238"/>
      <c r="BC985" s="246">
        <v>6038</v>
      </c>
      <c r="BD985" s="254"/>
      <c r="BE985" s="252"/>
      <c r="BF985" s="249">
        <f>SUM(BG985:BJ985)</f>
        <v>6038</v>
      </c>
      <c r="BG985" s="238"/>
      <c r="BH985" s="238"/>
      <c r="BI985" s="238"/>
      <c r="BJ985" s="239">
        <v>6038</v>
      </c>
      <c r="BK985" s="249">
        <f>SUM(BL985:BO985)</f>
        <v>0</v>
      </c>
      <c r="BL985" s="238"/>
      <c r="BM985" s="238"/>
      <c r="BN985" s="238"/>
      <c r="BO985" s="246"/>
      <c r="BP985" s="223">
        <f>SUM(BQ985:BT985)</f>
        <v>0</v>
      </c>
      <c r="BQ985" s="238"/>
      <c r="BR985" s="238"/>
      <c r="BS985" s="238"/>
      <c r="BT985" s="246"/>
      <c r="BU985" s="249">
        <f>SUM(BV985:BY985)</f>
        <v>0</v>
      </c>
      <c r="BV985" s="238"/>
      <c r="BW985" s="238"/>
      <c r="BX985" s="238"/>
      <c r="BY985" s="246"/>
      <c r="CA985" s="222">
        <v>871</v>
      </c>
      <c r="CB985" s="216"/>
      <c r="CC985" s="216"/>
      <c r="CD985" s="216"/>
      <c r="CE985" s="216"/>
      <c r="CF985" s="216">
        <f t="shared" si="715"/>
        <v>0</v>
      </c>
      <c r="CH985" s="263" t="s">
        <v>75</v>
      </c>
      <c r="CJ985" s="274">
        <v>41</v>
      </c>
    </row>
    <row r="986" spans="1:88" s="211" customFormat="1" ht="16.5" customHeight="1" x14ac:dyDescent="0.15">
      <c r="A986" s="213"/>
      <c r="B986" s="237"/>
      <c r="C986" s="303"/>
      <c r="D986" s="697" t="s">
        <v>2071</v>
      </c>
      <c r="E986" s="367"/>
      <c r="F986" s="292"/>
      <c r="G986" s="224"/>
      <c r="H986" s="1175" t="s">
        <v>252</v>
      </c>
      <c r="I986" s="306"/>
      <c r="J986" s="307"/>
      <c r="K986" s="234"/>
      <c r="L986" s="234"/>
      <c r="M986" s="234"/>
      <c r="N986" s="234"/>
      <c r="O986" s="234"/>
      <c r="P986" s="234"/>
      <c r="Q986" s="235"/>
      <c r="R986" s="255"/>
      <c r="S986" s="255"/>
      <c r="T986" s="939">
        <f>SUBTOTAL(9,T985:T985)</f>
        <v>29671</v>
      </c>
      <c r="U986" s="1138">
        <f t="shared" ref="U986:AD990" si="761">SUBTOTAL(9,U985:U985)</f>
        <v>11557</v>
      </c>
      <c r="V986" s="220">
        <f t="shared" si="761"/>
        <v>0</v>
      </c>
      <c r="W986" s="220">
        <f t="shared" si="761"/>
        <v>0</v>
      </c>
      <c r="X986" s="220">
        <f t="shared" si="761"/>
        <v>0</v>
      </c>
      <c r="Y986" s="221">
        <f t="shared" si="761"/>
        <v>11557</v>
      </c>
      <c r="Z986" s="939">
        <f t="shared" si="761"/>
        <v>18114</v>
      </c>
      <c r="AA986" s="220">
        <f t="shared" si="761"/>
        <v>0</v>
      </c>
      <c r="AB986" s="220">
        <f t="shared" si="761"/>
        <v>0</v>
      </c>
      <c r="AC986" s="220">
        <f t="shared" si="761"/>
        <v>0</v>
      </c>
      <c r="AD986" s="1104">
        <f t="shared" si="761"/>
        <v>18114</v>
      </c>
      <c r="AE986" s="252"/>
      <c r="AF986" s="252"/>
      <c r="AH986" s="251"/>
      <c r="AI986" s="240"/>
      <c r="AJ986" s="240"/>
      <c r="AK986" s="240"/>
      <c r="AL986" s="241"/>
      <c r="AM986" s="254"/>
      <c r="AN986" s="262"/>
      <c r="AO986" s="251"/>
      <c r="AP986" s="240"/>
      <c r="AQ986" s="240"/>
      <c r="AR986" s="240"/>
      <c r="AS986" s="243"/>
      <c r="AT986" s="219"/>
      <c r="AU986" s="240"/>
      <c r="AV986" s="240"/>
      <c r="AW986" s="240"/>
      <c r="AX986" s="241"/>
      <c r="AY986" s="251"/>
      <c r="AZ986" s="240"/>
      <c r="BA986" s="240"/>
      <c r="BB986" s="238"/>
      <c r="BC986" s="246"/>
      <c r="BD986" s="254"/>
      <c r="BE986" s="252"/>
      <c r="BF986" s="251"/>
      <c r="BG986" s="240"/>
      <c r="BH986" s="240"/>
      <c r="BI986" s="240"/>
      <c r="BJ986" s="239"/>
      <c r="BK986" s="251"/>
      <c r="BL986" s="240"/>
      <c r="BM986" s="240"/>
      <c r="BN986" s="240"/>
      <c r="BO986" s="246"/>
      <c r="BP986" s="308"/>
      <c r="BQ986" s="240"/>
      <c r="BR986" s="240"/>
      <c r="BS986" s="240"/>
      <c r="BT986" s="247"/>
      <c r="BU986" s="251"/>
      <c r="BV986" s="240"/>
      <c r="BW986" s="240"/>
      <c r="BX986" s="240"/>
      <c r="BY986" s="247"/>
      <c r="CA986" s="222"/>
      <c r="CB986" s="216"/>
      <c r="CC986" s="216"/>
      <c r="CD986" s="216"/>
      <c r="CE986" s="216"/>
      <c r="CF986" s="216">
        <f t="shared" ref="CF986:CF1053" si="762">+T986-Z986-U986</f>
        <v>0</v>
      </c>
      <c r="CH986" s="263"/>
      <c r="CJ986" s="274"/>
    </row>
    <row r="987" spans="1:88" s="211" customFormat="1" ht="16.5" customHeight="1" x14ac:dyDescent="0.15">
      <c r="A987" s="213">
        <f>+ROW()-14</f>
        <v>973</v>
      </c>
      <c r="B987" s="237" t="s">
        <v>26</v>
      </c>
      <c r="C987" s="303" t="s">
        <v>866</v>
      </c>
      <c r="D987" s="304" t="s">
        <v>866</v>
      </c>
      <c r="E987" s="367" t="s">
        <v>855</v>
      </c>
      <c r="F987" s="292" t="s">
        <v>856</v>
      </c>
      <c r="G987" s="225" t="s">
        <v>867</v>
      </c>
      <c r="H987" s="305" t="s">
        <v>1150</v>
      </c>
      <c r="I987" s="306">
        <v>44228</v>
      </c>
      <c r="J987" s="307">
        <v>45382</v>
      </c>
      <c r="K987" s="234">
        <v>10</v>
      </c>
      <c r="L987" s="234">
        <v>7</v>
      </c>
      <c r="M987" s="234">
        <v>4</v>
      </c>
      <c r="N987" s="234">
        <v>1</v>
      </c>
      <c r="O987" s="234">
        <v>2</v>
      </c>
      <c r="P987" s="234">
        <v>1</v>
      </c>
      <c r="Q987" s="235">
        <v>1</v>
      </c>
      <c r="R987" s="255"/>
      <c r="S987" s="255"/>
      <c r="T987" s="258">
        <f>71858+142</f>
        <v>72000</v>
      </c>
      <c r="U987" s="219">
        <f>AH987+AO987</f>
        <v>0</v>
      </c>
      <c r="V987" s="220">
        <f>AI987+AP987</f>
        <v>0</v>
      </c>
      <c r="W987" s="220">
        <f>AJ987+AQ987</f>
        <v>0</v>
      </c>
      <c r="X987" s="220">
        <f>AK987+AR987</f>
        <v>0</v>
      </c>
      <c r="Y987" s="221">
        <f>AL987+AS987</f>
        <v>0</v>
      </c>
      <c r="Z987" s="219">
        <f>AT987+AY987+BF987+BK987+BP987+BU987</f>
        <v>72000</v>
      </c>
      <c r="AA987" s="220">
        <f>AU987+AZ987+BG987+BL987+BQ987+BV987</f>
        <v>0</v>
      </c>
      <c r="AB987" s="220">
        <f>AV987+BA987+BH987+BM987+BR987+BW987</f>
        <v>0</v>
      </c>
      <c r="AC987" s="220">
        <f>AW987+BB987+BI987+BN987+BS987+BX987</f>
        <v>4458</v>
      </c>
      <c r="AD987" s="221">
        <f>AX987+BC987+BJ987+BO987+BT987+BY987</f>
        <v>67542</v>
      </c>
      <c r="AE987" s="252"/>
      <c r="AF987" s="252"/>
      <c r="AH987" s="251">
        <f>SUM(AI987:AL987)</f>
        <v>0</v>
      </c>
      <c r="AI987" s="240"/>
      <c r="AJ987" s="240"/>
      <c r="AK987" s="240"/>
      <c r="AL987" s="241"/>
      <c r="AM987" s="254"/>
      <c r="AN987" s="262"/>
      <c r="AO987" s="251">
        <f>SUM(AP987:AS987)</f>
        <v>0</v>
      </c>
      <c r="AP987" s="240"/>
      <c r="AQ987" s="240"/>
      <c r="AR987" s="240"/>
      <c r="AS987" s="243"/>
      <c r="AT987" s="219">
        <f>SUM(AU987:AX987)</f>
        <v>0</v>
      </c>
      <c r="AU987" s="240"/>
      <c r="AV987" s="240"/>
      <c r="AW987" s="240"/>
      <c r="AX987" s="241"/>
      <c r="AY987" s="251">
        <f>SUM(AZ987:BC987)</f>
        <v>29556</v>
      </c>
      <c r="AZ987" s="240"/>
      <c r="BA987" s="240"/>
      <c r="BB987" s="238">
        <v>1504</v>
      </c>
      <c r="BC987" s="246">
        <v>28052</v>
      </c>
      <c r="BD987" s="254"/>
      <c r="BE987" s="252"/>
      <c r="BF987" s="251">
        <f>SUM(BG987:BJ987)</f>
        <v>21151</v>
      </c>
      <c r="BG987" s="240"/>
      <c r="BH987" s="240"/>
      <c r="BI987" s="240">
        <v>1477</v>
      </c>
      <c r="BJ987" s="246">
        <v>19674</v>
      </c>
      <c r="BK987" s="251">
        <f>SUM(BL987:BO987)</f>
        <v>21293</v>
      </c>
      <c r="BL987" s="240"/>
      <c r="BM987" s="240"/>
      <c r="BN987" s="240">
        <v>1477</v>
      </c>
      <c r="BO987" s="246">
        <f>19674+142</f>
        <v>19816</v>
      </c>
      <c r="BP987" s="308">
        <f>SUM(BQ987:BT987)</f>
        <v>0</v>
      </c>
      <c r="BQ987" s="240"/>
      <c r="BR987" s="240"/>
      <c r="BS987" s="240"/>
      <c r="BT987" s="247"/>
      <c r="BU987" s="251">
        <f>SUM(BV987:BY987)</f>
        <v>0</v>
      </c>
      <c r="BV987" s="240"/>
      <c r="BW987" s="240"/>
      <c r="BX987" s="240"/>
      <c r="BY987" s="247"/>
      <c r="CA987" s="222">
        <v>873</v>
      </c>
      <c r="CB987" s="216"/>
      <c r="CC987" s="216"/>
      <c r="CD987" s="216"/>
      <c r="CE987" s="216"/>
      <c r="CF987" s="216">
        <f t="shared" si="762"/>
        <v>0</v>
      </c>
      <c r="CH987" s="263">
        <v>32</v>
      </c>
      <c r="CJ987" s="274">
        <v>41</v>
      </c>
    </row>
    <row r="988" spans="1:88" s="211" customFormat="1" ht="16.5" customHeight="1" x14ac:dyDescent="0.15">
      <c r="A988" s="213"/>
      <c r="B988" s="237"/>
      <c r="C988" s="303"/>
      <c r="D988" s="680" t="s">
        <v>866</v>
      </c>
      <c r="E988" s="367"/>
      <c r="F988" s="324"/>
      <c r="G988" s="225"/>
      <c r="H988" s="1181" t="s">
        <v>1150</v>
      </c>
      <c r="I988" s="306"/>
      <c r="J988" s="307"/>
      <c r="K988" s="234"/>
      <c r="L988" s="234"/>
      <c r="M988" s="234"/>
      <c r="N988" s="234"/>
      <c r="O988" s="234"/>
      <c r="P988" s="234"/>
      <c r="Q988" s="235"/>
      <c r="R988" s="255"/>
      <c r="S988" s="255"/>
      <c r="T988" s="939">
        <f>SUBTOTAL(9,T987:T987)</f>
        <v>72000</v>
      </c>
      <c r="U988" s="219">
        <f t="shared" ref="U988:AC988" si="763">SUBTOTAL(9,U987:U987)</f>
        <v>0</v>
      </c>
      <c r="V988" s="220">
        <f t="shared" si="763"/>
        <v>0</v>
      </c>
      <c r="W988" s="220">
        <f t="shared" si="763"/>
        <v>0</v>
      </c>
      <c r="X988" s="220">
        <f t="shared" si="763"/>
        <v>0</v>
      </c>
      <c r="Y988" s="221">
        <f t="shared" si="763"/>
        <v>0</v>
      </c>
      <c r="Z988" s="939">
        <f t="shared" si="763"/>
        <v>72000</v>
      </c>
      <c r="AA988" s="220">
        <f t="shared" si="763"/>
        <v>0</v>
      </c>
      <c r="AB988" s="220">
        <f t="shared" si="763"/>
        <v>0</v>
      </c>
      <c r="AC988" s="1148">
        <f t="shared" si="763"/>
        <v>4458</v>
      </c>
      <c r="AD988" s="1104">
        <f t="shared" si="761"/>
        <v>67542</v>
      </c>
      <c r="AE988" s="252"/>
      <c r="AF988" s="252"/>
      <c r="AH988" s="251"/>
      <c r="AI988" s="240"/>
      <c r="AJ988" s="240"/>
      <c r="AK988" s="240"/>
      <c r="AL988" s="241"/>
      <c r="AM988" s="254"/>
      <c r="AN988" s="262"/>
      <c r="AO988" s="251"/>
      <c r="AP988" s="240"/>
      <c r="AQ988" s="240"/>
      <c r="AR988" s="240"/>
      <c r="AS988" s="243"/>
      <c r="AT988" s="219"/>
      <c r="AU988" s="240"/>
      <c r="AV988" s="240"/>
      <c r="AW988" s="240"/>
      <c r="AX988" s="241"/>
      <c r="AY988" s="251"/>
      <c r="AZ988" s="240"/>
      <c r="BA988" s="240"/>
      <c r="BB988" s="238"/>
      <c r="BC988" s="246"/>
      <c r="BD988" s="254"/>
      <c r="BE988" s="252"/>
      <c r="BF988" s="251"/>
      <c r="BG988" s="240"/>
      <c r="BH988" s="240"/>
      <c r="BI988" s="240"/>
      <c r="BJ988" s="239"/>
      <c r="BK988" s="251"/>
      <c r="BL988" s="240"/>
      <c r="BM988" s="240"/>
      <c r="BN988" s="240"/>
      <c r="BO988" s="246"/>
      <c r="BP988" s="308"/>
      <c r="BQ988" s="240"/>
      <c r="BR988" s="240"/>
      <c r="BS988" s="240"/>
      <c r="BT988" s="247"/>
      <c r="BU988" s="251"/>
      <c r="BV988" s="240"/>
      <c r="BW988" s="240"/>
      <c r="BX988" s="240"/>
      <c r="BY988" s="247"/>
      <c r="CA988" s="222"/>
      <c r="CB988" s="216"/>
      <c r="CC988" s="216"/>
      <c r="CD988" s="216"/>
      <c r="CE988" s="216"/>
      <c r="CF988" s="216">
        <f t="shared" si="762"/>
        <v>0</v>
      </c>
      <c r="CH988" s="425"/>
      <c r="CJ988" s="274"/>
    </row>
    <row r="989" spans="1:88" s="211" customFormat="1" ht="16.5" customHeight="1" x14ac:dyDescent="0.15">
      <c r="A989" s="213">
        <f>+ROW()-14</f>
        <v>975</v>
      </c>
      <c r="B989" s="377" t="s">
        <v>27</v>
      </c>
      <c r="C989" s="268" t="s">
        <v>883</v>
      </c>
      <c r="D989" s="266" t="s">
        <v>2044</v>
      </c>
      <c r="E989" s="267" t="s">
        <v>1152</v>
      </c>
      <c r="F989" s="324" t="s">
        <v>1151</v>
      </c>
      <c r="G989" s="375" t="s">
        <v>884</v>
      </c>
      <c r="H989" s="537">
        <v>3</v>
      </c>
      <c r="I989" s="378">
        <v>43971</v>
      </c>
      <c r="J989" s="231">
        <v>44651</v>
      </c>
      <c r="K989" s="232">
        <v>10</v>
      </c>
      <c r="L989" s="232">
        <v>7</v>
      </c>
      <c r="M989" s="232">
        <v>4</v>
      </c>
      <c r="N989" s="232">
        <v>2</v>
      </c>
      <c r="O989" s="232">
        <v>8</v>
      </c>
      <c r="P989" s="232">
        <v>4</v>
      </c>
      <c r="Q989" s="233">
        <v>2</v>
      </c>
      <c r="R989" s="255"/>
      <c r="S989" s="255"/>
      <c r="T989" s="258">
        <v>7000</v>
      </c>
      <c r="U989" s="214">
        <f>AH989+AO989</f>
        <v>0</v>
      </c>
      <c r="V989" s="218">
        <f>AI989+AP989</f>
        <v>0</v>
      </c>
      <c r="W989" s="218">
        <f>AJ989+AQ989</f>
        <v>0</v>
      </c>
      <c r="X989" s="218">
        <f>AK989+AR989</f>
        <v>0</v>
      </c>
      <c r="Y989" s="212">
        <f>AL989+AS989</f>
        <v>0</v>
      </c>
      <c r="Z989" s="214">
        <f>AT989+AY989+BF989+BK989+BP989+BU989</f>
        <v>7000</v>
      </c>
      <c r="AA989" s="218">
        <f>AU989+AZ989+BG989+BL989+BQ989+BV989</f>
        <v>0</v>
      </c>
      <c r="AB989" s="218">
        <f>AV989+BA989+BH989+BM989+BR989+BW989</f>
        <v>0</v>
      </c>
      <c r="AC989" s="218">
        <f>AW989+BB989+BI989+BN989+BS989+BX989</f>
        <v>0</v>
      </c>
      <c r="AD989" s="221">
        <f>AX989+BC989+BJ989+BO989+BT989+BY989</f>
        <v>7000</v>
      </c>
      <c r="AE989" s="252"/>
      <c r="AF989" s="252"/>
      <c r="AH989" s="249">
        <f>SUM(AI989:AL989)</f>
        <v>0</v>
      </c>
      <c r="AI989" s="238"/>
      <c r="AJ989" s="238"/>
      <c r="AK989" s="238"/>
      <c r="AL989" s="239"/>
      <c r="AM989" s="254"/>
      <c r="AN989" s="262"/>
      <c r="AO989" s="249">
        <f>SUM(AP989:AS989)</f>
        <v>0</v>
      </c>
      <c r="AP989" s="238"/>
      <c r="AQ989" s="238"/>
      <c r="AR989" s="238"/>
      <c r="AS989" s="242"/>
      <c r="AT989" s="214">
        <f>SUM(AU989:AX989)</f>
        <v>0</v>
      </c>
      <c r="AU989" s="1013"/>
      <c r="AV989" s="1013"/>
      <c r="AW989" s="1013"/>
      <c r="AX989" s="1014"/>
      <c r="AY989" s="249">
        <f>SUM(AZ989:BC989)</f>
        <v>7000</v>
      </c>
      <c r="AZ989" s="238"/>
      <c r="BA989" s="238"/>
      <c r="BB989" s="238"/>
      <c r="BC989" s="246">
        <v>7000</v>
      </c>
      <c r="BD989" s="254"/>
      <c r="BE989" s="252"/>
      <c r="BF989" s="249">
        <f>SUM(BG989:BJ989)</f>
        <v>0</v>
      </c>
      <c r="BG989" s="238"/>
      <c r="BH989" s="238"/>
      <c r="BI989" s="238"/>
      <c r="BJ989" s="239"/>
      <c r="BK989" s="249">
        <f>SUM(BL989:BO989)</f>
        <v>0</v>
      </c>
      <c r="BL989" s="238"/>
      <c r="BM989" s="238"/>
      <c r="BN989" s="238"/>
      <c r="BO989" s="246"/>
      <c r="BP989" s="223">
        <f>SUM(BQ989:BT989)</f>
        <v>0</v>
      </c>
      <c r="BQ989" s="238"/>
      <c r="BR989" s="238"/>
      <c r="BS989" s="238"/>
      <c r="BT989" s="246"/>
      <c r="BU989" s="249">
        <f>SUM(BV989:BY989)</f>
        <v>0</v>
      </c>
      <c r="BV989" s="238"/>
      <c r="BW989" s="238"/>
      <c r="BX989" s="238"/>
      <c r="BY989" s="246"/>
      <c r="CA989" s="222">
        <v>1100</v>
      </c>
      <c r="CB989" s="216"/>
      <c r="CC989" s="216"/>
      <c r="CD989" s="216"/>
      <c r="CE989" s="216"/>
      <c r="CF989" s="216">
        <f t="shared" si="762"/>
        <v>0</v>
      </c>
      <c r="CH989" s="376"/>
    </row>
    <row r="990" spans="1:88" s="211" customFormat="1" ht="16.5" customHeight="1" x14ac:dyDescent="0.15">
      <c r="A990" s="213"/>
      <c r="B990" s="377"/>
      <c r="C990" s="1199"/>
      <c r="D990" s="1200" t="s">
        <v>2044</v>
      </c>
      <c r="E990" s="267"/>
      <c r="F990" s="324"/>
      <c r="G990" s="668"/>
      <c r="H990" s="1175">
        <v>3</v>
      </c>
      <c r="I990" s="378"/>
      <c r="J990" s="231"/>
      <c r="K990" s="234"/>
      <c r="L990" s="234"/>
      <c r="M990" s="234"/>
      <c r="N990" s="234"/>
      <c r="O990" s="234"/>
      <c r="P990" s="234"/>
      <c r="Q990" s="235"/>
      <c r="R990" s="255"/>
      <c r="S990" s="255"/>
      <c r="T990" s="936">
        <f>SUBTOTAL(9,T989:T989)</f>
        <v>7000</v>
      </c>
      <c r="U990" s="550">
        <f t="shared" ref="U990:AC990" si="764">SUBTOTAL(9,U989:U989)</f>
        <v>0</v>
      </c>
      <c r="V990" s="550">
        <f t="shared" si="764"/>
        <v>0</v>
      </c>
      <c r="W990" s="550">
        <f t="shared" si="764"/>
        <v>0</v>
      </c>
      <c r="X990" s="550">
        <f t="shared" si="764"/>
        <v>0</v>
      </c>
      <c r="Y990" s="550">
        <f t="shared" si="764"/>
        <v>0</v>
      </c>
      <c r="Z990" s="936">
        <f t="shared" si="764"/>
        <v>7000</v>
      </c>
      <c r="AA990" s="550">
        <f t="shared" si="764"/>
        <v>0</v>
      </c>
      <c r="AB990" s="550">
        <f t="shared" si="764"/>
        <v>0</v>
      </c>
      <c r="AC990" s="550">
        <f t="shared" si="764"/>
        <v>0</v>
      </c>
      <c r="AD990" s="1104">
        <f t="shared" si="761"/>
        <v>7000</v>
      </c>
      <c r="AE990" s="252"/>
      <c r="AF990" s="252"/>
      <c r="AH990" s="251"/>
      <c r="AI990" s="240"/>
      <c r="AJ990" s="240"/>
      <c r="AK990" s="240"/>
      <c r="AL990" s="241"/>
      <c r="AM990" s="254"/>
      <c r="AN990" s="262"/>
      <c r="AO990" s="249"/>
      <c r="AP990" s="240"/>
      <c r="AQ990" s="240"/>
      <c r="AR990" s="240"/>
      <c r="AS990" s="243"/>
      <c r="AT990" s="214"/>
      <c r="AU990" s="240"/>
      <c r="AV990" s="240"/>
      <c r="AW990" s="240"/>
      <c r="AX990" s="241"/>
      <c r="AY990" s="249"/>
      <c r="AZ990" s="240"/>
      <c r="BA990" s="240"/>
      <c r="BB990" s="240"/>
      <c r="BC990" s="247"/>
      <c r="BD990" s="254"/>
      <c r="BE990" s="252"/>
      <c r="BF990" s="249"/>
      <c r="BG990" s="240"/>
      <c r="BH990" s="240"/>
      <c r="BI990" s="240"/>
      <c r="BJ990" s="241"/>
      <c r="BK990" s="249"/>
      <c r="BL990" s="240"/>
      <c r="BM990" s="240"/>
      <c r="BN990" s="240"/>
      <c r="BO990" s="247"/>
      <c r="BP990" s="223"/>
      <c r="BQ990" s="240"/>
      <c r="BR990" s="240"/>
      <c r="BS990" s="240"/>
      <c r="BT990" s="247"/>
      <c r="BU990" s="249"/>
      <c r="BV990" s="240"/>
      <c r="BW990" s="240"/>
      <c r="BX990" s="240"/>
      <c r="BY990" s="247"/>
      <c r="CA990" s="222"/>
      <c r="CB990" s="216"/>
      <c r="CC990" s="216"/>
      <c r="CD990" s="216"/>
      <c r="CE990" s="216"/>
      <c r="CF990" s="216">
        <f t="shared" si="762"/>
        <v>0</v>
      </c>
      <c r="CH990" s="376"/>
    </row>
    <row r="991" spans="1:88" s="211" customFormat="1" ht="16.5" customHeight="1" x14ac:dyDescent="0.15">
      <c r="A991" s="213">
        <f>+ROW()-14</f>
        <v>977</v>
      </c>
      <c r="B991" s="195" t="s">
        <v>74</v>
      </c>
      <c r="C991" s="268" t="s">
        <v>1798</v>
      </c>
      <c r="D991" s="266" t="s">
        <v>1325</v>
      </c>
      <c r="E991" s="267" t="s">
        <v>1758</v>
      </c>
      <c r="F991" s="272" t="s">
        <v>1791</v>
      </c>
      <c r="G991" s="224" t="s">
        <v>1799</v>
      </c>
      <c r="H991" s="263" t="s">
        <v>252</v>
      </c>
      <c r="I991" s="181">
        <v>43191</v>
      </c>
      <c r="J991" s="231">
        <v>45016</v>
      </c>
      <c r="K991" s="232">
        <v>10</v>
      </c>
      <c r="L991" s="232">
        <v>7</v>
      </c>
      <c r="M991" s="232">
        <v>6</v>
      </c>
      <c r="N991" s="232">
        <v>1</v>
      </c>
      <c r="O991" s="232">
        <v>1</v>
      </c>
      <c r="P991" s="232">
        <v>2</v>
      </c>
      <c r="Q991" s="233">
        <v>1</v>
      </c>
      <c r="R991" s="255"/>
      <c r="S991" s="255"/>
      <c r="T991" s="258">
        <v>5616450</v>
      </c>
      <c r="U991" s="338">
        <f t="shared" ref="U991:Y993" si="765">AH991+AO991</f>
        <v>2227021</v>
      </c>
      <c r="V991" s="355">
        <f t="shared" si="765"/>
        <v>0</v>
      </c>
      <c r="W991" s="355">
        <f t="shared" si="765"/>
        <v>0</v>
      </c>
      <c r="X991" s="355">
        <f t="shared" si="765"/>
        <v>0</v>
      </c>
      <c r="Y991" s="356">
        <f t="shared" si="765"/>
        <v>2227021</v>
      </c>
      <c r="Z991" s="338">
        <f t="shared" ref="Z991:AD993" si="766">AT991+AY991+BF991+BK991+BP991+BU991</f>
        <v>3389429</v>
      </c>
      <c r="AA991" s="355">
        <f t="shared" si="766"/>
        <v>0</v>
      </c>
      <c r="AB991" s="355">
        <f t="shared" si="766"/>
        <v>0</v>
      </c>
      <c r="AC991" s="355">
        <f t="shared" si="766"/>
        <v>0</v>
      </c>
      <c r="AD991" s="356">
        <f t="shared" si="766"/>
        <v>3389429</v>
      </c>
      <c r="AE991" s="252"/>
      <c r="AF991" s="252"/>
      <c r="AH991" s="336">
        <f>SUM(AI991:AL991)</f>
        <v>1108474</v>
      </c>
      <c r="AI991" s="238"/>
      <c r="AJ991" s="238"/>
      <c r="AK991" s="238"/>
      <c r="AL991" s="343">
        <v>1108474</v>
      </c>
      <c r="AM991" s="254"/>
      <c r="AN991" s="262"/>
      <c r="AO991" s="336">
        <f>SUM(AP991:AS991)</f>
        <v>1118547</v>
      </c>
      <c r="AP991" s="238"/>
      <c r="AQ991" s="238"/>
      <c r="AR991" s="238"/>
      <c r="AS991" s="358">
        <v>1118547</v>
      </c>
      <c r="AT991" s="338">
        <f>SUM(AU991:AX991)</f>
        <v>1131079</v>
      </c>
      <c r="AU991" s="357"/>
      <c r="AV991" s="357"/>
      <c r="AW991" s="357"/>
      <c r="AX991" s="343">
        <v>1131079</v>
      </c>
      <c r="AY991" s="336">
        <f>SUM(AZ991:BC991)</f>
        <v>1129192</v>
      </c>
      <c r="AZ991" s="357"/>
      <c r="BA991" s="357"/>
      <c r="BB991" s="357"/>
      <c r="BC991" s="281">
        <v>1129192</v>
      </c>
      <c r="BD991" s="254"/>
      <c r="BE991" s="252"/>
      <c r="BF991" s="336">
        <f>SUM(BG991:BJ991)</f>
        <v>1129158</v>
      </c>
      <c r="BG991" s="357"/>
      <c r="BH991" s="357"/>
      <c r="BI991" s="357"/>
      <c r="BJ991" s="343">
        <v>1129158</v>
      </c>
      <c r="BK991" s="336">
        <f>SUM(BL991:BO991)</f>
        <v>0</v>
      </c>
      <c r="BL991" s="357"/>
      <c r="BM991" s="357"/>
      <c r="BN991" s="357"/>
      <c r="BO991" s="281">
        <v>0</v>
      </c>
      <c r="BP991" s="223">
        <f>SUM(BQ991:BT991)</f>
        <v>0</v>
      </c>
      <c r="BQ991" s="238"/>
      <c r="BR991" s="238"/>
      <c r="BS991" s="238"/>
      <c r="BT991" s="246"/>
      <c r="BU991" s="249">
        <f>SUM(BV991:BY991)</f>
        <v>0</v>
      </c>
      <c r="BV991" s="238"/>
      <c r="BW991" s="238"/>
      <c r="BX991" s="238"/>
      <c r="BY991" s="246"/>
      <c r="CA991" s="222">
        <v>881</v>
      </c>
      <c r="CB991" s="216"/>
      <c r="CC991" s="216"/>
      <c r="CD991" s="216"/>
      <c r="CE991" s="216"/>
      <c r="CF991" s="216">
        <f t="shared" si="762"/>
        <v>0</v>
      </c>
      <c r="CH991" s="263" t="s">
        <v>75</v>
      </c>
      <c r="CJ991" s="274">
        <v>123</v>
      </c>
    </row>
    <row r="992" spans="1:88" s="211" customFormat="1" ht="16.5" customHeight="1" x14ac:dyDescent="0.15">
      <c r="A992" s="213">
        <f>+ROW()-14</f>
        <v>978</v>
      </c>
      <c r="B992" s="195" t="s">
        <v>74</v>
      </c>
      <c r="C992" s="268" t="s">
        <v>1324</v>
      </c>
      <c r="D992" s="266" t="s">
        <v>1325</v>
      </c>
      <c r="E992" s="267" t="s">
        <v>1153</v>
      </c>
      <c r="F992" s="272" t="s">
        <v>1278</v>
      </c>
      <c r="G992" s="151" t="s">
        <v>1326</v>
      </c>
      <c r="H992" s="162" t="s">
        <v>252</v>
      </c>
      <c r="I992" s="433">
        <v>43190</v>
      </c>
      <c r="J992" s="434">
        <v>45016</v>
      </c>
      <c r="K992" s="232">
        <v>10</v>
      </c>
      <c r="L992" s="232">
        <v>2</v>
      </c>
      <c r="M992" s="232">
        <v>2</v>
      </c>
      <c r="N992" s="232">
        <v>3</v>
      </c>
      <c r="O992" s="232">
        <v>2</v>
      </c>
      <c r="P992" s="232">
        <v>1</v>
      </c>
      <c r="Q992" s="233">
        <v>1</v>
      </c>
      <c r="R992" s="255"/>
      <c r="S992" s="255"/>
      <c r="T992" s="258">
        <v>3329463</v>
      </c>
      <c r="U992" s="223">
        <f t="shared" si="765"/>
        <v>1318725</v>
      </c>
      <c r="V992" s="218">
        <f t="shared" si="765"/>
        <v>0</v>
      </c>
      <c r="W992" s="218">
        <f t="shared" si="765"/>
        <v>0</v>
      </c>
      <c r="X992" s="218">
        <f t="shared" si="765"/>
        <v>0</v>
      </c>
      <c r="Y992" s="212">
        <f t="shared" si="765"/>
        <v>1318725</v>
      </c>
      <c r="Z992" s="214">
        <f t="shared" si="766"/>
        <v>2010738</v>
      </c>
      <c r="AA992" s="218">
        <f t="shared" si="766"/>
        <v>0</v>
      </c>
      <c r="AB992" s="218">
        <f t="shared" si="766"/>
        <v>0</v>
      </c>
      <c r="AC992" s="218">
        <f t="shared" si="766"/>
        <v>0</v>
      </c>
      <c r="AD992" s="212">
        <f t="shared" si="766"/>
        <v>2010738</v>
      </c>
      <c r="AE992" s="252"/>
      <c r="AF992" s="252"/>
      <c r="AH992" s="249">
        <f>SUM(AI992:AL992)</f>
        <v>655735</v>
      </c>
      <c r="AI992" s="238"/>
      <c r="AJ992" s="238"/>
      <c r="AK992" s="238"/>
      <c r="AL992" s="239">
        <v>655735</v>
      </c>
      <c r="AM992" s="254"/>
      <c r="AN992" s="262"/>
      <c r="AO992" s="249">
        <f>SUM(AP992:AS992)</f>
        <v>662990</v>
      </c>
      <c r="AP992" s="238"/>
      <c r="AQ992" s="238"/>
      <c r="AR992" s="238"/>
      <c r="AS992" s="242">
        <v>662990</v>
      </c>
      <c r="AT992" s="214">
        <f>SUM(AU992:AX992)</f>
        <v>670246</v>
      </c>
      <c r="AU992" s="238"/>
      <c r="AV992" s="238"/>
      <c r="AW992" s="238"/>
      <c r="AX992" s="239">
        <v>670246</v>
      </c>
      <c r="AY992" s="249">
        <f>SUM(AZ992:BC992)</f>
        <v>670246</v>
      </c>
      <c r="AZ992" s="238"/>
      <c r="BA992" s="238"/>
      <c r="BB992" s="238"/>
      <c r="BC992" s="246">
        <v>670246</v>
      </c>
      <c r="BD992" s="254"/>
      <c r="BE992" s="252"/>
      <c r="BF992" s="249">
        <f>SUM(BG992:BJ992)</f>
        <v>670246</v>
      </c>
      <c r="BG992" s="238"/>
      <c r="BH992" s="238"/>
      <c r="BI992" s="238"/>
      <c r="BJ992" s="239">
        <v>670246</v>
      </c>
      <c r="BK992" s="249">
        <f>SUM(BL992:BO992)</f>
        <v>0</v>
      </c>
      <c r="BL992" s="238"/>
      <c r="BM992" s="238"/>
      <c r="BN992" s="238"/>
      <c r="BO992" s="246"/>
      <c r="BP992" s="223">
        <f>SUM(BQ992:BT992)</f>
        <v>0</v>
      </c>
      <c r="BQ992" s="238"/>
      <c r="BR992" s="238"/>
      <c r="BS992" s="238"/>
      <c r="BT992" s="246"/>
      <c r="BU992" s="249">
        <f>SUM(BV992:BY992)</f>
        <v>0</v>
      </c>
      <c r="BV992" s="238"/>
      <c r="BW992" s="238"/>
      <c r="BX992" s="238"/>
      <c r="BY992" s="246"/>
      <c r="CA992" s="222">
        <v>879</v>
      </c>
      <c r="CB992" s="216"/>
      <c r="CC992" s="216"/>
      <c r="CD992" s="216"/>
      <c r="CE992" s="216"/>
      <c r="CF992" s="216">
        <f t="shared" si="762"/>
        <v>0</v>
      </c>
      <c r="CH992" s="263" t="s">
        <v>75</v>
      </c>
      <c r="CJ992" s="274">
        <v>63</v>
      </c>
    </row>
    <row r="993" spans="1:88" s="211" customFormat="1" ht="16.5" customHeight="1" x14ac:dyDescent="0.15">
      <c r="A993" s="213">
        <f>+ROW()-14</f>
        <v>979</v>
      </c>
      <c r="B993" s="195" t="s">
        <v>74</v>
      </c>
      <c r="C993" s="268" t="s">
        <v>1327</v>
      </c>
      <c r="D993" s="266" t="s">
        <v>1338</v>
      </c>
      <c r="E993" s="267" t="s">
        <v>1153</v>
      </c>
      <c r="F993" s="272" t="s">
        <v>1278</v>
      </c>
      <c r="G993" s="151" t="s">
        <v>1328</v>
      </c>
      <c r="H993" s="162" t="s">
        <v>252</v>
      </c>
      <c r="I993" s="433">
        <v>43190</v>
      </c>
      <c r="J993" s="434">
        <v>45016</v>
      </c>
      <c r="K993" s="232">
        <v>10</v>
      </c>
      <c r="L993" s="232">
        <v>2</v>
      </c>
      <c r="M993" s="232">
        <v>2</v>
      </c>
      <c r="N993" s="232">
        <v>3</v>
      </c>
      <c r="O993" s="232">
        <v>2</v>
      </c>
      <c r="P993" s="232">
        <v>1</v>
      </c>
      <c r="Q993" s="233">
        <v>3</v>
      </c>
      <c r="R993" s="255"/>
      <c r="S993" s="255"/>
      <c r="T993" s="258">
        <v>3130403</v>
      </c>
      <c r="U993" s="223">
        <f t="shared" si="765"/>
        <v>1237580</v>
      </c>
      <c r="V993" s="218">
        <f t="shared" si="765"/>
        <v>0</v>
      </c>
      <c r="W993" s="218">
        <f t="shared" si="765"/>
        <v>0</v>
      </c>
      <c r="X993" s="218">
        <f t="shared" si="765"/>
        <v>0</v>
      </c>
      <c r="Y993" s="212">
        <f t="shared" si="765"/>
        <v>1237580</v>
      </c>
      <c r="Z993" s="214">
        <f t="shared" si="766"/>
        <v>1892823</v>
      </c>
      <c r="AA993" s="218">
        <f t="shared" si="766"/>
        <v>0</v>
      </c>
      <c r="AB993" s="218">
        <f t="shared" si="766"/>
        <v>0</v>
      </c>
      <c r="AC993" s="218">
        <f t="shared" si="766"/>
        <v>0</v>
      </c>
      <c r="AD993" s="212">
        <f t="shared" si="766"/>
        <v>1892823</v>
      </c>
      <c r="AE993" s="252"/>
      <c r="AF993" s="252"/>
      <c r="AH993" s="249">
        <f>SUM(AI993:AL993)</f>
        <v>615050</v>
      </c>
      <c r="AI993" s="238"/>
      <c r="AJ993" s="238"/>
      <c r="AK993" s="238"/>
      <c r="AL993" s="239">
        <v>615050</v>
      </c>
      <c r="AM993" s="254"/>
      <c r="AN993" s="262"/>
      <c r="AO993" s="249">
        <f>SUM(AP993:AS993)</f>
        <v>622530</v>
      </c>
      <c r="AP993" s="238"/>
      <c r="AQ993" s="238"/>
      <c r="AR993" s="238"/>
      <c r="AS993" s="242">
        <v>622530</v>
      </c>
      <c r="AT993" s="214">
        <f>SUM(AU993:AX993)</f>
        <v>630941</v>
      </c>
      <c r="AU993" s="238"/>
      <c r="AV993" s="238"/>
      <c r="AW993" s="238"/>
      <c r="AX993" s="239">
        <v>630941</v>
      </c>
      <c r="AY993" s="249">
        <f>SUM(AZ993:BC993)</f>
        <v>630941</v>
      </c>
      <c r="AZ993" s="238"/>
      <c r="BA993" s="238"/>
      <c r="BB993" s="238"/>
      <c r="BC993" s="246">
        <v>630941</v>
      </c>
      <c r="BD993" s="254"/>
      <c r="BE993" s="252"/>
      <c r="BF993" s="249">
        <f>SUM(BG993:BJ993)</f>
        <v>630941</v>
      </c>
      <c r="BG993" s="238"/>
      <c r="BH993" s="238"/>
      <c r="BI993" s="238"/>
      <c r="BJ993" s="239">
        <v>630941</v>
      </c>
      <c r="BK993" s="249">
        <f>SUM(BL993:BO993)</f>
        <v>0</v>
      </c>
      <c r="BL993" s="238"/>
      <c r="BM993" s="238"/>
      <c r="BN993" s="238"/>
      <c r="BO993" s="246"/>
      <c r="BP993" s="223">
        <f>SUM(BQ993:BT993)</f>
        <v>0</v>
      </c>
      <c r="BQ993" s="238"/>
      <c r="BR993" s="238"/>
      <c r="BS993" s="238"/>
      <c r="BT993" s="246"/>
      <c r="BU993" s="249">
        <f>SUM(BV993:BY993)</f>
        <v>0</v>
      </c>
      <c r="BV993" s="238"/>
      <c r="BW993" s="238"/>
      <c r="BX993" s="238"/>
      <c r="BY993" s="246"/>
      <c r="CA993" s="222">
        <v>880</v>
      </c>
      <c r="CB993" s="216"/>
      <c r="CC993" s="216"/>
      <c r="CD993" s="216"/>
      <c r="CE993" s="216"/>
      <c r="CF993" s="216">
        <f t="shared" si="762"/>
        <v>0</v>
      </c>
      <c r="CH993" s="263" t="s">
        <v>75</v>
      </c>
      <c r="CJ993" s="274">
        <v>63</v>
      </c>
    </row>
    <row r="994" spans="1:88" s="211" customFormat="1" ht="16.5" customHeight="1" x14ac:dyDescent="0.15">
      <c r="A994" s="213"/>
      <c r="B994" s="195"/>
      <c r="C994" s="268"/>
      <c r="D994" s="697" t="s">
        <v>1338</v>
      </c>
      <c r="E994" s="267"/>
      <c r="F994" s="272"/>
      <c r="G994" s="151"/>
      <c r="H994" s="1177" t="s">
        <v>252</v>
      </c>
      <c r="I994" s="433"/>
      <c r="J994" s="434"/>
      <c r="K994" s="232"/>
      <c r="L994" s="232"/>
      <c r="M994" s="232"/>
      <c r="N994" s="232"/>
      <c r="O994" s="232"/>
      <c r="P994" s="232"/>
      <c r="Q994" s="233"/>
      <c r="R994" s="255"/>
      <c r="S994" s="255"/>
      <c r="T994" s="939">
        <f>SUBTOTAL(9,T991:T993)</f>
        <v>12076316</v>
      </c>
      <c r="U994" s="1147">
        <f t="shared" ref="U994:AD994" si="767">SUBTOTAL(9,U991:U993)</f>
        <v>4783326</v>
      </c>
      <c r="V994" s="218">
        <f t="shared" si="767"/>
        <v>0</v>
      </c>
      <c r="W994" s="218">
        <f t="shared" si="767"/>
        <v>0</v>
      </c>
      <c r="X994" s="218">
        <f t="shared" si="767"/>
        <v>0</v>
      </c>
      <c r="Y994" s="212">
        <f t="shared" si="767"/>
        <v>4783326</v>
      </c>
      <c r="Z994" s="939">
        <f t="shared" si="767"/>
        <v>7292990</v>
      </c>
      <c r="AA994" s="218">
        <f t="shared" si="767"/>
        <v>0</v>
      </c>
      <c r="AB994" s="218">
        <f t="shared" si="767"/>
        <v>0</v>
      </c>
      <c r="AC994" s="218">
        <f t="shared" si="767"/>
        <v>0</v>
      </c>
      <c r="AD994" s="1141">
        <f t="shared" si="767"/>
        <v>7292990</v>
      </c>
      <c r="AE994" s="252"/>
      <c r="AF994" s="252"/>
      <c r="AH994" s="249"/>
      <c r="AI994" s="238"/>
      <c r="AJ994" s="238"/>
      <c r="AK994" s="238"/>
      <c r="AL994" s="239"/>
      <c r="AM994" s="254"/>
      <c r="AN994" s="262"/>
      <c r="AO994" s="249"/>
      <c r="AP994" s="238"/>
      <c r="AQ994" s="238"/>
      <c r="AR994" s="238"/>
      <c r="AS994" s="242"/>
      <c r="AT994" s="214"/>
      <c r="AU994" s="238"/>
      <c r="AV994" s="238"/>
      <c r="AW994" s="238"/>
      <c r="AX994" s="239"/>
      <c r="AY994" s="249"/>
      <c r="AZ994" s="238"/>
      <c r="BA994" s="238"/>
      <c r="BB994" s="238"/>
      <c r="BC994" s="246"/>
      <c r="BD994" s="254"/>
      <c r="BE994" s="252"/>
      <c r="BF994" s="249"/>
      <c r="BG994" s="238"/>
      <c r="BH994" s="238"/>
      <c r="BI994" s="238"/>
      <c r="BJ994" s="239"/>
      <c r="BK994" s="249"/>
      <c r="BL994" s="238"/>
      <c r="BM994" s="238"/>
      <c r="BN994" s="238"/>
      <c r="BO994" s="246"/>
      <c r="BP994" s="223"/>
      <c r="BQ994" s="238"/>
      <c r="BR994" s="238"/>
      <c r="BS994" s="238"/>
      <c r="BT994" s="246"/>
      <c r="BU994" s="249"/>
      <c r="BV994" s="238"/>
      <c r="BW994" s="238"/>
      <c r="BX994" s="238"/>
      <c r="BY994" s="246"/>
      <c r="CA994" s="222"/>
      <c r="CB994" s="216"/>
      <c r="CC994" s="216"/>
      <c r="CD994" s="216"/>
      <c r="CE994" s="216"/>
      <c r="CF994" s="216">
        <f t="shared" si="762"/>
        <v>0</v>
      </c>
      <c r="CH994" s="263"/>
      <c r="CJ994" s="274"/>
    </row>
    <row r="995" spans="1:88" s="211" customFormat="1" ht="16.5" customHeight="1" x14ac:dyDescent="0.15">
      <c r="A995" s="213">
        <f>+ROW()-14</f>
        <v>981</v>
      </c>
      <c r="B995" s="195" t="s">
        <v>74</v>
      </c>
      <c r="C995" s="268" t="s">
        <v>1795</v>
      </c>
      <c r="D995" s="266" t="s">
        <v>1796</v>
      </c>
      <c r="E995" s="267" t="s">
        <v>1758</v>
      </c>
      <c r="F995" s="272" t="s">
        <v>1791</v>
      </c>
      <c r="G995" s="224" t="s">
        <v>1797</v>
      </c>
      <c r="H995" s="263" t="s">
        <v>1070</v>
      </c>
      <c r="I995" s="181">
        <v>43556</v>
      </c>
      <c r="J995" s="231">
        <v>45382</v>
      </c>
      <c r="K995" s="232">
        <v>10</v>
      </c>
      <c r="L995" s="232">
        <v>7</v>
      </c>
      <c r="M995" s="232">
        <v>6</v>
      </c>
      <c r="N995" s="232">
        <v>1</v>
      </c>
      <c r="O995" s="232">
        <v>1</v>
      </c>
      <c r="P995" s="232">
        <v>2</v>
      </c>
      <c r="Q995" s="233">
        <v>1</v>
      </c>
      <c r="R995" s="255"/>
      <c r="S995" s="255"/>
      <c r="T995" s="258">
        <v>1541110</v>
      </c>
      <c r="U995" s="338">
        <f>AH995+AO995</f>
        <v>303487</v>
      </c>
      <c r="V995" s="355">
        <f>AI995+AP995</f>
        <v>0</v>
      </c>
      <c r="W995" s="355">
        <f>AJ995+AQ995</f>
        <v>0</v>
      </c>
      <c r="X995" s="355">
        <f>AK995+AR995</f>
        <v>0</v>
      </c>
      <c r="Y995" s="356">
        <f>AL995+AS995</f>
        <v>303487</v>
      </c>
      <c r="Z995" s="338">
        <f>AT995+AY995+BF995+BK995+BP995+BU995</f>
        <v>1237623</v>
      </c>
      <c r="AA995" s="355">
        <f>AU995+AZ995+BG995+BL995+BQ995+BV995</f>
        <v>0</v>
      </c>
      <c r="AB995" s="355">
        <f>AV995+BA995+BH995+BM995+BR995+BW995</f>
        <v>0</v>
      </c>
      <c r="AC995" s="355">
        <f>AW995+BB995+BI995+BN995+BS995+BX995</f>
        <v>0</v>
      </c>
      <c r="AD995" s="356">
        <f>AX995+BC995+BJ995+BO995+BT995+BY995</f>
        <v>1237623</v>
      </c>
      <c r="AE995" s="252"/>
      <c r="AF995" s="252"/>
      <c r="AH995" s="249">
        <f>SUM(AI995:AL995)</f>
        <v>0</v>
      </c>
      <c r="AI995" s="238"/>
      <c r="AJ995" s="238"/>
      <c r="AK995" s="238"/>
      <c r="AL995" s="343"/>
      <c r="AM995" s="254"/>
      <c r="AN995" s="262"/>
      <c r="AO995" s="336">
        <f>SUM(AP995:AS995)</f>
        <v>303487</v>
      </c>
      <c r="AP995" s="238"/>
      <c r="AQ995" s="238"/>
      <c r="AR995" s="238"/>
      <c r="AS995" s="358">
        <v>303487</v>
      </c>
      <c r="AT995" s="338">
        <f>SUM(AU995:AX995)</f>
        <v>306444</v>
      </c>
      <c r="AU995" s="357"/>
      <c r="AV995" s="357"/>
      <c r="AW995" s="357"/>
      <c r="AX995" s="343">
        <v>306444</v>
      </c>
      <c r="AY995" s="336">
        <f>SUM(AZ995:BC995)</f>
        <v>310393</v>
      </c>
      <c r="AZ995" s="357"/>
      <c r="BA995" s="357"/>
      <c r="BB995" s="357"/>
      <c r="BC995" s="281">
        <v>310393</v>
      </c>
      <c r="BD995" s="254"/>
      <c r="BE995" s="252"/>
      <c r="BF995" s="336">
        <f>SUM(BG995:BJ995)</f>
        <v>310393</v>
      </c>
      <c r="BG995" s="357"/>
      <c r="BH995" s="357"/>
      <c r="BI995" s="357"/>
      <c r="BJ995" s="343">
        <v>310393</v>
      </c>
      <c r="BK995" s="336">
        <f>SUM(BL995:BO995)</f>
        <v>310393</v>
      </c>
      <c r="BL995" s="357"/>
      <c r="BM995" s="357"/>
      <c r="BN995" s="357"/>
      <c r="BO995" s="281">
        <v>310393</v>
      </c>
      <c r="BP995" s="339">
        <f>SUM(BQ995:BT995)</f>
        <v>0</v>
      </c>
      <c r="BQ995" s="238"/>
      <c r="BR995" s="238"/>
      <c r="BS995" s="238"/>
      <c r="BT995" s="281">
        <v>0</v>
      </c>
      <c r="BU995" s="249">
        <f>SUM(BV995:BY995)</f>
        <v>0</v>
      </c>
      <c r="BV995" s="238"/>
      <c r="BW995" s="238"/>
      <c r="BX995" s="238"/>
      <c r="BY995" s="246"/>
      <c r="CA995" s="222">
        <v>877</v>
      </c>
      <c r="CB995" s="216"/>
      <c r="CC995" s="216"/>
      <c r="CD995" s="216"/>
      <c r="CE995" s="216"/>
      <c r="CF995" s="216">
        <f t="shared" si="762"/>
        <v>0</v>
      </c>
      <c r="CH995" s="263" t="s">
        <v>1071</v>
      </c>
      <c r="CJ995" s="274">
        <v>123</v>
      </c>
    </row>
    <row r="996" spans="1:88" s="211" customFormat="1" ht="16.5" customHeight="1" x14ac:dyDescent="0.15">
      <c r="A996" s="213"/>
      <c r="B996" s="195"/>
      <c r="C996" s="268"/>
      <c r="D996" s="697" t="s">
        <v>1796</v>
      </c>
      <c r="E996" s="267"/>
      <c r="F996" s="272"/>
      <c r="G996" s="224"/>
      <c r="H996" s="1175" t="s">
        <v>1070</v>
      </c>
      <c r="I996" s="181"/>
      <c r="J996" s="231"/>
      <c r="K996" s="232"/>
      <c r="L996" s="232"/>
      <c r="M996" s="232"/>
      <c r="N996" s="232"/>
      <c r="O996" s="232"/>
      <c r="P996" s="232"/>
      <c r="Q996" s="233"/>
      <c r="R996" s="255"/>
      <c r="S996" s="255"/>
      <c r="T996" s="939">
        <f>SUBTOTAL(9,T995:T995)</f>
        <v>1541110</v>
      </c>
      <c r="U996" s="1173">
        <f t="shared" ref="U996:AD996" si="768">SUBTOTAL(9,U995:U995)</f>
        <v>303487</v>
      </c>
      <c r="V996" s="355">
        <f t="shared" si="768"/>
        <v>0</v>
      </c>
      <c r="W996" s="355">
        <f t="shared" si="768"/>
        <v>0</v>
      </c>
      <c r="X996" s="355">
        <f t="shared" si="768"/>
        <v>0</v>
      </c>
      <c r="Y996" s="356">
        <f t="shared" si="768"/>
        <v>303487</v>
      </c>
      <c r="Z996" s="939">
        <f t="shared" si="768"/>
        <v>1237623</v>
      </c>
      <c r="AA996" s="355">
        <f t="shared" si="768"/>
        <v>0</v>
      </c>
      <c r="AB996" s="355">
        <f t="shared" si="768"/>
        <v>0</v>
      </c>
      <c r="AC996" s="355">
        <f t="shared" si="768"/>
        <v>0</v>
      </c>
      <c r="AD996" s="1166">
        <f t="shared" si="768"/>
        <v>1237623</v>
      </c>
      <c r="AE996" s="252"/>
      <c r="AF996" s="252"/>
      <c r="AH996" s="249"/>
      <c r="AI996" s="238"/>
      <c r="AJ996" s="238"/>
      <c r="AK996" s="238"/>
      <c r="AL996" s="343"/>
      <c r="AM996" s="254"/>
      <c r="AN996" s="262"/>
      <c r="AO996" s="336"/>
      <c r="AP996" s="238"/>
      <c r="AQ996" s="238"/>
      <c r="AR996" s="238"/>
      <c r="AS996" s="358"/>
      <c r="AT996" s="338"/>
      <c r="AU996" s="357"/>
      <c r="AV996" s="357"/>
      <c r="AW996" s="357"/>
      <c r="AX996" s="343"/>
      <c r="AY996" s="336"/>
      <c r="AZ996" s="357"/>
      <c r="BA996" s="357"/>
      <c r="BB996" s="357"/>
      <c r="BC996" s="281"/>
      <c r="BD996" s="254"/>
      <c r="BE996" s="252"/>
      <c r="BF996" s="336"/>
      <c r="BG996" s="357"/>
      <c r="BH996" s="357"/>
      <c r="BI996" s="357"/>
      <c r="BJ996" s="343"/>
      <c r="BK996" s="336"/>
      <c r="BL996" s="357"/>
      <c r="BM996" s="357"/>
      <c r="BN996" s="357"/>
      <c r="BO996" s="281"/>
      <c r="BP996" s="339"/>
      <c r="BQ996" s="238"/>
      <c r="BR996" s="238"/>
      <c r="BS996" s="238"/>
      <c r="BT996" s="281"/>
      <c r="BU996" s="249"/>
      <c r="BV996" s="238"/>
      <c r="BW996" s="238"/>
      <c r="BX996" s="238"/>
      <c r="BY996" s="246"/>
      <c r="CA996" s="222"/>
      <c r="CB996" s="216"/>
      <c r="CC996" s="216"/>
      <c r="CD996" s="216"/>
      <c r="CE996" s="216"/>
      <c r="CF996" s="216">
        <f t="shared" si="762"/>
        <v>0</v>
      </c>
      <c r="CH996" s="263"/>
      <c r="CJ996" s="274"/>
    </row>
    <row r="997" spans="1:88" s="211" customFormat="1" ht="16.5" customHeight="1" x14ac:dyDescent="0.15">
      <c r="A997" s="213">
        <f>+ROW()-14</f>
        <v>983</v>
      </c>
      <c r="B997" s="236" t="s">
        <v>26</v>
      </c>
      <c r="C997" s="268" t="s">
        <v>1800</v>
      </c>
      <c r="D997" s="266" t="s">
        <v>1800</v>
      </c>
      <c r="E997" s="267" t="s">
        <v>1758</v>
      </c>
      <c r="F997" s="272" t="s">
        <v>1791</v>
      </c>
      <c r="G997" s="224" t="s">
        <v>1801</v>
      </c>
      <c r="H997" s="319">
        <v>3</v>
      </c>
      <c r="I997" s="488">
        <v>44256</v>
      </c>
      <c r="J997" s="320">
        <v>44651</v>
      </c>
      <c r="K997" s="232">
        <v>10</v>
      </c>
      <c r="L997" s="232">
        <v>7</v>
      </c>
      <c r="M997" s="232">
        <v>6</v>
      </c>
      <c r="N997" s="232">
        <v>1</v>
      </c>
      <c r="O997" s="232"/>
      <c r="P997" s="232"/>
      <c r="Q997" s="233"/>
      <c r="R997" s="255"/>
      <c r="S997" s="255"/>
      <c r="T997" s="282">
        <v>2822200</v>
      </c>
      <c r="U997" s="214">
        <f>AH997+AO997</f>
        <v>0</v>
      </c>
      <c r="V997" s="218">
        <f>AI997+AP997</f>
        <v>0</v>
      </c>
      <c r="W997" s="218">
        <f>AJ997+AQ997</f>
        <v>0</v>
      </c>
      <c r="X997" s="218">
        <f>AK997+AR997</f>
        <v>0</v>
      </c>
      <c r="Y997" s="212">
        <f>AL997+AS997</f>
        <v>0</v>
      </c>
      <c r="Z997" s="338">
        <f>AT997+AY997+BF997+BK997+BP997+BU997</f>
        <v>2822200</v>
      </c>
      <c r="AA997" s="218">
        <f>AU997+AZ997+BG997+BL997+BQ997+BV997</f>
        <v>0</v>
      </c>
      <c r="AB997" s="355">
        <f>AV997+BA997+BH997+BM997+BR997+BW997</f>
        <v>100000</v>
      </c>
      <c r="AC997" s="218">
        <f>AW997+BB997+BI997+BN997+BS997+BX997</f>
        <v>0</v>
      </c>
      <c r="AD997" s="356">
        <f>AX997+BC997+BJ997+BO997+BT997+BY997</f>
        <v>2722200</v>
      </c>
      <c r="AE997" s="252"/>
      <c r="AF997" s="252"/>
      <c r="AH997" s="249">
        <f>SUM(AI997:AL997)</f>
        <v>0</v>
      </c>
      <c r="AI997" s="238"/>
      <c r="AJ997" s="238"/>
      <c r="AK997" s="238"/>
      <c r="AL997" s="239"/>
      <c r="AM997" s="254"/>
      <c r="AN997" s="262"/>
      <c r="AO997" s="249">
        <f>SUM(AP997:AS997)</f>
        <v>0</v>
      </c>
      <c r="AP997" s="238"/>
      <c r="AQ997" s="238"/>
      <c r="AR997" s="238"/>
      <c r="AS997" s="242"/>
      <c r="AT997" s="214">
        <f>SUM(AU997:AX997)</f>
        <v>0</v>
      </c>
      <c r="AU997" s="238"/>
      <c r="AV997" s="238"/>
      <c r="AW997" s="238"/>
      <c r="AX997" s="239"/>
      <c r="AY997" s="336">
        <f>SUM(AZ997:BC997)</f>
        <v>2822200</v>
      </c>
      <c r="AZ997" s="238"/>
      <c r="BA997" s="238">
        <v>100000</v>
      </c>
      <c r="BB997" s="238"/>
      <c r="BC997" s="281">
        <v>2722200</v>
      </c>
      <c r="BD997" s="254"/>
      <c r="BE997" s="252"/>
      <c r="BF997" s="249">
        <f>SUM(BG997:BJ997)</f>
        <v>0</v>
      </c>
      <c r="BG997" s="238"/>
      <c r="BH997" s="238"/>
      <c r="BI997" s="238"/>
      <c r="BJ997" s="239"/>
      <c r="BK997" s="249">
        <f>SUM(BL997:BO997)</f>
        <v>0</v>
      </c>
      <c r="BL997" s="238"/>
      <c r="BM997" s="238"/>
      <c r="BN997" s="238"/>
      <c r="BO997" s="246"/>
      <c r="BP997" s="223">
        <f>SUM(BQ997:BT997)</f>
        <v>0</v>
      </c>
      <c r="BQ997" s="238"/>
      <c r="BR997" s="238"/>
      <c r="BS997" s="238"/>
      <c r="BT997" s="246"/>
      <c r="BU997" s="249">
        <f>SUM(BV997:BY997)</f>
        <v>0</v>
      </c>
      <c r="BV997" s="238"/>
      <c r="BW997" s="238"/>
      <c r="BX997" s="238"/>
      <c r="BY997" s="246"/>
      <c r="CA997" s="222">
        <v>883</v>
      </c>
      <c r="CB997" s="216"/>
      <c r="CC997" s="216"/>
      <c r="CD997" s="216"/>
      <c r="CE997" s="216"/>
      <c r="CF997" s="216">
        <f t="shared" si="762"/>
        <v>0</v>
      </c>
      <c r="CH997" s="263">
        <v>32</v>
      </c>
      <c r="CJ997" s="274">
        <v>123</v>
      </c>
    </row>
    <row r="998" spans="1:88" s="211" customFormat="1" ht="16.5" customHeight="1" x14ac:dyDescent="0.15">
      <c r="A998" s="213"/>
      <c r="B998" s="236"/>
      <c r="C998" s="798" t="s">
        <v>2170</v>
      </c>
      <c r="D998" s="697" t="s">
        <v>1800</v>
      </c>
      <c r="E998" s="267"/>
      <c r="F998" s="272"/>
      <c r="G998" s="224"/>
      <c r="H998" s="319"/>
      <c r="I998" s="488"/>
      <c r="J998" s="320"/>
      <c r="K998" s="232"/>
      <c r="L998" s="232"/>
      <c r="M998" s="232"/>
      <c r="N998" s="232"/>
      <c r="O998" s="232"/>
      <c r="P998" s="232"/>
      <c r="Q998" s="233"/>
      <c r="R998" s="255"/>
      <c r="S998" s="255"/>
      <c r="T998" s="282">
        <v>800</v>
      </c>
      <c r="U998" s="214"/>
      <c r="V998" s="218"/>
      <c r="W998" s="218"/>
      <c r="X998" s="218"/>
      <c r="Y998" s="212"/>
      <c r="Z998" s="339">
        <v>800</v>
      </c>
      <c r="AA998" s="218"/>
      <c r="AB998" s="355"/>
      <c r="AC998" s="218"/>
      <c r="AD998" s="356">
        <v>800</v>
      </c>
      <c r="AE998" s="252"/>
      <c r="AF998" s="252"/>
      <c r="AH998" s="249"/>
      <c r="AI998" s="238"/>
      <c r="AJ998" s="238"/>
      <c r="AK998" s="238"/>
      <c r="AL998" s="239"/>
      <c r="AM998" s="254"/>
      <c r="AN998" s="262"/>
      <c r="AO998" s="249"/>
      <c r="AP998" s="238"/>
      <c r="AQ998" s="238"/>
      <c r="AR998" s="238"/>
      <c r="AS998" s="242"/>
      <c r="AT998" s="214"/>
      <c r="AU998" s="238"/>
      <c r="AV998" s="238"/>
      <c r="AW998" s="238"/>
      <c r="AX998" s="239"/>
      <c r="AY998" s="336"/>
      <c r="AZ998" s="238"/>
      <c r="BA998" s="238"/>
      <c r="BB998" s="238"/>
      <c r="BC998" s="281"/>
      <c r="BD998" s="254"/>
      <c r="BE998" s="252"/>
      <c r="BF998" s="249"/>
      <c r="BG998" s="238"/>
      <c r="BH998" s="238"/>
      <c r="BI998" s="238"/>
      <c r="BJ998" s="239"/>
      <c r="BK998" s="249"/>
      <c r="BL998" s="238"/>
      <c r="BM998" s="238"/>
      <c r="BN998" s="238"/>
      <c r="BO998" s="246"/>
      <c r="BP998" s="223"/>
      <c r="BQ998" s="238"/>
      <c r="BR998" s="238"/>
      <c r="BS998" s="238"/>
      <c r="BT998" s="246"/>
      <c r="BU998" s="249"/>
      <c r="BV998" s="238"/>
      <c r="BW998" s="238"/>
      <c r="BX998" s="238"/>
      <c r="BY998" s="246"/>
      <c r="CA998" s="222"/>
      <c r="CB998" s="216"/>
      <c r="CC998" s="216"/>
      <c r="CD998" s="216"/>
      <c r="CE998" s="216"/>
      <c r="CF998" s="216"/>
      <c r="CH998" s="263"/>
      <c r="CJ998" s="274"/>
    </row>
    <row r="999" spans="1:88" s="211" customFormat="1" ht="16.5" customHeight="1" x14ac:dyDescent="0.15">
      <c r="A999" s="213"/>
      <c r="B999" s="236"/>
      <c r="C999" s="268"/>
      <c r="D999" s="697" t="s">
        <v>1800</v>
      </c>
      <c r="E999" s="267"/>
      <c r="F999" s="272"/>
      <c r="G999" s="224"/>
      <c r="H999" s="1182">
        <v>3</v>
      </c>
      <c r="I999" s="488"/>
      <c r="J999" s="320"/>
      <c r="K999" s="232"/>
      <c r="L999" s="232"/>
      <c r="M999" s="232"/>
      <c r="N999" s="232"/>
      <c r="O999" s="232"/>
      <c r="P999" s="232"/>
      <c r="Q999" s="233"/>
      <c r="R999" s="255"/>
      <c r="S999" s="255"/>
      <c r="T999" s="975">
        <f>SUBTOTAL(9,T997:T998)</f>
        <v>2823000</v>
      </c>
      <c r="U999" s="214">
        <f t="shared" ref="U999:AD999" si="769">SUBTOTAL(9,U997:U998)</f>
        <v>0</v>
      </c>
      <c r="V999" s="218">
        <f t="shared" si="769"/>
        <v>0</v>
      </c>
      <c r="W999" s="218">
        <f t="shared" si="769"/>
        <v>0</v>
      </c>
      <c r="X999" s="218">
        <f t="shared" si="769"/>
        <v>0</v>
      </c>
      <c r="Y999" s="212">
        <f t="shared" si="769"/>
        <v>0</v>
      </c>
      <c r="Z999" s="975">
        <f t="shared" si="769"/>
        <v>2823000</v>
      </c>
      <c r="AA999" s="218">
        <f t="shared" si="769"/>
        <v>0</v>
      </c>
      <c r="AB999" s="1167">
        <f t="shared" si="769"/>
        <v>100000</v>
      </c>
      <c r="AC999" s="218">
        <f t="shared" si="769"/>
        <v>0</v>
      </c>
      <c r="AD999" s="1166">
        <f t="shared" si="769"/>
        <v>2723000</v>
      </c>
      <c r="AE999" s="252"/>
      <c r="AF999" s="252"/>
      <c r="AH999" s="249"/>
      <c r="AI999" s="238"/>
      <c r="AJ999" s="238"/>
      <c r="AK999" s="238"/>
      <c r="AL999" s="239"/>
      <c r="AM999" s="254"/>
      <c r="AN999" s="262"/>
      <c r="AO999" s="249"/>
      <c r="AP999" s="238"/>
      <c r="AQ999" s="238"/>
      <c r="AR999" s="238"/>
      <c r="AS999" s="242"/>
      <c r="AT999" s="214"/>
      <c r="AU999" s="238"/>
      <c r="AV999" s="238"/>
      <c r="AW999" s="238"/>
      <c r="AX999" s="239"/>
      <c r="AY999" s="336"/>
      <c r="AZ999" s="238"/>
      <c r="BA999" s="238"/>
      <c r="BB999" s="238"/>
      <c r="BC999" s="281"/>
      <c r="BD999" s="254"/>
      <c r="BE999" s="252"/>
      <c r="BF999" s="249"/>
      <c r="BG999" s="238"/>
      <c r="BH999" s="238"/>
      <c r="BI999" s="238"/>
      <c r="BJ999" s="239"/>
      <c r="BK999" s="249"/>
      <c r="BL999" s="238"/>
      <c r="BM999" s="238"/>
      <c r="BN999" s="238"/>
      <c r="BO999" s="246"/>
      <c r="BP999" s="223"/>
      <c r="BQ999" s="238"/>
      <c r="BR999" s="238"/>
      <c r="BS999" s="238"/>
      <c r="BT999" s="246"/>
      <c r="BU999" s="249"/>
      <c r="BV999" s="238"/>
      <c r="BW999" s="238"/>
      <c r="BX999" s="238"/>
      <c r="BY999" s="246"/>
      <c r="CA999" s="222"/>
      <c r="CB999" s="216"/>
      <c r="CC999" s="216"/>
      <c r="CD999" s="216"/>
      <c r="CE999" s="216"/>
      <c r="CF999" s="216">
        <f t="shared" si="762"/>
        <v>0</v>
      </c>
      <c r="CH999" s="263"/>
      <c r="CJ999" s="274"/>
    </row>
    <row r="1000" spans="1:88" s="211" customFormat="1" ht="16.5" customHeight="1" x14ac:dyDescent="0.15">
      <c r="A1000" s="213">
        <f>+ROW()-14</f>
        <v>986</v>
      </c>
      <c r="B1000" s="351" t="s">
        <v>28</v>
      </c>
      <c r="C1000" s="268" t="s">
        <v>1814</v>
      </c>
      <c r="D1000" s="266" t="s">
        <v>1815</v>
      </c>
      <c r="E1000" s="267" t="s">
        <v>1758</v>
      </c>
      <c r="F1000" s="272" t="s">
        <v>1791</v>
      </c>
      <c r="G1000" s="340" t="s">
        <v>1816</v>
      </c>
      <c r="H1000" s="319" t="s">
        <v>71</v>
      </c>
      <c r="I1000" s="488">
        <v>43922</v>
      </c>
      <c r="J1000" s="320">
        <v>45747</v>
      </c>
      <c r="K1000" s="341">
        <v>10</v>
      </c>
      <c r="L1000" s="341">
        <v>7</v>
      </c>
      <c r="M1000" s="341">
        <v>6</v>
      </c>
      <c r="N1000" s="341">
        <v>1</v>
      </c>
      <c r="O1000" s="341">
        <v>2</v>
      </c>
      <c r="P1000" s="341">
        <v>1</v>
      </c>
      <c r="Q1000" s="342">
        <v>2</v>
      </c>
      <c r="R1000" s="255"/>
      <c r="S1000" s="255"/>
      <c r="T1000" s="282">
        <v>203409</v>
      </c>
      <c r="U1000" s="214">
        <f>AH1000+AO1000</f>
        <v>0</v>
      </c>
      <c r="V1000" s="218">
        <f>AI1000+AP1000</f>
        <v>0</v>
      </c>
      <c r="W1000" s="218">
        <f>AJ1000+AQ1000</f>
        <v>0</v>
      </c>
      <c r="X1000" s="218">
        <f>AK1000+AR1000</f>
        <v>0</v>
      </c>
      <c r="Y1000" s="212">
        <f>AL1000+AS1000</f>
        <v>0</v>
      </c>
      <c r="Z1000" s="214">
        <f>AT1000+AY1000+BF1000+BK1000+BP1000+BU1000</f>
        <v>203409</v>
      </c>
      <c r="AA1000" s="218">
        <f>AU1000+AZ1000+BG1000+BL1000+BQ1000+BV1000</f>
        <v>0</v>
      </c>
      <c r="AB1000" s="218">
        <f>AV1000+BA1000+BH1000+BM1000+BR1000+BW1000</f>
        <v>0</v>
      </c>
      <c r="AC1000" s="218">
        <f>AW1000+BB1000+BI1000+BN1000+BS1000+BX1000</f>
        <v>0</v>
      </c>
      <c r="AD1000" s="212">
        <f>AX1000+BC1000+BJ1000+BO1000+BT1000+BY1000</f>
        <v>203409</v>
      </c>
      <c r="AE1000" s="252"/>
      <c r="AF1000" s="252"/>
      <c r="AH1000" s="249">
        <f>SUM(AI1000:AL1000)</f>
        <v>0</v>
      </c>
      <c r="AI1000" s="238"/>
      <c r="AJ1000" s="238"/>
      <c r="AK1000" s="238"/>
      <c r="AL1000" s="239"/>
      <c r="AM1000" s="254"/>
      <c r="AN1000" s="262"/>
      <c r="AO1000" s="249">
        <f>SUM(AP1000:AS1000)</f>
        <v>0</v>
      </c>
      <c r="AP1000" s="238"/>
      <c r="AQ1000" s="238"/>
      <c r="AR1000" s="238"/>
      <c r="AS1000" s="242"/>
      <c r="AT1000" s="214">
        <f>SUM(AU1000:AX1000)</f>
        <v>42213</v>
      </c>
      <c r="AU1000" s="238"/>
      <c r="AV1000" s="238"/>
      <c r="AW1000" s="238"/>
      <c r="AX1000" s="343">
        <v>42213</v>
      </c>
      <c r="AY1000" s="249">
        <f>SUM(AZ1000:BC1000)</f>
        <v>39661</v>
      </c>
      <c r="AZ1000" s="238"/>
      <c r="BA1000" s="238"/>
      <c r="BB1000" s="238"/>
      <c r="BC1000" s="281">
        <v>39661</v>
      </c>
      <c r="BD1000" s="254"/>
      <c r="BE1000" s="252"/>
      <c r="BF1000" s="249">
        <f>SUM(BG1000:BJ1000)</f>
        <v>39661</v>
      </c>
      <c r="BG1000" s="238"/>
      <c r="BH1000" s="238"/>
      <c r="BI1000" s="238"/>
      <c r="BJ1000" s="343">
        <v>39661</v>
      </c>
      <c r="BK1000" s="249">
        <f>SUM(BL1000:BO1000)</f>
        <v>39661</v>
      </c>
      <c r="BL1000" s="238"/>
      <c r="BM1000" s="238"/>
      <c r="BN1000" s="238"/>
      <c r="BO1000" s="281">
        <v>39661</v>
      </c>
      <c r="BP1000" s="223">
        <f>SUM(BQ1000:BT1000)</f>
        <v>42213</v>
      </c>
      <c r="BQ1000" s="238"/>
      <c r="BR1000" s="238"/>
      <c r="BS1000" s="238"/>
      <c r="BT1000" s="281">
        <v>42213</v>
      </c>
      <c r="BU1000" s="249">
        <f>SUM(BV1000:BY1000)</f>
        <v>0</v>
      </c>
      <c r="BV1000" s="238"/>
      <c r="BW1000" s="238"/>
      <c r="BX1000" s="238"/>
      <c r="BY1000" s="246"/>
      <c r="CA1000" s="222"/>
      <c r="CB1000" s="216"/>
      <c r="CC1000" s="216"/>
      <c r="CD1000" s="216"/>
      <c r="CE1000" s="216"/>
      <c r="CF1000" s="216">
        <f t="shared" si="762"/>
        <v>0</v>
      </c>
      <c r="CH1000" s="376"/>
    </row>
    <row r="1001" spans="1:88" s="211" customFormat="1" ht="15.75" customHeight="1" x14ac:dyDescent="0.15">
      <c r="A1001" s="213"/>
      <c r="B1001" s="236"/>
      <c r="C1001" s="268"/>
      <c r="D1001" s="697" t="s">
        <v>1815</v>
      </c>
      <c r="E1001" s="267"/>
      <c r="F1001" s="272"/>
      <c r="G1001" s="224"/>
      <c r="H1001" s="1182" t="s">
        <v>71</v>
      </c>
      <c r="I1001" s="488"/>
      <c r="J1001" s="320"/>
      <c r="K1001" s="232"/>
      <c r="L1001" s="232"/>
      <c r="M1001" s="232"/>
      <c r="N1001" s="232"/>
      <c r="O1001" s="232"/>
      <c r="P1001" s="232"/>
      <c r="Q1001" s="233"/>
      <c r="R1001" s="255"/>
      <c r="S1001" s="255"/>
      <c r="T1001" s="939">
        <f>SUBTOTAL(9,T1000:T1000)</f>
        <v>203409</v>
      </c>
      <c r="U1001" s="214">
        <f t="shared" ref="U1001:AD1001" si="770">SUBTOTAL(9,U1000:U1000)</f>
        <v>0</v>
      </c>
      <c r="V1001" s="218">
        <f t="shared" si="770"/>
        <v>0</v>
      </c>
      <c r="W1001" s="218">
        <f t="shared" si="770"/>
        <v>0</v>
      </c>
      <c r="X1001" s="218">
        <f t="shared" si="770"/>
        <v>0</v>
      </c>
      <c r="Y1001" s="212">
        <f t="shared" si="770"/>
        <v>0</v>
      </c>
      <c r="Z1001" s="939">
        <f t="shared" si="770"/>
        <v>203409</v>
      </c>
      <c r="AA1001" s="218">
        <f t="shared" si="770"/>
        <v>0</v>
      </c>
      <c r="AB1001" s="218">
        <f t="shared" si="770"/>
        <v>0</v>
      </c>
      <c r="AC1001" s="218">
        <f t="shared" si="770"/>
        <v>0</v>
      </c>
      <c r="AD1001" s="1141">
        <f t="shared" si="770"/>
        <v>203409</v>
      </c>
      <c r="AE1001" s="252"/>
      <c r="AF1001" s="252"/>
      <c r="AH1001" s="249"/>
      <c r="AI1001" s="238"/>
      <c r="AJ1001" s="238"/>
      <c r="AK1001" s="238"/>
      <c r="AL1001" s="239"/>
      <c r="AM1001" s="254"/>
      <c r="AN1001" s="262"/>
      <c r="AO1001" s="249"/>
      <c r="AP1001" s="238"/>
      <c r="AQ1001" s="238"/>
      <c r="AR1001" s="238"/>
      <c r="AS1001" s="242"/>
      <c r="AT1001" s="214"/>
      <c r="AU1001" s="238"/>
      <c r="AV1001" s="238"/>
      <c r="AW1001" s="238"/>
      <c r="AX1001" s="239"/>
      <c r="AY1001" s="249"/>
      <c r="AZ1001" s="238"/>
      <c r="BA1001" s="238"/>
      <c r="BB1001" s="238"/>
      <c r="BC1001" s="246"/>
      <c r="BD1001" s="254"/>
      <c r="BE1001" s="252"/>
      <c r="BF1001" s="249"/>
      <c r="BG1001" s="238"/>
      <c r="BH1001" s="238"/>
      <c r="BI1001" s="238"/>
      <c r="BJ1001" s="239"/>
      <c r="BK1001" s="249"/>
      <c r="BL1001" s="238"/>
      <c r="BM1001" s="238"/>
      <c r="BN1001" s="238"/>
      <c r="BO1001" s="246"/>
      <c r="BP1001" s="223"/>
      <c r="BQ1001" s="238"/>
      <c r="BR1001" s="238"/>
      <c r="BS1001" s="238"/>
      <c r="BT1001" s="246"/>
      <c r="BU1001" s="249"/>
      <c r="BV1001" s="238"/>
      <c r="BW1001" s="238"/>
      <c r="BX1001" s="238"/>
      <c r="BY1001" s="246"/>
      <c r="CA1001" s="222"/>
      <c r="CB1001" s="216"/>
      <c r="CC1001" s="216"/>
      <c r="CD1001" s="216"/>
      <c r="CE1001" s="216"/>
      <c r="CF1001" s="216">
        <f t="shared" si="762"/>
        <v>0</v>
      </c>
      <c r="CH1001" s="425"/>
      <c r="CJ1001" s="274"/>
    </row>
    <row r="1002" spans="1:88" s="211" customFormat="1" ht="16.5" customHeight="1" x14ac:dyDescent="0.15">
      <c r="A1002" s="213">
        <f>+ROW()-14</f>
        <v>988</v>
      </c>
      <c r="B1002" s="236" t="s">
        <v>26</v>
      </c>
      <c r="C1002" s="268" t="s">
        <v>1802</v>
      </c>
      <c r="D1002" s="266" t="s">
        <v>1803</v>
      </c>
      <c r="E1002" s="267" t="s">
        <v>1758</v>
      </c>
      <c r="F1002" s="272" t="s">
        <v>1791</v>
      </c>
      <c r="G1002" s="224" t="s">
        <v>1804</v>
      </c>
      <c r="H1002" s="1182">
        <v>3</v>
      </c>
      <c r="I1002" s="488">
        <v>44256</v>
      </c>
      <c r="J1002" s="320">
        <v>44651</v>
      </c>
      <c r="K1002" s="232">
        <v>10</v>
      </c>
      <c r="L1002" s="232">
        <v>7</v>
      </c>
      <c r="M1002" s="232">
        <v>6</v>
      </c>
      <c r="N1002" s="232">
        <v>1</v>
      </c>
      <c r="O1002" s="232">
        <v>2</v>
      </c>
      <c r="P1002" s="232">
        <v>1</v>
      </c>
      <c r="Q1002" s="233">
        <v>3</v>
      </c>
      <c r="R1002" s="255"/>
      <c r="S1002" s="255"/>
      <c r="T1002" s="282">
        <v>106000</v>
      </c>
      <c r="U1002" s="214">
        <f>AH1002+AO1002</f>
        <v>0</v>
      </c>
      <c r="V1002" s="218">
        <f>AI1002+AP1002</f>
        <v>0</v>
      </c>
      <c r="W1002" s="218">
        <f>AJ1002+AQ1002</f>
        <v>0</v>
      </c>
      <c r="X1002" s="218">
        <f>AK1002+AR1002</f>
        <v>0</v>
      </c>
      <c r="Y1002" s="212">
        <f>AL1002+AS1002</f>
        <v>0</v>
      </c>
      <c r="Z1002" s="338">
        <f>AT1002+AY1002+BF1002+BK1002+BP1002+BU1002</f>
        <v>106000</v>
      </c>
      <c r="AA1002" s="218">
        <f>AU1002+AZ1002+BG1002+BL1002+BQ1002+BV1002</f>
        <v>0</v>
      </c>
      <c r="AB1002" s="218">
        <f>AV1002+BA1002+BH1002+BM1002+BR1002+BW1002</f>
        <v>0</v>
      </c>
      <c r="AC1002" s="218">
        <f>AW1002+BB1002+BI1002+BN1002+BS1002+BX1002</f>
        <v>0</v>
      </c>
      <c r="AD1002" s="356">
        <f>AX1002+BC1002+BJ1002+BO1002+BT1002+BY1002</f>
        <v>106000</v>
      </c>
      <c r="AE1002" s="252"/>
      <c r="AF1002" s="252"/>
      <c r="AH1002" s="249">
        <f>SUM(AI1002:AL1002)</f>
        <v>0</v>
      </c>
      <c r="AI1002" s="238"/>
      <c r="AJ1002" s="238"/>
      <c r="AK1002" s="238"/>
      <c r="AL1002" s="239"/>
      <c r="AM1002" s="254"/>
      <c r="AN1002" s="262"/>
      <c r="AO1002" s="249">
        <f>SUM(AP1002:AS1002)</f>
        <v>0</v>
      </c>
      <c r="AP1002" s="238"/>
      <c r="AQ1002" s="238"/>
      <c r="AR1002" s="238"/>
      <c r="AS1002" s="242"/>
      <c r="AT1002" s="214">
        <f>SUM(AU1002:AX1002)</f>
        <v>0</v>
      </c>
      <c r="AU1002" s="238"/>
      <c r="AV1002" s="238"/>
      <c r="AW1002" s="238"/>
      <c r="AX1002" s="239"/>
      <c r="AY1002" s="336">
        <f>SUM(AZ1002:BC1002)</f>
        <v>106000</v>
      </c>
      <c r="AZ1002" s="238"/>
      <c r="BA1002" s="238"/>
      <c r="BB1002" s="238"/>
      <c r="BC1002" s="281">
        <v>106000</v>
      </c>
      <c r="BD1002" s="254"/>
      <c r="BE1002" s="252"/>
      <c r="BF1002" s="249">
        <f>SUM(BG1002:BJ1002)</f>
        <v>0</v>
      </c>
      <c r="BG1002" s="238"/>
      <c r="BH1002" s="238"/>
      <c r="BI1002" s="238"/>
      <c r="BJ1002" s="239"/>
      <c r="BK1002" s="249">
        <f>SUM(BL1002:BO1002)</f>
        <v>0</v>
      </c>
      <c r="BL1002" s="238"/>
      <c r="BM1002" s="238"/>
      <c r="BN1002" s="238"/>
      <c r="BO1002" s="246"/>
      <c r="BP1002" s="223">
        <f>SUM(BQ1002:BT1002)</f>
        <v>0</v>
      </c>
      <c r="BQ1002" s="238"/>
      <c r="BR1002" s="238"/>
      <c r="BS1002" s="238"/>
      <c r="BT1002" s="246"/>
      <c r="BU1002" s="249">
        <f>SUM(BV1002:BY1002)</f>
        <v>0</v>
      </c>
      <c r="BV1002" s="238"/>
      <c r="BW1002" s="238"/>
      <c r="BX1002" s="238"/>
      <c r="BY1002" s="246"/>
      <c r="CA1002" s="222">
        <v>885</v>
      </c>
      <c r="CB1002" s="216"/>
      <c r="CC1002" s="216"/>
      <c r="CD1002" s="216"/>
      <c r="CE1002" s="216"/>
      <c r="CF1002" s="216">
        <f t="shared" si="762"/>
        <v>0</v>
      </c>
      <c r="CH1002" s="263">
        <v>32</v>
      </c>
      <c r="CJ1002" s="274">
        <v>123</v>
      </c>
    </row>
    <row r="1003" spans="1:88" s="211" customFormat="1" ht="16.5" customHeight="1" x14ac:dyDescent="0.15">
      <c r="A1003" s="213"/>
      <c r="B1003" s="236"/>
      <c r="C1003" s="268"/>
      <c r="D1003" s="697" t="s">
        <v>1803</v>
      </c>
      <c r="E1003" s="267"/>
      <c r="F1003" s="272"/>
      <c r="G1003" s="224"/>
      <c r="H1003" s="1182">
        <v>3</v>
      </c>
      <c r="I1003" s="488"/>
      <c r="J1003" s="320"/>
      <c r="K1003" s="232"/>
      <c r="L1003" s="232"/>
      <c r="M1003" s="232"/>
      <c r="N1003" s="232"/>
      <c r="O1003" s="232"/>
      <c r="P1003" s="232"/>
      <c r="Q1003" s="233"/>
      <c r="R1003" s="255"/>
      <c r="S1003" s="255"/>
      <c r="T1003" s="975">
        <f>SUBTOTAL(9,T1002:T1002)</f>
        <v>106000</v>
      </c>
      <c r="U1003" s="214">
        <f t="shared" ref="U1003:AD1003" si="771">SUBTOTAL(9,U1002:U1002)</f>
        <v>0</v>
      </c>
      <c r="V1003" s="218">
        <f t="shared" si="771"/>
        <v>0</v>
      </c>
      <c r="W1003" s="218">
        <f t="shared" si="771"/>
        <v>0</v>
      </c>
      <c r="X1003" s="218">
        <f t="shared" si="771"/>
        <v>0</v>
      </c>
      <c r="Y1003" s="212">
        <f t="shared" si="771"/>
        <v>0</v>
      </c>
      <c r="Z1003" s="975">
        <f t="shared" si="771"/>
        <v>106000</v>
      </c>
      <c r="AA1003" s="218">
        <f t="shared" si="771"/>
        <v>0</v>
      </c>
      <c r="AB1003" s="218">
        <f t="shared" si="771"/>
        <v>0</v>
      </c>
      <c r="AC1003" s="218">
        <f t="shared" si="771"/>
        <v>0</v>
      </c>
      <c r="AD1003" s="1166">
        <f t="shared" si="771"/>
        <v>106000</v>
      </c>
      <c r="AE1003" s="252"/>
      <c r="AF1003" s="252"/>
      <c r="AH1003" s="249"/>
      <c r="AI1003" s="238"/>
      <c r="AJ1003" s="238"/>
      <c r="AK1003" s="238"/>
      <c r="AL1003" s="239"/>
      <c r="AM1003" s="254"/>
      <c r="AN1003" s="262"/>
      <c r="AO1003" s="249"/>
      <c r="AP1003" s="238"/>
      <c r="AQ1003" s="238"/>
      <c r="AR1003" s="238"/>
      <c r="AS1003" s="242"/>
      <c r="AT1003" s="214"/>
      <c r="AU1003" s="238"/>
      <c r="AV1003" s="238"/>
      <c r="AW1003" s="238"/>
      <c r="AX1003" s="239"/>
      <c r="AY1003" s="336"/>
      <c r="AZ1003" s="238"/>
      <c r="BA1003" s="238"/>
      <c r="BB1003" s="238"/>
      <c r="BC1003" s="281"/>
      <c r="BD1003" s="254"/>
      <c r="BE1003" s="252"/>
      <c r="BF1003" s="249"/>
      <c r="BG1003" s="238"/>
      <c r="BH1003" s="238"/>
      <c r="BI1003" s="238"/>
      <c r="BJ1003" s="239"/>
      <c r="BK1003" s="249"/>
      <c r="BL1003" s="238"/>
      <c r="BM1003" s="238"/>
      <c r="BN1003" s="238"/>
      <c r="BO1003" s="246"/>
      <c r="BP1003" s="223"/>
      <c r="BQ1003" s="238"/>
      <c r="BR1003" s="238"/>
      <c r="BS1003" s="238"/>
      <c r="BT1003" s="246"/>
      <c r="BU1003" s="249"/>
      <c r="BV1003" s="238"/>
      <c r="BW1003" s="238"/>
      <c r="BX1003" s="238"/>
      <c r="BY1003" s="246"/>
      <c r="CA1003" s="222"/>
      <c r="CB1003" s="216"/>
      <c r="CC1003" s="216"/>
      <c r="CD1003" s="216"/>
      <c r="CE1003" s="216"/>
      <c r="CF1003" s="216">
        <f t="shared" si="762"/>
        <v>0</v>
      </c>
      <c r="CH1003" s="263"/>
      <c r="CJ1003" s="274"/>
    </row>
    <row r="1004" spans="1:88" s="211" customFormat="1" ht="15.75" customHeight="1" x14ac:dyDescent="0.15">
      <c r="A1004" s="213">
        <f>+ROW()-14</f>
        <v>990</v>
      </c>
      <c r="B1004" s="236" t="s">
        <v>26</v>
      </c>
      <c r="C1004" s="268" t="s">
        <v>1805</v>
      </c>
      <c r="D1004" s="266" t="s">
        <v>1806</v>
      </c>
      <c r="E1004" s="267" t="s">
        <v>1758</v>
      </c>
      <c r="F1004" s="272" t="s">
        <v>1791</v>
      </c>
      <c r="G1004" s="224" t="s">
        <v>1807</v>
      </c>
      <c r="H1004" s="319">
        <v>3</v>
      </c>
      <c r="I1004" s="488">
        <v>44256</v>
      </c>
      <c r="J1004" s="320">
        <v>44651</v>
      </c>
      <c r="K1004" s="232">
        <v>10</v>
      </c>
      <c r="L1004" s="232">
        <v>7</v>
      </c>
      <c r="M1004" s="232">
        <v>6</v>
      </c>
      <c r="N1004" s="232">
        <v>2</v>
      </c>
      <c r="O1004" s="232">
        <v>3</v>
      </c>
      <c r="P1004" s="232">
        <v>1</v>
      </c>
      <c r="Q1004" s="233">
        <v>18</v>
      </c>
      <c r="R1004" s="255"/>
      <c r="S1004" s="255"/>
      <c r="T1004" s="258">
        <v>16000</v>
      </c>
      <c r="U1004" s="214">
        <f>AH1004+AO1004</f>
        <v>0</v>
      </c>
      <c r="V1004" s="218">
        <f>AI1004+AP1004</f>
        <v>0</v>
      </c>
      <c r="W1004" s="218">
        <f>AJ1004+AQ1004</f>
        <v>0</v>
      </c>
      <c r="X1004" s="218">
        <f>AK1004+AR1004</f>
        <v>0</v>
      </c>
      <c r="Y1004" s="212">
        <f>AL1004+AS1004</f>
        <v>0</v>
      </c>
      <c r="Z1004" s="214">
        <f>AT1004+AY1004+BF1004+BK1004+BP1004+BU1004</f>
        <v>16000</v>
      </c>
      <c r="AA1004" s="218">
        <f>AU1004+AZ1004+BG1004+BL1004+BQ1004+BV1004</f>
        <v>0</v>
      </c>
      <c r="AB1004" s="218">
        <f>AV1004+BA1004+BH1004+BM1004+BR1004+BW1004</f>
        <v>0</v>
      </c>
      <c r="AC1004" s="218">
        <f>AW1004+BB1004+BI1004+BN1004+BS1004+BX1004</f>
        <v>0</v>
      </c>
      <c r="AD1004" s="212">
        <f>AX1004+BC1004+BJ1004+BO1004+BT1004+BY1004</f>
        <v>16000</v>
      </c>
      <c r="AE1004" s="252"/>
      <c r="AF1004" s="252"/>
      <c r="AH1004" s="249">
        <f>SUM(AI1004:AL1004)</f>
        <v>0</v>
      </c>
      <c r="AI1004" s="238"/>
      <c r="AJ1004" s="238"/>
      <c r="AK1004" s="238"/>
      <c r="AL1004" s="239"/>
      <c r="AM1004" s="254"/>
      <c r="AN1004" s="262"/>
      <c r="AO1004" s="249">
        <f>SUM(AP1004:AS1004)</f>
        <v>0</v>
      </c>
      <c r="AP1004" s="238"/>
      <c r="AQ1004" s="238"/>
      <c r="AR1004" s="238"/>
      <c r="AS1004" s="242"/>
      <c r="AT1004" s="214">
        <f>SUM(AU1004:AX1004)</f>
        <v>0</v>
      </c>
      <c r="AU1004" s="238"/>
      <c r="AV1004" s="238"/>
      <c r="AW1004" s="238"/>
      <c r="AX1004" s="239"/>
      <c r="AY1004" s="249">
        <f>SUM(AZ1004:BC1004)</f>
        <v>16000</v>
      </c>
      <c r="AZ1004" s="238"/>
      <c r="BA1004" s="238"/>
      <c r="BB1004" s="238"/>
      <c r="BC1004" s="246">
        <v>16000</v>
      </c>
      <c r="BD1004" s="254"/>
      <c r="BE1004" s="252"/>
      <c r="BF1004" s="249">
        <f>SUM(BG1004:BJ1004)</f>
        <v>0</v>
      </c>
      <c r="BG1004" s="238"/>
      <c r="BH1004" s="238"/>
      <c r="BI1004" s="238"/>
      <c r="BJ1004" s="239"/>
      <c r="BK1004" s="249">
        <f>SUM(BL1004:BO1004)</f>
        <v>0</v>
      </c>
      <c r="BL1004" s="238"/>
      <c r="BM1004" s="238"/>
      <c r="BN1004" s="238"/>
      <c r="BO1004" s="246"/>
      <c r="BP1004" s="223">
        <f>SUM(BQ1004:BT1004)</f>
        <v>0</v>
      </c>
      <c r="BQ1004" s="238"/>
      <c r="BR1004" s="238"/>
      <c r="BS1004" s="238"/>
      <c r="BT1004" s="246"/>
      <c r="BU1004" s="249">
        <f>SUM(BV1004:BY1004)</f>
        <v>0</v>
      </c>
      <c r="BV1004" s="238"/>
      <c r="BW1004" s="238"/>
      <c r="BX1004" s="238"/>
      <c r="BY1004" s="246"/>
      <c r="CA1004" s="222">
        <v>889</v>
      </c>
      <c r="CB1004" s="216"/>
      <c r="CC1004" s="216"/>
      <c r="CD1004" s="216"/>
      <c r="CE1004" s="216"/>
      <c r="CF1004" s="216">
        <f t="shared" si="762"/>
        <v>0</v>
      </c>
      <c r="CH1004" s="263">
        <v>32</v>
      </c>
      <c r="CJ1004" s="274">
        <v>123</v>
      </c>
    </row>
    <row r="1005" spans="1:88" s="211" customFormat="1" ht="15.75" customHeight="1" x14ac:dyDescent="0.15">
      <c r="A1005" s="213"/>
      <c r="B1005" s="237"/>
      <c r="C1005" s="303"/>
      <c r="D1005" s="697" t="s">
        <v>1806</v>
      </c>
      <c r="E1005" s="267"/>
      <c r="F1005" s="324"/>
      <c r="G1005" s="227"/>
      <c r="H1005" s="1182">
        <v>3</v>
      </c>
      <c r="I1005" s="488"/>
      <c r="J1005" s="320"/>
      <c r="K1005" s="234"/>
      <c r="L1005" s="234"/>
      <c r="M1005" s="234"/>
      <c r="N1005" s="234"/>
      <c r="O1005" s="234"/>
      <c r="P1005" s="234"/>
      <c r="Q1005" s="235"/>
      <c r="R1005" s="255"/>
      <c r="S1005" s="255"/>
      <c r="T1005" s="936">
        <f>SUBTOTAL(9,T1004:T1004)</f>
        <v>16000</v>
      </c>
      <c r="U1005" s="219">
        <f t="shared" ref="U1005:AD1005" si="772">SUBTOTAL(9,U1004:U1004)</f>
        <v>0</v>
      </c>
      <c r="V1005" s="220">
        <f t="shared" si="772"/>
        <v>0</v>
      </c>
      <c r="W1005" s="220">
        <f t="shared" si="772"/>
        <v>0</v>
      </c>
      <c r="X1005" s="220">
        <f t="shared" si="772"/>
        <v>0</v>
      </c>
      <c r="Y1005" s="221">
        <f t="shared" si="772"/>
        <v>0</v>
      </c>
      <c r="Z1005" s="936">
        <f t="shared" si="772"/>
        <v>16000</v>
      </c>
      <c r="AA1005" s="220">
        <f t="shared" si="772"/>
        <v>0</v>
      </c>
      <c r="AB1005" s="220">
        <f t="shared" si="772"/>
        <v>0</v>
      </c>
      <c r="AC1005" s="220">
        <f t="shared" si="772"/>
        <v>0</v>
      </c>
      <c r="AD1005" s="1104">
        <f t="shared" si="772"/>
        <v>16000</v>
      </c>
      <c r="AE1005" s="252"/>
      <c r="AF1005" s="252"/>
      <c r="AH1005" s="251"/>
      <c r="AI1005" s="240"/>
      <c r="AJ1005" s="240"/>
      <c r="AK1005" s="240"/>
      <c r="AL1005" s="241"/>
      <c r="AM1005" s="254"/>
      <c r="AN1005" s="262"/>
      <c r="AO1005" s="249"/>
      <c r="AP1005" s="240"/>
      <c r="AQ1005" s="240"/>
      <c r="AR1005" s="240"/>
      <c r="AS1005" s="243"/>
      <c r="AT1005" s="214"/>
      <c r="AU1005" s="240"/>
      <c r="AV1005" s="240"/>
      <c r="AW1005" s="240"/>
      <c r="AX1005" s="241"/>
      <c r="AY1005" s="249"/>
      <c r="AZ1005" s="240"/>
      <c r="BA1005" s="240"/>
      <c r="BB1005" s="240"/>
      <c r="BC1005" s="247"/>
      <c r="BD1005" s="254"/>
      <c r="BE1005" s="252"/>
      <c r="BF1005" s="249"/>
      <c r="BG1005" s="240"/>
      <c r="BH1005" s="240"/>
      <c r="BI1005" s="240"/>
      <c r="BJ1005" s="241"/>
      <c r="BK1005" s="249"/>
      <c r="BL1005" s="240"/>
      <c r="BM1005" s="240"/>
      <c r="BN1005" s="240"/>
      <c r="BO1005" s="247"/>
      <c r="BP1005" s="223"/>
      <c r="BQ1005" s="240"/>
      <c r="BR1005" s="240"/>
      <c r="BS1005" s="240"/>
      <c r="BT1005" s="247"/>
      <c r="BU1005" s="249"/>
      <c r="BV1005" s="240"/>
      <c r="BW1005" s="240"/>
      <c r="BX1005" s="240"/>
      <c r="BY1005" s="247"/>
      <c r="CA1005" s="222"/>
      <c r="CB1005" s="216"/>
      <c r="CC1005" s="216"/>
      <c r="CD1005" s="216"/>
      <c r="CE1005" s="216"/>
      <c r="CF1005" s="216">
        <f t="shared" si="762"/>
        <v>0</v>
      </c>
      <c r="CH1005" s="425"/>
      <c r="CJ1005" s="274"/>
    </row>
    <row r="1006" spans="1:88" s="211" customFormat="1" ht="36.75" customHeight="1" x14ac:dyDescent="0.15">
      <c r="A1006" s="213">
        <f>+ROW()-14</f>
        <v>992</v>
      </c>
      <c r="B1006" s="237" t="s">
        <v>26</v>
      </c>
      <c r="C1006" s="485" t="s">
        <v>1755</v>
      </c>
      <c r="D1006" s="304" t="s">
        <v>1756</v>
      </c>
      <c r="E1006" s="267" t="s">
        <v>1583</v>
      </c>
      <c r="F1006" s="292" t="s">
        <v>1753</v>
      </c>
      <c r="G1006" s="285" t="s">
        <v>1757</v>
      </c>
      <c r="H1006" s="319">
        <v>3</v>
      </c>
      <c r="I1006" s="275">
        <v>44287</v>
      </c>
      <c r="J1006" s="320">
        <v>44651</v>
      </c>
      <c r="K1006" s="234">
        <v>10</v>
      </c>
      <c r="L1006" s="234">
        <v>7</v>
      </c>
      <c r="M1006" s="234">
        <v>6</v>
      </c>
      <c r="N1006" s="234">
        <v>3</v>
      </c>
      <c r="O1006" s="234">
        <v>1</v>
      </c>
      <c r="P1006" s="234">
        <v>1</v>
      </c>
      <c r="Q1006" s="235">
        <v>1</v>
      </c>
      <c r="R1006" s="255"/>
      <c r="S1006" s="255"/>
      <c r="T1006" s="261">
        <v>121586</v>
      </c>
      <c r="U1006" s="219">
        <f>AH1006+AO1006</f>
        <v>0</v>
      </c>
      <c r="V1006" s="220">
        <f>AI1006+AP1006</f>
        <v>0</v>
      </c>
      <c r="W1006" s="220">
        <f>AJ1006+AQ1006</f>
        <v>0</v>
      </c>
      <c r="X1006" s="220">
        <f>AK1006+AR1006</f>
        <v>0</v>
      </c>
      <c r="Y1006" s="221">
        <f>AL1006+AS1006</f>
        <v>0</v>
      </c>
      <c r="Z1006" s="219">
        <f>AT1006+AY1006+BF1006+BK1006+BP1006+BU1006</f>
        <v>121586</v>
      </c>
      <c r="AA1006" s="220">
        <f>AU1006+AZ1006+BG1006+BL1006+BQ1006+BV1006</f>
        <v>0</v>
      </c>
      <c r="AB1006" s="220">
        <f>AV1006+BA1006+BH1006+BM1006+BR1006+BW1006</f>
        <v>0</v>
      </c>
      <c r="AC1006" s="220">
        <f>AW1006+BB1006+BI1006+BN1006+BS1006+BX1006</f>
        <v>0</v>
      </c>
      <c r="AD1006" s="221">
        <f>AX1006+BC1006+BJ1006+BO1006+BT1006+BY1006</f>
        <v>121586</v>
      </c>
      <c r="AE1006" s="252"/>
      <c r="AF1006" s="252"/>
      <c r="AH1006" s="251">
        <f>SUM(AI1006:AL1006)</f>
        <v>0</v>
      </c>
      <c r="AI1006" s="240"/>
      <c r="AJ1006" s="240"/>
      <c r="AK1006" s="240"/>
      <c r="AL1006" s="241"/>
      <c r="AM1006" s="254"/>
      <c r="AN1006" s="262"/>
      <c r="AO1006" s="249">
        <f>SUM(AP1006:AS1006)</f>
        <v>0</v>
      </c>
      <c r="AP1006" s="240"/>
      <c r="AQ1006" s="240"/>
      <c r="AR1006" s="240"/>
      <c r="AS1006" s="243"/>
      <c r="AT1006" s="214">
        <f>SUM(AU1006:AX1006)</f>
        <v>0</v>
      </c>
      <c r="AU1006" s="240"/>
      <c r="AV1006" s="240"/>
      <c r="AW1006" s="240"/>
      <c r="AX1006" s="241"/>
      <c r="AY1006" s="249">
        <f>SUM(AZ1006:BC1006)</f>
        <v>121586</v>
      </c>
      <c r="AZ1006" s="240"/>
      <c r="BA1006" s="240"/>
      <c r="BB1006" s="240"/>
      <c r="BC1006" s="247">
        <v>121586</v>
      </c>
      <c r="BD1006" s="254"/>
      <c r="BE1006" s="252"/>
      <c r="BF1006" s="249">
        <f>SUM(BG1006:BJ1006)</f>
        <v>0</v>
      </c>
      <c r="BG1006" s="240"/>
      <c r="BH1006" s="240"/>
      <c r="BI1006" s="240"/>
      <c r="BJ1006" s="241"/>
      <c r="BK1006" s="249">
        <f>SUM(BL1006:BO1006)</f>
        <v>0</v>
      </c>
      <c r="BL1006" s="240"/>
      <c r="BM1006" s="240"/>
      <c r="BN1006" s="240"/>
      <c r="BO1006" s="247"/>
      <c r="BP1006" s="223">
        <f>SUM(BQ1006:BT1006)</f>
        <v>0</v>
      </c>
      <c r="BQ1006" s="240"/>
      <c r="BR1006" s="240"/>
      <c r="BS1006" s="240"/>
      <c r="BT1006" s="247"/>
      <c r="BU1006" s="249">
        <f>SUM(BV1006:BY1006)</f>
        <v>0</v>
      </c>
      <c r="BV1006" s="240"/>
      <c r="BW1006" s="240"/>
      <c r="BX1006" s="240"/>
      <c r="BY1006" s="247"/>
      <c r="CA1006" s="222">
        <v>891</v>
      </c>
      <c r="CB1006" s="216"/>
      <c r="CC1006" s="216"/>
      <c r="CD1006" s="216"/>
      <c r="CE1006" s="216"/>
      <c r="CF1006" s="216">
        <f>+T1006-Z1006-U1006</f>
        <v>0</v>
      </c>
      <c r="CH1006" s="263">
        <v>32</v>
      </c>
      <c r="CJ1006" s="274">
        <v>113</v>
      </c>
    </row>
    <row r="1007" spans="1:88" s="211" customFormat="1" ht="16.5" customHeight="1" x14ac:dyDescent="0.15">
      <c r="A1007" s="213"/>
      <c r="B1007" s="237"/>
      <c r="C1007" s="798" t="s">
        <v>2170</v>
      </c>
      <c r="D1007" s="680" t="s">
        <v>1756</v>
      </c>
      <c r="E1007" s="267"/>
      <c r="F1007" s="292"/>
      <c r="G1007" s="285"/>
      <c r="H1007" s="319"/>
      <c r="I1007" s="275"/>
      <c r="J1007" s="320"/>
      <c r="K1007" s="234"/>
      <c r="L1007" s="234"/>
      <c r="M1007" s="234"/>
      <c r="N1007" s="234"/>
      <c r="O1007" s="234"/>
      <c r="P1007" s="234"/>
      <c r="Q1007" s="235"/>
      <c r="R1007" s="255"/>
      <c r="S1007" s="255"/>
      <c r="T1007" s="261">
        <v>414</v>
      </c>
      <c r="U1007" s="219"/>
      <c r="V1007" s="220"/>
      <c r="W1007" s="220"/>
      <c r="X1007" s="220"/>
      <c r="Y1007" s="221"/>
      <c r="Z1007" s="308">
        <v>414</v>
      </c>
      <c r="AA1007" s="220"/>
      <c r="AB1007" s="220"/>
      <c r="AC1007" s="220"/>
      <c r="AD1007" s="221">
        <v>414</v>
      </c>
      <c r="AE1007" s="252"/>
      <c r="AF1007" s="252"/>
      <c r="AH1007" s="251"/>
      <c r="AI1007" s="240"/>
      <c r="AJ1007" s="240"/>
      <c r="AK1007" s="240"/>
      <c r="AL1007" s="241"/>
      <c r="AM1007" s="254"/>
      <c r="AN1007" s="262"/>
      <c r="AO1007" s="249"/>
      <c r="AP1007" s="240"/>
      <c r="AQ1007" s="240"/>
      <c r="AR1007" s="240"/>
      <c r="AS1007" s="243"/>
      <c r="AT1007" s="214"/>
      <c r="AU1007" s="240"/>
      <c r="AV1007" s="240"/>
      <c r="AW1007" s="240"/>
      <c r="AX1007" s="241"/>
      <c r="AY1007" s="249"/>
      <c r="AZ1007" s="240"/>
      <c r="BA1007" s="240"/>
      <c r="BB1007" s="240"/>
      <c r="BC1007" s="247"/>
      <c r="BD1007" s="254"/>
      <c r="BE1007" s="252"/>
      <c r="BF1007" s="249"/>
      <c r="BG1007" s="240"/>
      <c r="BH1007" s="240"/>
      <c r="BI1007" s="240"/>
      <c r="BJ1007" s="241"/>
      <c r="BK1007" s="249"/>
      <c r="BL1007" s="240"/>
      <c r="BM1007" s="240"/>
      <c r="BN1007" s="240"/>
      <c r="BO1007" s="247"/>
      <c r="BP1007" s="223"/>
      <c r="BQ1007" s="240"/>
      <c r="BR1007" s="240"/>
      <c r="BS1007" s="240"/>
      <c r="BT1007" s="247"/>
      <c r="BU1007" s="249"/>
      <c r="BV1007" s="240"/>
      <c r="BW1007" s="240"/>
      <c r="BX1007" s="240"/>
      <c r="BY1007" s="247"/>
      <c r="CA1007" s="222"/>
      <c r="CB1007" s="216"/>
      <c r="CC1007" s="216"/>
      <c r="CD1007" s="216"/>
      <c r="CE1007" s="216"/>
      <c r="CF1007" s="216"/>
      <c r="CH1007" s="263"/>
      <c r="CJ1007" s="274"/>
    </row>
    <row r="1008" spans="1:88" s="211" customFormat="1" ht="16.5" customHeight="1" x14ac:dyDescent="0.15">
      <c r="A1008" s="213"/>
      <c r="B1008" s="237"/>
      <c r="C1008" s="485"/>
      <c r="D1008" s="680" t="s">
        <v>1756</v>
      </c>
      <c r="E1008" s="267"/>
      <c r="F1008" s="292"/>
      <c r="G1008" s="285"/>
      <c r="H1008" s="1182">
        <v>3</v>
      </c>
      <c r="I1008" s="275"/>
      <c r="J1008" s="320"/>
      <c r="K1008" s="234"/>
      <c r="L1008" s="234"/>
      <c r="M1008" s="234"/>
      <c r="N1008" s="234"/>
      <c r="O1008" s="234"/>
      <c r="P1008" s="234"/>
      <c r="Q1008" s="235"/>
      <c r="R1008" s="255"/>
      <c r="S1008" s="255"/>
      <c r="T1008" s="936">
        <f>SUBTOTAL(9,T1006:T1007)</f>
        <v>122000</v>
      </c>
      <c r="U1008" s="219">
        <f t="shared" ref="U1008:AD1008" si="773">SUBTOTAL(9,U1006:U1007)</f>
        <v>0</v>
      </c>
      <c r="V1008" s="220">
        <f t="shared" si="773"/>
        <v>0</v>
      </c>
      <c r="W1008" s="220">
        <f t="shared" si="773"/>
        <v>0</v>
      </c>
      <c r="X1008" s="220">
        <f t="shared" si="773"/>
        <v>0</v>
      </c>
      <c r="Y1008" s="221">
        <f t="shared" si="773"/>
        <v>0</v>
      </c>
      <c r="Z1008" s="936">
        <f t="shared" si="773"/>
        <v>122000</v>
      </c>
      <c r="AA1008" s="220">
        <f t="shared" si="773"/>
        <v>0</v>
      </c>
      <c r="AB1008" s="220">
        <f t="shared" si="773"/>
        <v>0</v>
      </c>
      <c r="AC1008" s="220">
        <f t="shared" si="773"/>
        <v>0</v>
      </c>
      <c r="AD1008" s="1104">
        <f t="shared" si="773"/>
        <v>122000</v>
      </c>
      <c r="AE1008" s="252"/>
      <c r="AF1008" s="252"/>
      <c r="AH1008" s="251"/>
      <c r="AI1008" s="240"/>
      <c r="AJ1008" s="240"/>
      <c r="AK1008" s="240"/>
      <c r="AL1008" s="241"/>
      <c r="AM1008" s="254"/>
      <c r="AN1008" s="262"/>
      <c r="AO1008" s="249"/>
      <c r="AP1008" s="240"/>
      <c r="AQ1008" s="240"/>
      <c r="AR1008" s="240"/>
      <c r="AS1008" s="243"/>
      <c r="AT1008" s="214"/>
      <c r="AU1008" s="240"/>
      <c r="AV1008" s="240"/>
      <c r="AW1008" s="240"/>
      <c r="AX1008" s="241"/>
      <c r="AY1008" s="249"/>
      <c r="AZ1008" s="240"/>
      <c r="BA1008" s="240"/>
      <c r="BB1008" s="240"/>
      <c r="BC1008" s="247"/>
      <c r="BD1008" s="254"/>
      <c r="BE1008" s="252"/>
      <c r="BF1008" s="249"/>
      <c r="BG1008" s="240"/>
      <c r="BH1008" s="240"/>
      <c r="BI1008" s="240"/>
      <c r="BJ1008" s="241"/>
      <c r="BK1008" s="249"/>
      <c r="BL1008" s="240"/>
      <c r="BM1008" s="240"/>
      <c r="BN1008" s="240"/>
      <c r="BO1008" s="247"/>
      <c r="BP1008" s="223"/>
      <c r="BQ1008" s="240"/>
      <c r="BR1008" s="240"/>
      <c r="BS1008" s="240"/>
      <c r="BT1008" s="247"/>
      <c r="BU1008" s="249"/>
      <c r="BV1008" s="240"/>
      <c r="BW1008" s="240"/>
      <c r="BX1008" s="240"/>
      <c r="BY1008" s="247"/>
      <c r="CA1008" s="222"/>
      <c r="CB1008" s="216"/>
      <c r="CC1008" s="216"/>
      <c r="CD1008" s="216"/>
      <c r="CE1008" s="216"/>
      <c r="CF1008" s="216">
        <f>+T1008-Z1008-U1008</f>
        <v>0</v>
      </c>
      <c r="CH1008" s="263"/>
      <c r="CJ1008" s="274"/>
    </row>
    <row r="1009" spans="1:88" s="211" customFormat="1" ht="16.5" customHeight="1" x14ac:dyDescent="0.15">
      <c r="A1009" s="213">
        <f>+ROW()-14</f>
        <v>995</v>
      </c>
      <c r="B1009" s="237" t="s">
        <v>27</v>
      </c>
      <c r="C1009" s="303" t="s">
        <v>375</v>
      </c>
      <c r="D1009" s="304" t="s">
        <v>376</v>
      </c>
      <c r="E1009" s="267" t="s">
        <v>1877</v>
      </c>
      <c r="F1009" s="324" t="s">
        <v>1878</v>
      </c>
      <c r="G1009" s="227" t="s">
        <v>377</v>
      </c>
      <c r="H1009" s="263">
        <v>3</v>
      </c>
      <c r="I1009" s="230">
        <v>44269</v>
      </c>
      <c r="J1009" s="231">
        <v>44651</v>
      </c>
      <c r="K1009" s="234">
        <v>10</v>
      </c>
      <c r="L1009" s="234">
        <v>7</v>
      </c>
      <c r="M1009" s="234">
        <v>7</v>
      </c>
      <c r="N1009" s="234">
        <v>1</v>
      </c>
      <c r="O1009" s="234">
        <v>1</v>
      </c>
      <c r="P1009" s="234">
        <v>2</v>
      </c>
      <c r="Q1009" s="235">
        <v>1</v>
      </c>
      <c r="R1009" s="255"/>
      <c r="S1009" s="255"/>
      <c r="T1009" s="295">
        <v>22000</v>
      </c>
      <c r="U1009" s="219">
        <f>AH1009+AO1009</f>
        <v>0</v>
      </c>
      <c r="V1009" s="220">
        <f>AI1009+AP1009</f>
        <v>0</v>
      </c>
      <c r="W1009" s="220">
        <f>AJ1009+AQ1009</f>
        <v>0</v>
      </c>
      <c r="X1009" s="220">
        <f>AK1009+AR1009</f>
        <v>0</v>
      </c>
      <c r="Y1009" s="221">
        <f>AL1009+AS1009</f>
        <v>0</v>
      </c>
      <c r="Z1009" s="219">
        <f>AT1009+AY1009+BF1009+BK1009+BP1009+BU1009</f>
        <v>22000</v>
      </c>
      <c r="AA1009" s="220">
        <f>AU1009+AZ1009+BG1009+BL1009+BQ1009+BV1009</f>
        <v>0</v>
      </c>
      <c r="AB1009" s="220">
        <f>AV1009+BA1009+BH1009+BM1009+BR1009+BW1009</f>
        <v>0</v>
      </c>
      <c r="AC1009" s="220">
        <f>AW1009+BB1009+BI1009+BN1009+BS1009+BX1009</f>
        <v>0</v>
      </c>
      <c r="AD1009" s="221">
        <f>AX1009+BC1009+BJ1009+BO1009+BT1009+BY1009</f>
        <v>22000</v>
      </c>
      <c r="AE1009" s="252"/>
      <c r="AF1009" s="252"/>
      <c r="AH1009" s="251">
        <f>SUM(AI1009:AL1009)</f>
        <v>0</v>
      </c>
      <c r="AI1009" s="240"/>
      <c r="AJ1009" s="240"/>
      <c r="AK1009" s="240"/>
      <c r="AL1009" s="241"/>
      <c r="AM1009" s="254"/>
      <c r="AN1009" s="262"/>
      <c r="AO1009" s="249">
        <f>SUM(AP1009:AS1009)</f>
        <v>0</v>
      </c>
      <c r="AP1009" s="240"/>
      <c r="AQ1009" s="240"/>
      <c r="AR1009" s="240"/>
      <c r="AS1009" s="243"/>
      <c r="AT1009" s="214">
        <f>SUM(AU1009:AX1009)</f>
        <v>0</v>
      </c>
      <c r="AU1009" s="240"/>
      <c r="AV1009" s="240"/>
      <c r="AW1009" s="240"/>
      <c r="AX1009" s="241"/>
      <c r="AY1009" s="249">
        <f>SUM(AZ1009:BC1009)</f>
        <v>22000</v>
      </c>
      <c r="AZ1009" s="240"/>
      <c r="BA1009" s="240"/>
      <c r="BB1009" s="240"/>
      <c r="BC1009" s="297">
        <f>21964+36</f>
        <v>22000</v>
      </c>
      <c r="BD1009" s="254"/>
      <c r="BE1009" s="252"/>
      <c r="BF1009" s="249">
        <f>SUM(BG1009:BJ1009)</f>
        <v>0</v>
      </c>
      <c r="BG1009" s="240"/>
      <c r="BH1009" s="240"/>
      <c r="BI1009" s="240"/>
      <c r="BJ1009" s="241"/>
      <c r="BK1009" s="249">
        <f>SUM(BL1009:BO1009)</f>
        <v>0</v>
      </c>
      <c r="BL1009" s="240"/>
      <c r="BM1009" s="240"/>
      <c r="BN1009" s="240"/>
      <c r="BO1009" s="247"/>
      <c r="BP1009" s="223">
        <f>SUM(BQ1009:BT1009)</f>
        <v>0</v>
      </c>
      <c r="BQ1009" s="240"/>
      <c r="BR1009" s="240"/>
      <c r="BS1009" s="240"/>
      <c r="BT1009" s="247"/>
      <c r="BU1009" s="249">
        <f>SUM(BV1009:BY1009)</f>
        <v>0</v>
      </c>
      <c r="BV1009" s="240"/>
      <c r="BW1009" s="240"/>
      <c r="BX1009" s="240"/>
      <c r="BY1009" s="247"/>
      <c r="CA1009" s="222">
        <v>1013</v>
      </c>
      <c r="CB1009" s="216"/>
      <c r="CC1009" s="216"/>
      <c r="CD1009" s="216"/>
      <c r="CE1009" s="216"/>
      <c r="CF1009" s="216">
        <f t="shared" si="762"/>
        <v>0</v>
      </c>
      <c r="CH1009" s="376"/>
    </row>
    <row r="1010" spans="1:88" s="211" customFormat="1" ht="16.5" customHeight="1" x14ac:dyDescent="0.15">
      <c r="A1010" s="213"/>
      <c r="B1010" s="237"/>
      <c r="C1010" s="303"/>
      <c r="D1010" s="680" t="s">
        <v>376</v>
      </c>
      <c r="E1010" s="267"/>
      <c r="F1010" s="324"/>
      <c r="G1010" s="227"/>
      <c r="H1010" s="1175">
        <v>3</v>
      </c>
      <c r="I1010" s="230"/>
      <c r="J1010" s="231"/>
      <c r="K1010" s="234"/>
      <c r="L1010" s="234"/>
      <c r="M1010" s="234"/>
      <c r="N1010" s="234"/>
      <c r="O1010" s="234"/>
      <c r="P1010" s="234"/>
      <c r="Q1010" s="235"/>
      <c r="R1010" s="255"/>
      <c r="S1010" s="255"/>
      <c r="T1010" s="976">
        <f>SUBTOTAL(9,T1009:T1009)</f>
        <v>22000</v>
      </c>
      <c r="U1010" s="219">
        <f t="shared" ref="U1010:AD1010" si="774">SUBTOTAL(9,U1009:U1009)</f>
        <v>0</v>
      </c>
      <c r="V1010" s="220">
        <f t="shared" si="774"/>
        <v>0</v>
      </c>
      <c r="W1010" s="220">
        <f t="shared" si="774"/>
        <v>0</v>
      </c>
      <c r="X1010" s="220">
        <f t="shared" si="774"/>
        <v>0</v>
      </c>
      <c r="Y1010" s="221">
        <f t="shared" si="774"/>
        <v>0</v>
      </c>
      <c r="Z1010" s="976">
        <f t="shared" si="774"/>
        <v>22000</v>
      </c>
      <c r="AA1010" s="220">
        <f t="shared" si="774"/>
        <v>0</v>
      </c>
      <c r="AB1010" s="220">
        <f t="shared" si="774"/>
        <v>0</v>
      </c>
      <c r="AC1010" s="220">
        <f t="shared" si="774"/>
        <v>0</v>
      </c>
      <c r="AD1010" s="1104">
        <f t="shared" si="774"/>
        <v>22000</v>
      </c>
      <c r="AE1010" s="252"/>
      <c r="AF1010" s="252"/>
      <c r="AH1010" s="251"/>
      <c r="AI1010" s="240"/>
      <c r="AJ1010" s="240"/>
      <c r="AK1010" s="240"/>
      <c r="AL1010" s="241"/>
      <c r="AM1010" s="254"/>
      <c r="AN1010" s="262"/>
      <c r="AO1010" s="249"/>
      <c r="AP1010" s="240"/>
      <c r="AQ1010" s="240"/>
      <c r="AR1010" s="240"/>
      <c r="AS1010" s="243"/>
      <c r="AT1010" s="214"/>
      <c r="AU1010" s="240"/>
      <c r="AV1010" s="240"/>
      <c r="AW1010" s="240"/>
      <c r="AX1010" s="241"/>
      <c r="AY1010" s="249"/>
      <c r="AZ1010" s="240"/>
      <c r="BA1010" s="240"/>
      <c r="BB1010" s="240"/>
      <c r="BC1010" s="297"/>
      <c r="BD1010" s="254"/>
      <c r="BE1010" s="252"/>
      <c r="BF1010" s="249"/>
      <c r="BG1010" s="240"/>
      <c r="BH1010" s="240"/>
      <c r="BI1010" s="240"/>
      <c r="BJ1010" s="241"/>
      <c r="BK1010" s="249"/>
      <c r="BL1010" s="240"/>
      <c r="BM1010" s="240"/>
      <c r="BN1010" s="240"/>
      <c r="BO1010" s="247"/>
      <c r="BP1010" s="223"/>
      <c r="BQ1010" s="240"/>
      <c r="BR1010" s="240"/>
      <c r="BS1010" s="240"/>
      <c r="BT1010" s="247"/>
      <c r="BU1010" s="249"/>
      <c r="BV1010" s="240"/>
      <c r="BW1010" s="240"/>
      <c r="BX1010" s="240"/>
      <c r="BY1010" s="247"/>
      <c r="CA1010" s="222"/>
      <c r="CB1010" s="216"/>
      <c r="CC1010" s="216"/>
      <c r="CD1010" s="216"/>
      <c r="CE1010" s="216"/>
      <c r="CF1010" s="216">
        <f t="shared" si="762"/>
        <v>0</v>
      </c>
      <c r="CH1010" s="376"/>
    </row>
    <row r="1011" spans="1:88" s="211" customFormat="1" ht="16.5" customHeight="1" x14ac:dyDescent="0.15">
      <c r="A1011" s="213">
        <f>+ROW()-14</f>
        <v>997</v>
      </c>
      <c r="B1011" s="236" t="s">
        <v>74</v>
      </c>
      <c r="C1011" s="268" t="s">
        <v>1003</v>
      </c>
      <c r="D1011" s="266" t="s">
        <v>1003</v>
      </c>
      <c r="E1011" s="267" t="s">
        <v>886</v>
      </c>
      <c r="F1011" s="272" t="s">
        <v>887</v>
      </c>
      <c r="G1011" s="224" t="s">
        <v>1004</v>
      </c>
      <c r="H1011" s="263" t="s">
        <v>254</v>
      </c>
      <c r="I1011" s="230">
        <v>43891</v>
      </c>
      <c r="J1011" s="231">
        <v>44651</v>
      </c>
      <c r="K1011" s="232">
        <v>10</v>
      </c>
      <c r="L1011" s="232">
        <v>9</v>
      </c>
      <c r="M1011" s="232">
        <v>9</v>
      </c>
      <c r="N1011" s="232">
        <v>1</v>
      </c>
      <c r="O1011" s="232"/>
      <c r="P1011" s="232"/>
      <c r="Q1011" s="233"/>
      <c r="R1011" s="255"/>
      <c r="S1011" s="255"/>
      <c r="T1011" s="258">
        <v>700000</v>
      </c>
      <c r="U1011" s="214">
        <f>AH1011+AO1011</f>
        <v>0</v>
      </c>
      <c r="V1011" s="218">
        <f>AI1011+AP1011</f>
        <v>0</v>
      </c>
      <c r="W1011" s="218">
        <f>AJ1011+AQ1011</f>
        <v>0</v>
      </c>
      <c r="X1011" s="218">
        <f>AK1011+AR1011</f>
        <v>0</v>
      </c>
      <c r="Y1011" s="212">
        <f>AL1011+AS1011</f>
        <v>0</v>
      </c>
      <c r="Z1011" s="214">
        <f>AT1011+AY1011+BF1011+BK1011+BP1011+BU1011</f>
        <v>700000</v>
      </c>
      <c r="AA1011" s="218">
        <f>AU1011+AZ1011+BG1011+BL1011+BQ1011+BV1011</f>
        <v>0</v>
      </c>
      <c r="AB1011" s="218">
        <f>AV1011+BA1011+BH1011+BM1011+BR1011+BW1011</f>
        <v>0</v>
      </c>
      <c r="AC1011" s="218">
        <f>AW1011+BB1011+BI1011+BN1011+BS1011+BX1011</f>
        <v>0</v>
      </c>
      <c r="AD1011" s="212">
        <f>AX1011+BC1011+BJ1011+BO1011+BT1011+BY1011</f>
        <v>700000</v>
      </c>
      <c r="AE1011" s="252"/>
      <c r="AF1011" s="252"/>
      <c r="AH1011" s="249">
        <f>SUM(AI1011:AL1011)</f>
        <v>0</v>
      </c>
      <c r="AI1011" s="238"/>
      <c r="AJ1011" s="238"/>
      <c r="AK1011" s="238"/>
      <c r="AL1011" s="239"/>
      <c r="AM1011" s="254"/>
      <c r="AN1011" s="262"/>
      <c r="AO1011" s="249">
        <f>SUM(AP1011:AS1011)</f>
        <v>0</v>
      </c>
      <c r="AP1011" s="238"/>
      <c r="AQ1011" s="238"/>
      <c r="AR1011" s="238"/>
      <c r="AS1011" s="242"/>
      <c r="AT1011" s="214">
        <f>SUM(AU1011:AX1011)</f>
        <v>0</v>
      </c>
      <c r="AU1011" s="238"/>
      <c r="AV1011" s="238"/>
      <c r="AW1011" s="238"/>
      <c r="AX1011" s="239"/>
      <c r="AY1011" s="249">
        <f>SUM(AZ1011:BC1011)</f>
        <v>350000</v>
      </c>
      <c r="AZ1011" s="238"/>
      <c r="BA1011" s="238"/>
      <c r="BB1011" s="238"/>
      <c r="BC1011" s="246">
        <v>350000</v>
      </c>
      <c r="BD1011" s="254"/>
      <c r="BE1011" s="252"/>
      <c r="BF1011" s="249">
        <f>SUM(BG1011:BJ1011)</f>
        <v>350000</v>
      </c>
      <c r="BG1011" s="238"/>
      <c r="BH1011" s="238"/>
      <c r="BI1011" s="238"/>
      <c r="BJ1011" s="239">
        <v>350000</v>
      </c>
      <c r="BK1011" s="249">
        <f>SUM(BL1011:BO1011)</f>
        <v>0</v>
      </c>
      <c r="BL1011" s="238"/>
      <c r="BM1011" s="238"/>
      <c r="BN1011" s="238"/>
      <c r="BO1011" s="246"/>
      <c r="BP1011" s="223">
        <f>SUM(BQ1011:BT1011)</f>
        <v>0</v>
      </c>
      <c r="BQ1011" s="238"/>
      <c r="BR1011" s="238"/>
      <c r="BS1011" s="238"/>
      <c r="BT1011" s="246"/>
      <c r="BU1011" s="249">
        <f>SUM(BV1011:BY1011)</f>
        <v>0</v>
      </c>
      <c r="BV1011" s="238"/>
      <c r="BW1011" s="238"/>
      <c r="BX1011" s="238"/>
      <c r="BY1011" s="246"/>
      <c r="CA1011" s="222">
        <v>895</v>
      </c>
      <c r="CB1011" s="216"/>
      <c r="CC1011" s="216"/>
      <c r="CD1011" s="216"/>
      <c r="CE1011" s="216"/>
      <c r="CF1011" s="216">
        <f>+T1011-Z1011-U1011</f>
        <v>0</v>
      </c>
      <c r="CH1011" s="263" t="s">
        <v>170</v>
      </c>
      <c r="CJ1011" s="274">
        <v>161</v>
      </c>
    </row>
    <row r="1012" spans="1:88" s="211" customFormat="1" ht="16.5" customHeight="1" x14ac:dyDescent="0.15">
      <c r="A1012" s="213"/>
      <c r="B1012" s="236"/>
      <c r="C1012" s="268"/>
      <c r="D1012" s="697" t="s">
        <v>2018</v>
      </c>
      <c r="E1012" s="267"/>
      <c r="F1012" s="272"/>
      <c r="G1012" s="224"/>
      <c r="H1012" s="1175" t="s">
        <v>254</v>
      </c>
      <c r="I1012" s="230"/>
      <c r="J1012" s="231"/>
      <c r="K1012" s="232"/>
      <c r="L1012" s="232"/>
      <c r="M1012" s="232"/>
      <c r="N1012" s="232"/>
      <c r="O1012" s="232"/>
      <c r="P1012" s="232"/>
      <c r="Q1012" s="233"/>
      <c r="R1012" s="255"/>
      <c r="S1012" s="255"/>
      <c r="T1012" s="939">
        <f t="shared" ref="T1012:AD1012" si="775">SUBTOTAL(9,T1011:T1011)</f>
        <v>700000</v>
      </c>
      <c r="U1012" s="214">
        <f t="shared" si="775"/>
        <v>0</v>
      </c>
      <c r="V1012" s="218">
        <f t="shared" si="775"/>
        <v>0</v>
      </c>
      <c r="W1012" s="218">
        <f t="shared" si="775"/>
        <v>0</v>
      </c>
      <c r="X1012" s="218">
        <f t="shared" si="775"/>
        <v>0</v>
      </c>
      <c r="Y1012" s="212">
        <f t="shared" si="775"/>
        <v>0</v>
      </c>
      <c r="Z1012" s="939">
        <f t="shared" si="775"/>
        <v>700000</v>
      </c>
      <c r="AA1012" s="218">
        <f t="shared" si="775"/>
        <v>0</v>
      </c>
      <c r="AB1012" s="218">
        <f t="shared" si="775"/>
        <v>0</v>
      </c>
      <c r="AC1012" s="218">
        <f t="shared" si="775"/>
        <v>0</v>
      </c>
      <c r="AD1012" s="1141">
        <f t="shared" si="775"/>
        <v>700000</v>
      </c>
      <c r="AE1012" s="252"/>
      <c r="AF1012" s="252"/>
      <c r="AH1012" s="249"/>
      <c r="AI1012" s="238"/>
      <c r="AJ1012" s="238"/>
      <c r="AK1012" s="238"/>
      <c r="AL1012" s="239"/>
      <c r="AM1012" s="254"/>
      <c r="AN1012" s="262"/>
      <c r="AO1012" s="249"/>
      <c r="AP1012" s="238"/>
      <c r="AQ1012" s="238"/>
      <c r="AR1012" s="238"/>
      <c r="AS1012" s="242"/>
      <c r="AT1012" s="214"/>
      <c r="AU1012" s="238"/>
      <c r="AV1012" s="238"/>
      <c r="AW1012" s="238"/>
      <c r="AX1012" s="239"/>
      <c r="AY1012" s="249">
        <f t="shared" ref="AY1012:AY1024" si="776">SUM(AZ1012:BC1012)</f>
        <v>0</v>
      </c>
      <c r="AZ1012" s="238"/>
      <c r="BA1012" s="238"/>
      <c r="BB1012" s="238"/>
      <c r="BC1012" s="246"/>
      <c r="BD1012" s="254"/>
      <c r="BE1012" s="252"/>
      <c r="BF1012" s="249"/>
      <c r="BG1012" s="238"/>
      <c r="BH1012" s="238"/>
      <c r="BI1012" s="238"/>
      <c r="BJ1012" s="239"/>
      <c r="BK1012" s="249"/>
      <c r="BL1012" s="238"/>
      <c r="BM1012" s="238"/>
      <c r="BN1012" s="238"/>
      <c r="BO1012" s="246"/>
      <c r="BP1012" s="223"/>
      <c r="BQ1012" s="238"/>
      <c r="BR1012" s="238"/>
      <c r="BS1012" s="238"/>
      <c r="BT1012" s="246"/>
      <c r="BU1012" s="249"/>
      <c r="BV1012" s="238"/>
      <c r="BW1012" s="238"/>
      <c r="BX1012" s="238"/>
      <c r="BY1012" s="246"/>
      <c r="CA1012" s="222"/>
      <c r="CB1012" s="216"/>
      <c r="CC1012" s="216"/>
      <c r="CD1012" s="216"/>
      <c r="CE1012" s="216"/>
      <c r="CF1012" s="216">
        <f>+T1012-Z1012-U1012</f>
        <v>0</v>
      </c>
      <c r="CH1012" s="263"/>
      <c r="CJ1012" s="274"/>
    </row>
    <row r="1013" spans="1:88" s="211" customFormat="1" ht="16.5" customHeight="1" x14ac:dyDescent="0.15">
      <c r="A1013" s="213">
        <f>+ROW()-14</f>
        <v>999</v>
      </c>
      <c r="B1013" s="236" t="s">
        <v>27</v>
      </c>
      <c r="C1013" s="268" t="s">
        <v>1003</v>
      </c>
      <c r="D1013" s="266" t="s">
        <v>2019</v>
      </c>
      <c r="E1013" s="267" t="s">
        <v>886</v>
      </c>
      <c r="F1013" s="272" t="s">
        <v>887</v>
      </c>
      <c r="G1013" s="224" t="s">
        <v>1004</v>
      </c>
      <c r="H1013" s="263" t="s">
        <v>357</v>
      </c>
      <c r="I1013" s="230">
        <v>44256</v>
      </c>
      <c r="J1013" s="231">
        <v>45016</v>
      </c>
      <c r="K1013" s="232">
        <v>10</v>
      </c>
      <c r="L1013" s="232">
        <v>9</v>
      </c>
      <c r="M1013" s="232">
        <v>9</v>
      </c>
      <c r="N1013" s="232">
        <v>1</v>
      </c>
      <c r="O1013" s="232"/>
      <c r="P1013" s="232"/>
      <c r="Q1013" s="233"/>
      <c r="R1013" s="255"/>
      <c r="S1013" s="255"/>
      <c r="T1013" s="258">
        <v>700000</v>
      </c>
      <c r="U1013" s="214">
        <f>AH1013+AO1013</f>
        <v>0</v>
      </c>
      <c r="V1013" s="218">
        <f>AI1013+AP1013</f>
        <v>0</v>
      </c>
      <c r="W1013" s="218">
        <f>AJ1013+AQ1013</f>
        <v>0</v>
      </c>
      <c r="X1013" s="218">
        <f>AK1013+AR1013</f>
        <v>0</v>
      </c>
      <c r="Y1013" s="212">
        <f>AL1013+AS1013</f>
        <v>0</v>
      </c>
      <c r="Z1013" s="214">
        <f>AT1013+AY1013+BF1013+BK1013+BP1013+BU1013</f>
        <v>700000</v>
      </c>
      <c r="AA1013" s="218">
        <f>AU1013+AZ1013+BG1013+BL1013+BQ1013+BV1013</f>
        <v>0</v>
      </c>
      <c r="AB1013" s="218">
        <f>AV1013+BA1013+BH1013+BM1013+BR1013+BW1013</f>
        <v>0</v>
      </c>
      <c r="AC1013" s="218">
        <f>AW1013+BB1013+BI1013+BN1013+BS1013+BX1013</f>
        <v>0</v>
      </c>
      <c r="AD1013" s="212">
        <f>AX1013+BC1013+BJ1013+BO1013+BT1013+BY1013</f>
        <v>700000</v>
      </c>
      <c r="AE1013" s="252"/>
      <c r="AF1013" s="252"/>
      <c r="AH1013" s="249">
        <f>SUM(AI1013:AL1013)</f>
        <v>0</v>
      </c>
      <c r="AI1013" s="238"/>
      <c r="AJ1013" s="238"/>
      <c r="AK1013" s="238"/>
      <c r="AL1013" s="239"/>
      <c r="AM1013" s="254"/>
      <c r="AN1013" s="262"/>
      <c r="AO1013" s="249">
        <f>SUM(AP1013:AS1013)</f>
        <v>0</v>
      </c>
      <c r="AP1013" s="238"/>
      <c r="AQ1013" s="238"/>
      <c r="AR1013" s="238"/>
      <c r="AS1013" s="242"/>
      <c r="AT1013" s="214">
        <f>SUM(AU1013:AX1013)</f>
        <v>0</v>
      </c>
      <c r="AU1013" s="238"/>
      <c r="AV1013" s="238"/>
      <c r="AW1013" s="238"/>
      <c r="AX1013" s="239"/>
      <c r="AY1013" s="249">
        <f t="shared" si="776"/>
        <v>350000</v>
      </c>
      <c r="AZ1013" s="238"/>
      <c r="BA1013" s="238"/>
      <c r="BB1013" s="238"/>
      <c r="BC1013" s="246">
        <v>350000</v>
      </c>
      <c r="BD1013" s="254"/>
      <c r="BE1013" s="252"/>
      <c r="BF1013" s="249">
        <f>SUM(BG1013:BJ1013)</f>
        <v>350000</v>
      </c>
      <c r="BG1013" s="238"/>
      <c r="BH1013" s="238"/>
      <c r="BI1013" s="238"/>
      <c r="BJ1013" s="239">
        <v>350000</v>
      </c>
      <c r="BK1013" s="249">
        <f>SUM(BL1013:BO1013)</f>
        <v>0</v>
      </c>
      <c r="BL1013" s="238"/>
      <c r="BM1013" s="238"/>
      <c r="BN1013" s="238"/>
      <c r="BO1013" s="246"/>
      <c r="BP1013" s="223">
        <f>SUM(BQ1013:BT1013)</f>
        <v>0</v>
      </c>
      <c r="BQ1013" s="238"/>
      <c r="BR1013" s="238"/>
      <c r="BS1013" s="238"/>
      <c r="BT1013" s="246"/>
      <c r="BU1013" s="249">
        <f>SUM(BV1013:BY1013)</f>
        <v>0</v>
      </c>
      <c r="BV1013" s="238"/>
      <c r="BW1013" s="238"/>
      <c r="BX1013" s="238"/>
      <c r="BY1013" s="246"/>
      <c r="CA1013" s="222">
        <v>895</v>
      </c>
      <c r="CB1013" s="216"/>
      <c r="CC1013" s="216"/>
      <c r="CD1013" s="216"/>
      <c r="CE1013" s="216"/>
      <c r="CF1013" s="216">
        <f>+T1013-Z1013-U1013</f>
        <v>0</v>
      </c>
      <c r="CH1013" s="263" t="s">
        <v>170</v>
      </c>
      <c r="CJ1013" s="274">
        <v>161</v>
      </c>
    </row>
    <row r="1014" spans="1:88" s="211" customFormat="1" ht="16.5" customHeight="1" x14ac:dyDescent="0.15">
      <c r="A1014" s="213"/>
      <c r="B1014" s="237"/>
      <c r="C1014" s="303"/>
      <c r="D1014" s="697" t="s">
        <v>1003</v>
      </c>
      <c r="E1014" s="267"/>
      <c r="F1014" s="292"/>
      <c r="G1014" s="227"/>
      <c r="H1014" s="1175" t="s">
        <v>357</v>
      </c>
      <c r="I1014" s="230"/>
      <c r="J1014" s="231"/>
      <c r="K1014" s="234"/>
      <c r="L1014" s="234"/>
      <c r="M1014" s="234"/>
      <c r="N1014" s="234"/>
      <c r="O1014" s="234"/>
      <c r="P1014" s="234"/>
      <c r="Q1014" s="235"/>
      <c r="R1014" s="255"/>
      <c r="S1014" s="255"/>
      <c r="T1014" s="936">
        <f t="shared" ref="T1014:AD1014" si="777">SUBTOTAL(9,T1013:T1013)</f>
        <v>700000</v>
      </c>
      <c r="U1014" s="219">
        <f t="shared" si="777"/>
        <v>0</v>
      </c>
      <c r="V1014" s="220">
        <f t="shared" si="777"/>
        <v>0</v>
      </c>
      <c r="W1014" s="220">
        <f t="shared" si="777"/>
        <v>0</v>
      </c>
      <c r="X1014" s="220">
        <f t="shared" si="777"/>
        <v>0</v>
      </c>
      <c r="Y1014" s="221">
        <f t="shared" si="777"/>
        <v>0</v>
      </c>
      <c r="Z1014" s="936">
        <f t="shared" si="777"/>
        <v>700000</v>
      </c>
      <c r="AA1014" s="220">
        <f t="shared" si="777"/>
        <v>0</v>
      </c>
      <c r="AB1014" s="220">
        <f t="shared" si="777"/>
        <v>0</v>
      </c>
      <c r="AC1014" s="1148">
        <f t="shared" si="777"/>
        <v>0</v>
      </c>
      <c r="AD1014" s="1104">
        <f t="shared" si="777"/>
        <v>700000</v>
      </c>
      <c r="AE1014" s="252"/>
      <c r="AF1014" s="252"/>
      <c r="AH1014" s="251"/>
      <c r="AI1014" s="240"/>
      <c r="AJ1014" s="240"/>
      <c r="AK1014" s="240"/>
      <c r="AL1014" s="241"/>
      <c r="AM1014" s="254"/>
      <c r="AN1014" s="262"/>
      <c r="AO1014" s="249"/>
      <c r="AP1014" s="240"/>
      <c r="AQ1014" s="240"/>
      <c r="AR1014" s="240"/>
      <c r="AS1014" s="243"/>
      <c r="AT1014" s="214"/>
      <c r="AU1014" s="240"/>
      <c r="AV1014" s="240"/>
      <c r="AW1014" s="240"/>
      <c r="AX1014" s="241"/>
      <c r="AY1014" s="249">
        <f t="shared" si="776"/>
        <v>0</v>
      </c>
      <c r="AZ1014" s="240"/>
      <c r="BA1014" s="240"/>
      <c r="BB1014" s="240"/>
      <c r="BC1014" s="247"/>
      <c r="BD1014" s="254"/>
      <c r="BE1014" s="252"/>
      <c r="BF1014" s="249"/>
      <c r="BG1014" s="240"/>
      <c r="BH1014" s="240"/>
      <c r="BI1014" s="240"/>
      <c r="BJ1014" s="241"/>
      <c r="BK1014" s="249"/>
      <c r="BL1014" s="240"/>
      <c r="BM1014" s="240"/>
      <c r="BN1014" s="240"/>
      <c r="BO1014" s="247"/>
      <c r="BP1014" s="223"/>
      <c r="BQ1014" s="240"/>
      <c r="BR1014" s="240"/>
      <c r="BS1014" s="240"/>
      <c r="BT1014" s="247"/>
      <c r="BU1014" s="249"/>
      <c r="BV1014" s="240"/>
      <c r="BW1014" s="240"/>
      <c r="BX1014" s="240"/>
      <c r="BY1014" s="247"/>
      <c r="CA1014" s="222"/>
      <c r="CB1014" s="216"/>
      <c r="CC1014" s="216"/>
      <c r="CD1014" s="216"/>
      <c r="CE1014" s="216"/>
      <c r="CF1014" s="216">
        <f>+T1014-Z1014-U1014</f>
        <v>0</v>
      </c>
      <c r="CH1014" s="263"/>
      <c r="CJ1014" s="274"/>
    </row>
    <row r="1015" spans="1:88" s="211" customFormat="1" ht="16.5" customHeight="1" x14ac:dyDescent="0.15">
      <c r="A1015" s="213">
        <f>+ROW()-14</f>
        <v>1001</v>
      </c>
      <c r="B1015" s="237" t="s">
        <v>74</v>
      </c>
      <c r="C1015" s="303" t="s">
        <v>346</v>
      </c>
      <c r="D1015" s="304" t="s">
        <v>347</v>
      </c>
      <c r="E1015" s="267" t="s">
        <v>336</v>
      </c>
      <c r="F1015" s="292" t="s">
        <v>337</v>
      </c>
      <c r="G1015" s="227" t="s">
        <v>348</v>
      </c>
      <c r="H1015" s="263" t="s">
        <v>252</v>
      </c>
      <c r="I1015" s="230">
        <v>43191</v>
      </c>
      <c r="J1015" s="231">
        <v>45016</v>
      </c>
      <c r="K1015" s="234">
        <v>10</v>
      </c>
      <c r="L1015" s="234">
        <v>7</v>
      </c>
      <c r="M1015" s="234">
        <v>7</v>
      </c>
      <c r="N1015" s="234">
        <v>1</v>
      </c>
      <c r="O1015" s="234">
        <v>1</v>
      </c>
      <c r="P1015" s="234">
        <v>2</v>
      </c>
      <c r="Q1015" s="235">
        <v>5</v>
      </c>
      <c r="R1015" s="255"/>
      <c r="S1015" s="255"/>
      <c r="T1015" s="261">
        <v>8331292</v>
      </c>
      <c r="U1015" s="219">
        <f>AH1015+AO1015</f>
        <v>3317591</v>
      </c>
      <c r="V1015" s="220">
        <f>AI1015+AP1015</f>
        <v>0</v>
      </c>
      <c r="W1015" s="220">
        <f>AJ1015+AQ1015</f>
        <v>0</v>
      </c>
      <c r="X1015" s="220">
        <f>AK1015+AR1015</f>
        <v>0</v>
      </c>
      <c r="Y1015" s="221">
        <f>AL1015+AS1015</f>
        <v>3317591</v>
      </c>
      <c r="Z1015" s="219">
        <f>AT1015+AY1015+BF1015+BK1015+BP1015+BU1015</f>
        <v>5013701</v>
      </c>
      <c r="AA1015" s="220">
        <f>AU1015+AZ1015+BG1015+BL1015+BQ1015+BV1015</f>
        <v>0</v>
      </c>
      <c r="AB1015" s="220">
        <f>AV1015+BA1015+BH1015+BM1015+BR1015+BW1015</f>
        <v>0</v>
      </c>
      <c r="AC1015" s="220">
        <f>AW1015+BB1015+BI1015+BN1015+BS1015+BX1015</f>
        <v>0</v>
      </c>
      <c r="AD1015" s="221">
        <f>AX1015+BC1015+BJ1015+BO1015+BT1015+BY1015</f>
        <v>5013701</v>
      </c>
      <c r="AE1015" s="252"/>
      <c r="AF1015" s="252"/>
      <c r="AH1015" s="251">
        <f>SUM(AI1015:AL1015)</f>
        <v>1654174</v>
      </c>
      <c r="AI1015" s="240"/>
      <c r="AJ1015" s="240"/>
      <c r="AK1015" s="240"/>
      <c r="AL1015" s="241">
        <v>1654174</v>
      </c>
      <c r="AM1015" s="254"/>
      <c r="AN1015" s="262"/>
      <c r="AO1015" s="249">
        <f>SUM(AP1015:AS1015)</f>
        <v>1663417</v>
      </c>
      <c r="AP1015" s="240"/>
      <c r="AQ1015" s="240"/>
      <c r="AR1015" s="240"/>
      <c r="AS1015" s="243">
        <v>1663417</v>
      </c>
      <c r="AT1015" s="214">
        <f>SUM(AU1015:AX1015)</f>
        <v>1665502</v>
      </c>
      <c r="AU1015" s="240"/>
      <c r="AV1015" s="240"/>
      <c r="AW1015" s="240"/>
      <c r="AX1015" s="241">
        <v>1665502</v>
      </c>
      <c r="AY1015" s="249">
        <f t="shared" si="776"/>
        <v>1674562</v>
      </c>
      <c r="AZ1015" s="240"/>
      <c r="BA1015" s="240"/>
      <c r="BB1015" s="240"/>
      <c r="BC1015" s="247">
        <v>1674562</v>
      </c>
      <c r="BD1015" s="254"/>
      <c r="BE1015" s="252"/>
      <c r="BF1015" s="249">
        <f>SUM(BG1015:BJ1015)</f>
        <v>1673637</v>
      </c>
      <c r="BG1015" s="240"/>
      <c r="BH1015" s="240"/>
      <c r="BI1015" s="240"/>
      <c r="BJ1015" s="241">
        <v>1673637</v>
      </c>
      <c r="BK1015" s="249">
        <f>SUM(BL1015:BO1015)</f>
        <v>0</v>
      </c>
      <c r="BL1015" s="240"/>
      <c r="BM1015" s="240"/>
      <c r="BN1015" s="240"/>
      <c r="BO1015" s="247"/>
      <c r="BP1015" s="223">
        <f>SUM(BQ1015:BT1015)</f>
        <v>0</v>
      </c>
      <c r="BQ1015" s="240"/>
      <c r="BR1015" s="240"/>
      <c r="BS1015" s="240"/>
      <c r="BT1015" s="247"/>
      <c r="BU1015" s="249">
        <f>SUM(BV1015:BY1015)</f>
        <v>0</v>
      </c>
      <c r="BV1015" s="240"/>
      <c r="BW1015" s="240"/>
      <c r="BX1015" s="240"/>
      <c r="BY1015" s="247"/>
      <c r="CA1015" s="222">
        <v>897</v>
      </c>
      <c r="CB1015" s="216"/>
      <c r="CC1015" s="216"/>
      <c r="CD1015" s="216"/>
      <c r="CE1015" s="216"/>
      <c r="CF1015" s="216">
        <f t="shared" si="762"/>
        <v>0</v>
      </c>
      <c r="CH1015" s="263" t="s">
        <v>75</v>
      </c>
      <c r="CJ1015" s="274">
        <v>141</v>
      </c>
    </row>
    <row r="1016" spans="1:88" s="211" customFormat="1" ht="16.5" customHeight="1" x14ac:dyDescent="0.15">
      <c r="A1016" s="213"/>
      <c r="B1016" s="237"/>
      <c r="C1016" s="290"/>
      <c r="D1016" s="715" t="s">
        <v>2016</v>
      </c>
      <c r="E1016" s="267"/>
      <c r="F1016" s="292"/>
      <c r="G1016" s="227"/>
      <c r="H1016" s="1175" t="s">
        <v>252</v>
      </c>
      <c r="I1016" s="230"/>
      <c r="J1016" s="231"/>
      <c r="K1016" s="234"/>
      <c r="L1016" s="234"/>
      <c r="M1016" s="234"/>
      <c r="N1016" s="234"/>
      <c r="O1016" s="234"/>
      <c r="P1016" s="234"/>
      <c r="Q1016" s="235"/>
      <c r="R1016" s="255"/>
      <c r="S1016" s="255"/>
      <c r="T1016" s="936">
        <f t="shared" ref="T1016:AD1016" si="778">SUBTOTAL(9,T1015:T1015)</f>
        <v>8331292</v>
      </c>
      <c r="U1016" s="1138">
        <f t="shared" si="778"/>
        <v>3317591</v>
      </c>
      <c r="V1016" s="220">
        <f t="shared" si="778"/>
        <v>0</v>
      </c>
      <c r="W1016" s="220">
        <f t="shared" si="778"/>
        <v>0</v>
      </c>
      <c r="X1016" s="220">
        <f t="shared" si="778"/>
        <v>0</v>
      </c>
      <c r="Y1016" s="221">
        <f t="shared" si="778"/>
        <v>3317591</v>
      </c>
      <c r="Z1016" s="936">
        <f t="shared" si="778"/>
        <v>5013701</v>
      </c>
      <c r="AA1016" s="220">
        <f t="shared" si="778"/>
        <v>0</v>
      </c>
      <c r="AB1016" s="220">
        <f t="shared" si="778"/>
        <v>0</v>
      </c>
      <c r="AC1016" s="220">
        <f t="shared" si="778"/>
        <v>0</v>
      </c>
      <c r="AD1016" s="1104">
        <f t="shared" si="778"/>
        <v>5013701</v>
      </c>
      <c r="AE1016" s="252"/>
      <c r="AF1016" s="252"/>
      <c r="AH1016" s="251"/>
      <c r="AI1016" s="240"/>
      <c r="AJ1016" s="240"/>
      <c r="AK1016" s="240"/>
      <c r="AL1016" s="241"/>
      <c r="AM1016" s="254"/>
      <c r="AN1016" s="262"/>
      <c r="AO1016" s="249"/>
      <c r="AP1016" s="240"/>
      <c r="AQ1016" s="240"/>
      <c r="AR1016" s="240"/>
      <c r="AS1016" s="243"/>
      <c r="AT1016" s="214"/>
      <c r="AU1016" s="240"/>
      <c r="AV1016" s="240"/>
      <c r="AW1016" s="240"/>
      <c r="AX1016" s="241"/>
      <c r="AY1016" s="249">
        <f t="shared" si="776"/>
        <v>0</v>
      </c>
      <c r="AZ1016" s="240"/>
      <c r="BA1016" s="240"/>
      <c r="BB1016" s="240"/>
      <c r="BC1016" s="247"/>
      <c r="BD1016" s="254"/>
      <c r="BE1016" s="252"/>
      <c r="BF1016" s="249"/>
      <c r="BG1016" s="240"/>
      <c r="BH1016" s="240"/>
      <c r="BI1016" s="240"/>
      <c r="BJ1016" s="241"/>
      <c r="BK1016" s="249"/>
      <c r="BL1016" s="240"/>
      <c r="BM1016" s="240"/>
      <c r="BN1016" s="240"/>
      <c r="BO1016" s="247"/>
      <c r="BP1016" s="223"/>
      <c r="BQ1016" s="240"/>
      <c r="BR1016" s="240"/>
      <c r="BS1016" s="240"/>
      <c r="BT1016" s="247"/>
      <c r="BU1016" s="249"/>
      <c r="BV1016" s="240"/>
      <c r="BW1016" s="240"/>
      <c r="BX1016" s="240"/>
      <c r="BY1016" s="247"/>
      <c r="CA1016" s="222"/>
      <c r="CB1016" s="216"/>
      <c r="CC1016" s="216"/>
      <c r="CD1016" s="216"/>
      <c r="CE1016" s="216"/>
      <c r="CF1016" s="216">
        <f t="shared" si="762"/>
        <v>0</v>
      </c>
      <c r="CH1016" s="263"/>
      <c r="CJ1016" s="274"/>
    </row>
    <row r="1017" spans="1:88" s="211" customFormat="1" ht="16.5" customHeight="1" x14ac:dyDescent="0.15">
      <c r="A1017" s="213">
        <f>+ROW()-14</f>
        <v>1003</v>
      </c>
      <c r="B1017" s="237" t="s">
        <v>26</v>
      </c>
      <c r="C1017" s="303" t="s">
        <v>349</v>
      </c>
      <c r="D1017" s="304" t="s">
        <v>349</v>
      </c>
      <c r="E1017" s="267" t="s">
        <v>336</v>
      </c>
      <c r="F1017" s="292" t="s">
        <v>337</v>
      </c>
      <c r="G1017" s="227" t="s">
        <v>350</v>
      </c>
      <c r="H1017" s="263">
        <v>3</v>
      </c>
      <c r="I1017" s="230">
        <v>44269</v>
      </c>
      <c r="J1017" s="231">
        <v>44651</v>
      </c>
      <c r="K1017" s="234">
        <v>10</v>
      </c>
      <c r="L1017" s="234">
        <v>7</v>
      </c>
      <c r="M1017" s="234">
        <v>7</v>
      </c>
      <c r="N1017" s="234">
        <v>1</v>
      </c>
      <c r="O1017" s="234">
        <v>1</v>
      </c>
      <c r="P1017" s="234">
        <v>2</v>
      </c>
      <c r="Q1017" s="235">
        <v>2</v>
      </c>
      <c r="R1017" s="255"/>
      <c r="S1017" s="255"/>
      <c r="T1017" s="261">
        <v>598000</v>
      </c>
      <c r="U1017" s="219">
        <f>AH1017+AO1017</f>
        <v>0</v>
      </c>
      <c r="V1017" s="220">
        <f>AI1017+AP1017</f>
        <v>0</v>
      </c>
      <c r="W1017" s="220">
        <f>AJ1017+AQ1017</f>
        <v>0</v>
      </c>
      <c r="X1017" s="220">
        <f>AK1017+AR1017</f>
        <v>0</v>
      </c>
      <c r="Y1017" s="221">
        <f>AL1017+AS1017</f>
        <v>0</v>
      </c>
      <c r="Z1017" s="219">
        <f>AT1017+AY1017+BF1017+BK1017+BP1017+BU1017</f>
        <v>598000</v>
      </c>
      <c r="AA1017" s="220">
        <f>AU1017+AZ1017+BG1017+BL1017+BQ1017+BV1017</f>
        <v>67078</v>
      </c>
      <c r="AB1017" s="220">
        <f>AV1017+BA1017+BH1017+BM1017+BR1017+BW1017</f>
        <v>0</v>
      </c>
      <c r="AC1017" s="220">
        <f>AW1017+BB1017+BI1017+BN1017+BS1017+BX1017</f>
        <v>0</v>
      </c>
      <c r="AD1017" s="221">
        <f>AX1017+BC1017+BJ1017+BO1017+BT1017+BY1017</f>
        <v>530922</v>
      </c>
      <c r="AE1017" s="252"/>
      <c r="AF1017" s="252"/>
      <c r="AH1017" s="251">
        <f>SUM(AI1017:AL1017)</f>
        <v>0</v>
      </c>
      <c r="AI1017" s="240"/>
      <c r="AJ1017" s="240"/>
      <c r="AK1017" s="240"/>
      <c r="AL1017" s="241"/>
      <c r="AM1017" s="254"/>
      <c r="AN1017" s="262"/>
      <c r="AO1017" s="249">
        <f>SUM(AP1017:AS1017)</f>
        <v>0</v>
      </c>
      <c r="AP1017" s="240"/>
      <c r="AQ1017" s="240"/>
      <c r="AR1017" s="240"/>
      <c r="AS1017" s="243"/>
      <c r="AT1017" s="214">
        <f>SUM(AU1017:AX1017)</f>
        <v>0</v>
      </c>
      <c r="AU1017" s="240"/>
      <c r="AV1017" s="240"/>
      <c r="AW1017" s="240"/>
      <c r="AX1017" s="241"/>
      <c r="AY1017" s="249">
        <f t="shared" si="776"/>
        <v>598000</v>
      </c>
      <c r="AZ1017" s="732">
        <v>67078</v>
      </c>
      <c r="BA1017" s="240"/>
      <c r="BB1017" s="240"/>
      <c r="BC1017" s="733">
        <f>530298+624</f>
        <v>530922</v>
      </c>
      <c r="BD1017" s="254"/>
      <c r="BE1017" s="252"/>
      <c r="BF1017" s="249">
        <f>SUM(BG1017:BJ1017)</f>
        <v>0</v>
      </c>
      <c r="BG1017" s="240"/>
      <c r="BH1017" s="240"/>
      <c r="BI1017" s="240"/>
      <c r="BJ1017" s="241"/>
      <c r="BK1017" s="249">
        <f>SUM(BL1017:BO1017)</f>
        <v>0</v>
      </c>
      <c r="BL1017" s="240"/>
      <c r="BM1017" s="240"/>
      <c r="BN1017" s="240"/>
      <c r="BO1017" s="247"/>
      <c r="BP1017" s="223">
        <f>SUM(BQ1017:BT1017)</f>
        <v>0</v>
      </c>
      <c r="BQ1017" s="240"/>
      <c r="BR1017" s="240"/>
      <c r="BS1017" s="240"/>
      <c r="BT1017" s="247"/>
      <c r="BU1017" s="249">
        <f>SUM(BV1017:BY1017)</f>
        <v>0</v>
      </c>
      <c r="BV1017" s="240"/>
      <c r="BW1017" s="240"/>
      <c r="BX1017" s="240"/>
      <c r="BY1017" s="247"/>
      <c r="CA1017" s="222">
        <v>899</v>
      </c>
      <c r="CB1017" s="216"/>
      <c r="CC1017" s="216"/>
      <c r="CD1017" s="216"/>
      <c r="CE1017" s="216"/>
      <c r="CF1017" s="216">
        <f t="shared" si="762"/>
        <v>0</v>
      </c>
      <c r="CH1017" s="263">
        <v>32</v>
      </c>
      <c r="CJ1017" s="274">
        <v>141</v>
      </c>
    </row>
    <row r="1018" spans="1:88" s="211" customFormat="1" ht="16.5" customHeight="1" x14ac:dyDescent="0.15">
      <c r="A1018" s="213"/>
      <c r="B1018" s="237"/>
      <c r="C1018" s="303"/>
      <c r="D1018" s="680" t="s">
        <v>349</v>
      </c>
      <c r="E1018" s="267"/>
      <c r="F1018" s="292"/>
      <c r="G1018" s="227"/>
      <c r="H1018" s="1175">
        <v>3</v>
      </c>
      <c r="I1018" s="230"/>
      <c r="J1018" s="231"/>
      <c r="K1018" s="234"/>
      <c r="L1018" s="234"/>
      <c r="M1018" s="234"/>
      <c r="N1018" s="234"/>
      <c r="O1018" s="234"/>
      <c r="P1018" s="234"/>
      <c r="Q1018" s="235"/>
      <c r="R1018" s="255"/>
      <c r="S1018" s="255"/>
      <c r="T1018" s="936">
        <f>SUBTOTAL(9,T1017:T1017)</f>
        <v>598000</v>
      </c>
      <c r="U1018" s="219">
        <f t="shared" ref="U1018:AD1018" si="779">SUBTOTAL(9,U1017:U1017)</f>
        <v>0</v>
      </c>
      <c r="V1018" s="220">
        <f t="shared" si="779"/>
        <v>0</v>
      </c>
      <c r="W1018" s="220">
        <f t="shared" si="779"/>
        <v>0</v>
      </c>
      <c r="X1018" s="220">
        <f t="shared" si="779"/>
        <v>0</v>
      </c>
      <c r="Y1018" s="221">
        <f t="shared" si="779"/>
        <v>0</v>
      </c>
      <c r="Z1018" s="936">
        <f t="shared" si="779"/>
        <v>598000</v>
      </c>
      <c r="AA1018" s="1148">
        <f t="shared" si="779"/>
        <v>67078</v>
      </c>
      <c r="AB1018" s="220">
        <f t="shared" si="779"/>
        <v>0</v>
      </c>
      <c r="AC1018" s="220">
        <f t="shared" si="779"/>
        <v>0</v>
      </c>
      <c r="AD1018" s="1104">
        <f t="shared" si="779"/>
        <v>530922</v>
      </c>
      <c r="AE1018" s="252"/>
      <c r="AF1018" s="252"/>
      <c r="AH1018" s="251"/>
      <c r="AI1018" s="240"/>
      <c r="AJ1018" s="240"/>
      <c r="AK1018" s="240"/>
      <c r="AL1018" s="241"/>
      <c r="AM1018" s="254"/>
      <c r="AN1018" s="262"/>
      <c r="AO1018" s="249"/>
      <c r="AP1018" s="240"/>
      <c r="AQ1018" s="240"/>
      <c r="AR1018" s="240"/>
      <c r="AS1018" s="243"/>
      <c r="AT1018" s="214"/>
      <c r="AU1018" s="240"/>
      <c r="AV1018" s="240"/>
      <c r="AW1018" s="240"/>
      <c r="AX1018" s="241"/>
      <c r="AY1018" s="249">
        <f t="shared" si="776"/>
        <v>0</v>
      </c>
      <c r="AZ1018" s="240"/>
      <c r="BA1018" s="240"/>
      <c r="BB1018" s="240"/>
      <c r="BC1018" s="247"/>
      <c r="BD1018" s="254"/>
      <c r="BE1018" s="252"/>
      <c r="BF1018" s="249"/>
      <c r="BG1018" s="240"/>
      <c r="BH1018" s="240"/>
      <c r="BI1018" s="240"/>
      <c r="BJ1018" s="241"/>
      <c r="BK1018" s="249"/>
      <c r="BL1018" s="240"/>
      <c r="BM1018" s="240"/>
      <c r="BN1018" s="240"/>
      <c r="BO1018" s="247"/>
      <c r="BP1018" s="223"/>
      <c r="BQ1018" s="240"/>
      <c r="BR1018" s="240"/>
      <c r="BS1018" s="240"/>
      <c r="BT1018" s="247"/>
      <c r="BU1018" s="249"/>
      <c r="BV1018" s="240"/>
      <c r="BW1018" s="240"/>
      <c r="BX1018" s="240"/>
      <c r="BY1018" s="247"/>
      <c r="CA1018" s="222"/>
      <c r="CB1018" s="216"/>
      <c r="CC1018" s="216"/>
      <c r="CD1018" s="216"/>
      <c r="CE1018" s="216"/>
      <c r="CF1018" s="216">
        <f t="shared" si="762"/>
        <v>0</v>
      </c>
      <c r="CH1018" s="263"/>
      <c r="CJ1018" s="274"/>
    </row>
    <row r="1019" spans="1:88" s="211" customFormat="1" ht="16.5" customHeight="1" x14ac:dyDescent="0.15">
      <c r="A1019" s="213">
        <f>+ROW()-14</f>
        <v>1005</v>
      </c>
      <c r="B1019" s="237" t="s">
        <v>74</v>
      </c>
      <c r="C1019" s="290" t="s">
        <v>2162</v>
      </c>
      <c r="D1019" s="304" t="s">
        <v>351</v>
      </c>
      <c r="E1019" s="267" t="s">
        <v>336</v>
      </c>
      <c r="F1019" s="292" t="s">
        <v>337</v>
      </c>
      <c r="G1019" s="227" t="s">
        <v>352</v>
      </c>
      <c r="H1019" s="263" t="s">
        <v>353</v>
      </c>
      <c r="I1019" s="230">
        <v>43173</v>
      </c>
      <c r="J1019" s="231">
        <v>44651</v>
      </c>
      <c r="K1019" s="234">
        <v>10</v>
      </c>
      <c r="L1019" s="234">
        <v>7</v>
      </c>
      <c r="M1019" s="234">
        <v>7</v>
      </c>
      <c r="N1019" s="234">
        <v>1</v>
      </c>
      <c r="O1019" s="234">
        <v>1</v>
      </c>
      <c r="P1019" s="234">
        <v>2</v>
      </c>
      <c r="Q1019" s="235">
        <v>1</v>
      </c>
      <c r="R1019" s="255"/>
      <c r="S1019" s="255"/>
      <c r="T1019" s="261">
        <v>170488</v>
      </c>
      <c r="U1019" s="219">
        <f>AH1019+AO1019</f>
        <v>84149</v>
      </c>
      <c r="V1019" s="220">
        <f>AI1019+AP1019</f>
        <v>0</v>
      </c>
      <c r="W1019" s="220">
        <f>AJ1019+AQ1019</f>
        <v>0</v>
      </c>
      <c r="X1019" s="220">
        <f>AK1019+AR1019</f>
        <v>0</v>
      </c>
      <c r="Y1019" s="221">
        <f>AL1019+AS1019</f>
        <v>84149</v>
      </c>
      <c r="Z1019" s="219">
        <f>AT1019+AY1019+BF1019+BK1019+BP1019+BU1019</f>
        <v>85244</v>
      </c>
      <c r="AA1019" s="220">
        <f>AU1019+AZ1019+BG1019+BL1019+BQ1019+BV1019</f>
        <v>0</v>
      </c>
      <c r="AB1019" s="220">
        <f>AV1019+BA1019+BH1019+BM1019+BR1019+BW1019</f>
        <v>0</v>
      </c>
      <c r="AC1019" s="220">
        <f>AW1019+BB1019+BI1019+BN1019+BS1019+BX1019</f>
        <v>0</v>
      </c>
      <c r="AD1019" s="221">
        <f>AX1019+BC1019+BJ1019+BO1019+BT1019+BY1019</f>
        <v>85244</v>
      </c>
      <c r="AE1019" s="252"/>
      <c r="AF1019" s="252"/>
      <c r="AH1019" s="251">
        <f>SUM(AI1019:AL1019)</f>
        <v>41572</v>
      </c>
      <c r="AI1019" s="240"/>
      <c r="AJ1019" s="240"/>
      <c r="AK1019" s="240"/>
      <c r="AL1019" s="241">
        <v>41572</v>
      </c>
      <c r="AM1019" s="254"/>
      <c r="AN1019" s="262"/>
      <c r="AO1019" s="249">
        <f>SUM(AP1019:AS1019)</f>
        <v>42577</v>
      </c>
      <c r="AP1019" s="240"/>
      <c r="AQ1019" s="240"/>
      <c r="AR1019" s="240"/>
      <c r="AS1019" s="243">
        <v>42577</v>
      </c>
      <c r="AT1019" s="214">
        <f>SUM(AU1019:AX1019)</f>
        <v>42622</v>
      </c>
      <c r="AU1019" s="240"/>
      <c r="AV1019" s="240"/>
      <c r="AW1019" s="240"/>
      <c r="AX1019" s="241">
        <v>42622</v>
      </c>
      <c r="AY1019" s="249">
        <f t="shared" si="776"/>
        <v>42622</v>
      </c>
      <c r="AZ1019" s="240"/>
      <c r="BA1019" s="240"/>
      <c r="BB1019" s="240"/>
      <c r="BC1019" s="247">
        <v>42622</v>
      </c>
      <c r="BD1019" s="254"/>
      <c r="BE1019" s="252"/>
      <c r="BF1019" s="249">
        <f>SUM(BG1019:BJ1019)</f>
        <v>0</v>
      </c>
      <c r="BG1019" s="240"/>
      <c r="BH1019" s="240"/>
      <c r="BI1019" s="240"/>
      <c r="BJ1019" s="241"/>
      <c r="BK1019" s="249">
        <f>SUM(BL1019:BO1019)</f>
        <v>0</v>
      </c>
      <c r="BL1019" s="240"/>
      <c r="BM1019" s="240"/>
      <c r="BN1019" s="240"/>
      <c r="BO1019" s="247"/>
      <c r="BP1019" s="223">
        <f>SUM(BQ1019:BT1019)</f>
        <v>0</v>
      </c>
      <c r="BQ1019" s="240"/>
      <c r="BR1019" s="240"/>
      <c r="BS1019" s="240"/>
      <c r="BT1019" s="247"/>
      <c r="BU1019" s="249">
        <f>SUM(BV1019:BY1019)</f>
        <v>0</v>
      </c>
      <c r="BV1019" s="240"/>
      <c r="BW1019" s="240"/>
      <c r="BX1019" s="240"/>
      <c r="BY1019" s="247"/>
      <c r="CA1019" s="222">
        <v>901</v>
      </c>
      <c r="CB1019" s="216"/>
      <c r="CC1019" s="216"/>
      <c r="CD1019" s="216"/>
      <c r="CE1019" s="216"/>
      <c r="CF1019" s="216">
        <f t="shared" si="762"/>
        <v>1095</v>
      </c>
      <c r="CH1019" s="263" t="s">
        <v>354</v>
      </c>
      <c r="CJ1019" s="274">
        <v>141</v>
      </c>
    </row>
    <row r="1020" spans="1:88" s="211" customFormat="1" ht="16.5" customHeight="1" x14ac:dyDescent="0.15">
      <c r="A1020" s="213"/>
      <c r="B1020" s="237"/>
      <c r="C1020" s="290"/>
      <c r="D1020" s="715" t="s">
        <v>351</v>
      </c>
      <c r="E1020" s="267"/>
      <c r="F1020" s="324"/>
      <c r="G1020" s="227"/>
      <c r="H1020" s="1175" t="s">
        <v>353</v>
      </c>
      <c r="I1020" s="230"/>
      <c r="J1020" s="231"/>
      <c r="K1020" s="234"/>
      <c r="L1020" s="234"/>
      <c r="M1020" s="234"/>
      <c r="N1020" s="234"/>
      <c r="O1020" s="234"/>
      <c r="P1020" s="234"/>
      <c r="Q1020" s="235"/>
      <c r="R1020" s="255"/>
      <c r="S1020" s="255"/>
      <c r="T1020" s="936">
        <f>SUBTOTAL(9,T1019:T1019)</f>
        <v>170488</v>
      </c>
      <c r="U1020" s="1138">
        <f t="shared" ref="U1020:AD1020" si="780">SUBTOTAL(9,U1019:U1019)</f>
        <v>84149</v>
      </c>
      <c r="V1020" s="220">
        <f t="shared" si="780"/>
        <v>0</v>
      </c>
      <c r="W1020" s="220">
        <f t="shared" si="780"/>
        <v>0</v>
      </c>
      <c r="X1020" s="220">
        <f t="shared" si="780"/>
        <v>0</v>
      </c>
      <c r="Y1020" s="221">
        <f t="shared" si="780"/>
        <v>84149</v>
      </c>
      <c r="Z1020" s="936">
        <f t="shared" si="780"/>
        <v>85244</v>
      </c>
      <c r="AA1020" s="220">
        <f t="shared" si="780"/>
        <v>0</v>
      </c>
      <c r="AB1020" s="220">
        <f t="shared" si="780"/>
        <v>0</v>
      </c>
      <c r="AC1020" s="220">
        <f t="shared" si="780"/>
        <v>0</v>
      </c>
      <c r="AD1020" s="1104">
        <f t="shared" si="780"/>
        <v>85244</v>
      </c>
      <c r="AE1020" s="252"/>
      <c r="AF1020" s="252"/>
      <c r="AH1020" s="251"/>
      <c r="AI1020" s="240"/>
      <c r="AJ1020" s="240"/>
      <c r="AK1020" s="240"/>
      <c r="AL1020" s="241"/>
      <c r="AM1020" s="254"/>
      <c r="AN1020" s="262"/>
      <c r="AO1020" s="249"/>
      <c r="AP1020" s="240"/>
      <c r="AQ1020" s="240"/>
      <c r="AR1020" s="240"/>
      <c r="AS1020" s="243"/>
      <c r="AT1020" s="214"/>
      <c r="AU1020" s="240"/>
      <c r="AV1020" s="240"/>
      <c r="AW1020" s="240"/>
      <c r="AX1020" s="241"/>
      <c r="AY1020" s="249">
        <f t="shared" si="776"/>
        <v>0</v>
      </c>
      <c r="AZ1020" s="240"/>
      <c r="BA1020" s="240"/>
      <c r="BB1020" s="240"/>
      <c r="BC1020" s="247"/>
      <c r="BD1020" s="254"/>
      <c r="BE1020" s="252"/>
      <c r="BF1020" s="249"/>
      <c r="BG1020" s="240"/>
      <c r="BH1020" s="240"/>
      <c r="BI1020" s="240"/>
      <c r="BJ1020" s="241"/>
      <c r="BK1020" s="249"/>
      <c r="BL1020" s="240"/>
      <c r="BM1020" s="240"/>
      <c r="BN1020" s="240"/>
      <c r="BO1020" s="247"/>
      <c r="BP1020" s="223"/>
      <c r="BQ1020" s="240"/>
      <c r="BR1020" s="240"/>
      <c r="BS1020" s="240"/>
      <c r="BT1020" s="247"/>
      <c r="BU1020" s="249"/>
      <c r="BV1020" s="240"/>
      <c r="BW1020" s="240"/>
      <c r="BX1020" s="240"/>
      <c r="BY1020" s="247"/>
      <c r="CA1020" s="222"/>
      <c r="CB1020" s="216"/>
      <c r="CC1020" s="216"/>
      <c r="CD1020" s="216"/>
      <c r="CE1020" s="216"/>
      <c r="CF1020" s="216">
        <f t="shared" si="762"/>
        <v>1095</v>
      </c>
      <c r="CH1020" s="425"/>
      <c r="CJ1020" s="274"/>
    </row>
    <row r="1021" spans="1:88" s="211" customFormat="1" ht="16.5" customHeight="1" x14ac:dyDescent="0.15">
      <c r="A1021" s="213">
        <f>+ROW()-14</f>
        <v>1007</v>
      </c>
      <c r="B1021" s="237" t="s">
        <v>27</v>
      </c>
      <c r="C1021" s="303" t="s">
        <v>1875</v>
      </c>
      <c r="D1021" s="304" t="s">
        <v>1876</v>
      </c>
      <c r="E1021" s="267" t="s">
        <v>1877</v>
      </c>
      <c r="F1021" s="324" t="s">
        <v>1878</v>
      </c>
      <c r="G1021" s="227" t="s">
        <v>1879</v>
      </c>
      <c r="H1021" s="263">
        <v>3</v>
      </c>
      <c r="I1021" s="230">
        <v>44286</v>
      </c>
      <c r="J1021" s="231">
        <v>44651</v>
      </c>
      <c r="K1021" s="234">
        <v>10</v>
      </c>
      <c r="L1021" s="234">
        <v>7</v>
      </c>
      <c r="M1021" s="234">
        <v>7</v>
      </c>
      <c r="N1021" s="234">
        <v>1</v>
      </c>
      <c r="O1021" s="234">
        <v>1</v>
      </c>
      <c r="P1021" s="234">
        <v>14</v>
      </c>
      <c r="Q1021" s="235">
        <v>1</v>
      </c>
      <c r="R1021" s="255"/>
      <c r="S1021" s="255"/>
      <c r="T1021" s="293">
        <v>3200</v>
      </c>
      <c r="U1021" s="219">
        <f>AH1021+AO1021</f>
        <v>0</v>
      </c>
      <c r="V1021" s="220">
        <f>AI1021+AP1021</f>
        <v>0</v>
      </c>
      <c r="W1021" s="220">
        <f>AJ1021+AQ1021</f>
        <v>0</v>
      </c>
      <c r="X1021" s="220">
        <f>AK1021+AR1021</f>
        <v>0</v>
      </c>
      <c r="Y1021" s="221">
        <f>AL1021+AS1021</f>
        <v>0</v>
      </c>
      <c r="Z1021" s="294">
        <v>3200</v>
      </c>
      <c r="AA1021" s="220">
        <f>AU1021+AZ1021+BG1021+BL1021+BQ1021+BV1021</f>
        <v>0</v>
      </c>
      <c r="AB1021" s="220">
        <f>AV1021+BA1021+BH1021+BM1021+BR1021+BW1021</f>
        <v>0</v>
      </c>
      <c r="AC1021" s="220">
        <f>AW1021+BB1021+BI1021+BN1021+BS1021+BX1021</f>
        <v>0</v>
      </c>
      <c r="AD1021" s="221">
        <f>AX1021+BC1021+BJ1021+BO1021+BT1021+BY1021</f>
        <v>3200</v>
      </c>
      <c r="AE1021" s="252"/>
      <c r="AF1021" s="252"/>
      <c r="AH1021" s="251">
        <f>SUM(AI1021:AL1021)</f>
        <v>0</v>
      </c>
      <c r="AI1021" s="240"/>
      <c r="AJ1021" s="240"/>
      <c r="AK1021" s="240"/>
      <c r="AL1021" s="241"/>
      <c r="AM1021" s="254"/>
      <c r="AN1021" s="262"/>
      <c r="AO1021" s="249">
        <f>SUM(AP1021:AS1021)</f>
        <v>0</v>
      </c>
      <c r="AP1021" s="240"/>
      <c r="AQ1021" s="240"/>
      <c r="AR1021" s="240"/>
      <c r="AS1021" s="243"/>
      <c r="AT1021" s="214">
        <f>SUM(AU1021:AX1021)</f>
        <v>0</v>
      </c>
      <c r="AU1021" s="240"/>
      <c r="AV1021" s="240"/>
      <c r="AW1021" s="240"/>
      <c r="AX1021" s="241"/>
      <c r="AY1021" s="249">
        <f t="shared" si="776"/>
        <v>3200</v>
      </c>
      <c r="AZ1021" s="240"/>
      <c r="BA1021" s="240"/>
      <c r="BB1021" s="240"/>
      <c r="BC1021" s="247">
        <v>3200</v>
      </c>
      <c r="BD1021" s="254"/>
      <c r="BE1021" s="252"/>
      <c r="BF1021" s="249">
        <f>SUM(BG1021:BJ1021)</f>
        <v>0</v>
      </c>
      <c r="BG1021" s="240"/>
      <c r="BH1021" s="240"/>
      <c r="BI1021" s="240"/>
      <c r="BJ1021" s="241"/>
      <c r="BK1021" s="249">
        <f>SUM(BL1021:BO1021)</f>
        <v>0</v>
      </c>
      <c r="BL1021" s="240"/>
      <c r="BM1021" s="240"/>
      <c r="BN1021" s="240"/>
      <c r="BO1021" s="247"/>
      <c r="BP1021" s="223">
        <f>SUM(BQ1021:BT1021)</f>
        <v>0</v>
      </c>
      <c r="BQ1021" s="240"/>
      <c r="BR1021" s="240"/>
      <c r="BS1021" s="240"/>
      <c r="BT1021" s="247"/>
      <c r="BU1021" s="249">
        <f>SUM(BV1021:BY1021)</f>
        <v>0</v>
      </c>
      <c r="BV1021" s="240"/>
      <c r="BW1021" s="240"/>
      <c r="BX1021" s="240"/>
      <c r="BY1021" s="247"/>
      <c r="CA1021" s="222">
        <v>1013</v>
      </c>
      <c r="CB1021" s="216"/>
      <c r="CC1021" s="216"/>
      <c r="CD1021" s="216"/>
      <c r="CE1021" s="216"/>
      <c r="CF1021" s="216">
        <f t="shared" si="762"/>
        <v>0</v>
      </c>
      <c r="CH1021" s="376"/>
    </row>
    <row r="1022" spans="1:88" s="211" customFormat="1" ht="16.5" customHeight="1" x14ac:dyDescent="0.15">
      <c r="A1022" s="213"/>
      <c r="B1022" s="237"/>
      <c r="C1022" s="303"/>
      <c r="D1022" s="680" t="s">
        <v>2072</v>
      </c>
      <c r="E1022" s="267"/>
      <c r="F1022" s="324"/>
      <c r="G1022" s="227"/>
      <c r="H1022" s="1175">
        <v>3</v>
      </c>
      <c r="I1022" s="230"/>
      <c r="J1022" s="231"/>
      <c r="K1022" s="234"/>
      <c r="L1022" s="234"/>
      <c r="M1022" s="234"/>
      <c r="N1022" s="234"/>
      <c r="O1022" s="234"/>
      <c r="P1022" s="234"/>
      <c r="Q1022" s="235"/>
      <c r="R1022" s="255"/>
      <c r="S1022" s="255"/>
      <c r="T1022" s="947">
        <f>SUBTOTAL(9,T1021:T1021)</f>
        <v>3200</v>
      </c>
      <c r="U1022" s="219">
        <f t="shared" ref="U1022:AD1022" si="781">SUBTOTAL(9,U1021:U1021)</f>
        <v>0</v>
      </c>
      <c r="V1022" s="220">
        <f t="shared" si="781"/>
        <v>0</v>
      </c>
      <c r="W1022" s="220">
        <f t="shared" si="781"/>
        <v>0</v>
      </c>
      <c r="X1022" s="220">
        <f t="shared" si="781"/>
        <v>0</v>
      </c>
      <c r="Y1022" s="221">
        <f t="shared" si="781"/>
        <v>0</v>
      </c>
      <c r="Z1022" s="947">
        <f t="shared" si="781"/>
        <v>3200</v>
      </c>
      <c r="AA1022" s="220">
        <f t="shared" si="781"/>
        <v>0</v>
      </c>
      <c r="AB1022" s="220">
        <f t="shared" si="781"/>
        <v>0</v>
      </c>
      <c r="AC1022" s="220">
        <f t="shared" si="781"/>
        <v>0</v>
      </c>
      <c r="AD1022" s="1104">
        <f t="shared" si="781"/>
        <v>3200</v>
      </c>
      <c r="AE1022" s="252"/>
      <c r="AF1022" s="252"/>
      <c r="AH1022" s="251"/>
      <c r="AI1022" s="240"/>
      <c r="AJ1022" s="240"/>
      <c r="AK1022" s="240"/>
      <c r="AL1022" s="241"/>
      <c r="AM1022" s="254"/>
      <c r="AN1022" s="262"/>
      <c r="AO1022" s="249"/>
      <c r="AP1022" s="240"/>
      <c r="AQ1022" s="240"/>
      <c r="AR1022" s="240"/>
      <c r="AS1022" s="243"/>
      <c r="AT1022" s="214"/>
      <c r="AU1022" s="240"/>
      <c r="AV1022" s="240"/>
      <c r="AW1022" s="240"/>
      <c r="AX1022" s="241"/>
      <c r="AY1022" s="249">
        <f t="shared" si="776"/>
        <v>0</v>
      </c>
      <c r="AZ1022" s="240"/>
      <c r="BA1022" s="240"/>
      <c r="BB1022" s="240"/>
      <c r="BC1022" s="247"/>
      <c r="BD1022" s="254"/>
      <c r="BE1022" s="252"/>
      <c r="BF1022" s="249"/>
      <c r="BG1022" s="240"/>
      <c r="BH1022" s="240"/>
      <c r="BI1022" s="240"/>
      <c r="BJ1022" s="241"/>
      <c r="BK1022" s="249"/>
      <c r="BL1022" s="240"/>
      <c r="BM1022" s="240"/>
      <c r="BN1022" s="240"/>
      <c r="BO1022" s="247"/>
      <c r="BP1022" s="223"/>
      <c r="BQ1022" s="240"/>
      <c r="BR1022" s="240"/>
      <c r="BS1022" s="240"/>
      <c r="BT1022" s="247"/>
      <c r="BU1022" s="249"/>
      <c r="BV1022" s="240"/>
      <c r="BW1022" s="240"/>
      <c r="BX1022" s="240"/>
      <c r="BY1022" s="247"/>
      <c r="CA1022" s="222"/>
      <c r="CB1022" s="216"/>
      <c r="CC1022" s="216"/>
      <c r="CD1022" s="216"/>
      <c r="CE1022" s="216"/>
      <c r="CF1022" s="216">
        <f t="shared" si="762"/>
        <v>0</v>
      </c>
      <c r="CH1022" s="376"/>
    </row>
    <row r="1023" spans="1:88" s="1075" customFormat="1" ht="16.5" customHeight="1" x14ac:dyDescent="0.15">
      <c r="A1023" s="1057">
        <f>+ROW()-14</f>
        <v>1009</v>
      </c>
      <c r="B1023" s="1058" t="s">
        <v>28</v>
      </c>
      <c r="C1023" s="1059" t="s">
        <v>2163</v>
      </c>
      <c r="D1023" s="1060" t="s">
        <v>355</v>
      </c>
      <c r="E1023" s="1061" t="s">
        <v>336</v>
      </c>
      <c r="F1023" s="1062" t="s">
        <v>337</v>
      </c>
      <c r="G1023" s="1063" t="s">
        <v>356</v>
      </c>
      <c r="H1023" s="1064" t="s">
        <v>2164</v>
      </c>
      <c r="I1023" s="1065" t="s">
        <v>2165</v>
      </c>
      <c r="J1023" s="1066" t="s">
        <v>2166</v>
      </c>
      <c r="K1023" s="1067">
        <v>10</v>
      </c>
      <c r="L1023" s="1067">
        <v>7</v>
      </c>
      <c r="M1023" s="1067">
        <v>7</v>
      </c>
      <c r="N1023" s="1067">
        <v>2</v>
      </c>
      <c r="O1023" s="1067">
        <v>1</v>
      </c>
      <c r="P1023" s="1067">
        <v>1</v>
      </c>
      <c r="Q1023" s="1068">
        <v>1</v>
      </c>
      <c r="R1023" s="1069"/>
      <c r="S1023" s="1069"/>
      <c r="T1023" s="1070">
        <v>3205000</v>
      </c>
      <c r="U1023" s="1071">
        <f t="shared" ref="U1023:Y1023" si="782">AH1023+AO1023</f>
        <v>0</v>
      </c>
      <c r="V1023" s="1072">
        <f t="shared" si="782"/>
        <v>0</v>
      </c>
      <c r="W1023" s="1072">
        <f t="shared" si="782"/>
        <v>0</v>
      </c>
      <c r="X1023" s="1072">
        <f t="shared" si="782"/>
        <v>0</v>
      </c>
      <c r="Y1023" s="1073">
        <f t="shared" si="782"/>
        <v>0</v>
      </c>
      <c r="Z1023" s="1071">
        <f t="shared" ref="Z1023:AD1023" si="783">AT1023+AY1023+BF1023+BK1023+BP1023+BU1023</f>
        <v>3205000</v>
      </c>
      <c r="AA1023" s="1072">
        <f t="shared" si="783"/>
        <v>1805000</v>
      </c>
      <c r="AB1023" s="1072">
        <f t="shared" si="783"/>
        <v>1343000</v>
      </c>
      <c r="AC1023" s="1072">
        <f t="shared" si="783"/>
        <v>0</v>
      </c>
      <c r="AD1023" s="1073">
        <f t="shared" si="783"/>
        <v>57000</v>
      </c>
      <c r="AE1023" s="1074"/>
      <c r="AF1023" s="1074"/>
      <c r="AH1023" s="1076">
        <f>SUM(AI1023:AL1023)</f>
        <v>0</v>
      </c>
      <c r="AI1023" s="1072"/>
      <c r="AJ1023" s="1072"/>
      <c r="AK1023" s="1072"/>
      <c r="AL1023" s="1077"/>
      <c r="AM1023" s="1078"/>
      <c r="AN1023" s="1079"/>
      <c r="AO1023" s="1080">
        <f>SUM(AP1023:AS1023)</f>
        <v>0</v>
      </c>
      <c r="AP1023" s="1072"/>
      <c r="AQ1023" s="1072"/>
      <c r="AR1023" s="1072"/>
      <c r="AS1023" s="1073"/>
      <c r="AT1023" s="1081">
        <f>SUM(AU1023:AX1023)</f>
        <v>2173000</v>
      </c>
      <c r="AU1023" s="1082">
        <v>1221000</v>
      </c>
      <c r="AV1023" s="1082">
        <v>945000</v>
      </c>
      <c r="AW1023" s="1082"/>
      <c r="AX1023" s="1083">
        <v>7000</v>
      </c>
      <c r="AY1023" s="249">
        <f t="shared" si="776"/>
        <v>1012000</v>
      </c>
      <c r="AZ1023" s="1082">
        <v>575000</v>
      </c>
      <c r="BA1023" s="1082">
        <v>398000</v>
      </c>
      <c r="BB1023" s="1082"/>
      <c r="BC1023" s="1084">
        <v>39000</v>
      </c>
      <c r="BD1023" s="1078"/>
      <c r="BE1023" s="1074"/>
      <c r="BF1023" s="1080">
        <f>SUM(BG1023:BJ1023)</f>
        <v>20000</v>
      </c>
      <c r="BG1023" s="1082">
        <v>9000</v>
      </c>
      <c r="BH1023" s="1082"/>
      <c r="BI1023" s="1082"/>
      <c r="BJ1023" s="1083">
        <v>11000</v>
      </c>
      <c r="BK1023" s="1080">
        <f>SUM(BL1023:BO1023)</f>
        <v>0</v>
      </c>
      <c r="BL1023" s="1072"/>
      <c r="BM1023" s="1072"/>
      <c r="BN1023" s="1072"/>
      <c r="BO1023" s="1085"/>
      <c r="BP1023" s="1086">
        <f>SUM(BQ1023:BT1023)</f>
        <v>0</v>
      </c>
      <c r="BQ1023" s="1072"/>
      <c r="BR1023" s="1072"/>
      <c r="BS1023" s="1072"/>
      <c r="BT1023" s="1085"/>
      <c r="BU1023" s="1080">
        <f>SUM(BV1023:BY1023)</f>
        <v>0</v>
      </c>
      <c r="BV1023" s="1072"/>
      <c r="BW1023" s="1072"/>
      <c r="BX1023" s="1072"/>
      <c r="BY1023" s="1085"/>
      <c r="CA1023" s="1087">
        <v>1013</v>
      </c>
      <c r="CB1023" s="1088"/>
      <c r="CC1023" s="1088"/>
      <c r="CD1023" s="1088"/>
      <c r="CE1023" s="1088"/>
      <c r="CF1023" s="1088">
        <f>+T1023-Z1023</f>
        <v>0</v>
      </c>
      <c r="CH1023" s="1089"/>
    </row>
    <row r="1024" spans="1:88" s="211" customFormat="1" ht="16.5" customHeight="1" x14ac:dyDescent="0.15">
      <c r="A1024" s="213"/>
      <c r="B1024" s="237"/>
      <c r="C1024" s="303"/>
      <c r="D1024" s="715" t="s">
        <v>2168</v>
      </c>
      <c r="E1024" s="267"/>
      <c r="F1024" s="292"/>
      <c r="G1024" s="227"/>
      <c r="H1024" s="1175" t="s">
        <v>2167</v>
      </c>
      <c r="I1024" s="230"/>
      <c r="J1024" s="231"/>
      <c r="K1024" s="234"/>
      <c r="L1024" s="234"/>
      <c r="M1024" s="234"/>
      <c r="N1024" s="234"/>
      <c r="O1024" s="234"/>
      <c r="P1024" s="234"/>
      <c r="Q1024" s="235"/>
      <c r="R1024" s="255"/>
      <c r="S1024" s="255"/>
      <c r="T1024" s="976">
        <f>SUBTOTAL(9,T1023:T1023)</f>
        <v>3205000</v>
      </c>
      <c r="U1024" s="219">
        <f t="shared" ref="U1024:AD1026" si="784">SUBTOTAL(9,U1023:U1023)</f>
        <v>0</v>
      </c>
      <c r="V1024" s="220">
        <f t="shared" si="784"/>
        <v>0</v>
      </c>
      <c r="W1024" s="220">
        <f t="shared" si="784"/>
        <v>0</v>
      </c>
      <c r="X1024" s="220">
        <f t="shared" si="784"/>
        <v>0</v>
      </c>
      <c r="Y1024" s="221">
        <f t="shared" si="784"/>
        <v>0</v>
      </c>
      <c r="Z1024" s="976">
        <f t="shared" si="784"/>
        <v>3205000</v>
      </c>
      <c r="AA1024" s="1148">
        <f t="shared" si="784"/>
        <v>1805000</v>
      </c>
      <c r="AB1024" s="1148">
        <f t="shared" si="784"/>
        <v>1343000</v>
      </c>
      <c r="AC1024" s="220">
        <f t="shared" si="784"/>
        <v>0</v>
      </c>
      <c r="AD1024" s="1104">
        <f t="shared" si="784"/>
        <v>57000</v>
      </c>
      <c r="AE1024" s="252"/>
      <c r="AF1024" s="252"/>
      <c r="AH1024" s="251"/>
      <c r="AI1024" s="240"/>
      <c r="AJ1024" s="240"/>
      <c r="AK1024" s="240"/>
      <c r="AL1024" s="241"/>
      <c r="AM1024" s="254"/>
      <c r="AN1024" s="262"/>
      <c r="AO1024" s="249"/>
      <c r="AP1024" s="240"/>
      <c r="AQ1024" s="240"/>
      <c r="AR1024" s="240"/>
      <c r="AS1024" s="243"/>
      <c r="AT1024" s="214"/>
      <c r="AU1024" s="240"/>
      <c r="AV1024" s="240"/>
      <c r="AW1024" s="240"/>
      <c r="AX1024" s="241"/>
      <c r="AY1024" s="249">
        <f t="shared" si="776"/>
        <v>0</v>
      </c>
      <c r="AZ1024" s="296"/>
      <c r="BA1024" s="296"/>
      <c r="BB1024" s="296"/>
      <c r="BC1024" s="297"/>
      <c r="BD1024" s="254"/>
      <c r="BE1024" s="252"/>
      <c r="BF1024" s="249"/>
      <c r="BG1024" s="240"/>
      <c r="BH1024" s="240"/>
      <c r="BI1024" s="240"/>
      <c r="BJ1024" s="241"/>
      <c r="BK1024" s="249"/>
      <c r="BL1024" s="240"/>
      <c r="BM1024" s="240"/>
      <c r="BN1024" s="240"/>
      <c r="BO1024" s="247"/>
      <c r="BP1024" s="223"/>
      <c r="BQ1024" s="240"/>
      <c r="BR1024" s="240"/>
      <c r="BS1024" s="240"/>
      <c r="BT1024" s="247"/>
      <c r="BU1024" s="249"/>
      <c r="BV1024" s="240"/>
      <c r="BW1024" s="240"/>
      <c r="BX1024" s="240"/>
      <c r="BY1024" s="247"/>
      <c r="CA1024" s="222"/>
      <c r="CB1024" s="216"/>
      <c r="CC1024" s="216"/>
      <c r="CD1024" s="216"/>
      <c r="CE1024" s="216"/>
      <c r="CF1024" s="216">
        <f t="shared" ref="CF1024" si="785">+T1024-Z1024-U1024</f>
        <v>0</v>
      </c>
      <c r="CH1024" s="376"/>
    </row>
    <row r="1025" spans="1:88" s="211" customFormat="1" ht="16.5" customHeight="1" x14ac:dyDescent="0.15">
      <c r="A1025" s="213">
        <f>+ROW()-14</f>
        <v>1011</v>
      </c>
      <c r="B1025" s="237" t="s">
        <v>27</v>
      </c>
      <c r="C1025" s="303" t="s">
        <v>1880</v>
      </c>
      <c r="D1025" s="304" t="s">
        <v>355</v>
      </c>
      <c r="E1025" s="267" t="s">
        <v>336</v>
      </c>
      <c r="F1025" s="292" t="s">
        <v>337</v>
      </c>
      <c r="G1025" s="227" t="s">
        <v>356</v>
      </c>
      <c r="H1025" s="263" t="s">
        <v>1519</v>
      </c>
      <c r="I1025" s="230">
        <v>44211</v>
      </c>
      <c r="J1025" s="231">
        <v>44985</v>
      </c>
      <c r="K1025" s="234">
        <v>10</v>
      </c>
      <c r="L1025" s="234">
        <v>7</v>
      </c>
      <c r="M1025" s="234">
        <v>7</v>
      </c>
      <c r="N1025" s="234">
        <v>2</v>
      </c>
      <c r="O1025" s="234">
        <v>1</v>
      </c>
      <c r="P1025" s="234">
        <v>1</v>
      </c>
      <c r="Q1025" s="235">
        <v>1</v>
      </c>
      <c r="R1025" s="255"/>
      <c r="S1025" s="255"/>
      <c r="T1025" s="295">
        <v>4510000</v>
      </c>
      <c r="U1025" s="219">
        <f>AH1025+AO1025</f>
        <v>0</v>
      </c>
      <c r="V1025" s="220">
        <f>AI1025+AP1025</f>
        <v>0</v>
      </c>
      <c r="W1025" s="220">
        <f>AJ1025+AQ1025</f>
        <v>0</v>
      </c>
      <c r="X1025" s="220">
        <f>AK1025+AR1025</f>
        <v>0</v>
      </c>
      <c r="Y1025" s="221">
        <f>AL1025+AS1025</f>
        <v>0</v>
      </c>
      <c r="Z1025" s="219">
        <f>AT1025+AY1025+BF1025+BK1025+BP1025+BU1025</f>
        <v>4510000</v>
      </c>
      <c r="AA1025" s="220">
        <f>AU1025+AZ1025+BG1025+BL1025+BQ1025+BV1025</f>
        <v>2116434</v>
      </c>
      <c r="AB1025" s="220">
        <f>AV1025+BA1025+BH1025+BM1025+BR1025+BW1025</f>
        <v>2388000</v>
      </c>
      <c r="AC1025" s="220">
        <f>AW1025+BB1025+BI1025+BN1025+BS1025+BX1025</f>
        <v>0</v>
      </c>
      <c r="AD1025" s="221">
        <f>AX1025+BC1025+BJ1025+BO1025+BT1025+BY1025</f>
        <v>5566</v>
      </c>
      <c r="AE1025" s="252"/>
      <c r="AF1025" s="252"/>
      <c r="AH1025" s="251">
        <f>SUM(AI1025:AL1025)</f>
        <v>0</v>
      </c>
      <c r="AI1025" s="240"/>
      <c r="AJ1025" s="240"/>
      <c r="AK1025" s="240"/>
      <c r="AL1025" s="241"/>
      <c r="AM1025" s="254"/>
      <c r="AN1025" s="262"/>
      <c r="AO1025" s="249">
        <f>SUM(AP1025:AS1025)</f>
        <v>0</v>
      </c>
      <c r="AP1025" s="240"/>
      <c r="AQ1025" s="240"/>
      <c r="AR1025" s="240"/>
      <c r="AS1025" s="243"/>
      <c r="AT1025" s="214">
        <f>SUM(AU1025:AX1025)</f>
        <v>0</v>
      </c>
      <c r="AU1025" s="240"/>
      <c r="AV1025" s="240"/>
      <c r="AW1025" s="240"/>
      <c r="AX1025" s="241"/>
      <c r="AY1025" s="249">
        <f>SUM(AZ1025:BC1025)</f>
        <v>3934609</v>
      </c>
      <c r="AZ1025" s="296">
        <v>1828739</v>
      </c>
      <c r="BA1025" s="296">
        <v>2101000</v>
      </c>
      <c r="BB1025" s="296"/>
      <c r="BC1025" s="297">
        <f>1536+3334</f>
        <v>4870</v>
      </c>
      <c r="BD1025" s="254"/>
      <c r="BE1025" s="252"/>
      <c r="BF1025" s="249">
        <f>SUM(BG1025:BJ1025)</f>
        <v>575391</v>
      </c>
      <c r="BG1025" s="240">
        <v>287695</v>
      </c>
      <c r="BH1025" s="240">
        <v>287000</v>
      </c>
      <c r="BI1025" s="240"/>
      <c r="BJ1025" s="241">
        <v>696</v>
      </c>
      <c r="BK1025" s="249">
        <f>SUM(BL1025:BO1025)</f>
        <v>0</v>
      </c>
      <c r="BL1025" s="240"/>
      <c r="BM1025" s="240"/>
      <c r="BN1025" s="240"/>
      <c r="BO1025" s="247"/>
      <c r="BP1025" s="223">
        <f>SUM(BQ1025:BT1025)</f>
        <v>0</v>
      </c>
      <c r="BQ1025" s="240"/>
      <c r="BR1025" s="240"/>
      <c r="BS1025" s="240"/>
      <c r="BT1025" s="247"/>
      <c r="BU1025" s="249">
        <f>SUM(BV1025:BY1025)</f>
        <v>0</v>
      </c>
      <c r="BV1025" s="240"/>
      <c r="BW1025" s="240"/>
      <c r="BX1025" s="240"/>
      <c r="BY1025" s="247"/>
      <c r="CA1025" s="222">
        <v>1013</v>
      </c>
      <c r="CB1025" s="216"/>
      <c r="CC1025" s="216"/>
      <c r="CD1025" s="216"/>
      <c r="CE1025" s="216"/>
      <c r="CF1025" s="216">
        <f t="shared" si="762"/>
        <v>0</v>
      </c>
      <c r="CH1025" s="376"/>
    </row>
    <row r="1026" spans="1:88" s="211" customFormat="1" ht="16.5" customHeight="1" x14ac:dyDescent="0.15">
      <c r="A1026" s="213"/>
      <c r="B1026" s="237"/>
      <c r="C1026" s="303"/>
      <c r="D1026" s="715" t="s">
        <v>2169</v>
      </c>
      <c r="E1026" s="267"/>
      <c r="F1026" s="292"/>
      <c r="G1026" s="227"/>
      <c r="H1026" s="1175" t="s">
        <v>1519</v>
      </c>
      <c r="I1026" s="230"/>
      <c r="J1026" s="231"/>
      <c r="K1026" s="234"/>
      <c r="L1026" s="234"/>
      <c r="M1026" s="234"/>
      <c r="N1026" s="234"/>
      <c r="O1026" s="234"/>
      <c r="P1026" s="234"/>
      <c r="Q1026" s="235"/>
      <c r="R1026" s="255"/>
      <c r="S1026" s="255"/>
      <c r="T1026" s="976">
        <f>SUBTOTAL(9,T1025:T1025)</f>
        <v>4510000</v>
      </c>
      <c r="U1026" s="219">
        <f t="shared" si="784"/>
        <v>0</v>
      </c>
      <c r="V1026" s="220">
        <f t="shared" si="784"/>
        <v>0</v>
      </c>
      <c r="W1026" s="220">
        <f t="shared" si="784"/>
        <v>0</v>
      </c>
      <c r="X1026" s="220">
        <f t="shared" si="784"/>
        <v>0</v>
      </c>
      <c r="Y1026" s="221">
        <f t="shared" si="784"/>
        <v>0</v>
      </c>
      <c r="Z1026" s="976">
        <f t="shared" si="784"/>
        <v>4510000</v>
      </c>
      <c r="AA1026" s="1148">
        <f t="shared" si="784"/>
        <v>2116434</v>
      </c>
      <c r="AB1026" s="1148">
        <f t="shared" si="784"/>
        <v>2388000</v>
      </c>
      <c r="AC1026" s="220">
        <f t="shared" si="784"/>
        <v>0</v>
      </c>
      <c r="AD1026" s="1104">
        <f t="shared" si="784"/>
        <v>5566</v>
      </c>
      <c r="AE1026" s="252"/>
      <c r="AF1026" s="252"/>
      <c r="AH1026" s="251"/>
      <c r="AI1026" s="240"/>
      <c r="AJ1026" s="240"/>
      <c r="AK1026" s="240"/>
      <c r="AL1026" s="241"/>
      <c r="AM1026" s="254"/>
      <c r="AN1026" s="262"/>
      <c r="AO1026" s="249"/>
      <c r="AP1026" s="240"/>
      <c r="AQ1026" s="240"/>
      <c r="AR1026" s="240"/>
      <c r="AS1026" s="243"/>
      <c r="AT1026" s="214"/>
      <c r="AU1026" s="240"/>
      <c r="AV1026" s="240"/>
      <c r="AW1026" s="240"/>
      <c r="AX1026" s="241"/>
      <c r="AY1026" s="249"/>
      <c r="AZ1026" s="296"/>
      <c r="BA1026" s="296"/>
      <c r="BB1026" s="296"/>
      <c r="BC1026" s="297"/>
      <c r="BD1026" s="254"/>
      <c r="BE1026" s="252"/>
      <c r="BF1026" s="249"/>
      <c r="BG1026" s="240"/>
      <c r="BH1026" s="240"/>
      <c r="BI1026" s="240"/>
      <c r="BJ1026" s="241"/>
      <c r="BK1026" s="249"/>
      <c r="BL1026" s="240"/>
      <c r="BM1026" s="240"/>
      <c r="BN1026" s="240"/>
      <c r="BO1026" s="247"/>
      <c r="BP1026" s="223"/>
      <c r="BQ1026" s="240"/>
      <c r="BR1026" s="240"/>
      <c r="BS1026" s="240"/>
      <c r="BT1026" s="247"/>
      <c r="BU1026" s="249"/>
      <c r="BV1026" s="240"/>
      <c r="BW1026" s="240"/>
      <c r="BX1026" s="240"/>
      <c r="BY1026" s="247"/>
      <c r="CA1026" s="222"/>
      <c r="CB1026" s="216"/>
      <c r="CC1026" s="216"/>
      <c r="CD1026" s="216"/>
      <c r="CE1026" s="216"/>
      <c r="CF1026" s="216">
        <f t="shared" si="762"/>
        <v>0</v>
      </c>
      <c r="CH1026" s="376"/>
    </row>
    <row r="1027" spans="1:88" s="211" customFormat="1" ht="16.5" customHeight="1" x14ac:dyDescent="0.15">
      <c r="A1027" s="213">
        <f>+ROW()-14</f>
        <v>1013</v>
      </c>
      <c r="B1027" s="237" t="s">
        <v>26</v>
      </c>
      <c r="C1027" s="303" t="s">
        <v>361</v>
      </c>
      <c r="D1027" s="304" t="s">
        <v>362</v>
      </c>
      <c r="E1027" s="267" t="s">
        <v>336</v>
      </c>
      <c r="F1027" s="292" t="s">
        <v>359</v>
      </c>
      <c r="G1027" s="227" t="s">
        <v>363</v>
      </c>
      <c r="H1027" s="263">
        <v>3</v>
      </c>
      <c r="I1027" s="230">
        <v>43983</v>
      </c>
      <c r="J1027" s="231">
        <v>44651</v>
      </c>
      <c r="K1027" s="234">
        <v>10</v>
      </c>
      <c r="L1027" s="234">
        <v>7</v>
      </c>
      <c r="M1027" s="234">
        <v>7</v>
      </c>
      <c r="N1027" s="234">
        <v>4</v>
      </c>
      <c r="O1027" s="234">
        <v>1</v>
      </c>
      <c r="P1027" s="234">
        <v>1</v>
      </c>
      <c r="Q1027" s="235">
        <v>3</v>
      </c>
      <c r="R1027" s="255"/>
      <c r="S1027" s="255"/>
      <c r="T1027" s="295">
        <v>510000</v>
      </c>
      <c r="U1027" s="219">
        <f>AH1027+AO1027</f>
        <v>0</v>
      </c>
      <c r="V1027" s="220">
        <f>AI1027+AP1027</f>
        <v>0</v>
      </c>
      <c r="W1027" s="220">
        <f>AJ1027+AQ1027</f>
        <v>0</v>
      </c>
      <c r="X1027" s="220">
        <f>AK1027+AR1027</f>
        <v>0</v>
      </c>
      <c r="Y1027" s="221">
        <f>AL1027+AS1027</f>
        <v>0</v>
      </c>
      <c r="Z1027" s="300">
        <f>AT1027+AY1027+BF1027+BK1027+BP1027+BU1027</f>
        <v>510000</v>
      </c>
      <c r="AA1027" s="220">
        <f>AU1027+AZ1027+BG1027+BL1027+BQ1027+BV1027</f>
        <v>5145</v>
      </c>
      <c r="AB1027" s="301">
        <f>AV1027+BA1027+BH1027+BM1027+BR1027+BW1027</f>
        <v>374000</v>
      </c>
      <c r="AC1027" s="220">
        <f>AW1027+BB1027+BI1027+BN1027+BS1027+BX1027</f>
        <v>0</v>
      </c>
      <c r="AD1027" s="221">
        <f>AX1027+BC1027+BJ1027+BO1027+BT1027+BY1027</f>
        <v>130855</v>
      </c>
      <c r="AE1027" s="252"/>
      <c r="AF1027" s="252"/>
      <c r="AH1027" s="251">
        <f>SUM(AI1027:AL1027)</f>
        <v>0</v>
      </c>
      <c r="AI1027" s="240"/>
      <c r="AJ1027" s="240"/>
      <c r="AK1027" s="240"/>
      <c r="AL1027" s="241"/>
      <c r="AM1027" s="254"/>
      <c r="AN1027" s="262"/>
      <c r="AO1027" s="249">
        <f>SUM(AP1027:AS1027)</f>
        <v>0</v>
      </c>
      <c r="AP1027" s="240"/>
      <c r="AQ1027" s="240"/>
      <c r="AR1027" s="240"/>
      <c r="AS1027" s="243"/>
      <c r="AT1027" s="214">
        <f>SUM(AU1027:AX1027)</f>
        <v>0</v>
      </c>
      <c r="AU1027" s="599"/>
      <c r="AV1027" s="599"/>
      <c r="AW1027" s="599"/>
      <c r="AX1027" s="600"/>
      <c r="AY1027" s="249">
        <f>SUM(AZ1027:BC1027)</f>
        <v>510000</v>
      </c>
      <c r="AZ1027" s="240">
        <v>5145</v>
      </c>
      <c r="BA1027" s="296">
        <v>374000</v>
      </c>
      <c r="BB1027" s="240"/>
      <c r="BC1027" s="297">
        <f>126484+4371</f>
        <v>130855</v>
      </c>
      <c r="BD1027" s="254"/>
      <c r="BE1027" s="252"/>
      <c r="BF1027" s="249">
        <f>SUM(BG1027:BJ1027)</f>
        <v>0</v>
      </c>
      <c r="BG1027" s="240"/>
      <c r="BH1027" s="240"/>
      <c r="BI1027" s="240"/>
      <c r="BJ1027" s="241"/>
      <c r="BK1027" s="249">
        <f>SUM(BL1027:BO1027)</f>
        <v>0</v>
      </c>
      <c r="BL1027" s="240"/>
      <c r="BM1027" s="240"/>
      <c r="BN1027" s="240"/>
      <c r="BO1027" s="247"/>
      <c r="BP1027" s="223">
        <f>SUM(BQ1027:BT1027)</f>
        <v>0</v>
      </c>
      <c r="BQ1027" s="240"/>
      <c r="BR1027" s="240"/>
      <c r="BS1027" s="240"/>
      <c r="BT1027" s="247"/>
      <c r="BU1027" s="249">
        <f>SUM(BV1027:BY1027)</f>
        <v>0</v>
      </c>
      <c r="BV1027" s="240"/>
      <c r="BW1027" s="240"/>
      <c r="BX1027" s="240"/>
      <c r="BY1027" s="247"/>
      <c r="CA1027" s="222">
        <v>907</v>
      </c>
      <c r="CB1027" s="216"/>
      <c r="CC1027" s="216"/>
      <c r="CD1027" s="216"/>
      <c r="CE1027" s="216"/>
      <c r="CF1027" s="216">
        <f t="shared" si="762"/>
        <v>0</v>
      </c>
      <c r="CH1027" s="263">
        <v>32</v>
      </c>
      <c r="CJ1027" s="274">
        <v>142</v>
      </c>
    </row>
    <row r="1028" spans="1:88" s="211" customFormat="1" ht="16.5" customHeight="1" x14ac:dyDescent="0.15">
      <c r="A1028" s="213"/>
      <c r="B1028" s="237"/>
      <c r="C1028" s="303"/>
      <c r="D1028" s="680" t="s">
        <v>362</v>
      </c>
      <c r="E1028" s="267"/>
      <c r="F1028" s="292"/>
      <c r="G1028" s="227"/>
      <c r="H1028" s="1175">
        <v>3</v>
      </c>
      <c r="I1028" s="230"/>
      <c r="J1028" s="231"/>
      <c r="K1028" s="234"/>
      <c r="L1028" s="234"/>
      <c r="M1028" s="234"/>
      <c r="N1028" s="234"/>
      <c r="O1028" s="234"/>
      <c r="P1028" s="234"/>
      <c r="Q1028" s="235"/>
      <c r="R1028" s="255"/>
      <c r="S1028" s="255"/>
      <c r="T1028" s="976">
        <f>SUBTOTAL(9,T1027:T1027)</f>
        <v>510000</v>
      </c>
      <c r="U1028" s="219">
        <f t="shared" ref="U1028:AD1028" si="786">SUBTOTAL(9,U1027:U1027)</f>
        <v>0</v>
      </c>
      <c r="V1028" s="220">
        <f t="shared" si="786"/>
        <v>0</v>
      </c>
      <c r="W1028" s="220">
        <f t="shared" si="786"/>
        <v>0</v>
      </c>
      <c r="X1028" s="220">
        <f t="shared" si="786"/>
        <v>0</v>
      </c>
      <c r="Y1028" s="221">
        <f t="shared" si="786"/>
        <v>0</v>
      </c>
      <c r="Z1028" s="976">
        <f t="shared" si="786"/>
        <v>510000</v>
      </c>
      <c r="AA1028" s="1148">
        <f t="shared" si="786"/>
        <v>5145</v>
      </c>
      <c r="AB1028" s="1169">
        <f t="shared" si="786"/>
        <v>374000</v>
      </c>
      <c r="AC1028" s="220">
        <f t="shared" si="786"/>
        <v>0</v>
      </c>
      <c r="AD1028" s="1104">
        <f t="shared" si="786"/>
        <v>130855</v>
      </c>
      <c r="AE1028" s="252"/>
      <c r="AF1028" s="252"/>
      <c r="AH1028" s="251"/>
      <c r="AI1028" s="240"/>
      <c r="AJ1028" s="240"/>
      <c r="AK1028" s="240"/>
      <c r="AL1028" s="241"/>
      <c r="AM1028" s="254"/>
      <c r="AN1028" s="262"/>
      <c r="AO1028" s="249"/>
      <c r="AP1028" s="240"/>
      <c r="AQ1028" s="240"/>
      <c r="AR1028" s="240"/>
      <c r="AS1028" s="243"/>
      <c r="AT1028" s="214"/>
      <c r="AU1028" s="599"/>
      <c r="AV1028" s="599"/>
      <c r="AW1028" s="599"/>
      <c r="AX1028" s="600"/>
      <c r="AY1028" s="249"/>
      <c r="AZ1028" s="240"/>
      <c r="BA1028" s="296"/>
      <c r="BB1028" s="240"/>
      <c r="BC1028" s="297"/>
      <c r="BD1028" s="254"/>
      <c r="BE1028" s="252"/>
      <c r="BF1028" s="249"/>
      <c r="BG1028" s="240"/>
      <c r="BH1028" s="240"/>
      <c r="BI1028" s="240"/>
      <c r="BJ1028" s="241"/>
      <c r="BK1028" s="249"/>
      <c r="BL1028" s="240"/>
      <c r="BM1028" s="240"/>
      <c r="BN1028" s="240"/>
      <c r="BO1028" s="247"/>
      <c r="BP1028" s="223"/>
      <c r="BQ1028" s="240"/>
      <c r="BR1028" s="240"/>
      <c r="BS1028" s="240"/>
      <c r="BT1028" s="247"/>
      <c r="BU1028" s="249"/>
      <c r="BV1028" s="240"/>
      <c r="BW1028" s="240"/>
      <c r="BX1028" s="240"/>
      <c r="BY1028" s="247"/>
      <c r="CA1028" s="222"/>
      <c r="CB1028" s="216"/>
      <c r="CC1028" s="216"/>
      <c r="CD1028" s="216"/>
      <c r="CE1028" s="216"/>
      <c r="CF1028" s="216">
        <f t="shared" si="762"/>
        <v>0</v>
      </c>
      <c r="CH1028" s="263"/>
      <c r="CJ1028" s="274"/>
    </row>
    <row r="1029" spans="1:88" s="211" customFormat="1" ht="16.5" customHeight="1" x14ac:dyDescent="0.15">
      <c r="A1029" s="213">
        <f>+ROW()-14</f>
        <v>1015</v>
      </c>
      <c r="B1029" s="237" t="s">
        <v>74</v>
      </c>
      <c r="C1029" s="303" t="s">
        <v>364</v>
      </c>
      <c r="D1029" s="304" t="s">
        <v>365</v>
      </c>
      <c r="E1029" s="267" t="s">
        <v>336</v>
      </c>
      <c r="F1029" s="292" t="s">
        <v>366</v>
      </c>
      <c r="G1029" s="227" t="s">
        <v>367</v>
      </c>
      <c r="H1029" s="263" t="s">
        <v>353</v>
      </c>
      <c r="I1029" s="230">
        <v>43181</v>
      </c>
      <c r="J1029" s="231">
        <v>44651</v>
      </c>
      <c r="K1029" s="234">
        <v>10</v>
      </c>
      <c r="L1029" s="234">
        <v>7</v>
      </c>
      <c r="M1029" s="234">
        <v>7</v>
      </c>
      <c r="N1029" s="234">
        <v>4</v>
      </c>
      <c r="O1029" s="234">
        <v>1</v>
      </c>
      <c r="P1029" s="234">
        <v>1</v>
      </c>
      <c r="Q1029" s="235">
        <v>4</v>
      </c>
      <c r="R1029" s="255"/>
      <c r="S1029" s="255"/>
      <c r="T1029" s="261">
        <v>840000</v>
      </c>
      <c r="U1029" s="219">
        <f>AH1029+AO1029</f>
        <v>419720</v>
      </c>
      <c r="V1029" s="220">
        <f>AI1029+AP1029</f>
        <v>0</v>
      </c>
      <c r="W1029" s="220">
        <f>AJ1029+AQ1029</f>
        <v>0</v>
      </c>
      <c r="X1029" s="220">
        <f>AK1029+AR1029</f>
        <v>0</v>
      </c>
      <c r="Y1029" s="221">
        <f>AL1029+AS1029</f>
        <v>419720</v>
      </c>
      <c r="Z1029" s="219">
        <f>AT1029+AY1029+BF1029+BK1029+BP1029+BU1029</f>
        <v>420280</v>
      </c>
      <c r="AA1029" s="220">
        <f>AU1029+AZ1029+BG1029+BL1029+BQ1029+BV1029</f>
        <v>0</v>
      </c>
      <c r="AB1029" s="220">
        <f>AV1029+BA1029+BH1029+BM1029+BR1029+BW1029</f>
        <v>0</v>
      </c>
      <c r="AC1029" s="220">
        <f>AW1029+BB1029+BI1029+BN1029+BS1029+BX1029</f>
        <v>0</v>
      </c>
      <c r="AD1029" s="221">
        <f>AX1029+BC1029+BJ1029+BO1029+BT1029+BY1029</f>
        <v>420280</v>
      </c>
      <c r="AE1029" s="252"/>
      <c r="AF1029" s="252"/>
      <c r="AH1029" s="251">
        <f>SUM(AI1029:AL1029)</f>
        <v>209478</v>
      </c>
      <c r="AI1029" s="240"/>
      <c r="AJ1029" s="240"/>
      <c r="AK1029" s="240"/>
      <c r="AL1029" s="241">
        <v>209478</v>
      </c>
      <c r="AM1029" s="254"/>
      <c r="AN1029" s="262"/>
      <c r="AO1029" s="249">
        <f>SUM(AP1029:AS1029)</f>
        <v>210242</v>
      </c>
      <c r="AP1029" s="240"/>
      <c r="AQ1029" s="240"/>
      <c r="AR1029" s="240"/>
      <c r="AS1029" s="243">
        <v>210242</v>
      </c>
      <c r="AT1029" s="214">
        <f>SUM(AU1029:AX1029)</f>
        <v>209094</v>
      </c>
      <c r="AU1029" s="240"/>
      <c r="AV1029" s="240"/>
      <c r="AW1029" s="240"/>
      <c r="AX1029" s="241">
        <v>209094</v>
      </c>
      <c r="AY1029" s="249">
        <f>SUM(AZ1029:BC1029)</f>
        <v>211186</v>
      </c>
      <c r="AZ1029" s="240"/>
      <c r="BA1029" s="240"/>
      <c r="BB1029" s="240"/>
      <c r="BC1029" s="247">
        <v>211186</v>
      </c>
      <c r="BD1029" s="254"/>
      <c r="BE1029" s="252"/>
      <c r="BF1029" s="249">
        <f>SUM(BG1029:BJ1029)</f>
        <v>0</v>
      </c>
      <c r="BG1029" s="240"/>
      <c r="BH1029" s="240"/>
      <c r="BI1029" s="240"/>
      <c r="BJ1029" s="241"/>
      <c r="BK1029" s="249">
        <f>SUM(BL1029:BO1029)</f>
        <v>0</v>
      </c>
      <c r="BL1029" s="240"/>
      <c r="BM1029" s="240"/>
      <c r="BN1029" s="240"/>
      <c r="BO1029" s="247"/>
      <c r="BP1029" s="223">
        <f>SUM(BQ1029:BT1029)</f>
        <v>0</v>
      </c>
      <c r="BQ1029" s="240"/>
      <c r="BR1029" s="240"/>
      <c r="BS1029" s="240"/>
      <c r="BT1029" s="247"/>
      <c r="BU1029" s="249">
        <f>SUM(BV1029:BY1029)</f>
        <v>0</v>
      </c>
      <c r="BV1029" s="240"/>
      <c r="BW1029" s="240"/>
      <c r="BX1029" s="240"/>
      <c r="BY1029" s="247"/>
      <c r="CA1029" s="222">
        <v>909</v>
      </c>
      <c r="CB1029" s="216"/>
      <c r="CC1029" s="216"/>
      <c r="CD1029" s="216"/>
      <c r="CE1029" s="216"/>
      <c r="CF1029" s="216">
        <f t="shared" si="762"/>
        <v>0</v>
      </c>
      <c r="CH1029" s="263" t="s">
        <v>354</v>
      </c>
      <c r="CJ1029" s="274">
        <v>142</v>
      </c>
    </row>
    <row r="1030" spans="1:88" s="211" customFormat="1" ht="16.5" customHeight="1" x14ac:dyDescent="0.15">
      <c r="A1030" s="213"/>
      <c r="B1030" s="237"/>
      <c r="C1030" s="303"/>
      <c r="D1030" s="680" t="s">
        <v>365</v>
      </c>
      <c r="E1030" s="367"/>
      <c r="F1030" s="292"/>
      <c r="G1030" s="227"/>
      <c r="H1030" s="1175" t="s">
        <v>353</v>
      </c>
      <c r="I1030" s="230"/>
      <c r="J1030" s="231"/>
      <c r="K1030" s="234"/>
      <c r="L1030" s="234"/>
      <c r="M1030" s="234"/>
      <c r="N1030" s="234"/>
      <c r="O1030" s="234"/>
      <c r="P1030" s="234"/>
      <c r="Q1030" s="235"/>
      <c r="R1030" s="255"/>
      <c r="S1030" s="255"/>
      <c r="T1030" s="936">
        <f>SUBTOTAL(9,T1029:T1029)</f>
        <v>840000</v>
      </c>
      <c r="U1030" s="1138">
        <f t="shared" ref="U1030:AD1030" si="787">SUBTOTAL(9,U1029:U1029)</f>
        <v>419720</v>
      </c>
      <c r="V1030" s="220">
        <f t="shared" si="787"/>
        <v>0</v>
      </c>
      <c r="W1030" s="220">
        <f t="shared" si="787"/>
        <v>0</v>
      </c>
      <c r="X1030" s="220">
        <f t="shared" si="787"/>
        <v>0</v>
      </c>
      <c r="Y1030" s="221">
        <f t="shared" si="787"/>
        <v>419720</v>
      </c>
      <c r="Z1030" s="936">
        <f t="shared" si="787"/>
        <v>420280</v>
      </c>
      <c r="AA1030" s="220">
        <f t="shared" si="787"/>
        <v>0</v>
      </c>
      <c r="AB1030" s="220">
        <f t="shared" si="787"/>
        <v>0</v>
      </c>
      <c r="AC1030" s="220">
        <f t="shared" si="787"/>
        <v>0</v>
      </c>
      <c r="AD1030" s="1104">
        <f t="shared" si="787"/>
        <v>420280</v>
      </c>
      <c r="AE1030" s="252"/>
      <c r="AF1030" s="252"/>
      <c r="AH1030" s="251"/>
      <c r="AI1030" s="240"/>
      <c r="AJ1030" s="240"/>
      <c r="AK1030" s="240"/>
      <c r="AL1030" s="241"/>
      <c r="AM1030" s="254"/>
      <c r="AN1030" s="262"/>
      <c r="AO1030" s="251"/>
      <c r="AP1030" s="240"/>
      <c r="AQ1030" s="240"/>
      <c r="AR1030" s="240"/>
      <c r="AS1030" s="243"/>
      <c r="AT1030" s="219"/>
      <c r="AU1030" s="240"/>
      <c r="AV1030" s="240"/>
      <c r="AW1030" s="240"/>
      <c r="AX1030" s="241"/>
      <c r="AY1030" s="251"/>
      <c r="AZ1030" s="240"/>
      <c r="BA1030" s="240"/>
      <c r="BB1030" s="240"/>
      <c r="BC1030" s="247"/>
      <c r="BD1030" s="254"/>
      <c r="BE1030" s="252"/>
      <c r="BF1030" s="251"/>
      <c r="BG1030" s="240"/>
      <c r="BH1030" s="240"/>
      <c r="BI1030" s="240"/>
      <c r="BJ1030" s="241"/>
      <c r="BK1030" s="251"/>
      <c r="BL1030" s="240"/>
      <c r="BM1030" s="240"/>
      <c r="BN1030" s="240"/>
      <c r="BO1030" s="247"/>
      <c r="BP1030" s="308"/>
      <c r="BQ1030" s="240"/>
      <c r="BR1030" s="240"/>
      <c r="BS1030" s="240"/>
      <c r="BT1030" s="247"/>
      <c r="BU1030" s="251"/>
      <c r="BV1030" s="240"/>
      <c r="BW1030" s="240"/>
      <c r="BX1030" s="240"/>
      <c r="BY1030" s="247"/>
      <c r="CA1030" s="222"/>
      <c r="CB1030" s="216"/>
      <c r="CC1030" s="216"/>
      <c r="CD1030" s="216"/>
      <c r="CE1030" s="216"/>
      <c r="CF1030" s="216">
        <f t="shared" si="762"/>
        <v>0</v>
      </c>
      <c r="CH1030" s="263"/>
      <c r="CJ1030" s="274"/>
    </row>
    <row r="1031" spans="1:88" s="211" customFormat="1" ht="16.5" customHeight="1" x14ac:dyDescent="0.15">
      <c r="A1031" s="213">
        <f>+ROW()-14</f>
        <v>1017</v>
      </c>
      <c r="B1031" s="237" t="s">
        <v>26</v>
      </c>
      <c r="C1031" s="303" t="s">
        <v>1898</v>
      </c>
      <c r="D1031" s="304" t="s">
        <v>2017</v>
      </c>
      <c r="E1031" s="367" t="s">
        <v>336</v>
      </c>
      <c r="F1031" s="292" t="s">
        <v>359</v>
      </c>
      <c r="G1031" s="562" t="s">
        <v>368</v>
      </c>
      <c r="H1031" s="305">
        <v>3</v>
      </c>
      <c r="I1031" s="230">
        <v>43983</v>
      </c>
      <c r="J1031" s="231">
        <v>44651</v>
      </c>
      <c r="K1031" s="234">
        <v>10</v>
      </c>
      <c r="L1031" s="234">
        <v>7</v>
      </c>
      <c r="M1031" s="234">
        <v>7</v>
      </c>
      <c r="N1031" s="234">
        <v>4</v>
      </c>
      <c r="O1031" s="234">
        <v>1</v>
      </c>
      <c r="P1031" s="234">
        <v>1</v>
      </c>
      <c r="Q1031" s="235">
        <v>4</v>
      </c>
      <c r="R1031" s="255"/>
      <c r="S1031" s="255"/>
      <c r="T1031" s="261">
        <v>6600000</v>
      </c>
      <c r="U1031" s="219">
        <f>AH1031+AO1031</f>
        <v>0</v>
      </c>
      <c r="V1031" s="220">
        <f>AI1031+AP1031</f>
        <v>0</v>
      </c>
      <c r="W1031" s="220">
        <f>AJ1031+AQ1031</f>
        <v>0</v>
      </c>
      <c r="X1031" s="220">
        <f>AK1031+AR1031</f>
        <v>0</v>
      </c>
      <c r="Y1031" s="221">
        <f>AL1031+AS1031</f>
        <v>0</v>
      </c>
      <c r="Z1031" s="219">
        <f>AT1031+AY1031+BF1031+BK1031+BP1031+BU1031</f>
        <v>6600000</v>
      </c>
      <c r="AA1031" s="220">
        <f>AU1031+AZ1031+BG1031+BL1031+BQ1031+BV1031</f>
        <v>0</v>
      </c>
      <c r="AB1031" s="220">
        <f>AV1031+BA1031+BH1031+BM1031+BR1031+BW1031</f>
        <v>4935000</v>
      </c>
      <c r="AC1031" s="220">
        <f>AW1031+BB1031+BI1031+BN1031+BS1031+BX1031</f>
        <v>0</v>
      </c>
      <c r="AD1031" s="221">
        <f>AX1031+BC1031+BJ1031+BO1031+BT1031+BY1031</f>
        <v>1665000</v>
      </c>
      <c r="AE1031" s="252"/>
      <c r="AF1031" s="252"/>
      <c r="AH1031" s="251">
        <f>SUM(AI1031:AL1031)</f>
        <v>0</v>
      </c>
      <c r="AI1031" s="240"/>
      <c r="AJ1031" s="240"/>
      <c r="AK1031" s="240"/>
      <c r="AL1031" s="241"/>
      <c r="AM1031" s="254"/>
      <c r="AN1031" s="262"/>
      <c r="AO1031" s="251">
        <f>SUM(AP1031:AS1031)</f>
        <v>0</v>
      </c>
      <c r="AP1031" s="240"/>
      <c r="AQ1031" s="240"/>
      <c r="AR1031" s="240"/>
      <c r="AS1031" s="243"/>
      <c r="AT1031" s="219">
        <f>SUM(AU1031:AX1031)</f>
        <v>1100000</v>
      </c>
      <c r="AU1031" s="240"/>
      <c r="AV1031" s="240">
        <v>836000</v>
      </c>
      <c r="AW1031" s="240"/>
      <c r="AX1031" s="241">
        <v>264000</v>
      </c>
      <c r="AY1031" s="251">
        <f>SUM(AZ1031:BC1031)</f>
        <v>5500000</v>
      </c>
      <c r="AZ1031" s="240"/>
      <c r="BA1031" s="240">
        <v>4099000</v>
      </c>
      <c r="BB1031" s="240"/>
      <c r="BC1031" s="247">
        <v>1401000</v>
      </c>
      <c r="BD1031" s="254"/>
      <c r="BE1031" s="252"/>
      <c r="BF1031" s="251">
        <f>SUM(BG1031:BJ1031)</f>
        <v>0</v>
      </c>
      <c r="BG1031" s="240"/>
      <c r="BH1031" s="240"/>
      <c r="BI1031" s="240"/>
      <c r="BJ1031" s="241"/>
      <c r="BK1031" s="251">
        <f>SUM(BL1031:BO1031)</f>
        <v>0</v>
      </c>
      <c r="BL1031" s="240"/>
      <c r="BM1031" s="240"/>
      <c r="BN1031" s="240"/>
      <c r="BO1031" s="247"/>
      <c r="BP1031" s="308">
        <f>SUM(BQ1031:BT1031)</f>
        <v>0</v>
      </c>
      <c r="BQ1031" s="240"/>
      <c r="BR1031" s="240"/>
      <c r="BS1031" s="240"/>
      <c r="BT1031" s="247"/>
      <c r="BU1031" s="251">
        <f>SUM(BV1031:BY1031)</f>
        <v>0</v>
      </c>
      <c r="BV1031" s="240"/>
      <c r="BW1031" s="240"/>
      <c r="BX1031" s="240"/>
      <c r="BY1031" s="247"/>
      <c r="CA1031" s="222">
        <v>911</v>
      </c>
      <c r="CB1031" s="216"/>
      <c r="CC1031" s="216"/>
      <c r="CD1031" s="216"/>
      <c r="CE1031" s="216"/>
      <c r="CF1031" s="216">
        <f t="shared" si="762"/>
        <v>0</v>
      </c>
      <c r="CH1031" s="263">
        <v>32</v>
      </c>
      <c r="CJ1031" s="274">
        <v>142</v>
      </c>
    </row>
    <row r="1032" spans="1:88" s="211" customFormat="1" ht="16.5" customHeight="1" x14ac:dyDescent="0.15">
      <c r="A1032" s="213"/>
      <c r="B1032" s="237"/>
      <c r="C1032" s="303"/>
      <c r="D1032" s="680" t="s">
        <v>2017</v>
      </c>
      <c r="E1032" s="367"/>
      <c r="F1032" s="324"/>
      <c r="G1032" s="562"/>
      <c r="H1032" s="1181">
        <v>3</v>
      </c>
      <c r="I1032" s="230"/>
      <c r="J1032" s="231"/>
      <c r="K1032" s="234"/>
      <c r="L1032" s="234"/>
      <c r="M1032" s="234"/>
      <c r="N1032" s="234"/>
      <c r="O1032" s="234"/>
      <c r="P1032" s="234"/>
      <c r="Q1032" s="235"/>
      <c r="R1032" s="255"/>
      <c r="S1032" s="255"/>
      <c r="T1032" s="936">
        <f>SUBTOTAL(9,T1031:T1031)</f>
        <v>6600000</v>
      </c>
      <c r="U1032" s="219">
        <f t="shared" ref="U1032:AD1032" si="788">SUBTOTAL(9,U1031:U1031)</f>
        <v>0</v>
      </c>
      <c r="V1032" s="220">
        <f t="shared" si="788"/>
        <v>0</v>
      </c>
      <c r="W1032" s="220">
        <f t="shared" si="788"/>
        <v>0</v>
      </c>
      <c r="X1032" s="220">
        <f t="shared" si="788"/>
        <v>0</v>
      </c>
      <c r="Y1032" s="221">
        <f t="shared" si="788"/>
        <v>0</v>
      </c>
      <c r="Z1032" s="936">
        <f t="shared" si="788"/>
        <v>6600000</v>
      </c>
      <c r="AA1032" s="220">
        <f t="shared" si="788"/>
        <v>0</v>
      </c>
      <c r="AB1032" s="1148">
        <f t="shared" si="788"/>
        <v>4935000</v>
      </c>
      <c r="AC1032" s="220">
        <f t="shared" si="788"/>
        <v>0</v>
      </c>
      <c r="AD1032" s="1104">
        <f t="shared" si="788"/>
        <v>1665000</v>
      </c>
      <c r="AE1032" s="252"/>
      <c r="AF1032" s="252"/>
      <c r="AH1032" s="251"/>
      <c r="AI1032" s="240"/>
      <c r="AJ1032" s="240"/>
      <c r="AK1032" s="240"/>
      <c r="AL1032" s="241"/>
      <c r="AM1032" s="254"/>
      <c r="AN1032" s="262"/>
      <c r="AO1032" s="251"/>
      <c r="AP1032" s="240"/>
      <c r="AQ1032" s="240"/>
      <c r="AR1032" s="240"/>
      <c r="AS1032" s="243"/>
      <c r="AT1032" s="219"/>
      <c r="AU1032" s="240"/>
      <c r="AV1032" s="240"/>
      <c r="AW1032" s="240"/>
      <c r="AX1032" s="241"/>
      <c r="AY1032" s="251"/>
      <c r="AZ1032" s="240"/>
      <c r="BA1032" s="240"/>
      <c r="BB1032" s="240"/>
      <c r="BC1032" s="247"/>
      <c r="BD1032" s="254"/>
      <c r="BE1032" s="252"/>
      <c r="BF1032" s="251"/>
      <c r="BG1032" s="240"/>
      <c r="BH1032" s="240"/>
      <c r="BI1032" s="240"/>
      <c r="BJ1032" s="241"/>
      <c r="BK1032" s="251"/>
      <c r="BL1032" s="240"/>
      <c r="BM1032" s="240"/>
      <c r="BN1032" s="240"/>
      <c r="BO1032" s="247"/>
      <c r="BP1032" s="308"/>
      <c r="BQ1032" s="240"/>
      <c r="BR1032" s="240"/>
      <c r="BS1032" s="240"/>
      <c r="BT1032" s="247"/>
      <c r="BU1032" s="251"/>
      <c r="BV1032" s="240"/>
      <c r="BW1032" s="240"/>
      <c r="BX1032" s="240"/>
      <c r="BY1032" s="247"/>
      <c r="CA1032" s="222"/>
      <c r="CB1032" s="216"/>
      <c r="CC1032" s="216"/>
      <c r="CD1032" s="216"/>
      <c r="CE1032" s="216"/>
      <c r="CF1032" s="216">
        <f t="shared" si="762"/>
        <v>0</v>
      </c>
      <c r="CH1032" s="425"/>
      <c r="CJ1032" s="274"/>
    </row>
    <row r="1033" spans="1:88" s="211" customFormat="1" ht="16.5" customHeight="1" x14ac:dyDescent="0.15">
      <c r="A1033" s="213">
        <f>+ROW()-14</f>
        <v>1019</v>
      </c>
      <c r="B1033" s="236" t="s">
        <v>27</v>
      </c>
      <c r="C1033" s="268" t="s">
        <v>1945</v>
      </c>
      <c r="D1033" s="266" t="s">
        <v>1946</v>
      </c>
      <c r="E1033" s="269" t="s">
        <v>1111</v>
      </c>
      <c r="F1033" s="325" t="s">
        <v>1089</v>
      </c>
      <c r="G1033" s="225" t="s">
        <v>1112</v>
      </c>
      <c r="H1033" s="263">
        <v>3</v>
      </c>
      <c r="I1033" s="230" t="s">
        <v>1104</v>
      </c>
      <c r="J1033" s="231">
        <v>44651</v>
      </c>
      <c r="K1033" s="232">
        <v>10</v>
      </c>
      <c r="L1033" s="232">
        <v>8</v>
      </c>
      <c r="M1033" s="232">
        <v>1</v>
      </c>
      <c r="N1033" s="232">
        <v>1</v>
      </c>
      <c r="O1033" s="232">
        <v>1</v>
      </c>
      <c r="P1033" s="232">
        <v>1</v>
      </c>
      <c r="Q1033" s="233">
        <v>1</v>
      </c>
      <c r="R1033" s="255"/>
      <c r="S1033" s="255"/>
      <c r="T1033" s="258">
        <v>59000</v>
      </c>
      <c r="U1033" s="214">
        <f>AH1033+AO1033</f>
        <v>0</v>
      </c>
      <c r="V1033" s="218">
        <f>AI1033+AP1033</f>
        <v>0</v>
      </c>
      <c r="W1033" s="218">
        <f>AJ1033+AQ1033</f>
        <v>0</v>
      </c>
      <c r="X1033" s="218">
        <f>AK1033+AR1033</f>
        <v>0</v>
      </c>
      <c r="Y1033" s="212">
        <f>AL1033+AS1033</f>
        <v>0</v>
      </c>
      <c r="Z1033" s="214">
        <f>AT1033+AY1033+BF1033+BK1033+BP1033+BU1033</f>
        <v>59000</v>
      </c>
      <c r="AA1033" s="218">
        <f>AU1033+AZ1033+BG1033+BL1033+BQ1033+BV1033</f>
        <v>0</v>
      </c>
      <c r="AB1033" s="218">
        <f>AV1033+BA1033+BH1033+BM1033+BR1033+BW1033</f>
        <v>0</v>
      </c>
      <c r="AC1033" s="218">
        <f>AW1033+BB1033+BI1033+BN1033+BS1033+BX1033</f>
        <v>0</v>
      </c>
      <c r="AD1033" s="212">
        <f>AX1033+BC1033+BJ1033+BO1033+BT1033+BY1033</f>
        <v>59000</v>
      </c>
      <c r="AE1033" s="252"/>
      <c r="AF1033" s="252"/>
      <c r="AH1033" s="249">
        <f>SUM(AI1033:AL1033)</f>
        <v>0</v>
      </c>
      <c r="AI1033" s="238"/>
      <c r="AJ1033" s="238"/>
      <c r="AK1033" s="238"/>
      <c r="AL1033" s="239"/>
      <c r="AM1033" s="254"/>
      <c r="AN1033" s="262"/>
      <c r="AO1033" s="249">
        <f>SUM(AP1033:AS1033)</f>
        <v>0</v>
      </c>
      <c r="AP1033" s="238"/>
      <c r="AQ1033" s="238"/>
      <c r="AR1033" s="238"/>
      <c r="AS1033" s="242"/>
      <c r="AT1033" s="214">
        <f>SUM(AU1033:AX1033)</f>
        <v>0</v>
      </c>
      <c r="AU1033" s="238"/>
      <c r="AV1033" s="238"/>
      <c r="AW1033" s="238"/>
      <c r="AX1033" s="239"/>
      <c r="AY1033" s="249">
        <f>SUM(AZ1033:BC1033)</f>
        <v>59000</v>
      </c>
      <c r="AZ1033" s="238"/>
      <c r="BA1033" s="238"/>
      <c r="BB1033" s="238"/>
      <c r="BC1033" s="246">
        <v>59000</v>
      </c>
      <c r="BD1033" s="254"/>
      <c r="BE1033" s="252"/>
      <c r="BF1033" s="249">
        <f>SUM(BG1033:BJ1033)</f>
        <v>0</v>
      </c>
      <c r="BG1033" s="238"/>
      <c r="BH1033" s="238"/>
      <c r="BI1033" s="238"/>
      <c r="BJ1033" s="239"/>
      <c r="BK1033" s="249">
        <f>SUM(BL1033:BO1033)</f>
        <v>0</v>
      </c>
      <c r="BL1033" s="238"/>
      <c r="BM1033" s="238"/>
      <c r="BN1033" s="238"/>
      <c r="BO1033" s="246"/>
      <c r="BP1033" s="223">
        <f>SUM(BQ1033:BT1033)</f>
        <v>0</v>
      </c>
      <c r="BQ1033" s="238"/>
      <c r="BR1033" s="238"/>
      <c r="BS1033" s="238"/>
      <c r="BT1033" s="246"/>
      <c r="BU1033" s="249">
        <f>SUM(BV1033:BY1033)</f>
        <v>0</v>
      </c>
      <c r="BV1033" s="238"/>
      <c r="BW1033" s="238"/>
      <c r="BX1033" s="238"/>
      <c r="BY1033" s="246"/>
      <c r="CA1033" s="222"/>
      <c r="CB1033" s="216"/>
      <c r="CC1033" s="216"/>
      <c r="CD1033" s="216"/>
      <c r="CE1033" s="216"/>
      <c r="CF1033" s="216">
        <f t="shared" si="762"/>
        <v>0</v>
      </c>
      <c r="CH1033" s="376"/>
    </row>
    <row r="1034" spans="1:88" s="211" customFormat="1" ht="16.5" customHeight="1" x14ac:dyDescent="0.15">
      <c r="A1034" s="213"/>
      <c r="B1034" s="236"/>
      <c r="C1034" s="268"/>
      <c r="D1034" s="697" t="s">
        <v>2147</v>
      </c>
      <c r="E1034" s="269"/>
      <c r="F1034" s="325"/>
      <c r="G1034" s="225"/>
      <c r="H1034" s="1175">
        <v>3</v>
      </c>
      <c r="I1034" s="230"/>
      <c r="J1034" s="231"/>
      <c r="K1034" s="232"/>
      <c r="L1034" s="232"/>
      <c r="M1034" s="232"/>
      <c r="N1034" s="232"/>
      <c r="O1034" s="232"/>
      <c r="P1034" s="232"/>
      <c r="Q1034" s="233"/>
      <c r="R1034" s="255"/>
      <c r="S1034" s="255"/>
      <c r="T1034" s="939">
        <f>SUBTOTAL(9,T1033:T1033)</f>
        <v>59000</v>
      </c>
      <c r="U1034" s="214">
        <f t="shared" ref="U1034:AD1034" si="789">SUBTOTAL(9,U1033:U1033)</f>
        <v>0</v>
      </c>
      <c r="V1034" s="218">
        <f t="shared" si="789"/>
        <v>0</v>
      </c>
      <c r="W1034" s="218">
        <f t="shared" si="789"/>
        <v>0</v>
      </c>
      <c r="X1034" s="218">
        <f t="shared" si="789"/>
        <v>0</v>
      </c>
      <c r="Y1034" s="212">
        <f t="shared" si="789"/>
        <v>0</v>
      </c>
      <c r="Z1034" s="939">
        <f t="shared" si="789"/>
        <v>59000</v>
      </c>
      <c r="AA1034" s="218">
        <f t="shared" si="789"/>
        <v>0</v>
      </c>
      <c r="AB1034" s="218">
        <f t="shared" si="789"/>
        <v>0</v>
      </c>
      <c r="AC1034" s="218">
        <f t="shared" si="789"/>
        <v>0</v>
      </c>
      <c r="AD1034" s="1141">
        <f t="shared" si="789"/>
        <v>59000</v>
      </c>
      <c r="AE1034" s="252"/>
      <c r="AF1034" s="252"/>
      <c r="AH1034" s="249"/>
      <c r="AI1034" s="238"/>
      <c r="AJ1034" s="238"/>
      <c r="AK1034" s="238"/>
      <c r="AL1034" s="239"/>
      <c r="AM1034" s="254"/>
      <c r="AN1034" s="262"/>
      <c r="AO1034" s="249"/>
      <c r="AP1034" s="238"/>
      <c r="AQ1034" s="238"/>
      <c r="AR1034" s="238"/>
      <c r="AS1034" s="242"/>
      <c r="AT1034" s="214"/>
      <c r="AU1034" s="238"/>
      <c r="AV1034" s="238"/>
      <c r="AW1034" s="238"/>
      <c r="AX1034" s="239"/>
      <c r="AY1034" s="249"/>
      <c r="AZ1034" s="238"/>
      <c r="BA1034" s="238"/>
      <c r="BB1034" s="238"/>
      <c r="BC1034" s="246"/>
      <c r="BD1034" s="254"/>
      <c r="BE1034" s="252"/>
      <c r="BF1034" s="249"/>
      <c r="BG1034" s="238"/>
      <c r="BH1034" s="238"/>
      <c r="BI1034" s="238"/>
      <c r="BJ1034" s="239"/>
      <c r="BK1034" s="249"/>
      <c r="BL1034" s="238"/>
      <c r="BM1034" s="238"/>
      <c r="BN1034" s="238"/>
      <c r="BO1034" s="246"/>
      <c r="BP1034" s="223"/>
      <c r="BQ1034" s="238"/>
      <c r="BR1034" s="238"/>
      <c r="BS1034" s="238"/>
      <c r="BT1034" s="246"/>
      <c r="BU1034" s="249"/>
      <c r="BV1034" s="238"/>
      <c r="BW1034" s="238"/>
      <c r="BX1034" s="238"/>
      <c r="BY1034" s="246"/>
      <c r="CA1034" s="222"/>
      <c r="CB1034" s="216"/>
      <c r="CC1034" s="216"/>
      <c r="CD1034" s="216"/>
      <c r="CE1034" s="216"/>
      <c r="CF1034" s="216">
        <f t="shared" si="762"/>
        <v>0</v>
      </c>
      <c r="CH1034" s="376"/>
    </row>
    <row r="1035" spans="1:88" s="211" customFormat="1" ht="16.5" customHeight="1" x14ac:dyDescent="0.15">
      <c r="A1035" s="213">
        <f>+ROW()-14</f>
        <v>1021</v>
      </c>
      <c r="B1035" s="237" t="s">
        <v>26</v>
      </c>
      <c r="C1035" s="303" t="s">
        <v>1532</v>
      </c>
      <c r="D1035" s="304" t="s">
        <v>1006</v>
      </c>
      <c r="E1035" s="267" t="s">
        <v>1088</v>
      </c>
      <c r="F1035" s="292" t="s">
        <v>1089</v>
      </c>
      <c r="G1035" s="285" t="s">
        <v>1533</v>
      </c>
      <c r="H1035" s="263">
        <v>3</v>
      </c>
      <c r="I1035" s="230" t="s">
        <v>1104</v>
      </c>
      <c r="J1035" s="231">
        <v>44651</v>
      </c>
      <c r="K1035" s="234">
        <v>10</v>
      </c>
      <c r="L1035" s="234">
        <v>8</v>
      </c>
      <c r="M1035" s="234">
        <v>1</v>
      </c>
      <c r="N1035" s="234">
        <v>1</v>
      </c>
      <c r="O1035" s="234">
        <v>1</v>
      </c>
      <c r="P1035" s="234">
        <v>1</v>
      </c>
      <c r="Q1035" s="235">
        <v>4</v>
      </c>
      <c r="R1035" s="255"/>
      <c r="S1035" s="255"/>
      <c r="T1035" s="261">
        <v>6900</v>
      </c>
      <c r="U1035" s="219">
        <f t="shared" ref="U1035:Y1039" si="790">AH1035+AO1035</f>
        <v>0</v>
      </c>
      <c r="V1035" s="220">
        <f t="shared" si="790"/>
        <v>0</v>
      </c>
      <c r="W1035" s="220">
        <f t="shared" si="790"/>
        <v>0</v>
      </c>
      <c r="X1035" s="220">
        <f t="shared" si="790"/>
        <v>0</v>
      </c>
      <c r="Y1035" s="221">
        <f t="shared" si="790"/>
        <v>0</v>
      </c>
      <c r="Z1035" s="219">
        <f t="shared" ref="Z1035:AD1039" si="791">AT1035+AY1035+BF1035+BK1035+BP1035+BU1035</f>
        <v>6900</v>
      </c>
      <c r="AA1035" s="220">
        <f t="shared" si="791"/>
        <v>0</v>
      </c>
      <c r="AB1035" s="220">
        <f t="shared" si="791"/>
        <v>0</v>
      </c>
      <c r="AC1035" s="220">
        <f t="shared" si="791"/>
        <v>0</v>
      </c>
      <c r="AD1035" s="221">
        <f t="shared" si="791"/>
        <v>6900</v>
      </c>
      <c r="AE1035" s="252"/>
      <c r="AF1035" s="252"/>
      <c r="AH1035" s="251">
        <f>SUM(AI1035:AL1035)</f>
        <v>0</v>
      </c>
      <c r="AI1035" s="240"/>
      <c r="AJ1035" s="240"/>
      <c r="AK1035" s="240"/>
      <c r="AL1035" s="241"/>
      <c r="AM1035" s="254"/>
      <c r="AN1035" s="262"/>
      <c r="AO1035" s="249">
        <f>SUM(AP1035:AS1035)</f>
        <v>0</v>
      </c>
      <c r="AP1035" s="240"/>
      <c r="AQ1035" s="240"/>
      <c r="AR1035" s="240"/>
      <c r="AS1035" s="243"/>
      <c r="AT1035" s="214">
        <f>SUM(AU1035:AX1035)</f>
        <v>0</v>
      </c>
      <c r="AU1035" s="240"/>
      <c r="AV1035" s="240"/>
      <c r="AW1035" s="240"/>
      <c r="AX1035" s="241"/>
      <c r="AY1035" s="249">
        <f>SUM(AZ1035:BC1035)</f>
        <v>6900</v>
      </c>
      <c r="AZ1035" s="240"/>
      <c r="BA1035" s="240"/>
      <c r="BB1035" s="240"/>
      <c r="BC1035" s="247">
        <v>6900</v>
      </c>
      <c r="BD1035" s="254"/>
      <c r="BE1035" s="252"/>
      <c r="BF1035" s="249">
        <f>SUM(BG1035:BJ1035)</f>
        <v>0</v>
      </c>
      <c r="BG1035" s="240"/>
      <c r="BH1035" s="240"/>
      <c r="BI1035" s="240"/>
      <c r="BJ1035" s="241"/>
      <c r="BK1035" s="249">
        <f>SUM(BL1035:BO1035)</f>
        <v>0</v>
      </c>
      <c r="BL1035" s="240"/>
      <c r="BM1035" s="240"/>
      <c r="BN1035" s="240"/>
      <c r="BO1035" s="247"/>
      <c r="BP1035" s="223">
        <f>SUM(BQ1035:BT1035)</f>
        <v>0</v>
      </c>
      <c r="BQ1035" s="240"/>
      <c r="BR1035" s="240"/>
      <c r="BS1035" s="240"/>
      <c r="BT1035" s="247"/>
      <c r="BU1035" s="249">
        <f>SUM(BV1035:BY1035)</f>
        <v>0</v>
      </c>
      <c r="BV1035" s="240"/>
      <c r="BW1035" s="240"/>
      <c r="BX1035" s="240"/>
      <c r="BY1035" s="247"/>
      <c r="CA1035" s="222">
        <v>915</v>
      </c>
      <c r="CB1035" s="216"/>
      <c r="CC1035" s="216"/>
      <c r="CD1035" s="216"/>
      <c r="CE1035" s="216"/>
      <c r="CF1035" s="216">
        <f t="shared" si="762"/>
        <v>0</v>
      </c>
      <c r="CH1035" s="263">
        <v>32</v>
      </c>
      <c r="CJ1035" s="274">
        <v>151</v>
      </c>
    </row>
    <row r="1036" spans="1:88" s="211" customFormat="1" x14ac:dyDescent="0.15">
      <c r="A1036" s="213">
        <f>+ROW()-14</f>
        <v>1022</v>
      </c>
      <c r="B1036" s="237" t="s">
        <v>26</v>
      </c>
      <c r="C1036" s="1053" t="s">
        <v>2056</v>
      </c>
      <c r="D1036" s="1052" t="s">
        <v>1006</v>
      </c>
      <c r="E1036" s="267" t="s">
        <v>886</v>
      </c>
      <c r="F1036" s="800" t="s">
        <v>887</v>
      </c>
      <c r="G1036" s="227" t="s">
        <v>2057</v>
      </c>
      <c r="H1036" s="263">
        <v>3</v>
      </c>
      <c r="I1036" s="230">
        <v>44242</v>
      </c>
      <c r="J1036" s="231">
        <v>44651</v>
      </c>
      <c r="K1036" s="234">
        <v>10</v>
      </c>
      <c r="L1036" s="234">
        <v>9</v>
      </c>
      <c r="M1036" s="234">
        <v>7</v>
      </c>
      <c r="N1036" s="234">
        <v>2</v>
      </c>
      <c r="O1036" s="234">
        <v>1</v>
      </c>
      <c r="P1036" s="234">
        <v>1</v>
      </c>
      <c r="Q1036" s="235">
        <v>1</v>
      </c>
      <c r="R1036" s="255"/>
      <c r="S1036" s="255"/>
      <c r="T1036" s="261">
        <v>19943</v>
      </c>
      <c r="U1036" s="219">
        <f>AH1036+AO1036</f>
        <v>0</v>
      </c>
      <c r="V1036" s="220">
        <f>AI1036+AP1036</f>
        <v>0</v>
      </c>
      <c r="W1036" s="220">
        <f>AJ1036+AQ1036</f>
        <v>0</v>
      </c>
      <c r="X1036" s="220">
        <f>AK1036+AR1036</f>
        <v>0</v>
      </c>
      <c r="Y1036" s="221">
        <f>AL1036+AS1036</f>
        <v>0</v>
      </c>
      <c r="Z1036" s="219">
        <f>AT1036+AY1036+BF1036+BK1036+BP1036+BU1036</f>
        <v>19943</v>
      </c>
      <c r="AA1036" s="220">
        <f>AU1036+AZ1036+BG1036+BL1036+BQ1036+BV1036</f>
        <v>0</v>
      </c>
      <c r="AB1036" s="220">
        <f>AV1036+BA1036+BH1036+BM1036+BR1036+BW1036</f>
        <v>0</v>
      </c>
      <c r="AC1036" s="220">
        <f>AW1036+BB1036+BI1036+BN1036+BS1036+BX1036</f>
        <v>0</v>
      </c>
      <c r="AD1036" s="221">
        <f>AX1036+BC1036+BJ1036+BO1036+BT1036+BY1036</f>
        <v>19943</v>
      </c>
      <c r="AE1036" s="252"/>
      <c r="AF1036" s="252"/>
      <c r="AH1036" s="251">
        <f>SUM(AI1036:AL1036)</f>
        <v>0</v>
      </c>
      <c r="AI1036" s="240"/>
      <c r="AJ1036" s="240"/>
      <c r="AK1036" s="240"/>
      <c r="AL1036" s="241"/>
      <c r="AM1036" s="254"/>
      <c r="AN1036" s="262"/>
      <c r="AO1036" s="249">
        <f>SUM(AP1036:AS1036)</f>
        <v>0</v>
      </c>
      <c r="AP1036" s="240"/>
      <c r="AQ1036" s="240"/>
      <c r="AR1036" s="240"/>
      <c r="AS1036" s="243"/>
      <c r="AT1036" s="214">
        <f>SUM(AU1036:AX1036)</f>
        <v>0</v>
      </c>
      <c r="AU1036" s="240"/>
      <c r="AV1036" s="240"/>
      <c r="AW1036" s="240"/>
      <c r="AX1036" s="241"/>
      <c r="AY1036" s="249">
        <f>SUM(AZ1036:BC1036)</f>
        <v>19943</v>
      </c>
      <c r="AZ1036" s="240"/>
      <c r="BA1036" s="240"/>
      <c r="BB1036" s="240"/>
      <c r="BC1036" s="247">
        <v>19943</v>
      </c>
      <c r="BD1036" s="254"/>
      <c r="BE1036" s="252"/>
      <c r="BF1036" s="249">
        <f>SUM(BG1036:BJ1036)</f>
        <v>0</v>
      </c>
      <c r="BG1036" s="240"/>
      <c r="BH1036" s="240"/>
      <c r="BI1036" s="240"/>
      <c r="BJ1036" s="241"/>
      <c r="BK1036" s="249">
        <f>SUM(BL1036:BO1036)</f>
        <v>0</v>
      </c>
      <c r="BL1036" s="240"/>
      <c r="BM1036" s="240"/>
      <c r="BN1036" s="240"/>
      <c r="BO1036" s="247"/>
      <c r="BP1036" s="223">
        <f>SUM(BQ1036:BT1036)</f>
        <v>0</v>
      </c>
      <c r="BQ1036" s="240"/>
      <c r="BR1036" s="240"/>
      <c r="BS1036" s="240"/>
      <c r="BT1036" s="247"/>
      <c r="BU1036" s="249">
        <f>SUM(BV1036:BY1036)</f>
        <v>0</v>
      </c>
      <c r="BV1036" s="240"/>
      <c r="BW1036" s="240"/>
      <c r="BX1036" s="240"/>
      <c r="BY1036" s="247"/>
      <c r="CA1036" s="222">
        <v>364</v>
      </c>
      <c r="CB1036" s="216"/>
      <c r="CC1036" s="216"/>
      <c r="CD1036" s="216"/>
      <c r="CE1036" s="216"/>
      <c r="CF1036" s="216">
        <f>+T1036-Z1036-U1036</f>
        <v>0</v>
      </c>
      <c r="CH1036" s="263">
        <v>32</v>
      </c>
      <c r="CJ1036" s="274">
        <v>161</v>
      </c>
    </row>
    <row r="1037" spans="1:88" s="211" customFormat="1" ht="16.5" customHeight="1" x14ac:dyDescent="0.15">
      <c r="A1037" s="213">
        <f>+ROW()-14</f>
        <v>1023</v>
      </c>
      <c r="B1037" s="236" t="s">
        <v>26</v>
      </c>
      <c r="C1037" s="268" t="s">
        <v>1005</v>
      </c>
      <c r="D1037" s="266" t="s">
        <v>1006</v>
      </c>
      <c r="E1037" s="267" t="s">
        <v>886</v>
      </c>
      <c r="F1037" s="272" t="s">
        <v>887</v>
      </c>
      <c r="G1037" s="224" t="s">
        <v>1007</v>
      </c>
      <c r="H1037" s="263">
        <v>3</v>
      </c>
      <c r="I1037" s="230">
        <v>44242</v>
      </c>
      <c r="J1037" s="231">
        <v>44651</v>
      </c>
      <c r="K1037" s="232">
        <v>10</v>
      </c>
      <c r="L1037" s="232">
        <v>9</v>
      </c>
      <c r="M1037" s="232">
        <v>7</v>
      </c>
      <c r="N1037" s="232">
        <v>2</v>
      </c>
      <c r="O1037" s="232">
        <v>1</v>
      </c>
      <c r="P1037" s="232">
        <v>1</v>
      </c>
      <c r="Q1037" s="233">
        <v>1</v>
      </c>
      <c r="R1037" s="255"/>
      <c r="S1037" s="255"/>
      <c r="T1037" s="258">
        <v>9768</v>
      </c>
      <c r="U1037" s="214">
        <f t="shared" si="790"/>
        <v>0</v>
      </c>
      <c r="V1037" s="218">
        <f t="shared" si="790"/>
        <v>0</v>
      </c>
      <c r="W1037" s="218">
        <f t="shared" si="790"/>
        <v>0</v>
      </c>
      <c r="X1037" s="218">
        <f t="shared" si="790"/>
        <v>0</v>
      </c>
      <c r="Y1037" s="212">
        <f t="shared" si="790"/>
        <v>0</v>
      </c>
      <c r="Z1037" s="214">
        <f t="shared" si="791"/>
        <v>9768</v>
      </c>
      <c r="AA1037" s="218">
        <f t="shared" si="791"/>
        <v>0</v>
      </c>
      <c r="AB1037" s="218">
        <f t="shared" si="791"/>
        <v>0</v>
      </c>
      <c r="AC1037" s="218">
        <f t="shared" si="791"/>
        <v>0</v>
      </c>
      <c r="AD1037" s="212">
        <f t="shared" si="791"/>
        <v>9768</v>
      </c>
      <c r="AE1037" s="252"/>
      <c r="AF1037" s="252"/>
      <c r="AH1037" s="249">
        <f>SUM(AI1037:AL1037)</f>
        <v>0</v>
      </c>
      <c r="AI1037" s="238"/>
      <c r="AJ1037" s="238"/>
      <c r="AK1037" s="238"/>
      <c r="AL1037" s="239"/>
      <c r="AM1037" s="254"/>
      <c r="AN1037" s="262"/>
      <c r="AO1037" s="249">
        <f>SUM(AP1037:AS1037)</f>
        <v>0</v>
      </c>
      <c r="AP1037" s="238"/>
      <c r="AQ1037" s="238"/>
      <c r="AR1037" s="238"/>
      <c r="AS1037" s="242"/>
      <c r="AT1037" s="214">
        <f>SUM(AU1037:AX1037)</f>
        <v>0</v>
      </c>
      <c r="AU1037" s="238"/>
      <c r="AV1037" s="238"/>
      <c r="AW1037" s="238"/>
      <c r="AX1037" s="239"/>
      <c r="AY1037" s="249">
        <f>SUM(AZ1037:BC1037)</f>
        <v>9768</v>
      </c>
      <c r="AZ1037" s="238"/>
      <c r="BA1037" s="238"/>
      <c r="BB1037" s="238"/>
      <c r="BC1037" s="246">
        <v>9768</v>
      </c>
      <c r="BD1037" s="254"/>
      <c r="BE1037" s="252"/>
      <c r="BF1037" s="249">
        <f>SUM(BG1037:BJ1037)</f>
        <v>0</v>
      </c>
      <c r="BG1037" s="238"/>
      <c r="BH1037" s="238"/>
      <c r="BI1037" s="238"/>
      <c r="BJ1037" s="239"/>
      <c r="BK1037" s="249">
        <f>SUM(BL1037:BO1037)</f>
        <v>0</v>
      </c>
      <c r="BL1037" s="238"/>
      <c r="BM1037" s="238"/>
      <c r="BN1037" s="238"/>
      <c r="BO1037" s="246"/>
      <c r="BP1037" s="223">
        <f>SUM(BQ1037:BT1037)</f>
        <v>0</v>
      </c>
      <c r="BQ1037" s="238"/>
      <c r="BR1037" s="238"/>
      <c r="BS1037" s="238"/>
      <c r="BT1037" s="246"/>
      <c r="BU1037" s="249">
        <f>SUM(BV1037:BY1037)</f>
        <v>0</v>
      </c>
      <c r="BV1037" s="238"/>
      <c r="BW1037" s="238"/>
      <c r="BX1037" s="238"/>
      <c r="BY1037" s="246"/>
      <c r="CA1037" s="222">
        <v>916</v>
      </c>
      <c r="CB1037" s="216"/>
      <c r="CC1037" s="216"/>
      <c r="CD1037" s="216"/>
      <c r="CE1037" s="216"/>
      <c r="CF1037" s="216">
        <f t="shared" si="762"/>
        <v>0</v>
      </c>
      <c r="CH1037" s="263">
        <v>32</v>
      </c>
      <c r="CJ1037" s="274">
        <v>161</v>
      </c>
    </row>
    <row r="1038" spans="1:88" s="211" customFormat="1" ht="16.5" customHeight="1" x14ac:dyDescent="0.15">
      <c r="A1038" s="213">
        <f>+ROW()-14</f>
        <v>1024</v>
      </c>
      <c r="B1038" s="236" t="s">
        <v>26</v>
      </c>
      <c r="C1038" s="268" t="s">
        <v>1008</v>
      </c>
      <c r="D1038" s="266" t="s">
        <v>1006</v>
      </c>
      <c r="E1038" s="267" t="s">
        <v>886</v>
      </c>
      <c r="F1038" s="272" t="s">
        <v>887</v>
      </c>
      <c r="G1038" s="224" t="s">
        <v>1009</v>
      </c>
      <c r="H1038" s="263">
        <v>3</v>
      </c>
      <c r="I1038" s="230">
        <v>44242</v>
      </c>
      <c r="J1038" s="231">
        <v>44651</v>
      </c>
      <c r="K1038" s="232">
        <v>10</v>
      </c>
      <c r="L1038" s="232">
        <v>9</v>
      </c>
      <c r="M1038" s="232">
        <v>7</v>
      </c>
      <c r="N1038" s="232">
        <v>2</v>
      </c>
      <c r="O1038" s="232">
        <v>1</v>
      </c>
      <c r="P1038" s="232">
        <v>1</v>
      </c>
      <c r="Q1038" s="233">
        <v>1</v>
      </c>
      <c r="R1038" s="255"/>
      <c r="S1038" s="255"/>
      <c r="T1038" s="258">
        <v>1030</v>
      </c>
      <c r="U1038" s="214">
        <f t="shared" si="790"/>
        <v>0</v>
      </c>
      <c r="V1038" s="218">
        <f t="shared" si="790"/>
        <v>0</v>
      </c>
      <c r="W1038" s="218">
        <f t="shared" si="790"/>
        <v>0</v>
      </c>
      <c r="X1038" s="218">
        <f t="shared" si="790"/>
        <v>0</v>
      </c>
      <c r="Y1038" s="212">
        <f t="shared" si="790"/>
        <v>0</v>
      </c>
      <c r="Z1038" s="214">
        <f t="shared" si="791"/>
        <v>1030</v>
      </c>
      <c r="AA1038" s="218">
        <f t="shared" si="791"/>
        <v>0</v>
      </c>
      <c r="AB1038" s="218">
        <f t="shared" si="791"/>
        <v>0</v>
      </c>
      <c r="AC1038" s="218">
        <f t="shared" si="791"/>
        <v>0</v>
      </c>
      <c r="AD1038" s="212">
        <f t="shared" si="791"/>
        <v>1030</v>
      </c>
      <c r="AE1038" s="252"/>
      <c r="AF1038" s="252"/>
      <c r="AH1038" s="249">
        <f>SUM(AI1038:AL1038)</f>
        <v>0</v>
      </c>
      <c r="AI1038" s="238"/>
      <c r="AJ1038" s="238"/>
      <c r="AK1038" s="238"/>
      <c r="AL1038" s="239"/>
      <c r="AM1038" s="254"/>
      <c r="AN1038" s="262"/>
      <c r="AO1038" s="249">
        <f>SUM(AP1038:AS1038)</f>
        <v>0</v>
      </c>
      <c r="AP1038" s="238"/>
      <c r="AQ1038" s="238"/>
      <c r="AR1038" s="238"/>
      <c r="AS1038" s="242"/>
      <c r="AT1038" s="214">
        <f>SUM(AU1038:AX1038)</f>
        <v>0</v>
      </c>
      <c r="AU1038" s="238"/>
      <c r="AV1038" s="238"/>
      <c r="AW1038" s="238"/>
      <c r="AX1038" s="239"/>
      <c r="AY1038" s="249">
        <f>SUM(AZ1038:BC1038)</f>
        <v>1030</v>
      </c>
      <c r="AZ1038" s="238"/>
      <c r="BA1038" s="238"/>
      <c r="BB1038" s="238"/>
      <c r="BC1038" s="246">
        <v>1030</v>
      </c>
      <c r="BD1038" s="254"/>
      <c r="BE1038" s="252"/>
      <c r="BF1038" s="249">
        <f>SUM(BG1038:BJ1038)</f>
        <v>0</v>
      </c>
      <c r="BG1038" s="238"/>
      <c r="BH1038" s="238"/>
      <c r="BI1038" s="238"/>
      <c r="BJ1038" s="239"/>
      <c r="BK1038" s="249">
        <f>SUM(BL1038:BO1038)</f>
        <v>0</v>
      </c>
      <c r="BL1038" s="238"/>
      <c r="BM1038" s="238"/>
      <c r="BN1038" s="238"/>
      <c r="BO1038" s="246"/>
      <c r="BP1038" s="223">
        <f>SUM(BQ1038:BT1038)</f>
        <v>0</v>
      </c>
      <c r="BQ1038" s="238"/>
      <c r="BR1038" s="238"/>
      <c r="BS1038" s="238"/>
      <c r="BT1038" s="246"/>
      <c r="BU1038" s="249">
        <f>SUM(BV1038:BY1038)</f>
        <v>0</v>
      </c>
      <c r="BV1038" s="238"/>
      <c r="BW1038" s="238"/>
      <c r="BX1038" s="238"/>
      <c r="BY1038" s="246"/>
      <c r="CA1038" s="222">
        <v>917</v>
      </c>
      <c r="CB1038" s="216"/>
      <c r="CC1038" s="216"/>
      <c r="CD1038" s="216"/>
      <c r="CE1038" s="216"/>
      <c r="CF1038" s="216">
        <f t="shared" si="762"/>
        <v>0</v>
      </c>
      <c r="CH1038" s="263">
        <v>32</v>
      </c>
      <c r="CJ1038" s="274">
        <v>161</v>
      </c>
    </row>
    <row r="1039" spans="1:88" s="211" customFormat="1" ht="16.5" customHeight="1" x14ac:dyDescent="0.15">
      <c r="A1039" s="213">
        <f>+ROW()-14</f>
        <v>1025</v>
      </c>
      <c r="B1039" s="236" t="s">
        <v>26</v>
      </c>
      <c r="C1039" s="268" t="s">
        <v>1010</v>
      </c>
      <c r="D1039" s="266" t="s">
        <v>1006</v>
      </c>
      <c r="E1039" s="267" t="s">
        <v>886</v>
      </c>
      <c r="F1039" s="272" t="s">
        <v>887</v>
      </c>
      <c r="G1039" s="224" t="s">
        <v>1011</v>
      </c>
      <c r="H1039" s="263">
        <v>3</v>
      </c>
      <c r="I1039" s="230">
        <v>44242</v>
      </c>
      <c r="J1039" s="231">
        <v>44651</v>
      </c>
      <c r="K1039" s="232">
        <v>10</v>
      </c>
      <c r="L1039" s="232">
        <v>9</v>
      </c>
      <c r="M1039" s="232">
        <v>7</v>
      </c>
      <c r="N1039" s="232">
        <v>2</v>
      </c>
      <c r="O1039" s="232">
        <v>1</v>
      </c>
      <c r="P1039" s="232">
        <v>1</v>
      </c>
      <c r="Q1039" s="233">
        <v>1</v>
      </c>
      <c r="R1039" s="255"/>
      <c r="S1039" s="255"/>
      <c r="T1039" s="258">
        <v>5840601</v>
      </c>
      <c r="U1039" s="214">
        <f t="shared" si="790"/>
        <v>0</v>
      </c>
      <c r="V1039" s="218">
        <f t="shared" si="790"/>
        <v>0</v>
      </c>
      <c r="W1039" s="218">
        <f t="shared" si="790"/>
        <v>0</v>
      </c>
      <c r="X1039" s="218">
        <f t="shared" si="790"/>
        <v>0</v>
      </c>
      <c r="Y1039" s="212">
        <f t="shared" si="790"/>
        <v>0</v>
      </c>
      <c r="Z1039" s="214">
        <f t="shared" si="791"/>
        <v>5840601</v>
      </c>
      <c r="AA1039" s="218">
        <f t="shared" si="791"/>
        <v>0</v>
      </c>
      <c r="AB1039" s="218">
        <f t="shared" si="791"/>
        <v>0</v>
      </c>
      <c r="AC1039" s="218">
        <f t="shared" si="791"/>
        <v>0</v>
      </c>
      <c r="AD1039" s="212">
        <f t="shared" si="791"/>
        <v>5840601</v>
      </c>
      <c r="AE1039" s="252"/>
      <c r="AF1039" s="252"/>
      <c r="AH1039" s="249">
        <f>SUM(AI1039:AL1039)</f>
        <v>0</v>
      </c>
      <c r="AI1039" s="238"/>
      <c r="AJ1039" s="238"/>
      <c r="AK1039" s="238"/>
      <c r="AL1039" s="239"/>
      <c r="AM1039" s="254"/>
      <c r="AN1039" s="262"/>
      <c r="AO1039" s="249">
        <f>SUM(AP1039:AS1039)</f>
        <v>0</v>
      </c>
      <c r="AP1039" s="238"/>
      <c r="AQ1039" s="238"/>
      <c r="AR1039" s="238"/>
      <c r="AS1039" s="242"/>
      <c r="AT1039" s="214">
        <f>SUM(AU1039:AX1039)</f>
        <v>0</v>
      </c>
      <c r="AU1039" s="238"/>
      <c r="AV1039" s="238"/>
      <c r="AW1039" s="238"/>
      <c r="AX1039" s="239"/>
      <c r="AY1039" s="249">
        <f>SUM(AZ1039:BC1039)</f>
        <v>5840601</v>
      </c>
      <c r="AZ1039" s="238"/>
      <c r="BA1039" s="238"/>
      <c r="BB1039" s="238"/>
      <c r="BC1039" s="246">
        <v>5840601</v>
      </c>
      <c r="BD1039" s="254"/>
      <c r="BE1039" s="252"/>
      <c r="BF1039" s="249">
        <f>SUM(BG1039:BJ1039)</f>
        <v>0</v>
      </c>
      <c r="BG1039" s="238"/>
      <c r="BH1039" s="238"/>
      <c r="BI1039" s="238"/>
      <c r="BJ1039" s="239"/>
      <c r="BK1039" s="249">
        <f>SUM(BL1039:BO1039)</f>
        <v>0</v>
      </c>
      <c r="BL1039" s="238"/>
      <c r="BM1039" s="238"/>
      <c r="BN1039" s="238"/>
      <c r="BO1039" s="246"/>
      <c r="BP1039" s="223">
        <f>SUM(BQ1039:BT1039)</f>
        <v>0</v>
      </c>
      <c r="BQ1039" s="238"/>
      <c r="BR1039" s="238"/>
      <c r="BS1039" s="238"/>
      <c r="BT1039" s="246"/>
      <c r="BU1039" s="249">
        <f>SUM(BV1039:BY1039)</f>
        <v>0</v>
      </c>
      <c r="BV1039" s="238"/>
      <c r="BW1039" s="238"/>
      <c r="BX1039" s="238"/>
      <c r="BY1039" s="246"/>
      <c r="CA1039" s="222">
        <v>918</v>
      </c>
      <c r="CB1039" s="216"/>
      <c r="CC1039" s="216"/>
      <c r="CD1039" s="216"/>
      <c r="CE1039" s="216"/>
      <c r="CF1039" s="216">
        <f t="shared" si="762"/>
        <v>0</v>
      </c>
      <c r="CH1039" s="263">
        <v>32</v>
      </c>
      <c r="CJ1039" s="274">
        <v>161</v>
      </c>
    </row>
    <row r="1040" spans="1:88" s="211" customFormat="1" ht="16.5" customHeight="1" x14ac:dyDescent="0.15">
      <c r="A1040" s="213"/>
      <c r="B1040" s="236"/>
      <c r="C1040" s="696" t="s">
        <v>2048</v>
      </c>
      <c r="D1040" s="697" t="s">
        <v>1006</v>
      </c>
      <c r="E1040" s="267"/>
      <c r="F1040" s="272"/>
      <c r="G1040" s="224"/>
      <c r="H1040" s="263"/>
      <c r="I1040" s="230"/>
      <c r="J1040" s="231"/>
      <c r="K1040" s="232"/>
      <c r="L1040" s="232"/>
      <c r="M1040" s="232"/>
      <c r="N1040" s="232"/>
      <c r="O1040" s="232"/>
      <c r="P1040" s="232"/>
      <c r="Q1040" s="233"/>
      <c r="R1040" s="255"/>
      <c r="S1040" s="255"/>
      <c r="T1040" s="469">
        <v>1758</v>
      </c>
      <c r="U1040" s="214"/>
      <c r="V1040" s="218"/>
      <c r="W1040" s="218"/>
      <c r="X1040" s="218"/>
      <c r="Y1040" s="212"/>
      <c r="Z1040" s="214">
        <v>1758</v>
      </c>
      <c r="AA1040" s="218"/>
      <c r="AB1040" s="218"/>
      <c r="AC1040" s="218"/>
      <c r="AD1040" s="212">
        <v>1758</v>
      </c>
      <c r="AE1040" s="252"/>
      <c r="AF1040" s="252"/>
      <c r="AH1040" s="249"/>
      <c r="AI1040" s="238"/>
      <c r="AJ1040" s="238"/>
      <c r="AK1040" s="238"/>
      <c r="AL1040" s="239"/>
      <c r="AM1040" s="254"/>
      <c r="AN1040" s="262"/>
      <c r="AO1040" s="249"/>
      <c r="AP1040" s="238"/>
      <c r="AQ1040" s="238"/>
      <c r="AR1040" s="238"/>
      <c r="AS1040" s="242"/>
      <c r="AT1040" s="214"/>
      <c r="AU1040" s="238"/>
      <c r="AV1040" s="238"/>
      <c r="AW1040" s="238"/>
      <c r="AX1040" s="239"/>
      <c r="AY1040" s="249"/>
      <c r="AZ1040" s="238"/>
      <c r="BA1040" s="238"/>
      <c r="BB1040" s="238"/>
      <c r="BC1040" s="246"/>
      <c r="BD1040" s="254"/>
      <c r="BE1040" s="252"/>
      <c r="BF1040" s="249"/>
      <c r="BG1040" s="238"/>
      <c r="BH1040" s="238"/>
      <c r="BI1040" s="238"/>
      <c r="BJ1040" s="239"/>
      <c r="BK1040" s="249"/>
      <c r="BL1040" s="238"/>
      <c r="BM1040" s="238"/>
      <c r="BN1040" s="238"/>
      <c r="BO1040" s="246"/>
      <c r="BP1040" s="223"/>
      <c r="BQ1040" s="238"/>
      <c r="BR1040" s="238"/>
      <c r="BS1040" s="238"/>
      <c r="BT1040" s="246"/>
      <c r="BU1040" s="249"/>
      <c r="BV1040" s="238"/>
      <c r="BW1040" s="238"/>
      <c r="BX1040" s="238"/>
      <c r="BY1040" s="246"/>
      <c r="CA1040" s="222"/>
      <c r="CB1040" s="216"/>
      <c r="CC1040" s="216"/>
      <c r="CD1040" s="216"/>
      <c r="CE1040" s="216"/>
      <c r="CF1040" s="216">
        <f t="shared" si="762"/>
        <v>0</v>
      </c>
      <c r="CH1040" s="263"/>
      <c r="CJ1040" s="274"/>
    </row>
    <row r="1041" spans="1:88" s="211" customFormat="1" ht="16.5" customHeight="1" x14ac:dyDescent="0.15">
      <c r="A1041" s="213"/>
      <c r="B1041" s="236"/>
      <c r="C1041" s="268"/>
      <c r="D1041" s="697" t="s">
        <v>1006</v>
      </c>
      <c r="E1041" s="267"/>
      <c r="F1041" s="272"/>
      <c r="G1041" s="224"/>
      <c r="H1041" s="1175">
        <v>3</v>
      </c>
      <c r="I1041" s="230"/>
      <c r="J1041" s="231"/>
      <c r="K1041" s="232"/>
      <c r="L1041" s="232"/>
      <c r="M1041" s="232"/>
      <c r="N1041" s="232"/>
      <c r="O1041" s="232"/>
      <c r="P1041" s="232"/>
      <c r="Q1041" s="233"/>
      <c r="R1041" s="255"/>
      <c r="S1041" s="255"/>
      <c r="T1041" s="939">
        <f>SUBTOTAL(9,T1035:T1040)</f>
        <v>5880000</v>
      </c>
      <c r="U1041" s="214">
        <f t="shared" ref="U1041:AD1041" si="792">SUBTOTAL(9,U1035:U1040)</f>
        <v>0</v>
      </c>
      <c r="V1041" s="218">
        <f t="shared" si="792"/>
        <v>0</v>
      </c>
      <c r="W1041" s="218">
        <f t="shared" si="792"/>
        <v>0</v>
      </c>
      <c r="X1041" s="218">
        <f t="shared" si="792"/>
        <v>0</v>
      </c>
      <c r="Y1041" s="212">
        <f t="shared" si="792"/>
        <v>0</v>
      </c>
      <c r="Z1041" s="939">
        <f t="shared" si="792"/>
        <v>5880000</v>
      </c>
      <c r="AA1041" s="218">
        <f t="shared" si="792"/>
        <v>0</v>
      </c>
      <c r="AB1041" s="218">
        <f t="shared" si="792"/>
        <v>0</v>
      </c>
      <c r="AC1041" s="218">
        <f t="shared" si="792"/>
        <v>0</v>
      </c>
      <c r="AD1041" s="1141">
        <f t="shared" si="792"/>
        <v>5880000</v>
      </c>
      <c r="AE1041" s="252"/>
      <c r="AF1041" s="252"/>
      <c r="AH1041" s="249"/>
      <c r="AI1041" s="238"/>
      <c r="AJ1041" s="238"/>
      <c r="AK1041" s="238"/>
      <c r="AL1041" s="239"/>
      <c r="AM1041" s="254"/>
      <c r="AN1041" s="262"/>
      <c r="AO1041" s="249"/>
      <c r="AP1041" s="238"/>
      <c r="AQ1041" s="238"/>
      <c r="AR1041" s="238"/>
      <c r="AS1041" s="242"/>
      <c r="AT1041" s="214"/>
      <c r="AU1041" s="238"/>
      <c r="AV1041" s="238"/>
      <c r="AW1041" s="238"/>
      <c r="AX1041" s="239"/>
      <c r="AY1041" s="249"/>
      <c r="AZ1041" s="238"/>
      <c r="BA1041" s="238"/>
      <c r="BB1041" s="238"/>
      <c r="BC1041" s="246"/>
      <c r="BD1041" s="254"/>
      <c r="BE1041" s="252"/>
      <c r="BF1041" s="249"/>
      <c r="BG1041" s="238"/>
      <c r="BH1041" s="238"/>
      <c r="BI1041" s="238"/>
      <c r="BJ1041" s="239"/>
      <c r="BK1041" s="249"/>
      <c r="BL1041" s="238"/>
      <c r="BM1041" s="238"/>
      <c r="BN1041" s="238"/>
      <c r="BO1041" s="246"/>
      <c r="BP1041" s="223"/>
      <c r="BQ1041" s="238"/>
      <c r="BR1041" s="238"/>
      <c r="BS1041" s="238"/>
      <c r="BT1041" s="246"/>
      <c r="BU1041" s="249"/>
      <c r="BV1041" s="238"/>
      <c r="BW1041" s="238"/>
      <c r="BX1041" s="238"/>
      <c r="BY1041" s="246"/>
      <c r="CA1041" s="222"/>
      <c r="CB1041" s="216"/>
      <c r="CC1041" s="216"/>
      <c r="CD1041" s="216"/>
      <c r="CE1041" s="216"/>
      <c r="CF1041" s="216">
        <f t="shared" si="762"/>
        <v>0</v>
      </c>
      <c r="CH1041" s="263"/>
      <c r="CJ1041" s="274"/>
    </row>
    <row r="1042" spans="1:88" s="202" customFormat="1" ht="16.5" customHeight="1" x14ac:dyDescent="0.15">
      <c r="A1042" s="213">
        <f>+ROW()-14</f>
        <v>1028</v>
      </c>
      <c r="B1042" s="236" t="s">
        <v>74</v>
      </c>
      <c r="C1042" s="268" t="s">
        <v>513</v>
      </c>
      <c r="D1042" s="266" t="s">
        <v>1346</v>
      </c>
      <c r="E1042" s="267" t="s">
        <v>379</v>
      </c>
      <c r="F1042" s="272" t="s">
        <v>424</v>
      </c>
      <c r="G1042" s="225" t="s">
        <v>514</v>
      </c>
      <c r="H1042" s="263" t="s">
        <v>1344</v>
      </c>
      <c r="I1042" s="230">
        <v>44264</v>
      </c>
      <c r="J1042" s="231">
        <v>45382</v>
      </c>
      <c r="K1042" s="232">
        <v>10</v>
      </c>
      <c r="L1042" s="232">
        <v>3</v>
      </c>
      <c r="M1042" s="232">
        <v>1</v>
      </c>
      <c r="N1042" s="232">
        <v>2</v>
      </c>
      <c r="O1042" s="232">
        <v>22</v>
      </c>
      <c r="P1042" s="232">
        <v>3</v>
      </c>
      <c r="Q1042" s="233">
        <v>1</v>
      </c>
      <c r="R1042" s="255">
        <v>234000</v>
      </c>
      <c r="S1042" s="255"/>
      <c r="T1042" s="258">
        <v>255000</v>
      </c>
      <c r="U1042" s="214">
        <f>AH1042+AO1042</f>
        <v>0</v>
      </c>
      <c r="V1042" s="218">
        <f>AI1042+AP1042</f>
        <v>0</v>
      </c>
      <c r="W1042" s="218">
        <f>AJ1042+AQ1042</f>
        <v>0</v>
      </c>
      <c r="X1042" s="218">
        <f>AK1042+AR1042</f>
        <v>0</v>
      </c>
      <c r="Y1042" s="212">
        <f>AL1042+AS1042</f>
        <v>0</v>
      </c>
      <c r="Z1042" s="214">
        <f>AT1042+AY1042+BF1042+BK1042+BP1042+BU1042</f>
        <v>255000</v>
      </c>
      <c r="AA1042" s="218">
        <f>AU1042+AZ1042+BG1042+BL1042+BQ1042+BV1042</f>
        <v>0</v>
      </c>
      <c r="AB1042" s="218">
        <f>AV1042+BA1042+BH1042+BM1042+BR1042+BW1042</f>
        <v>0</v>
      </c>
      <c r="AC1042" s="218">
        <f>AW1042+BB1042+BI1042+BN1042+BS1042+BX1042</f>
        <v>0</v>
      </c>
      <c r="AD1042" s="212">
        <f>AX1042+BC1042+BJ1042+BO1042+BT1042+BY1042</f>
        <v>255000</v>
      </c>
      <c r="AE1042" s="252"/>
      <c r="AF1042" s="252"/>
      <c r="AH1042" s="249">
        <f>SUM(AI1042:AL1042)</f>
        <v>0</v>
      </c>
      <c r="AI1042" s="238"/>
      <c r="AJ1042" s="238"/>
      <c r="AK1042" s="238"/>
      <c r="AL1042" s="242"/>
      <c r="AM1042" s="254"/>
      <c r="AN1042" s="262"/>
      <c r="AO1042" s="249">
        <f>SUM(AP1042:AS1042)</f>
        <v>0</v>
      </c>
      <c r="AP1042" s="238"/>
      <c r="AQ1042" s="238"/>
      <c r="AR1042" s="238"/>
      <c r="AS1042" s="242"/>
      <c r="AT1042" s="214">
        <f>SUM(AU1042:AX1042)</f>
        <v>0</v>
      </c>
      <c r="AU1042" s="238"/>
      <c r="AV1042" s="238"/>
      <c r="AW1042" s="238"/>
      <c r="AX1042" s="246"/>
      <c r="AY1042" s="249">
        <f>SUM(AZ1042:BC1042)</f>
        <v>80000</v>
      </c>
      <c r="AZ1042" s="238"/>
      <c r="BA1042" s="238"/>
      <c r="BB1042" s="238"/>
      <c r="BC1042" s="246">
        <v>80000</v>
      </c>
      <c r="BD1042" s="254"/>
      <c r="BE1042" s="252"/>
      <c r="BF1042" s="249">
        <f>SUM(BG1042:BJ1042)</f>
        <v>85000</v>
      </c>
      <c r="BG1042" s="238"/>
      <c r="BH1042" s="238"/>
      <c r="BI1042" s="238"/>
      <c r="BJ1042" s="239">
        <v>85000</v>
      </c>
      <c r="BK1042" s="249">
        <f>SUM(BL1042:BO1042)</f>
        <v>90000</v>
      </c>
      <c r="BL1042" s="238"/>
      <c r="BM1042" s="238"/>
      <c r="BN1042" s="238"/>
      <c r="BO1042" s="246">
        <v>90000</v>
      </c>
      <c r="BP1042" s="223">
        <f>SUM(BQ1042:BT1042)</f>
        <v>0</v>
      </c>
      <c r="BQ1042" s="238"/>
      <c r="BR1042" s="238"/>
      <c r="BS1042" s="238"/>
      <c r="BT1042" s="246"/>
      <c r="BU1042" s="249">
        <f>SUM(BV1042:BY1042)</f>
        <v>0</v>
      </c>
      <c r="BV1042" s="238"/>
      <c r="BW1042" s="238"/>
      <c r="BX1042" s="238"/>
      <c r="BY1042" s="246"/>
      <c r="CA1042" s="222">
        <v>913</v>
      </c>
      <c r="CB1042" s="216"/>
      <c r="CC1042" s="216"/>
      <c r="CD1042" s="216"/>
      <c r="CE1042" s="216"/>
      <c r="CF1042" s="216">
        <f t="shared" si="762"/>
        <v>0</v>
      </c>
      <c r="CH1042" s="263" t="s">
        <v>194</v>
      </c>
      <c r="CJ1042" s="202">
        <v>83</v>
      </c>
    </row>
    <row r="1043" spans="1:88" s="202" customFormat="1" ht="16.5" customHeight="1" x14ac:dyDescent="0.15">
      <c r="A1043" s="213"/>
      <c r="B1043" s="236"/>
      <c r="C1043" s="268"/>
      <c r="D1043" s="697" t="s">
        <v>2020</v>
      </c>
      <c r="E1043" s="267"/>
      <c r="F1043" s="272"/>
      <c r="G1043" s="225"/>
      <c r="H1043" s="1175" t="s">
        <v>1344</v>
      </c>
      <c r="I1043" s="230"/>
      <c r="J1043" s="231"/>
      <c r="K1043" s="232"/>
      <c r="L1043" s="232"/>
      <c r="M1043" s="232"/>
      <c r="N1043" s="232"/>
      <c r="O1043" s="232"/>
      <c r="P1043" s="232"/>
      <c r="Q1043" s="233"/>
      <c r="R1043" s="255"/>
      <c r="S1043" s="255"/>
      <c r="T1043" s="939">
        <f>SUBTOTAL(9,T1042:T1042)</f>
        <v>255000</v>
      </c>
      <c r="U1043" s="214">
        <f t="shared" ref="U1043:AD1043" si="793">SUBTOTAL(9,U1042:U1042)</f>
        <v>0</v>
      </c>
      <c r="V1043" s="218">
        <f t="shared" si="793"/>
        <v>0</v>
      </c>
      <c r="W1043" s="218">
        <f t="shared" si="793"/>
        <v>0</v>
      </c>
      <c r="X1043" s="218">
        <f t="shared" si="793"/>
        <v>0</v>
      </c>
      <c r="Y1043" s="212">
        <f t="shared" si="793"/>
        <v>0</v>
      </c>
      <c r="Z1043" s="939">
        <f t="shared" si="793"/>
        <v>255000</v>
      </c>
      <c r="AA1043" s="218">
        <f t="shared" si="793"/>
        <v>0</v>
      </c>
      <c r="AB1043" s="218">
        <f t="shared" si="793"/>
        <v>0</v>
      </c>
      <c r="AC1043" s="218">
        <f t="shared" si="793"/>
        <v>0</v>
      </c>
      <c r="AD1043" s="1141">
        <f t="shared" si="793"/>
        <v>255000</v>
      </c>
      <c r="AE1043" s="252"/>
      <c r="AF1043" s="252"/>
      <c r="AH1043" s="249"/>
      <c r="AI1043" s="238"/>
      <c r="AJ1043" s="238"/>
      <c r="AK1043" s="238"/>
      <c r="AL1043" s="239"/>
      <c r="AM1043" s="254"/>
      <c r="AN1043" s="262"/>
      <c r="AO1043" s="249"/>
      <c r="AP1043" s="238"/>
      <c r="AQ1043" s="238"/>
      <c r="AR1043" s="238"/>
      <c r="AS1043" s="242"/>
      <c r="AT1043" s="214"/>
      <c r="AU1043" s="238"/>
      <c r="AV1043" s="238"/>
      <c r="AW1043" s="238"/>
      <c r="AX1043" s="239"/>
      <c r="AY1043" s="249"/>
      <c r="AZ1043" s="238"/>
      <c r="BA1043" s="238"/>
      <c r="BB1043" s="238"/>
      <c r="BC1043" s="726"/>
      <c r="BD1043" s="254"/>
      <c r="BE1043" s="252"/>
      <c r="BF1043" s="249"/>
      <c r="BG1043" s="238"/>
      <c r="BH1043" s="238"/>
      <c r="BI1043" s="238"/>
      <c r="BJ1043" s="239"/>
      <c r="BK1043" s="249"/>
      <c r="BL1043" s="238"/>
      <c r="BM1043" s="238"/>
      <c r="BN1043" s="238"/>
      <c r="BO1043" s="246"/>
      <c r="BP1043" s="223"/>
      <c r="BQ1043" s="238"/>
      <c r="BR1043" s="238"/>
      <c r="BS1043" s="238"/>
      <c r="BT1043" s="246"/>
      <c r="BU1043" s="249"/>
      <c r="BV1043" s="238"/>
      <c r="BW1043" s="238"/>
      <c r="BX1043" s="238"/>
      <c r="BY1043" s="246"/>
      <c r="CA1043" s="222"/>
      <c r="CB1043" s="216"/>
      <c r="CC1043" s="216"/>
      <c r="CD1043" s="216"/>
      <c r="CE1043" s="216"/>
      <c r="CF1043" s="216">
        <f t="shared" si="762"/>
        <v>0</v>
      </c>
      <c r="CH1043" s="263"/>
    </row>
    <row r="1044" spans="1:88" s="211" customFormat="1" ht="62.25" customHeight="1" x14ac:dyDescent="0.15">
      <c r="A1044" s="213">
        <f>+ROW()-14</f>
        <v>1030</v>
      </c>
      <c r="B1044" s="236" t="s">
        <v>27</v>
      </c>
      <c r="C1044" s="268" t="s">
        <v>1113</v>
      </c>
      <c r="D1044" s="266" t="s">
        <v>1947</v>
      </c>
      <c r="E1044" s="269" t="s">
        <v>1088</v>
      </c>
      <c r="F1044" s="325" t="s">
        <v>1089</v>
      </c>
      <c r="G1044" s="225" t="s">
        <v>1114</v>
      </c>
      <c r="H1044" s="263">
        <v>3</v>
      </c>
      <c r="I1044" s="230" t="s">
        <v>1104</v>
      </c>
      <c r="J1044" s="231">
        <v>44651</v>
      </c>
      <c r="K1044" s="232">
        <v>10</v>
      </c>
      <c r="L1044" s="232">
        <v>8</v>
      </c>
      <c r="M1044" s="232">
        <v>1</v>
      </c>
      <c r="N1044" s="232">
        <v>1</v>
      </c>
      <c r="O1044" s="232">
        <v>2</v>
      </c>
      <c r="P1044" s="232">
        <v>2</v>
      </c>
      <c r="Q1044" s="233">
        <v>1</v>
      </c>
      <c r="R1044" s="255"/>
      <c r="S1044" s="255"/>
      <c r="T1044" s="258">
        <v>36000</v>
      </c>
      <c r="U1044" s="214">
        <f>AH1044+AO1044</f>
        <v>0</v>
      </c>
      <c r="V1044" s="218">
        <f>AI1044+AP1044</f>
        <v>0</v>
      </c>
      <c r="W1044" s="218">
        <f>AJ1044+AQ1044</f>
        <v>0</v>
      </c>
      <c r="X1044" s="218">
        <f>AK1044+AR1044</f>
        <v>0</v>
      </c>
      <c r="Y1044" s="212">
        <f>AL1044+AS1044</f>
        <v>0</v>
      </c>
      <c r="Z1044" s="214">
        <f>AT1044+AY1044+BF1044+BK1044+BP1044+BU1044</f>
        <v>36000</v>
      </c>
      <c r="AA1044" s="218">
        <f>AU1044+AZ1044+BG1044+BL1044+BQ1044+BV1044</f>
        <v>0</v>
      </c>
      <c r="AB1044" s="218">
        <f>AV1044+BA1044+BH1044+BM1044+BR1044+BW1044</f>
        <v>0</v>
      </c>
      <c r="AC1044" s="218">
        <f>AW1044+BB1044+BI1044+BN1044+BS1044+BX1044</f>
        <v>0</v>
      </c>
      <c r="AD1044" s="212">
        <f>AX1044+BC1044+BJ1044+BO1044+BT1044+BY1044</f>
        <v>36000</v>
      </c>
      <c r="AE1044" s="252"/>
      <c r="AF1044" s="252"/>
      <c r="AH1044" s="249">
        <f>SUM(AI1044:AL1044)</f>
        <v>0</v>
      </c>
      <c r="AI1044" s="238"/>
      <c r="AJ1044" s="238"/>
      <c r="AK1044" s="238"/>
      <c r="AL1044" s="239"/>
      <c r="AM1044" s="254"/>
      <c r="AN1044" s="262"/>
      <c r="AO1044" s="249">
        <f>SUM(AP1044:AS1044)</f>
        <v>0</v>
      </c>
      <c r="AP1044" s="238"/>
      <c r="AQ1044" s="238"/>
      <c r="AR1044" s="238"/>
      <c r="AS1044" s="242"/>
      <c r="AT1044" s="214">
        <f>SUM(AU1044:AX1044)</f>
        <v>0</v>
      </c>
      <c r="AU1044" s="238"/>
      <c r="AV1044" s="238"/>
      <c r="AW1044" s="238"/>
      <c r="AX1044" s="239"/>
      <c r="AY1044" s="249">
        <f>SUM(AZ1044:BC1044)</f>
        <v>36000</v>
      </c>
      <c r="AZ1044" s="238"/>
      <c r="BA1044" s="238"/>
      <c r="BB1044" s="238"/>
      <c r="BC1044" s="246">
        <v>36000</v>
      </c>
      <c r="BD1044" s="254"/>
      <c r="BE1044" s="252"/>
      <c r="BF1044" s="249">
        <f>SUM(BG1044:BJ1044)</f>
        <v>0</v>
      </c>
      <c r="BG1044" s="238"/>
      <c r="BH1044" s="238"/>
      <c r="BI1044" s="238"/>
      <c r="BJ1044" s="239"/>
      <c r="BK1044" s="249">
        <f>SUM(BL1044:BO1044)</f>
        <v>0</v>
      </c>
      <c r="BL1044" s="238"/>
      <c r="BM1044" s="238"/>
      <c r="BN1044" s="238"/>
      <c r="BO1044" s="246"/>
      <c r="BP1044" s="223">
        <f>SUM(BQ1044:BT1044)</f>
        <v>0</v>
      </c>
      <c r="BQ1044" s="238"/>
      <c r="BR1044" s="238"/>
      <c r="BS1044" s="238"/>
      <c r="BT1044" s="246"/>
      <c r="BU1044" s="249">
        <f>SUM(BV1044:BY1044)</f>
        <v>0</v>
      </c>
      <c r="BV1044" s="238"/>
      <c r="BW1044" s="238"/>
      <c r="BX1044" s="238"/>
      <c r="BY1044" s="246"/>
      <c r="CA1044" s="222"/>
      <c r="CB1044" s="216"/>
      <c r="CC1044" s="216"/>
      <c r="CD1044" s="216"/>
      <c r="CE1044" s="216"/>
      <c r="CF1044" s="216">
        <f t="shared" si="762"/>
        <v>0</v>
      </c>
      <c r="CH1044" s="376"/>
    </row>
    <row r="1045" spans="1:88" s="211" customFormat="1" ht="16.5" customHeight="1" x14ac:dyDescent="0.15">
      <c r="A1045" s="213"/>
      <c r="B1045" s="236"/>
      <c r="C1045" s="268"/>
      <c r="D1045" s="697" t="s">
        <v>1947</v>
      </c>
      <c r="E1045" s="269"/>
      <c r="F1045" s="325"/>
      <c r="G1045" s="225"/>
      <c r="H1045" s="1175">
        <v>3</v>
      </c>
      <c r="I1045" s="230"/>
      <c r="J1045" s="231"/>
      <c r="K1045" s="232"/>
      <c r="L1045" s="232"/>
      <c r="M1045" s="232"/>
      <c r="N1045" s="232"/>
      <c r="O1045" s="232"/>
      <c r="P1045" s="232"/>
      <c r="Q1045" s="233"/>
      <c r="R1045" s="255"/>
      <c r="S1045" s="255"/>
      <c r="T1045" s="939">
        <f>SUBTOTAL(9,T1044:T1044)</f>
        <v>36000</v>
      </c>
      <c r="U1045" s="214">
        <f t="shared" ref="U1045:AD1045" si="794">SUBTOTAL(9,U1044:U1044)</f>
        <v>0</v>
      </c>
      <c r="V1045" s="218">
        <f t="shared" si="794"/>
        <v>0</v>
      </c>
      <c r="W1045" s="218">
        <f t="shared" si="794"/>
        <v>0</v>
      </c>
      <c r="X1045" s="218">
        <f t="shared" si="794"/>
        <v>0</v>
      </c>
      <c r="Y1045" s="212">
        <f t="shared" si="794"/>
        <v>0</v>
      </c>
      <c r="Z1045" s="939">
        <f t="shared" si="794"/>
        <v>36000</v>
      </c>
      <c r="AA1045" s="218">
        <f t="shared" si="794"/>
        <v>0</v>
      </c>
      <c r="AB1045" s="218">
        <f t="shared" si="794"/>
        <v>0</v>
      </c>
      <c r="AC1045" s="218">
        <f t="shared" si="794"/>
        <v>0</v>
      </c>
      <c r="AD1045" s="1141">
        <f t="shared" si="794"/>
        <v>36000</v>
      </c>
      <c r="AE1045" s="252"/>
      <c r="AF1045" s="252"/>
      <c r="AH1045" s="249"/>
      <c r="AI1045" s="238"/>
      <c r="AJ1045" s="238"/>
      <c r="AK1045" s="238"/>
      <c r="AL1045" s="239"/>
      <c r="AM1045" s="254"/>
      <c r="AN1045" s="262"/>
      <c r="AO1045" s="249"/>
      <c r="AP1045" s="238"/>
      <c r="AQ1045" s="238"/>
      <c r="AR1045" s="238"/>
      <c r="AS1045" s="242"/>
      <c r="AT1045" s="214"/>
      <c r="AU1045" s="238"/>
      <c r="AV1045" s="238"/>
      <c r="AW1045" s="238"/>
      <c r="AX1045" s="239"/>
      <c r="AY1045" s="249"/>
      <c r="AZ1045" s="238"/>
      <c r="BA1045" s="238"/>
      <c r="BB1045" s="238"/>
      <c r="BC1045" s="246"/>
      <c r="BD1045" s="254"/>
      <c r="BE1045" s="252"/>
      <c r="BF1045" s="249"/>
      <c r="BG1045" s="238"/>
      <c r="BH1045" s="238"/>
      <c r="BI1045" s="238"/>
      <c r="BJ1045" s="239"/>
      <c r="BK1045" s="249"/>
      <c r="BL1045" s="238"/>
      <c r="BM1045" s="238"/>
      <c r="BN1045" s="238"/>
      <c r="BO1045" s="246"/>
      <c r="BP1045" s="223"/>
      <c r="BQ1045" s="238"/>
      <c r="BR1045" s="238"/>
      <c r="BS1045" s="238"/>
      <c r="BT1045" s="246"/>
      <c r="BU1045" s="249"/>
      <c r="BV1045" s="238"/>
      <c r="BW1045" s="238"/>
      <c r="BX1045" s="238"/>
      <c r="BY1045" s="246"/>
      <c r="CA1045" s="222"/>
      <c r="CB1045" s="216"/>
      <c r="CC1045" s="216"/>
      <c r="CD1045" s="216"/>
      <c r="CE1045" s="216"/>
      <c r="CF1045" s="216">
        <f t="shared" si="762"/>
        <v>0</v>
      </c>
      <c r="CH1045" s="376"/>
    </row>
    <row r="1046" spans="1:88" s="211" customFormat="1" ht="38.25" customHeight="1" x14ac:dyDescent="0.15">
      <c r="A1046" s="213">
        <f>+ROW()-14</f>
        <v>1032</v>
      </c>
      <c r="B1046" s="236" t="s">
        <v>27</v>
      </c>
      <c r="C1046" s="268" t="s">
        <v>2064</v>
      </c>
      <c r="D1046" s="266" t="s">
        <v>1956</v>
      </c>
      <c r="E1046" s="269" t="s">
        <v>1111</v>
      </c>
      <c r="F1046" s="325" t="s">
        <v>1115</v>
      </c>
      <c r="G1046" s="225" t="s">
        <v>1116</v>
      </c>
      <c r="H1046" s="263">
        <v>3</v>
      </c>
      <c r="I1046" s="230" t="s">
        <v>1117</v>
      </c>
      <c r="J1046" s="231">
        <v>44408</v>
      </c>
      <c r="K1046" s="232">
        <v>10</v>
      </c>
      <c r="L1046" s="232">
        <v>8</v>
      </c>
      <c r="M1046" s="232">
        <v>1</v>
      </c>
      <c r="N1046" s="232">
        <v>1</v>
      </c>
      <c r="O1046" s="232">
        <v>2</v>
      </c>
      <c r="P1046" s="232">
        <v>3</v>
      </c>
      <c r="Q1046" s="233">
        <v>1</v>
      </c>
      <c r="R1046" s="255"/>
      <c r="S1046" s="255"/>
      <c r="T1046" s="469">
        <v>88000</v>
      </c>
      <c r="U1046" s="214">
        <f>AH1046+AO1046</f>
        <v>0</v>
      </c>
      <c r="V1046" s="218">
        <f>AI1046+AP1046</f>
        <v>0</v>
      </c>
      <c r="W1046" s="218">
        <f>AJ1046+AQ1046</f>
        <v>0</v>
      </c>
      <c r="X1046" s="218">
        <f>AK1046+AR1046</f>
        <v>0</v>
      </c>
      <c r="Y1046" s="212">
        <f>AL1046+AS1046</f>
        <v>0</v>
      </c>
      <c r="Z1046" s="214">
        <f>AT1046+AY1046+BF1046+BK1046+BP1046+BU1046</f>
        <v>88000</v>
      </c>
      <c r="AA1046" s="218">
        <f>AU1046+AZ1046+BG1046+BL1046+BQ1046+BV1046</f>
        <v>0</v>
      </c>
      <c r="AB1046" s="218">
        <f>AV1046+BA1046+BH1046+BM1046+BR1046+BW1046</f>
        <v>0</v>
      </c>
      <c r="AC1046" s="218">
        <f>AW1046+BB1046+BI1046+BN1046+BS1046+BX1046</f>
        <v>0</v>
      </c>
      <c r="AD1046" s="212">
        <f>AX1046+BC1046+BJ1046+BO1046+BT1046+BY1046</f>
        <v>88000</v>
      </c>
      <c r="AE1046" s="252"/>
      <c r="AF1046" s="252"/>
      <c r="AH1046" s="249">
        <f>SUM(AI1046:AL1046)</f>
        <v>0</v>
      </c>
      <c r="AI1046" s="238"/>
      <c r="AJ1046" s="238"/>
      <c r="AK1046" s="238"/>
      <c r="AL1046" s="239"/>
      <c r="AM1046" s="254"/>
      <c r="AN1046" s="262"/>
      <c r="AO1046" s="249">
        <f>SUM(AP1046:AS1046)</f>
        <v>0</v>
      </c>
      <c r="AP1046" s="238"/>
      <c r="AQ1046" s="238"/>
      <c r="AR1046" s="238"/>
      <c r="AS1046" s="242"/>
      <c r="AT1046" s="214">
        <f>SUM(AU1046:AX1046)</f>
        <v>0</v>
      </c>
      <c r="AU1046" s="238"/>
      <c r="AV1046" s="238"/>
      <c r="AW1046" s="238"/>
      <c r="AX1046" s="239"/>
      <c r="AY1046" s="249">
        <f>SUM(AZ1046:BC1046)</f>
        <v>88000</v>
      </c>
      <c r="AZ1046" s="238"/>
      <c r="BA1046" s="238"/>
      <c r="BB1046" s="238"/>
      <c r="BC1046" s="470">
        <v>88000</v>
      </c>
      <c r="BD1046" s="254"/>
      <c r="BE1046" s="252"/>
      <c r="BF1046" s="249">
        <f>SUM(BG1046:BJ1046)</f>
        <v>0</v>
      </c>
      <c r="BG1046" s="238"/>
      <c r="BH1046" s="238"/>
      <c r="BI1046" s="238"/>
      <c r="BJ1046" s="239"/>
      <c r="BK1046" s="249">
        <f>SUM(BL1046:BO1046)</f>
        <v>0</v>
      </c>
      <c r="BL1046" s="238"/>
      <c r="BM1046" s="238"/>
      <c r="BN1046" s="238"/>
      <c r="BO1046" s="246"/>
      <c r="BP1046" s="223">
        <f>SUM(BQ1046:BT1046)</f>
        <v>0</v>
      </c>
      <c r="BQ1046" s="238"/>
      <c r="BR1046" s="238"/>
      <c r="BS1046" s="238"/>
      <c r="BT1046" s="246"/>
      <c r="BU1046" s="249">
        <f>SUM(BV1046:BY1046)</f>
        <v>0</v>
      </c>
      <c r="BV1046" s="238"/>
      <c r="BW1046" s="238"/>
      <c r="BX1046" s="238"/>
      <c r="BY1046" s="246"/>
      <c r="CA1046" s="222"/>
      <c r="CB1046" s="216"/>
      <c r="CC1046" s="216"/>
      <c r="CD1046" s="216"/>
      <c r="CE1046" s="216"/>
      <c r="CF1046" s="216">
        <f t="shared" si="762"/>
        <v>0</v>
      </c>
      <c r="CH1046" s="376"/>
    </row>
    <row r="1047" spans="1:88" s="211" customFormat="1" ht="16.5" customHeight="1" x14ac:dyDescent="0.15">
      <c r="A1047" s="213"/>
      <c r="B1047" s="237"/>
      <c r="C1047" s="303"/>
      <c r="D1047" s="697" t="s">
        <v>1956</v>
      </c>
      <c r="E1047" s="269"/>
      <c r="F1047" s="324"/>
      <c r="G1047" s="285"/>
      <c r="H1047" s="1175">
        <v>3</v>
      </c>
      <c r="I1047" s="230"/>
      <c r="J1047" s="231"/>
      <c r="K1047" s="234"/>
      <c r="L1047" s="234"/>
      <c r="M1047" s="234"/>
      <c r="N1047" s="234"/>
      <c r="O1047" s="234"/>
      <c r="P1047" s="234"/>
      <c r="Q1047" s="235"/>
      <c r="R1047" s="255"/>
      <c r="S1047" s="255"/>
      <c r="T1047" s="936">
        <f>SUBTOTAL(9,T1046:T1046)</f>
        <v>88000</v>
      </c>
      <c r="U1047" s="219">
        <f t="shared" ref="U1047:AD1047" si="795">SUBTOTAL(9,U1046:U1046)</f>
        <v>0</v>
      </c>
      <c r="V1047" s="220">
        <f t="shared" si="795"/>
        <v>0</v>
      </c>
      <c r="W1047" s="220">
        <f t="shared" si="795"/>
        <v>0</v>
      </c>
      <c r="X1047" s="220">
        <f t="shared" si="795"/>
        <v>0</v>
      </c>
      <c r="Y1047" s="221">
        <f t="shared" si="795"/>
        <v>0</v>
      </c>
      <c r="Z1047" s="936">
        <f t="shared" si="795"/>
        <v>88000</v>
      </c>
      <c r="AA1047" s="220">
        <f t="shared" si="795"/>
        <v>0</v>
      </c>
      <c r="AB1047" s="220">
        <f t="shared" si="795"/>
        <v>0</v>
      </c>
      <c r="AC1047" s="220">
        <f t="shared" si="795"/>
        <v>0</v>
      </c>
      <c r="AD1047" s="1104">
        <f t="shared" si="795"/>
        <v>88000</v>
      </c>
      <c r="AE1047" s="252"/>
      <c r="AF1047" s="252"/>
      <c r="AH1047" s="251"/>
      <c r="AI1047" s="240"/>
      <c r="AJ1047" s="240"/>
      <c r="AK1047" s="240"/>
      <c r="AL1047" s="241"/>
      <c r="AM1047" s="254"/>
      <c r="AN1047" s="262"/>
      <c r="AO1047" s="249"/>
      <c r="AP1047" s="240"/>
      <c r="AQ1047" s="240"/>
      <c r="AR1047" s="240"/>
      <c r="AS1047" s="243"/>
      <c r="AT1047" s="214"/>
      <c r="AU1047" s="240"/>
      <c r="AV1047" s="240"/>
      <c r="AW1047" s="240"/>
      <c r="AX1047" s="241"/>
      <c r="AY1047" s="249"/>
      <c r="AZ1047" s="240"/>
      <c r="BA1047" s="240"/>
      <c r="BB1047" s="240"/>
      <c r="BC1047" s="670"/>
      <c r="BD1047" s="254"/>
      <c r="BE1047" s="252"/>
      <c r="BF1047" s="249"/>
      <c r="BG1047" s="240"/>
      <c r="BH1047" s="240"/>
      <c r="BI1047" s="240"/>
      <c r="BJ1047" s="241"/>
      <c r="BK1047" s="249"/>
      <c r="BL1047" s="240"/>
      <c r="BM1047" s="240"/>
      <c r="BN1047" s="240"/>
      <c r="BO1047" s="247"/>
      <c r="BP1047" s="223"/>
      <c r="BQ1047" s="240"/>
      <c r="BR1047" s="240"/>
      <c r="BS1047" s="240"/>
      <c r="BT1047" s="247"/>
      <c r="BU1047" s="249"/>
      <c r="BV1047" s="240"/>
      <c r="BW1047" s="240"/>
      <c r="BX1047" s="240"/>
      <c r="BY1047" s="247"/>
      <c r="CA1047" s="222"/>
      <c r="CB1047" s="216"/>
      <c r="CC1047" s="216"/>
      <c r="CD1047" s="216"/>
      <c r="CE1047" s="216"/>
      <c r="CF1047" s="216">
        <f t="shared" si="762"/>
        <v>0</v>
      </c>
      <c r="CH1047" s="376"/>
    </row>
    <row r="1048" spans="1:88" s="211" customFormat="1" ht="38.25" customHeight="1" x14ac:dyDescent="0.15">
      <c r="A1048" s="213">
        <f>+ROW()-14</f>
        <v>1034</v>
      </c>
      <c r="B1048" s="237" t="s">
        <v>74</v>
      </c>
      <c r="C1048" s="303" t="s">
        <v>1106</v>
      </c>
      <c r="D1048" s="304" t="s">
        <v>1106</v>
      </c>
      <c r="E1048" s="267" t="s">
        <v>1088</v>
      </c>
      <c r="F1048" s="292" t="s">
        <v>1089</v>
      </c>
      <c r="G1048" s="285" t="s">
        <v>1107</v>
      </c>
      <c r="H1048" s="263" t="s">
        <v>1108</v>
      </c>
      <c r="I1048" s="230"/>
      <c r="J1048" s="231"/>
      <c r="K1048" s="234">
        <v>10</v>
      </c>
      <c r="L1048" s="234">
        <v>8</v>
      </c>
      <c r="M1048" s="234">
        <v>1</v>
      </c>
      <c r="N1048" s="234">
        <v>2</v>
      </c>
      <c r="O1048" s="234">
        <v>1</v>
      </c>
      <c r="P1048" s="234">
        <v>1</v>
      </c>
      <c r="Q1048" s="235">
        <v>1</v>
      </c>
      <c r="R1048" s="255"/>
      <c r="S1048" s="255"/>
      <c r="T1048" s="419" t="s">
        <v>1109</v>
      </c>
      <c r="U1048" s="1138">
        <f>AH1048+AO1048</f>
        <v>1851035</v>
      </c>
      <c r="V1048" s="220">
        <f>AI1048+AP1048</f>
        <v>0</v>
      </c>
      <c r="W1048" s="220">
        <f>AJ1048+AQ1048</f>
        <v>0</v>
      </c>
      <c r="X1048" s="220">
        <f>AK1048+AR1048</f>
        <v>0</v>
      </c>
      <c r="Y1048" s="221">
        <f>AL1048+AS1048</f>
        <v>1851035</v>
      </c>
      <c r="Z1048" s="420" t="s">
        <v>1534</v>
      </c>
      <c r="AA1048" s="220">
        <f>AU1048+AZ1048+BG1048+BL1048+BQ1048+BV1048</f>
        <v>0</v>
      </c>
      <c r="AB1048" s="220">
        <f>AV1048+BA1048+BH1048+BM1048+BR1048+BW1048</f>
        <v>0</v>
      </c>
      <c r="AC1048" s="220">
        <f>AW1048+BB1048+BI1048+BN1048+BS1048+BX1048</f>
        <v>0</v>
      </c>
      <c r="AD1048" s="421" t="s">
        <v>1534</v>
      </c>
      <c r="AE1048" s="252"/>
      <c r="AF1048" s="252"/>
      <c r="AH1048" s="251">
        <f>SUM(AI1048:AL1048)</f>
        <v>1798837</v>
      </c>
      <c r="AI1048" s="240"/>
      <c r="AJ1048" s="240"/>
      <c r="AK1048" s="240"/>
      <c r="AL1048" s="241">
        <v>1798837</v>
      </c>
      <c r="AM1048" s="254"/>
      <c r="AN1048" s="262"/>
      <c r="AO1048" s="249">
        <f>SUM(AP1048:AS1048)</f>
        <v>52198</v>
      </c>
      <c r="AP1048" s="240"/>
      <c r="AQ1048" s="240"/>
      <c r="AR1048" s="240"/>
      <c r="AS1048" s="243">
        <v>52198</v>
      </c>
      <c r="AT1048" s="214">
        <f>SUM(AU1048:AX1048)</f>
        <v>0</v>
      </c>
      <c r="AU1048" s="240"/>
      <c r="AV1048" s="240"/>
      <c r="AW1048" s="240"/>
      <c r="AX1048" s="241"/>
      <c r="AY1048" s="249">
        <f>SUM(AZ1048:BC1048)</f>
        <v>0</v>
      </c>
      <c r="AZ1048" s="240"/>
      <c r="BA1048" s="240"/>
      <c r="BB1048" s="240"/>
      <c r="BC1048" s="247"/>
      <c r="BD1048" s="254"/>
      <c r="BE1048" s="252"/>
      <c r="BF1048" s="249">
        <f>SUM(BG1048:BJ1048)</f>
        <v>0</v>
      </c>
      <c r="BG1048" s="240"/>
      <c r="BH1048" s="240"/>
      <c r="BI1048" s="240"/>
      <c r="BJ1048" s="241"/>
      <c r="BK1048" s="249">
        <f>SUM(BL1048:BO1048)</f>
        <v>0</v>
      </c>
      <c r="BL1048" s="240"/>
      <c r="BM1048" s="240"/>
      <c r="BN1048" s="240"/>
      <c r="BO1048" s="247"/>
      <c r="BP1048" s="223">
        <f>SUM(BQ1048:BT1048)</f>
        <v>0</v>
      </c>
      <c r="BQ1048" s="240"/>
      <c r="BR1048" s="240"/>
      <c r="BS1048" s="240"/>
      <c r="BT1048" s="247"/>
      <c r="BU1048" s="249">
        <f>SUM(BV1048:BY1048)</f>
        <v>0</v>
      </c>
      <c r="BV1048" s="240"/>
      <c r="BW1048" s="240"/>
      <c r="BX1048" s="240"/>
      <c r="BY1048" s="247"/>
      <c r="CA1048" s="222">
        <v>921</v>
      </c>
      <c r="CB1048" s="216"/>
      <c r="CC1048" s="216"/>
      <c r="CD1048" s="216"/>
      <c r="CE1048" s="216"/>
      <c r="CF1048" s="216" t="e">
        <f t="shared" si="762"/>
        <v>#VALUE!</v>
      </c>
      <c r="CH1048" s="263" t="s">
        <v>1108</v>
      </c>
      <c r="CJ1048" s="274">
        <v>151</v>
      </c>
    </row>
    <row r="1049" spans="1:88" s="211" customFormat="1" ht="16.5" customHeight="1" x14ac:dyDescent="0.15">
      <c r="A1049" s="213"/>
      <c r="B1049" s="237"/>
      <c r="C1049" s="303"/>
      <c r="D1049" s="680" t="s">
        <v>1106</v>
      </c>
      <c r="E1049" s="267"/>
      <c r="F1049" s="324"/>
      <c r="G1049" s="285"/>
      <c r="H1049" s="263" t="s">
        <v>1108</v>
      </c>
      <c r="I1049" s="230"/>
      <c r="J1049" s="231"/>
      <c r="K1049" s="234"/>
      <c r="L1049" s="234"/>
      <c r="M1049" s="234"/>
      <c r="N1049" s="234"/>
      <c r="O1049" s="234"/>
      <c r="P1049" s="234"/>
      <c r="Q1049" s="235"/>
      <c r="R1049" s="255"/>
      <c r="S1049" s="255"/>
      <c r="T1049" s="419" t="s">
        <v>1109</v>
      </c>
      <c r="U1049" s="219"/>
      <c r="V1049" s="220"/>
      <c r="W1049" s="220"/>
      <c r="X1049" s="220"/>
      <c r="Y1049" s="221"/>
      <c r="Z1049" s="419" t="s">
        <v>1109</v>
      </c>
      <c r="AA1049" s="220"/>
      <c r="AB1049" s="220"/>
      <c r="AC1049" s="220"/>
      <c r="AD1049" s="421"/>
      <c r="AE1049" s="252"/>
      <c r="AF1049" s="252"/>
      <c r="AH1049" s="251"/>
      <c r="AI1049" s="240"/>
      <c r="AJ1049" s="240"/>
      <c r="AK1049" s="240"/>
      <c r="AL1049" s="241"/>
      <c r="AM1049" s="254"/>
      <c r="AN1049" s="262"/>
      <c r="AO1049" s="249"/>
      <c r="AP1049" s="240"/>
      <c r="AQ1049" s="240"/>
      <c r="AR1049" s="240"/>
      <c r="AS1049" s="243"/>
      <c r="AT1049" s="214"/>
      <c r="AU1049" s="240"/>
      <c r="AV1049" s="240"/>
      <c r="AW1049" s="240"/>
      <c r="AX1049" s="241"/>
      <c r="AY1049" s="249"/>
      <c r="AZ1049" s="240"/>
      <c r="BA1049" s="240"/>
      <c r="BB1049" s="240"/>
      <c r="BC1049" s="247"/>
      <c r="BD1049" s="254"/>
      <c r="BE1049" s="252"/>
      <c r="BF1049" s="249"/>
      <c r="BG1049" s="240"/>
      <c r="BH1049" s="240"/>
      <c r="BI1049" s="240"/>
      <c r="BJ1049" s="241"/>
      <c r="BK1049" s="249"/>
      <c r="BL1049" s="240"/>
      <c r="BM1049" s="240"/>
      <c r="BN1049" s="240"/>
      <c r="BO1049" s="247"/>
      <c r="BP1049" s="223"/>
      <c r="BQ1049" s="240"/>
      <c r="BR1049" s="240"/>
      <c r="BS1049" s="240"/>
      <c r="BT1049" s="247"/>
      <c r="BU1049" s="249"/>
      <c r="BV1049" s="240"/>
      <c r="BW1049" s="240"/>
      <c r="BX1049" s="240"/>
      <c r="BY1049" s="247"/>
      <c r="CA1049" s="222"/>
      <c r="CB1049" s="216"/>
      <c r="CC1049" s="216"/>
      <c r="CD1049" s="216"/>
      <c r="CE1049" s="216"/>
      <c r="CF1049" s="216" t="e">
        <f t="shared" si="762"/>
        <v>#VALUE!</v>
      </c>
      <c r="CH1049" s="425"/>
      <c r="CJ1049" s="274"/>
    </row>
    <row r="1050" spans="1:88" s="211" customFormat="1" ht="16.5" customHeight="1" x14ac:dyDescent="0.15">
      <c r="A1050" s="213">
        <f>+ROW()-14</f>
        <v>1036</v>
      </c>
      <c r="B1050" s="236" t="s">
        <v>27</v>
      </c>
      <c r="C1050" s="268" t="s">
        <v>1118</v>
      </c>
      <c r="D1050" s="266" t="s">
        <v>1118</v>
      </c>
      <c r="E1050" s="269" t="s">
        <v>1088</v>
      </c>
      <c r="F1050" s="325" t="s">
        <v>1089</v>
      </c>
      <c r="G1050" s="225" t="s">
        <v>1119</v>
      </c>
      <c r="H1050" s="263">
        <v>3</v>
      </c>
      <c r="I1050" s="275" t="s">
        <v>2065</v>
      </c>
      <c r="J1050" s="231">
        <v>44651</v>
      </c>
      <c r="K1050" s="232">
        <v>10</v>
      </c>
      <c r="L1050" s="232">
        <v>8</v>
      </c>
      <c r="M1050" s="232">
        <v>1</v>
      </c>
      <c r="N1050" s="232">
        <v>3</v>
      </c>
      <c r="O1050" s="232">
        <v>1</v>
      </c>
      <c r="P1050" s="232">
        <v>1</v>
      </c>
      <c r="Q1050" s="233">
        <v>10</v>
      </c>
      <c r="R1050" s="255"/>
      <c r="S1050" s="255"/>
      <c r="T1050" s="469">
        <v>630000</v>
      </c>
      <c r="U1050" s="214">
        <f>AH1050+AO1050</f>
        <v>0</v>
      </c>
      <c r="V1050" s="218">
        <f>AI1050+AP1050</f>
        <v>0</v>
      </c>
      <c r="W1050" s="218">
        <f>AJ1050+AQ1050</f>
        <v>0</v>
      </c>
      <c r="X1050" s="218">
        <f>AK1050+AR1050</f>
        <v>0</v>
      </c>
      <c r="Y1050" s="212">
        <f>AL1050+AS1050</f>
        <v>0</v>
      </c>
      <c r="Z1050" s="214">
        <f>AT1050+AY1050+BF1050+BK1050+BP1050+BU1050</f>
        <v>630000</v>
      </c>
      <c r="AA1050" s="218">
        <f>AU1050+AZ1050+BG1050+BL1050+BQ1050+BV1050</f>
        <v>0</v>
      </c>
      <c r="AB1050" s="218">
        <f>AV1050+BA1050+BH1050+BM1050+BR1050+BW1050</f>
        <v>472000</v>
      </c>
      <c r="AC1050" s="218">
        <f>AW1050+BB1050+BI1050+BN1050+BS1050+BX1050</f>
        <v>0</v>
      </c>
      <c r="AD1050" s="212">
        <f>AX1050+BC1050+BJ1050+BO1050+BT1050+BY1050</f>
        <v>158000</v>
      </c>
      <c r="AE1050" s="252"/>
      <c r="AF1050" s="252"/>
      <c r="AH1050" s="249">
        <f>SUM(AI1050:AL1050)</f>
        <v>0</v>
      </c>
      <c r="AI1050" s="238"/>
      <c r="AJ1050" s="238"/>
      <c r="AK1050" s="238"/>
      <c r="AL1050" s="239"/>
      <c r="AM1050" s="254"/>
      <c r="AN1050" s="262"/>
      <c r="AO1050" s="249">
        <f>SUM(AP1050:AS1050)</f>
        <v>0</v>
      </c>
      <c r="AP1050" s="238"/>
      <c r="AQ1050" s="238"/>
      <c r="AR1050" s="238"/>
      <c r="AS1050" s="242"/>
      <c r="AT1050" s="214">
        <f>SUM(AU1050:AX1050)</f>
        <v>0</v>
      </c>
      <c r="AU1050" s="238"/>
      <c r="AV1050" s="238"/>
      <c r="AW1050" s="238"/>
      <c r="AX1050" s="239"/>
      <c r="AY1050" s="249">
        <f>SUM(AZ1050:BC1050)</f>
        <v>630000</v>
      </c>
      <c r="AZ1050" s="238"/>
      <c r="BA1050" s="471">
        <v>472000</v>
      </c>
      <c r="BB1050" s="238"/>
      <c r="BC1050" s="470">
        <v>158000</v>
      </c>
      <c r="BD1050" s="254"/>
      <c r="BE1050" s="252"/>
      <c r="BF1050" s="249">
        <f>SUM(BG1050:BJ1050)</f>
        <v>0</v>
      </c>
      <c r="BG1050" s="238"/>
      <c r="BH1050" s="238"/>
      <c r="BI1050" s="238"/>
      <c r="BJ1050" s="239"/>
      <c r="BK1050" s="249">
        <f>SUM(BL1050:BO1050)</f>
        <v>0</v>
      </c>
      <c r="BL1050" s="238"/>
      <c r="BM1050" s="238"/>
      <c r="BN1050" s="238"/>
      <c r="BO1050" s="246"/>
      <c r="BP1050" s="223">
        <f>SUM(BQ1050:BT1050)</f>
        <v>0</v>
      </c>
      <c r="BQ1050" s="238"/>
      <c r="BR1050" s="238"/>
      <c r="BS1050" s="238"/>
      <c r="BT1050" s="246"/>
      <c r="BU1050" s="249">
        <f>SUM(BV1050:BY1050)</f>
        <v>0</v>
      </c>
      <c r="BV1050" s="238"/>
      <c r="BW1050" s="238"/>
      <c r="BX1050" s="238"/>
      <c r="BY1050" s="246"/>
      <c r="CA1050" s="222"/>
      <c r="CB1050" s="216"/>
      <c r="CC1050" s="216"/>
      <c r="CD1050" s="216"/>
      <c r="CE1050" s="216"/>
      <c r="CF1050" s="216">
        <f t="shared" si="762"/>
        <v>0</v>
      </c>
      <c r="CH1050" s="376"/>
    </row>
    <row r="1051" spans="1:88" s="211" customFormat="1" ht="16.5" customHeight="1" x14ac:dyDescent="0.15">
      <c r="A1051" s="213"/>
      <c r="B1051" s="236"/>
      <c r="C1051" s="268"/>
      <c r="D1051" s="697" t="s">
        <v>2073</v>
      </c>
      <c r="E1051" s="269"/>
      <c r="F1051" s="325"/>
      <c r="G1051" s="225"/>
      <c r="H1051" s="1175">
        <v>3</v>
      </c>
      <c r="I1051" s="230"/>
      <c r="J1051" s="231"/>
      <c r="K1051" s="232"/>
      <c r="L1051" s="232"/>
      <c r="M1051" s="232"/>
      <c r="N1051" s="232"/>
      <c r="O1051" s="232"/>
      <c r="P1051" s="232"/>
      <c r="Q1051" s="233"/>
      <c r="R1051" s="255"/>
      <c r="S1051" s="255"/>
      <c r="T1051" s="939">
        <f>SUBTOTAL(9,T1050:T1050)</f>
        <v>630000</v>
      </c>
      <c r="U1051" s="214">
        <f t="shared" ref="U1051:AD1051" si="796">SUBTOTAL(9,U1050:U1050)</f>
        <v>0</v>
      </c>
      <c r="V1051" s="218">
        <f t="shared" si="796"/>
        <v>0</v>
      </c>
      <c r="W1051" s="218">
        <f t="shared" si="796"/>
        <v>0</v>
      </c>
      <c r="X1051" s="218">
        <f t="shared" si="796"/>
        <v>0</v>
      </c>
      <c r="Y1051" s="212">
        <f t="shared" si="796"/>
        <v>0</v>
      </c>
      <c r="Z1051" s="939">
        <f t="shared" si="796"/>
        <v>630000</v>
      </c>
      <c r="AA1051" s="218">
        <f t="shared" si="796"/>
        <v>0</v>
      </c>
      <c r="AB1051" s="1149">
        <f t="shared" si="796"/>
        <v>472000</v>
      </c>
      <c r="AC1051" s="218">
        <f t="shared" si="796"/>
        <v>0</v>
      </c>
      <c r="AD1051" s="1141">
        <f t="shared" si="796"/>
        <v>158000</v>
      </c>
      <c r="AE1051" s="252"/>
      <c r="AF1051" s="252"/>
      <c r="AH1051" s="249"/>
      <c r="AI1051" s="238"/>
      <c r="AJ1051" s="238"/>
      <c r="AK1051" s="238"/>
      <c r="AL1051" s="239"/>
      <c r="AM1051" s="254"/>
      <c r="AN1051" s="262"/>
      <c r="AO1051" s="249"/>
      <c r="AP1051" s="238"/>
      <c r="AQ1051" s="238"/>
      <c r="AR1051" s="238"/>
      <c r="AS1051" s="242"/>
      <c r="AT1051" s="214"/>
      <c r="AU1051" s="238"/>
      <c r="AV1051" s="238"/>
      <c r="AW1051" s="238"/>
      <c r="AX1051" s="239"/>
      <c r="AY1051" s="249"/>
      <c r="AZ1051" s="238"/>
      <c r="BA1051" s="471"/>
      <c r="BB1051" s="238"/>
      <c r="BC1051" s="470"/>
      <c r="BD1051" s="254"/>
      <c r="BE1051" s="252"/>
      <c r="BF1051" s="249"/>
      <c r="BG1051" s="238"/>
      <c r="BH1051" s="238"/>
      <c r="BI1051" s="238"/>
      <c r="BJ1051" s="239"/>
      <c r="BK1051" s="249"/>
      <c r="BL1051" s="238"/>
      <c r="BM1051" s="238"/>
      <c r="BN1051" s="238"/>
      <c r="BO1051" s="246"/>
      <c r="BP1051" s="223"/>
      <c r="BQ1051" s="238"/>
      <c r="BR1051" s="238"/>
      <c r="BS1051" s="238"/>
      <c r="BT1051" s="246"/>
      <c r="BU1051" s="249"/>
      <c r="BV1051" s="238"/>
      <c r="BW1051" s="238"/>
      <c r="BX1051" s="238"/>
      <c r="BY1051" s="246"/>
      <c r="CA1051" s="222"/>
      <c r="CB1051" s="216"/>
      <c r="CC1051" s="216"/>
      <c r="CD1051" s="216"/>
      <c r="CE1051" s="216"/>
      <c r="CF1051" s="216">
        <f t="shared" si="762"/>
        <v>0</v>
      </c>
      <c r="CH1051" s="376"/>
    </row>
    <row r="1052" spans="1:88" s="211" customFormat="1" ht="16.5" customHeight="1" x14ac:dyDescent="0.15">
      <c r="A1052" s="213">
        <f>+ROW()-14</f>
        <v>1038</v>
      </c>
      <c r="B1052" s="236" t="s">
        <v>26</v>
      </c>
      <c r="C1052" s="1049" t="s">
        <v>1012</v>
      </c>
      <c r="D1052" s="1050" t="s">
        <v>1013</v>
      </c>
      <c r="E1052" s="267" t="s">
        <v>886</v>
      </c>
      <c r="F1052" s="272" t="s">
        <v>887</v>
      </c>
      <c r="G1052" s="224" t="s">
        <v>1014</v>
      </c>
      <c r="H1052" s="263">
        <v>3</v>
      </c>
      <c r="I1052" s="230">
        <v>44270</v>
      </c>
      <c r="J1052" s="231">
        <v>44651</v>
      </c>
      <c r="K1052" s="232">
        <v>10</v>
      </c>
      <c r="L1052" s="232">
        <v>9</v>
      </c>
      <c r="M1052" s="232">
        <v>1</v>
      </c>
      <c r="N1052" s="232">
        <v>1</v>
      </c>
      <c r="O1052" s="232">
        <v>1</v>
      </c>
      <c r="P1052" s="232">
        <v>2</v>
      </c>
      <c r="Q1052" s="233">
        <v>4</v>
      </c>
      <c r="R1052" s="255"/>
      <c r="S1052" s="255"/>
      <c r="T1052" s="258">
        <v>3000</v>
      </c>
      <c r="U1052" s="214">
        <f t="shared" ref="U1052:Y1053" si="797">AH1052+AO1052</f>
        <v>0</v>
      </c>
      <c r="V1052" s="218">
        <f t="shared" si="797"/>
        <v>0</v>
      </c>
      <c r="W1052" s="218">
        <f t="shared" si="797"/>
        <v>0</v>
      </c>
      <c r="X1052" s="218">
        <f t="shared" si="797"/>
        <v>0</v>
      </c>
      <c r="Y1052" s="212">
        <f t="shared" si="797"/>
        <v>0</v>
      </c>
      <c r="Z1052" s="214">
        <f t="shared" ref="Z1052:AD1053" si="798">AT1052+AY1052+BF1052+BK1052+BP1052+BU1052</f>
        <v>3000</v>
      </c>
      <c r="AA1052" s="218">
        <f t="shared" si="798"/>
        <v>0</v>
      </c>
      <c r="AB1052" s="218">
        <f t="shared" si="798"/>
        <v>0</v>
      </c>
      <c r="AC1052" s="218">
        <f t="shared" si="798"/>
        <v>0</v>
      </c>
      <c r="AD1052" s="212">
        <f t="shared" si="798"/>
        <v>3000</v>
      </c>
      <c r="AE1052" s="252"/>
      <c r="AF1052" s="252"/>
      <c r="AH1052" s="249">
        <f>SUM(AI1052:AL1052)</f>
        <v>0</v>
      </c>
      <c r="AI1052" s="238"/>
      <c r="AJ1052" s="238"/>
      <c r="AK1052" s="238"/>
      <c r="AL1052" s="239"/>
      <c r="AM1052" s="254"/>
      <c r="AN1052" s="262"/>
      <c r="AO1052" s="249">
        <f>SUM(AP1052:AS1052)</f>
        <v>0</v>
      </c>
      <c r="AP1052" s="238"/>
      <c r="AQ1052" s="238"/>
      <c r="AR1052" s="238"/>
      <c r="AS1052" s="242"/>
      <c r="AT1052" s="214">
        <f>SUM(AU1052:AX1052)</f>
        <v>0</v>
      </c>
      <c r="AU1052" s="238"/>
      <c r="AV1052" s="238"/>
      <c r="AW1052" s="238"/>
      <c r="AX1052" s="239"/>
      <c r="AY1052" s="249">
        <f>SUM(AZ1052:BC1052)</f>
        <v>3000</v>
      </c>
      <c r="AZ1052" s="238"/>
      <c r="BA1052" s="238"/>
      <c r="BB1052" s="238"/>
      <c r="BC1052" s="258">
        <v>3000</v>
      </c>
      <c r="BD1052" s="254"/>
      <c r="BE1052" s="252"/>
      <c r="BF1052" s="249">
        <f>SUM(BG1052:BJ1052)</f>
        <v>0</v>
      </c>
      <c r="BG1052" s="238"/>
      <c r="BH1052" s="238"/>
      <c r="BI1052" s="238"/>
      <c r="BJ1052" s="239"/>
      <c r="BK1052" s="249">
        <f>SUM(BL1052:BO1052)</f>
        <v>0</v>
      </c>
      <c r="BL1052" s="238"/>
      <c r="BM1052" s="238"/>
      <c r="BN1052" s="238"/>
      <c r="BO1052" s="246"/>
      <c r="BP1052" s="223">
        <f>SUM(BQ1052:BT1052)</f>
        <v>0</v>
      </c>
      <c r="BQ1052" s="238"/>
      <c r="BR1052" s="238"/>
      <c r="BS1052" s="238"/>
      <c r="BT1052" s="246"/>
      <c r="BU1052" s="249">
        <f>SUM(BV1052:BY1052)</f>
        <v>0</v>
      </c>
      <c r="BV1052" s="238"/>
      <c r="BW1052" s="238"/>
      <c r="BX1052" s="238"/>
      <c r="BY1052" s="246"/>
      <c r="CA1052" s="222">
        <v>923</v>
      </c>
      <c r="CB1052" s="216"/>
      <c r="CC1052" s="216"/>
      <c r="CD1052" s="216"/>
      <c r="CE1052" s="216"/>
      <c r="CF1052" s="216">
        <f t="shared" si="762"/>
        <v>0</v>
      </c>
      <c r="CH1052" s="263">
        <v>32</v>
      </c>
      <c r="CJ1052" s="274">
        <v>161</v>
      </c>
    </row>
    <row r="1053" spans="1:88" s="211" customFormat="1" ht="16.5" customHeight="1" x14ac:dyDescent="0.15">
      <c r="A1053" s="213">
        <f>+ROW()-14</f>
        <v>1039</v>
      </c>
      <c r="B1053" s="236" t="s">
        <v>27</v>
      </c>
      <c r="C1053" s="1051" t="s">
        <v>1015</v>
      </c>
      <c r="D1053" s="1050" t="s">
        <v>1961</v>
      </c>
      <c r="E1053" s="267" t="s">
        <v>886</v>
      </c>
      <c r="F1053" s="272" t="s">
        <v>1885</v>
      </c>
      <c r="G1053" s="224" t="s">
        <v>1016</v>
      </c>
      <c r="H1053" s="263">
        <v>3</v>
      </c>
      <c r="I1053" s="230" t="s">
        <v>1017</v>
      </c>
      <c r="J1053" s="231">
        <v>44651</v>
      </c>
      <c r="K1053" s="232">
        <v>10</v>
      </c>
      <c r="L1053" s="232">
        <v>9</v>
      </c>
      <c r="M1053" s="232">
        <v>1</v>
      </c>
      <c r="N1053" s="232">
        <v>1</v>
      </c>
      <c r="O1053" s="232">
        <v>1</v>
      </c>
      <c r="P1053" s="232">
        <v>2</v>
      </c>
      <c r="Q1053" s="233">
        <v>4</v>
      </c>
      <c r="R1053" s="255"/>
      <c r="S1053" s="255"/>
      <c r="T1053" s="258">
        <v>3000</v>
      </c>
      <c r="U1053" s="214">
        <f t="shared" si="797"/>
        <v>0</v>
      </c>
      <c r="V1053" s="218">
        <f t="shared" si="797"/>
        <v>0</v>
      </c>
      <c r="W1053" s="218">
        <f t="shared" si="797"/>
        <v>0</v>
      </c>
      <c r="X1053" s="218">
        <f t="shared" si="797"/>
        <v>0</v>
      </c>
      <c r="Y1053" s="212">
        <f t="shared" si="797"/>
        <v>0</v>
      </c>
      <c r="Z1053" s="214">
        <f t="shared" si="798"/>
        <v>3000</v>
      </c>
      <c r="AA1053" s="218">
        <f t="shared" si="798"/>
        <v>0</v>
      </c>
      <c r="AB1053" s="218">
        <f t="shared" si="798"/>
        <v>0</v>
      </c>
      <c r="AC1053" s="218">
        <f t="shared" si="798"/>
        <v>0</v>
      </c>
      <c r="AD1053" s="212">
        <f t="shared" si="798"/>
        <v>3000</v>
      </c>
      <c r="AE1053" s="252"/>
      <c r="AF1053" s="252"/>
      <c r="AH1053" s="249">
        <f>SUM(AI1053:AL1053)</f>
        <v>0</v>
      </c>
      <c r="AI1053" s="238"/>
      <c r="AJ1053" s="238"/>
      <c r="AK1053" s="238"/>
      <c r="AL1053" s="239"/>
      <c r="AM1053" s="254"/>
      <c r="AN1053" s="262"/>
      <c r="AO1053" s="249">
        <f>SUM(AP1053:AS1053)</f>
        <v>0</v>
      </c>
      <c r="AP1053" s="238"/>
      <c r="AQ1053" s="238"/>
      <c r="AR1053" s="238"/>
      <c r="AS1053" s="242"/>
      <c r="AT1053" s="214">
        <f>SUM(AU1053:AX1053)</f>
        <v>0</v>
      </c>
      <c r="AU1053" s="238"/>
      <c r="AV1053" s="238"/>
      <c r="AW1053" s="238"/>
      <c r="AX1053" s="239"/>
      <c r="AY1053" s="249">
        <f>SUM(AZ1053:BC1053)</f>
        <v>3000</v>
      </c>
      <c r="AZ1053" s="238"/>
      <c r="BA1053" s="238"/>
      <c r="BB1053" s="238"/>
      <c r="BC1053" s="405">
        <v>3000</v>
      </c>
      <c r="BD1053" s="254"/>
      <c r="BE1053" s="252"/>
      <c r="BF1053" s="249">
        <f>SUM(BG1053:BJ1053)</f>
        <v>0</v>
      </c>
      <c r="BG1053" s="238"/>
      <c r="BH1053" s="238"/>
      <c r="BI1053" s="238"/>
      <c r="BJ1053" s="239"/>
      <c r="BK1053" s="249">
        <f>SUM(BL1053:BO1053)</f>
        <v>0</v>
      </c>
      <c r="BL1053" s="238"/>
      <c r="BM1053" s="238"/>
      <c r="BN1053" s="238"/>
      <c r="BO1053" s="246"/>
      <c r="BP1053" s="223">
        <f>SUM(BQ1053:BT1053)</f>
        <v>0</v>
      </c>
      <c r="BQ1053" s="238"/>
      <c r="BR1053" s="238"/>
      <c r="BS1053" s="238"/>
      <c r="BT1053" s="246"/>
      <c r="BU1053" s="249">
        <f>SUM(BV1053:BY1053)</f>
        <v>0</v>
      </c>
      <c r="BV1053" s="238"/>
      <c r="BW1053" s="238"/>
      <c r="BX1053" s="238"/>
      <c r="BY1053" s="246"/>
      <c r="CA1053" s="222">
        <v>1020</v>
      </c>
      <c r="CB1053" s="216"/>
      <c r="CC1053" s="216"/>
      <c r="CD1053" s="216"/>
      <c r="CE1053" s="216"/>
      <c r="CF1053" s="216">
        <f t="shared" si="762"/>
        <v>0</v>
      </c>
      <c r="CH1053" s="376"/>
    </row>
    <row r="1054" spans="1:88" s="211" customFormat="1" ht="16.5" customHeight="1" x14ac:dyDescent="0.15">
      <c r="A1054" s="213"/>
      <c r="B1054" s="237"/>
      <c r="C1054" s="563"/>
      <c r="D1054" s="680" t="s">
        <v>2148</v>
      </c>
      <c r="E1054" s="267"/>
      <c r="F1054" s="292"/>
      <c r="G1054" s="227"/>
      <c r="H1054" s="1175">
        <v>3</v>
      </c>
      <c r="I1054" s="230"/>
      <c r="J1054" s="231"/>
      <c r="K1054" s="234"/>
      <c r="L1054" s="234"/>
      <c r="M1054" s="234"/>
      <c r="N1054" s="234"/>
      <c r="O1054" s="234"/>
      <c r="P1054" s="234"/>
      <c r="Q1054" s="235"/>
      <c r="R1054" s="255"/>
      <c r="S1054" s="255"/>
      <c r="T1054" s="936">
        <f>SUBTOTAL(9,T1052:T1053)</f>
        <v>6000</v>
      </c>
      <c r="U1054" s="219">
        <f t="shared" ref="U1054:AC1054" si="799">SUBTOTAL(9,U1053:U1053)</f>
        <v>0</v>
      </c>
      <c r="V1054" s="220">
        <f t="shared" si="799"/>
        <v>0</v>
      </c>
      <c r="W1054" s="220">
        <f t="shared" si="799"/>
        <v>0</v>
      </c>
      <c r="X1054" s="220">
        <f t="shared" si="799"/>
        <v>0</v>
      </c>
      <c r="Y1054" s="221">
        <f t="shared" si="799"/>
        <v>0</v>
      </c>
      <c r="Z1054" s="936">
        <f>SUBTOTAL(9,Z1052:Z1053)</f>
        <v>6000</v>
      </c>
      <c r="AA1054" s="220">
        <f t="shared" si="799"/>
        <v>0</v>
      </c>
      <c r="AB1054" s="220">
        <f t="shared" si="799"/>
        <v>0</v>
      </c>
      <c r="AC1054" s="220">
        <f t="shared" si="799"/>
        <v>0</v>
      </c>
      <c r="AD1054" s="1104">
        <f>SUBTOTAL(9,AD1052:AD1053)</f>
        <v>6000</v>
      </c>
      <c r="AE1054" s="252"/>
      <c r="AF1054" s="252"/>
      <c r="AH1054" s="251"/>
      <c r="AI1054" s="240"/>
      <c r="AJ1054" s="240"/>
      <c r="AK1054" s="240"/>
      <c r="AL1054" s="241"/>
      <c r="AM1054" s="254"/>
      <c r="AN1054" s="262"/>
      <c r="AO1054" s="249"/>
      <c r="AP1054" s="240"/>
      <c r="AQ1054" s="240"/>
      <c r="AR1054" s="240"/>
      <c r="AS1054" s="243"/>
      <c r="AT1054" s="214"/>
      <c r="AU1054" s="240"/>
      <c r="AV1054" s="240"/>
      <c r="AW1054" s="240"/>
      <c r="AX1054" s="241"/>
      <c r="AY1054" s="249"/>
      <c r="AZ1054" s="240"/>
      <c r="BA1054" s="240"/>
      <c r="BB1054" s="240"/>
      <c r="BC1054" s="727"/>
      <c r="BD1054" s="254"/>
      <c r="BE1054" s="252"/>
      <c r="BF1054" s="249"/>
      <c r="BG1054" s="240"/>
      <c r="BH1054" s="240"/>
      <c r="BI1054" s="240"/>
      <c r="BJ1054" s="241"/>
      <c r="BK1054" s="249"/>
      <c r="BL1054" s="240"/>
      <c r="BM1054" s="240"/>
      <c r="BN1054" s="240"/>
      <c r="BO1054" s="247"/>
      <c r="BP1054" s="223"/>
      <c r="BQ1054" s="240"/>
      <c r="BR1054" s="240"/>
      <c r="BS1054" s="240"/>
      <c r="BT1054" s="247"/>
      <c r="BU1054" s="249"/>
      <c r="BV1054" s="240"/>
      <c r="BW1054" s="240"/>
      <c r="BX1054" s="240"/>
      <c r="BY1054" s="247"/>
      <c r="CA1054" s="222"/>
      <c r="CB1054" s="216"/>
      <c r="CC1054" s="216"/>
      <c r="CD1054" s="216"/>
      <c r="CE1054" s="216"/>
      <c r="CF1054" s="216">
        <f t="shared" ref="CF1054:CF1117" si="800">+T1054-Z1054-U1054</f>
        <v>0</v>
      </c>
      <c r="CH1054" s="376"/>
    </row>
    <row r="1055" spans="1:88" s="211" customFormat="1" ht="16.5" customHeight="1" x14ac:dyDescent="0.15">
      <c r="A1055" s="213">
        <f>+ROW()-14</f>
        <v>1041</v>
      </c>
      <c r="B1055" s="236" t="s">
        <v>74</v>
      </c>
      <c r="C1055" s="268" t="s">
        <v>1039</v>
      </c>
      <c r="D1055" s="266" t="s">
        <v>1040</v>
      </c>
      <c r="E1055" s="267" t="s">
        <v>886</v>
      </c>
      <c r="F1055" s="272" t="s">
        <v>887</v>
      </c>
      <c r="G1055" s="224" t="s">
        <v>1041</v>
      </c>
      <c r="H1055" s="263" t="s">
        <v>1889</v>
      </c>
      <c r="I1055" s="230">
        <v>42826</v>
      </c>
      <c r="J1055" s="231">
        <v>45016</v>
      </c>
      <c r="K1055" s="232">
        <v>10</v>
      </c>
      <c r="L1055" s="232">
        <v>9</v>
      </c>
      <c r="M1055" s="232">
        <v>1</v>
      </c>
      <c r="N1055" s="232">
        <v>1</v>
      </c>
      <c r="O1055" s="232">
        <v>1</v>
      </c>
      <c r="P1055" s="232">
        <v>2</v>
      </c>
      <c r="Q1055" s="233">
        <v>6</v>
      </c>
      <c r="R1055" s="255"/>
      <c r="S1055" s="255"/>
      <c r="T1055" s="594">
        <v>885000</v>
      </c>
      <c r="U1055" s="214">
        <f>AH1055+AO1055</f>
        <v>295279</v>
      </c>
      <c r="V1055" s="218">
        <f>AI1055+AP1055</f>
        <v>0</v>
      </c>
      <c r="W1055" s="218">
        <f>AJ1055+AQ1055</f>
        <v>0</v>
      </c>
      <c r="X1055" s="218">
        <f>AK1055+AR1055</f>
        <v>0</v>
      </c>
      <c r="Y1055" s="212">
        <f>AL1055+AS1055</f>
        <v>295279</v>
      </c>
      <c r="Z1055" s="214">
        <f>AT1055+AY1055+BF1055+BK1055+BP1055+BU1055</f>
        <v>415536</v>
      </c>
      <c r="AA1055" s="218">
        <f>AU1055+AZ1055+BG1055+BL1055+BQ1055+BV1055</f>
        <v>0</v>
      </c>
      <c r="AB1055" s="218">
        <f>AV1055+BA1055+BH1055+BM1055+BR1055+BW1055</f>
        <v>0</v>
      </c>
      <c r="AC1055" s="218">
        <f>AW1055+BB1055+BI1055+BN1055+BS1055+BX1055</f>
        <v>0</v>
      </c>
      <c r="AD1055" s="212">
        <f>AX1055+BC1055+BJ1055+BO1055+BT1055+BY1055</f>
        <v>415536</v>
      </c>
      <c r="AE1055" s="252"/>
      <c r="AF1055" s="252"/>
      <c r="AH1055" s="249">
        <f>SUM(AI1055:AL1055)</f>
        <v>158026</v>
      </c>
      <c r="AI1055" s="238"/>
      <c r="AJ1055" s="238"/>
      <c r="AK1055" s="238"/>
      <c r="AL1055" s="239">
        <v>158026</v>
      </c>
      <c r="AM1055" s="254"/>
      <c r="AN1055" s="262"/>
      <c r="AO1055" s="249">
        <f>SUM(AP1055:AS1055)</f>
        <v>137253</v>
      </c>
      <c r="AP1055" s="238"/>
      <c r="AQ1055" s="238"/>
      <c r="AR1055" s="238"/>
      <c r="AS1055" s="242">
        <v>137253</v>
      </c>
      <c r="AT1055" s="214">
        <f>SUM(AU1055:AX1055)</f>
        <v>138512</v>
      </c>
      <c r="AU1055" s="238"/>
      <c r="AV1055" s="238"/>
      <c r="AW1055" s="238"/>
      <c r="AX1055" s="239">
        <v>138512</v>
      </c>
      <c r="AY1055" s="249">
        <f>SUM(AZ1055:BC1055)</f>
        <v>138512</v>
      </c>
      <c r="AZ1055" s="238"/>
      <c r="BA1055" s="238"/>
      <c r="BB1055" s="238"/>
      <c r="BC1055" s="246">
        <v>138512</v>
      </c>
      <c r="BD1055" s="254"/>
      <c r="BE1055" s="252"/>
      <c r="BF1055" s="249">
        <f>SUM(BG1055:BJ1055)</f>
        <v>138512</v>
      </c>
      <c r="BG1055" s="238"/>
      <c r="BH1055" s="238"/>
      <c r="BI1055" s="238"/>
      <c r="BJ1055" s="239">
        <v>138512</v>
      </c>
      <c r="BK1055" s="249">
        <f>SUM(BL1055:BO1055)</f>
        <v>0</v>
      </c>
      <c r="BL1055" s="238"/>
      <c r="BM1055" s="238"/>
      <c r="BN1055" s="238"/>
      <c r="BO1055" s="246">
        <v>0</v>
      </c>
      <c r="BP1055" s="223">
        <f>SUM(BQ1055:BT1055)</f>
        <v>0</v>
      </c>
      <c r="BQ1055" s="238"/>
      <c r="BR1055" s="238"/>
      <c r="BS1055" s="238"/>
      <c r="BT1055" s="246"/>
      <c r="BU1055" s="249">
        <f>SUM(BV1055:BY1055)</f>
        <v>0</v>
      </c>
      <c r="BV1055" s="238"/>
      <c r="BW1055" s="238"/>
      <c r="BX1055" s="238"/>
      <c r="BY1055" s="246"/>
      <c r="CA1055" s="222">
        <v>939</v>
      </c>
      <c r="CB1055" s="216"/>
      <c r="CC1055" s="216"/>
      <c r="CD1055" s="216"/>
      <c r="CE1055" s="216"/>
      <c r="CF1055" s="216">
        <f>+T1055-Z1055-U1055</f>
        <v>174185</v>
      </c>
      <c r="CH1055" s="410" t="s">
        <v>1889</v>
      </c>
      <c r="CJ1055" s="274">
        <v>161</v>
      </c>
    </row>
    <row r="1056" spans="1:88" s="211" customFormat="1" ht="16.5" customHeight="1" x14ac:dyDescent="0.15">
      <c r="A1056" s="213"/>
      <c r="B1056" s="236"/>
      <c r="C1056" s="268"/>
      <c r="D1056" s="697" t="s">
        <v>2022</v>
      </c>
      <c r="E1056" s="267"/>
      <c r="F1056" s="272"/>
      <c r="G1056" s="224"/>
      <c r="H1056" s="1175" t="s">
        <v>1889</v>
      </c>
      <c r="I1056" s="230"/>
      <c r="J1056" s="231"/>
      <c r="K1056" s="232"/>
      <c r="L1056" s="232"/>
      <c r="M1056" s="232"/>
      <c r="N1056" s="232"/>
      <c r="O1056" s="232"/>
      <c r="P1056" s="232"/>
      <c r="Q1056" s="233"/>
      <c r="R1056" s="255"/>
      <c r="S1056" s="255"/>
      <c r="T1056" s="939">
        <f>SUBTOTAL(9,T1055:T1055)</f>
        <v>885000</v>
      </c>
      <c r="U1056" s="1146">
        <f t="shared" ref="U1056:AD1056" si="801">SUBTOTAL(9,U1055:U1055)</f>
        <v>295279</v>
      </c>
      <c r="V1056" s="218">
        <f t="shared" si="801"/>
        <v>0</v>
      </c>
      <c r="W1056" s="218">
        <f t="shared" si="801"/>
        <v>0</v>
      </c>
      <c r="X1056" s="218">
        <f t="shared" si="801"/>
        <v>0</v>
      </c>
      <c r="Y1056" s="212">
        <f t="shared" si="801"/>
        <v>295279</v>
      </c>
      <c r="Z1056" s="939">
        <f t="shared" si="801"/>
        <v>415536</v>
      </c>
      <c r="AA1056" s="218">
        <f t="shared" si="801"/>
        <v>0</v>
      </c>
      <c r="AB1056" s="218">
        <f t="shared" si="801"/>
        <v>0</v>
      </c>
      <c r="AC1056" s="218">
        <f t="shared" si="801"/>
        <v>0</v>
      </c>
      <c r="AD1056" s="1141">
        <f t="shared" si="801"/>
        <v>415536</v>
      </c>
      <c r="AE1056" s="252"/>
      <c r="AF1056" s="252"/>
      <c r="AH1056" s="249"/>
      <c r="AI1056" s="238"/>
      <c r="AJ1056" s="238"/>
      <c r="AK1056" s="238"/>
      <c r="AL1056" s="239"/>
      <c r="AM1056" s="254"/>
      <c r="AN1056" s="262"/>
      <c r="AO1056" s="249"/>
      <c r="AP1056" s="238"/>
      <c r="AQ1056" s="238"/>
      <c r="AR1056" s="238"/>
      <c r="AS1056" s="242"/>
      <c r="AT1056" s="214"/>
      <c r="AU1056" s="238"/>
      <c r="AV1056" s="238"/>
      <c r="AW1056" s="238"/>
      <c r="AX1056" s="239"/>
      <c r="AY1056" s="249"/>
      <c r="AZ1056" s="238"/>
      <c r="BA1056" s="238"/>
      <c r="BB1056" s="238"/>
      <c r="BC1056" s="246"/>
      <c r="BD1056" s="254"/>
      <c r="BE1056" s="252"/>
      <c r="BF1056" s="249"/>
      <c r="BG1056" s="238"/>
      <c r="BH1056" s="238"/>
      <c r="BI1056" s="238"/>
      <c r="BJ1056" s="239"/>
      <c r="BK1056" s="249"/>
      <c r="BL1056" s="238"/>
      <c r="BM1056" s="238"/>
      <c r="BN1056" s="238"/>
      <c r="BO1056" s="246"/>
      <c r="BP1056" s="223"/>
      <c r="BQ1056" s="238"/>
      <c r="BR1056" s="238"/>
      <c r="BS1056" s="238"/>
      <c r="BT1056" s="246"/>
      <c r="BU1056" s="249"/>
      <c r="BV1056" s="238"/>
      <c r="BW1056" s="238"/>
      <c r="BX1056" s="238"/>
      <c r="BY1056" s="246"/>
      <c r="CA1056" s="222"/>
      <c r="CB1056" s="216"/>
      <c r="CC1056" s="216"/>
      <c r="CD1056" s="216"/>
      <c r="CE1056" s="216"/>
      <c r="CF1056" s="216">
        <f>+T1056-Z1056-U1056</f>
        <v>174185</v>
      </c>
      <c r="CH1056" s="410"/>
      <c r="CJ1056" s="274"/>
    </row>
    <row r="1057" spans="1:88" s="211" customFormat="1" ht="16.5" customHeight="1" x14ac:dyDescent="0.15">
      <c r="A1057" s="213">
        <f>+ROW()-14</f>
        <v>1043</v>
      </c>
      <c r="B1057" s="237" t="s">
        <v>26</v>
      </c>
      <c r="C1057" s="303" t="s">
        <v>1018</v>
      </c>
      <c r="D1057" s="304" t="s">
        <v>1021</v>
      </c>
      <c r="E1057" s="267" t="s">
        <v>886</v>
      </c>
      <c r="F1057" s="292" t="s">
        <v>910</v>
      </c>
      <c r="G1057" s="227" t="s">
        <v>1022</v>
      </c>
      <c r="H1057" s="263">
        <v>3</v>
      </c>
      <c r="I1057" s="230">
        <v>44440</v>
      </c>
      <c r="J1057" s="231">
        <v>44651</v>
      </c>
      <c r="K1057" s="234">
        <v>10</v>
      </c>
      <c r="L1057" s="234">
        <v>9</v>
      </c>
      <c r="M1057" s="234">
        <v>1</v>
      </c>
      <c r="N1057" s="234">
        <v>2</v>
      </c>
      <c r="O1057" s="234">
        <v>2</v>
      </c>
      <c r="P1057" s="234">
        <v>1</v>
      </c>
      <c r="Q1057" s="235">
        <v>3</v>
      </c>
      <c r="R1057" s="255"/>
      <c r="S1057" s="255"/>
      <c r="T1057" s="261">
        <v>15000</v>
      </c>
      <c r="U1057" s="219">
        <f t="shared" ref="U1057:Y1058" si="802">AH1057+AO1057</f>
        <v>0</v>
      </c>
      <c r="V1057" s="220">
        <f t="shared" si="802"/>
        <v>0</v>
      </c>
      <c r="W1057" s="220">
        <f t="shared" si="802"/>
        <v>0</v>
      </c>
      <c r="X1057" s="220">
        <f t="shared" si="802"/>
        <v>0</v>
      </c>
      <c r="Y1057" s="221">
        <f t="shared" si="802"/>
        <v>0</v>
      </c>
      <c r="Z1057" s="219">
        <f t="shared" ref="Z1057:AD1058" si="803">AT1057+AY1057+BF1057+BK1057+BP1057+BU1057</f>
        <v>15000</v>
      </c>
      <c r="AA1057" s="220">
        <f t="shared" si="803"/>
        <v>0</v>
      </c>
      <c r="AB1057" s="220">
        <f t="shared" si="803"/>
        <v>0</v>
      </c>
      <c r="AC1057" s="220">
        <f t="shared" si="803"/>
        <v>15000</v>
      </c>
      <c r="AD1057" s="221">
        <f t="shared" si="803"/>
        <v>0</v>
      </c>
      <c r="AE1057" s="252"/>
      <c r="AF1057" s="252"/>
      <c r="AH1057" s="251">
        <f>SUM(AI1057:AL1057)</f>
        <v>0</v>
      </c>
      <c r="AI1057" s="240"/>
      <c r="AJ1057" s="240"/>
      <c r="AK1057" s="240"/>
      <c r="AL1057" s="241"/>
      <c r="AM1057" s="254"/>
      <c r="AN1057" s="262"/>
      <c r="AO1057" s="249">
        <f>SUM(AP1057:AS1057)</f>
        <v>0</v>
      </c>
      <c r="AP1057" s="240"/>
      <c r="AQ1057" s="240"/>
      <c r="AR1057" s="240"/>
      <c r="AS1057" s="243"/>
      <c r="AT1057" s="214">
        <f>SUM(AU1057:AX1057)</f>
        <v>0</v>
      </c>
      <c r="AU1057" s="240"/>
      <c r="AV1057" s="240"/>
      <c r="AW1057" s="240"/>
      <c r="AX1057" s="241"/>
      <c r="AY1057" s="249">
        <f>SUM(AZ1057:BC1057)</f>
        <v>15000</v>
      </c>
      <c r="AZ1057" s="240"/>
      <c r="BA1057" s="240"/>
      <c r="BB1057" s="240">
        <v>15000</v>
      </c>
      <c r="BC1057" s="247"/>
      <c r="BD1057" s="254"/>
      <c r="BE1057" s="252"/>
      <c r="BF1057" s="249">
        <f>SUM(BG1057:BJ1057)</f>
        <v>0</v>
      </c>
      <c r="BG1057" s="240"/>
      <c r="BH1057" s="240"/>
      <c r="BI1057" s="240"/>
      <c r="BJ1057" s="241"/>
      <c r="BK1057" s="249">
        <f>SUM(BL1057:BO1057)</f>
        <v>0</v>
      </c>
      <c r="BL1057" s="240"/>
      <c r="BM1057" s="240"/>
      <c r="BN1057" s="240"/>
      <c r="BO1057" s="247"/>
      <c r="BP1057" s="223">
        <f>SUM(BQ1057:BT1057)</f>
        <v>0</v>
      </c>
      <c r="BQ1057" s="240"/>
      <c r="BR1057" s="240"/>
      <c r="BS1057" s="240"/>
      <c r="BT1057" s="247"/>
      <c r="BU1057" s="249">
        <f>SUM(BV1057:BY1057)</f>
        <v>0</v>
      </c>
      <c r="BV1057" s="240"/>
      <c r="BW1057" s="240"/>
      <c r="BX1057" s="240"/>
      <c r="BY1057" s="247"/>
      <c r="CA1057" s="222">
        <v>927</v>
      </c>
      <c r="CB1057" s="216"/>
      <c r="CC1057" s="216"/>
      <c r="CD1057" s="216"/>
      <c r="CE1057" s="216"/>
      <c r="CF1057" s="216">
        <f t="shared" si="800"/>
        <v>0</v>
      </c>
      <c r="CH1057" s="263">
        <v>32</v>
      </c>
      <c r="CJ1057" s="274">
        <v>162</v>
      </c>
    </row>
    <row r="1058" spans="1:88" s="211" customFormat="1" ht="16.5" customHeight="1" x14ac:dyDescent="0.15">
      <c r="A1058" s="213">
        <f>+ROW()-14</f>
        <v>1044</v>
      </c>
      <c r="B1058" s="236" t="s">
        <v>26</v>
      </c>
      <c r="C1058" s="268" t="s">
        <v>1018</v>
      </c>
      <c r="D1058" s="266" t="s">
        <v>1021</v>
      </c>
      <c r="E1058" s="267" t="s">
        <v>886</v>
      </c>
      <c r="F1058" s="272" t="s">
        <v>910</v>
      </c>
      <c r="G1058" s="224" t="s">
        <v>1026</v>
      </c>
      <c r="H1058" s="263">
        <v>3</v>
      </c>
      <c r="I1058" s="230">
        <v>44440</v>
      </c>
      <c r="J1058" s="231">
        <v>44651</v>
      </c>
      <c r="K1058" s="232">
        <v>10</v>
      </c>
      <c r="L1058" s="232">
        <v>9</v>
      </c>
      <c r="M1058" s="232">
        <v>1</v>
      </c>
      <c r="N1058" s="232">
        <v>2</v>
      </c>
      <c r="O1058" s="232">
        <v>2</v>
      </c>
      <c r="P1058" s="232">
        <v>3</v>
      </c>
      <c r="Q1058" s="233">
        <v>39</v>
      </c>
      <c r="R1058" s="255"/>
      <c r="S1058" s="255"/>
      <c r="T1058" s="407">
        <v>0</v>
      </c>
      <c r="U1058" s="214">
        <f t="shared" si="802"/>
        <v>0</v>
      </c>
      <c r="V1058" s="218">
        <f t="shared" si="802"/>
        <v>0</v>
      </c>
      <c r="W1058" s="218">
        <f t="shared" si="802"/>
        <v>0</v>
      </c>
      <c r="X1058" s="218">
        <f t="shared" si="802"/>
        <v>0</v>
      </c>
      <c r="Y1058" s="212">
        <f t="shared" si="802"/>
        <v>0</v>
      </c>
      <c r="Z1058" s="214">
        <f t="shared" si="803"/>
        <v>0</v>
      </c>
      <c r="AA1058" s="218">
        <f t="shared" si="803"/>
        <v>0</v>
      </c>
      <c r="AB1058" s="218">
        <f t="shared" si="803"/>
        <v>0</v>
      </c>
      <c r="AC1058" s="218">
        <f t="shared" si="803"/>
        <v>0</v>
      </c>
      <c r="AD1058" s="212">
        <f t="shared" si="803"/>
        <v>0</v>
      </c>
      <c r="AE1058" s="252"/>
      <c r="AF1058" s="252"/>
      <c r="AH1058" s="249">
        <f>SUM(AI1058:AL1058)</f>
        <v>0</v>
      </c>
      <c r="AI1058" s="238"/>
      <c r="AJ1058" s="238"/>
      <c r="AK1058" s="238"/>
      <c r="AL1058" s="239"/>
      <c r="AM1058" s="254"/>
      <c r="AN1058" s="262"/>
      <c r="AO1058" s="249">
        <f>SUM(AP1058:AS1058)</f>
        <v>0</v>
      </c>
      <c r="AP1058" s="238"/>
      <c r="AQ1058" s="238"/>
      <c r="AR1058" s="238"/>
      <c r="AS1058" s="242"/>
      <c r="AT1058" s="214">
        <f>SUM(AU1058:AX1058)</f>
        <v>0</v>
      </c>
      <c r="AU1058" s="238"/>
      <c r="AV1058" s="238"/>
      <c r="AW1058" s="238"/>
      <c r="AX1058" s="239"/>
      <c r="AY1058" s="249">
        <f>SUM(AZ1058:BC1058)</f>
        <v>0</v>
      </c>
      <c r="AZ1058" s="238"/>
      <c r="BA1058" s="238"/>
      <c r="BB1058" s="408">
        <v>0</v>
      </c>
      <c r="BC1058" s="409">
        <v>0</v>
      </c>
      <c r="BD1058" s="254"/>
      <c r="BE1058" s="252"/>
      <c r="BF1058" s="249">
        <f>SUM(BG1058:BJ1058)</f>
        <v>0</v>
      </c>
      <c r="BG1058" s="238"/>
      <c r="BH1058" s="238"/>
      <c r="BI1058" s="238"/>
      <c r="BJ1058" s="239"/>
      <c r="BK1058" s="249">
        <f>SUM(BL1058:BO1058)</f>
        <v>0</v>
      </c>
      <c r="BL1058" s="238"/>
      <c r="BM1058" s="238"/>
      <c r="BN1058" s="238"/>
      <c r="BO1058" s="246"/>
      <c r="BP1058" s="223">
        <f>SUM(BQ1058:BT1058)</f>
        <v>0</v>
      </c>
      <c r="BQ1058" s="238"/>
      <c r="BR1058" s="238"/>
      <c r="BS1058" s="238"/>
      <c r="BT1058" s="246"/>
      <c r="BU1058" s="249">
        <f>SUM(BV1058:BY1058)</f>
        <v>0</v>
      </c>
      <c r="BV1058" s="238"/>
      <c r="BW1058" s="238"/>
      <c r="BX1058" s="238"/>
      <c r="BY1058" s="246"/>
      <c r="CA1058" s="222">
        <v>928</v>
      </c>
      <c r="CB1058" s="216"/>
      <c r="CC1058" s="216"/>
      <c r="CD1058" s="216"/>
      <c r="CE1058" s="216"/>
      <c r="CF1058" s="216">
        <f t="shared" si="800"/>
        <v>0</v>
      </c>
      <c r="CH1058" s="263">
        <v>32</v>
      </c>
      <c r="CJ1058" s="274">
        <v>162</v>
      </c>
    </row>
    <row r="1059" spans="1:88" s="211" customFormat="1" ht="16.5" customHeight="1" x14ac:dyDescent="0.15">
      <c r="A1059" s="213"/>
      <c r="B1059" s="237"/>
      <c r="C1059" s="303"/>
      <c r="D1059" s="697" t="s">
        <v>1021</v>
      </c>
      <c r="E1059" s="267"/>
      <c r="F1059" s="292"/>
      <c r="G1059" s="227"/>
      <c r="H1059" s="1175">
        <v>3</v>
      </c>
      <c r="I1059" s="230"/>
      <c r="J1059" s="231"/>
      <c r="K1059" s="234"/>
      <c r="L1059" s="234"/>
      <c r="M1059" s="234"/>
      <c r="N1059" s="234"/>
      <c r="O1059" s="234"/>
      <c r="P1059" s="234"/>
      <c r="Q1059" s="235"/>
      <c r="R1059" s="255"/>
      <c r="S1059" s="255"/>
      <c r="T1059" s="936">
        <f>SUBTOTAL(9,T1057:T1058)</f>
        <v>15000</v>
      </c>
      <c r="U1059" s="219">
        <f t="shared" ref="U1059:AD1059" si="804">SUBTOTAL(9,U1057:U1058)</f>
        <v>0</v>
      </c>
      <c r="V1059" s="220">
        <f t="shared" si="804"/>
        <v>0</v>
      </c>
      <c r="W1059" s="220">
        <f t="shared" si="804"/>
        <v>0</v>
      </c>
      <c r="X1059" s="220">
        <f t="shared" si="804"/>
        <v>0</v>
      </c>
      <c r="Y1059" s="221">
        <f t="shared" si="804"/>
        <v>0</v>
      </c>
      <c r="Z1059" s="936">
        <f t="shared" si="804"/>
        <v>15000</v>
      </c>
      <c r="AA1059" s="220">
        <f t="shared" si="804"/>
        <v>0</v>
      </c>
      <c r="AB1059" s="220">
        <f t="shared" si="804"/>
        <v>0</v>
      </c>
      <c r="AC1059" s="1148">
        <f t="shared" si="804"/>
        <v>15000</v>
      </c>
      <c r="AD1059" s="221">
        <f t="shared" si="804"/>
        <v>0</v>
      </c>
      <c r="AE1059" s="252"/>
      <c r="AF1059" s="252"/>
      <c r="AH1059" s="251"/>
      <c r="AI1059" s="240"/>
      <c r="AJ1059" s="240"/>
      <c r="AK1059" s="240"/>
      <c r="AL1059" s="241"/>
      <c r="AM1059" s="254"/>
      <c r="AN1059" s="262"/>
      <c r="AO1059" s="249"/>
      <c r="AP1059" s="240"/>
      <c r="AQ1059" s="240"/>
      <c r="AR1059" s="240"/>
      <c r="AS1059" s="243"/>
      <c r="AT1059" s="214"/>
      <c r="AU1059" s="240"/>
      <c r="AV1059" s="240"/>
      <c r="AW1059" s="240"/>
      <c r="AX1059" s="241"/>
      <c r="AY1059" s="249"/>
      <c r="AZ1059" s="240"/>
      <c r="BA1059" s="240"/>
      <c r="BB1059" s="622"/>
      <c r="BC1059" s="466"/>
      <c r="BD1059" s="254"/>
      <c r="BE1059" s="252"/>
      <c r="BF1059" s="249"/>
      <c r="BG1059" s="240"/>
      <c r="BH1059" s="240"/>
      <c r="BI1059" s="240"/>
      <c r="BJ1059" s="241"/>
      <c r="BK1059" s="249"/>
      <c r="BL1059" s="240"/>
      <c r="BM1059" s="240"/>
      <c r="BN1059" s="240"/>
      <c r="BO1059" s="247"/>
      <c r="BP1059" s="223"/>
      <c r="BQ1059" s="240"/>
      <c r="BR1059" s="240"/>
      <c r="BS1059" s="240"/>
      <c r="BT1059" s="247"/>
      <c r="BU1059" s="249"/>
      <c r="BV1059" s="240"/>
      <c r="BW1059" s="240"/>
      <c r="BX1059" s="240"/>
      <c r="BY1059" s="247"/>
      <c r="CA1059" s="222"/>
      <c r="CB1059" s="216"/>
      <c r="CC1059" s="216"/>
      <c r="CD1059" s="216"/>
      <c r="CE1059" s="216"/>
      <c r="CF1059" s="216">
        <f t="shared" si="800"/>
        <v>0</v>
      </c>
      <c r="CH1059" s="263"/>
      <c r="CJ1059" s="274"/>
    </row>
    <row r="1060" spans="1:88" s="211" customFormat="1" ht="16.5" customHeight="1" x14ac:dyDescent="0.15">
      <c r="A1060" s="213">
        <f>+ROW()-14</f>
        <v>1046</v>
      </c>
      <c r="B1060" s="237" t="s">
        <v>27</v>
      </c>
      <c r="C1060" s="303" t="s">
        <v>1018</v>
      </c>
      <c r="D1060" s="304" t="s">
        <v>1886</v>
      </c>
      <c r="E1060" s="267" t="s">
        <v>886</v>
      </c>
      <c r="F1060" s="292" t="s">
        <v>910</v>
      </c>
      <c r="G1060" s="227" t="s">
        <v>1019</v>
      </c>
      <c r="H1060" s="263" t="s">
        <v>1985</v>
      </c>
      <c r="I1060" s="230">
        <v>44256</v>
      </c>
      <c r="J1060" s="231">
        <v>45016</v>
      </c>
      <c r="K1060" s="234">
        <v>10</v>
      </c>
      <c r="L1060" s="234">
        <v>9</v>
      </c>
      <c r="M1060" s="234">
        <v>1</v>
      </c>
      <c r="N1060" s="234">
        <v>2</v>
      </c>
      <c r="O1060" s="234">
        <v>2</v>
      </c>
      <c r="P1060" s="234">
        <v>1</v>
      </c>
      <c r="Q1060" s="235">
        <v>3</v>
      </c>
      <c r="R1060" s="255"/>
      <c r="S1060" s="255"/>
      <c r="T1060" s="261">
        <v>825000</v>
      </c>
      <c r="U1060" s="219">
        <f>AH1060+AO1060</f>
        <v>0</v>
      </c>
      <c r="V1060" s="220">
        <f>AI1060+AP1060</f>
        <v>0</v>
      </c>
      <c r="W1060" s="220">
        <f>AJ1060+AQ1060</f>
        <v>0</v>
      </c>
      <c r="X1060" s="220">
        <f>AK1060+AR1060</f>
        <v>0</v>
      </c>
      <c r="Y1060" s="221">
        <f>AL1060+AS1060</f>
        <v>0</v>
      </c>
      <c r="Z1060" s="219">
        <f>AT1060+AY1060+BF1060+BK1060+BP1060+BU1060</f>
        <v>825000</v>
      </c>
      <c r="AA1060" s="220">
        <f>AU1060+AZ1060+BG1060+BL1060+BQ1060+BV1060</f>
        <v>0</v>
      </c>
      <c r="AB1060" s="220">
        <f>AV1060+BA1060+BH1060+BM1060+BR1060+BW1060</f>
        <v>0</v>
      </c>
      <c r="AC1060" s="220">
        <f>AW1060+BB1060+BI1060+BN1060+BS1060+BX1060</f>
        <v>0</v>
      </c>
      <c r="AD1060" s="221">
        <f>AX1060+BC1060+BJ1060+BO1060+BT1060+BY1060</f>
        <v>825000</v>
      </c>
      <c r="AE1060" s="252"/>
      <c r="AF1060" s="252"/>
      <c r="AH1060" s="251">
        <f>SUM(AI1060:AL1060)</f>
        <v>0</v>
      </c>
      <c r="AI1060" s="240"/>
      <c r="AJ1060" s="240"/>
      <c r="AK1060" s="240"/>
      <c r="AL1060" s="241"/>
      <c r="AM1060" s="254"/>
      <c r="AN1060" s="262"/>
      <c r="AO1060" s="249">
        <f>SUM(AP1060:AS1060)</f>
        <v>0</v>
      </c>
      <c r="AP1060" s="240"/>
      <c r="AQ1060" s="240"/>
      <c r="AR1060" s="240"/>
      <c r="AS1060" s="243"/>
      <c r="AT1060" s="214">
        <f>SUM(AU1060:AX1060)</f>
        <v>0</v>
      </c>
      <c r="AU1060" s="240"/>
      <c r="AV1060" s="240"/>
      <c r="AW1060" s="240"/>
      <c r="AX1060" s="241"/>
      <c r="AY1060" s="249">
        <f>SUM(AZ1060:BC1060)</f>
        <v>405000</v>
      </c>
      <c r="AZ1060" s="240"/>
      <c r="BA1060" s="240"/>
      <c r="BB1060" s="240"/>
      <c r="BC1060" s="247">
        <v>405000</v>
      </c>
      <c r="BD1060" s="254"/>
      <c r="BE1060" s="252"/>
      <c r="BF1060" s="249">
        <f>SUM(BG1060:BJ1060)</f>
        <v>420000</v>
      </c>
      <c r="BG1060" s="240"/>
      <c r="BH1060" s="240"/>
      <c r="BI1060" s="240"/>
      <c r="BJ1060" s="241">
        <v>420000</v>
      </c>
      <c r="BK1060" s="249">
        <f>SUM(BL1060:BO1060)</f>
        <v>0</v>
      </c>
      <c r="BL1060" s="240"/>
      <c r="BM1060" s="240"/>
      <c r="BN1060" s="240"/>
      <c r="BO1060" s="247"/>
      <c r="BP1060" s="223">
        <f>SUM(BQ1060:BT1060)</f>
        <v>0</v>
      </c>
      <c r="BQ1060" s="240"/>
      <c r="BR1060" s="240"/>
      <c r="BS1060" s="240"/>
      <c r="BT1060" s="247"/>
      <c r="BU1060" s="249">
        <f>SUM(BV1060:BY1060)</f>
        <v>0</v>
      </c>
      <c r="BV1060" s="240"/>
      <c r="BW1060" s="240"/>
      <c r="BX1060" s="240"/>
      <c r="BY1060" s="247"/>
      <c r="CA1060" s="222">
        <v>925</v>
      </c>
      <c r="CB1060" s="216"/>
      <c r="CC1060" s="216"/>
      <c r="CD1060" s="216"/>
      <c r="CE1060" s="216"/>
      <c r="CF1060" s="216">
        <f t="shared" si="800"/>
        <v>0</v>
      </c>
      <c r="CH1060" s="263" t="s">
        <v>1020</v>
      </c>
      <c r="CJ1060" s="274">
        <v>162</v>
      </c>
    </row>
    <row r="1061" spans="1:88" s="211" customFormat="1" ht="16.5" customHeight="1" x14ac:dyDescent="0.15">
      <c r="A1061" s="213"/>
      <c r="B1061" s="237"/>
      <c r="C1061" s="303"/>
      <c r="D1061" s="680" t="s">
        <v>2021</v>
      </c>
      <c r="E1061" s="267"/>
      <c r="F1061" s="292"/>
      <c r="G1061" s="227"/>
      <c r="H1061" s="1175" t="s">
        <v>1985</v>
      </c>
      <c r="I1061" s="230"/>
      <c r="J1061" s="231"/>
      <c r="K1061" s="234"/>
      <c r="L1061" s="234"/>
      <c r="M1061" s="234"/>
      <c r="N1061" s="234"/>
      <c r="O1061" s="234"/>
      <c r="P1061" s="234"/>
      <c r="Q1061" s="235"/>
      <c r="R1061" s="255"/>
      <c r="S1061" s="255"/>
      <c r="T1061" s="936">
        <f>SUBTOTAL(9,T1060:T1060)</f>
        <v>825000</v>
      </c>
      <c r="U1061" s="219">
        <f t="shared" ref="U1061:AD1061" si="805">SUBTOTAL(9,U1060:U1060)</f>
        <v>0</v>
      </c>
      <c r="V1061" s="220">
        <f t="shared" si="805"/>
        <v>0</v>
      </c>
      <c r="W1061" s="220">
        <f t="shared" si="805"/>
        <v>0</v>
      </c>
      <c r="X1061" s="220">
        <f t="shared" si="805"/>
        <v>0</v>
      </c>
      <c r="Y1061" s="221">
        <f t="shared" si="805"/>
        <v>0</v>
      </c>
      <c r="Z1061" s="936">
        <f t="shared" si="805"/>
        <v>825000</v>
      </c>
      <c r="AA1061" s="220">
        <f t="shared" si="805"/>
        <v>0</v>
      </c>
      <c r="AB1061" s="220">
        <f t="shared" si="805"/>
        <v>0</v>
      </c>
      <c r="AC1061" s="220">
        <f t="shared" si="805"/>
        <v>0</v>
      </c>
      <c r="AD1061" s="1104">
        <f t="shared" si="805"/>
        <v>825000</v>
      </c>
      <c r="AE1061" s="252"/>
      <c r="AF1061" s="252"/>
      <c r="AH1061" s="251"/>
      <c r="AI1061" s="240"/>
      <c r="AJ1061" s="240"/>
      <c r="AK1061" s="240"/>
      <c r="AL1061" s="241"/>
      <c r="AM1061" s="254"/>
      <c r="AN1061" s="262"/>
      <c r="AO1061" s="249"/>
      <c r="AP1061" s="240"/>
      <c r="AQ1061" s="240"/>
      <c r="AR1061" s="240"/>
      <c r="AS1061" s="243"/>
      <c r="AT1061" s="214"/>
      <c r="AU1061" s="240"/>
      <c r="AV1061" s="240"/>
      <c r="AW1061" s="240"/>
      <c r="AX1061" s="241"/>
      <c r="AY1061" s="249"/>
      <c r="AZ1061" s="240"/>
      <c r="BA1061" s="240"/>
      <c r="BB1061" s="240"/>
      <c r="BC1061" s="247"/>
      <c r="BD1061" s="254"/>
      <c r="BE1061" s="252"/>
      <c r="BF1061" s="249"/>
      <c r="BG1061" s="240"/>
      <c r="BH1061" s="240"/>
      <c r="BI1061" s="240"/>
      <c r="BJ1061" s="241"/>
      <c r="BK1061" s="249"/>
      <c r="BL1061" s="240"/>
      <c r="BM1061" s="240"/>
      <c r="BN1061" s="240"/>
      <c r="BO1061" s="247"/>
      <c r="BP1061" s="223"/>
      <c r="BQ1061" s="240"/>
      <c r="BR1061" s="240"/>
      <c r="BS1061" s="240"/>
      <c r="BT1061" s="247"/>
      <c r="BU1061" s="249"/>
      <c r="BV1061" s="240"/>
      <c r="BW1061" s="240"/>
      <c r="BX1061" s="240"/>
      <c r="BY1061" s="247"/>
      <c r="CA1061" s="222"/>
      <c r="CB1061" s="216"/>
      <c r="CC1061" s="216"/>
      <c r="CD1061" s="216"/>
      <c r="CE1061" s="216"/>
      <c r="CF1061" s="216">
        <f t="shared" si="800"/>
        <v>0</v>
      </c>
      <c r="CH1061" s="263"/>
      <c r="CJ1061" s="274"/>
    </row>
    <row r="1062" spans="1:88" s="211" customFormat="1" ht="16.5" customHeight="1" x14ac:dyDescent="0.15">
      <c r="A1062" s="213">
        <f>+ROW()-14</f>
        <v>1048</v>
      </c>
      <c r="B1062" s="237" t="s">
        <v>26</v>
      </c>
      <c r="C1062" s="303" t="s">
        <v>1027</v>
      </c>
      <c r="D1062" s="597" t="s">
        <v>1028</v>
      </c>
      <c r="E1062" s="267" t="s">
        <v>886</v>
      </c>
      <c r="F1062" s="292" t="s">
        <v>910</v>
      </c>
      <c r="G1062" s="227" t="s">
        <v>1029</v>
      </c>
      <c r="H1062" s="263">
        <v>3</v>
      </c>
      <c r="I1062" s="230">
        <v>44269</v>
      </c>
      <c r="J1062" s="231">
        <v>44651</v>
      </c>
      <c r="K1062" s="234">
        <v>10</v>
      </c>
      <c r="L1062" s="234">
        <v>9</v>
      </c>
      <c r="M1062" s="234">
        <v>1</v>
      </c>
      <c r="N1062" s="234">
        <v>2</v>
      </c>
      <c r="O1062" s="234">
        <v>2</v>
      </c>
      <c r="P1062" s="234">
        <v>3</v>
      </c>
      <c r="Q1062" s="235">
        <v>38</v>
      </c>
      <c r="R1062" s="255"/>
      <c r="S1062" s="255"/>
      <c r="T1062" s="261">
        <v>6000</v>
      </c>
      <c r="U1062" s="219">
        <f t="shared" ref="U1062:Y1063" si="806">AH1062+AO1062</f>
        <v>0</v>
      </c>
      <c r="V1062" s="220">
        <f t="shared" si="806"/>
        <v>0</v>
      </c>
      <c r="W1062" s="220">
        <f t="shared" si="806"/>
        <v>0</v>
      </c>
      <c r="X1062" s="220">
        <f t="shared" si="806"/>
        <v>0</v>
      </c>
      <c r="Y1062" s="221">
        <f t="shared" si="806"/>
        <v>0</v>
      </c>
      <c r="Z1062" s="219">
        <f t="shared" ref="Z1062:AD1063" si="807">AT1062+AY1062+BF1062+BK1062+BP1062+BU1062</f>
        <v>6000</v>
      </c>
      <c r="AA1062" s="220">
        <f t="shared" si="807"/>
        <v>400</v>
      </c>
      <c r="AB1062" s="220">
        <f t="shared" si="807"/>
        <v>0</v>
      </c>
      <c r="AC1062" s="220">
        <f t="shared" si="807"/>
        <v>0</v>
      </c>
      <c r="AD1062" s="221">
        <f t="shared" si="807"/>
        <v>5600</v>
      </c>
      <c r="AE1062" s="252"/>
      <c r="AF1062" s="252"/>
      <c r="AH1062" s="251">
        <f>SUM(AI1062:AL1062)</f>
        <v>0</v>
      </c>
      <c r="AI1062" s="240"/>
      <c r="AJ1062" s="240"/>
      <c r="AK1062" s="240"/>
      <c r="AL1062" s="241"/>
      <c r="AM1062" s="254"/>
      <c r="AN1062" s="262"/>
      <c r="AO1062" s="249">
        <f>SUM(AP1062:AS1062)</f>
        <v>0</v>
      </c>
      <c r="AP1062" s="240"/>
      <c r="AQ1062" s="240"/>
      <c r="AR1062" s="240"/>
      <c r="AS1062" s="243"/>
      <c r="AT1062" s="214">
        <f>SUM(AU1062:AX1062)</f>
        <v>0</v>
      </c>
      <c r="AU1062" s="240"/>
      <c r="AV1062" s="240"/>
      <c r="AW1062" s="240"/>
      <c r="AX1062" s="241"/>
      <c r="AY1062" s="249">
        <f>SUM(AZ1062:BC1062)</f>
        <v>6000</v>
      </c>
      <c r="AZ1062" s="240">
        <v>400</v>
      </c>
      <c r="BA1062" s="240"/>
      <c r="BB1062" s="240"/>
      <c r="BC1062" s="247">
        <v>5600</v>
      </c>
      <c r="BD1062" s="254"/>
      <c r="BE1062" s="252"/>
      <c r="BF1062" s="249">
        <f>SUM(BG1062:BJ1062)</f>
        <v>0</v>
      </c>
      <c r="BG1062" s="240"/>
      <c r="BH1062" s="240"/>
      <c r="BI1062" s="240"/>
      <c r="BJ1062" s="241"/>
      <c r="BK1062" s="249">
        <f>SUM(BL1062:BO1062)</f>
        <v>0</v>
      </c>
      <c r="BL1062" s="240"/>
      <c r="BM1062" s="240"/>
      <c r="BN1062" s="240"/>
      <c r="BO1062" s="247"/>
      <c r="BP1062" s="223">
        <f>SUM(BQ1062:BT1062)</f>
        <v>0</v>
      </c>
      <c r="BQ1062" s="240"/>
      <c r="BR1062" s="240"/>
      <c r="BS1062" s="240"/>
      <c r="BT1062" s="247"/>
      <c r="BU1062" s="249">
        <f>SUM(BV1062:BY1062)</f>
        <v>0</v>
      </c>
      <c r="BV1062" s="240"/>
      <c r="BW1062" s="240"/>
      <c r="BX1062" s="240"/>
      <c r="BY1062" s="247"/>
      <c r="CA1062" s="222">
        <v>931</v>
      </c>
      <c r="CB1062" s="216"/>
      <c r="CC1062" s="216"/>
      <c r="CD1062" s="216"/>
      <c r="CE1062" s="216"/>
      <c r="CF1062" s="216">
        <f t="shared" si="800"/>
        <v>0</v>
      </c>
      <c r="CH1062" s="263">
        <v>32</v>
      </c>
      <c r="CJ1062" s="274">
        <v>162</v>
      </c>
    </row>
    <row r="1063" spans="1:88" s="211" customFormat="1" ht="16.5" customHeight="1" x14ac:dyDescent="0.15">
      <c r="A1063" s="213">
        <f>+ROW()-14</f>
        <v>1049</v>
      </c>
      <c r="B1063" s="236" t="s">
        <v>26</v>
      </c>
      <c r="C1063" s="268" t="s">
        <v>1030</v>
      </c>
      <c r="D1063" s="283" t="s">
        <v>1028</v>
      </c>
      <c r="E1063" s="267" t="s">
        <v>886</v>
      </c>
      <c r="F1063" s="272" t="s">
        <v>910</v>
      </c>
      <c r="G1063" s="224" t="s">
        <v>1031</v>
      </c>
      <c r="H1063" s="263">
        <v>3</v>
      </c>
      <c r="I1063" s="230">
        <v>44269</v>
      </c>
      <c r="J1063" s="231">
        <v>44651</v>
      </c>
      <c r="K1063" s="232">
        <v>10</v>
      </c>
      <c r="L1063" s="232">
        <v>9</v>
      </c>
      <c r="M1063" s="232">
        <v>1</v>
      </c>
      <c r="N1063" s="232">
        <v>2</v>
      </c>
      <c r="O1063" s="232">
        <v>2</v>
      </c>
      <c r="P1063" s="232">
        <v>3</v>
      </c>
      <c r="Q1063" s="233">
        <v>38</v>
      </c>
      <c r="R1063" s="255"/>
      <c r="S1063" s="255"/>
      <c r="T1063" s="258">
        <v>6000</v>
      </c>
      <c r="U1063" s="214">
        <f t="shared" si="806"/>
        <v>0</v>
      </c>
      <c r="V1063" s="218">
        <f t="shared" si="806"/>
        <v>0</v>
      </c>
      <c r="W1063" s="218">
        <f t="shared" si="806"/>
        <v>0</v>
      </c>
      <c r="X1063" s="218">
        <f t="shared" si="806"/>
        <v>0</v>
      </c>
      <c r="Y1063" s="212">
        <f t="shared" si="806"/>
        <v>0</v>
      </c>
      <c r="Z1063" s="214">
        <f t="shared" si="807"/>
        <v>6000</v>
      </c>
      <c r="AA1063" s="218">
        <f t="shared" si="807"/>
        <v>0</v>
      </c>
      <c r="AB1063" s="218">
        <f t="shared" si="807"/>
        <v>0</v>
      </c>
      <c r="AC1063" s="218">
        <f t="shared" si="807"/>
        <v>0</v>
      </c>
      <c r="AD1063" s="212">
        <f t="shared" si="807"/>
        <v>6000</v>
      </c>
      <c r="AE1063" s="252"/>
      <c r="AF1063" s="252"/>
      <c r="AH1063" s="249">
        <f>SUM(AI1063:AL1063)</f>
        <v>0</v>
      </c>
      <c r="AI1063" s="238"/>
      <c r="AJ1063" s="238"/>
      <c r="AK1063" s="238"/>
      <c r="AL1063" s="239"/>
      <c r="AM1063" s="254"/>
      <c r="AN1063" s="262"/>
      <c r="AO1063" s="249">
        <f>SUM(AP1063:AS1063)</f>
        <v>0</v>
      </c>
      <c r="AP1063" s="238"/>
      <c r="AQ1063" s="238"/>
      <c r="AR1063" s="238"/>
      <c r="AS1063" s="242"/>
      <c r="AT1063" s="214">
        <f>SUM(AU1063:AX1063)</f>
        <v>0</v>
      </c>
      <c r="AU1063" s="238"/>
      <c r="AV1063" s="238"/>
      <c r="AW1063" s="238"/>
      <c r="AX1063" s="239"/>
      <c r="AY1063" s="249">
        <f>SUM(AZ1063:BC1063)</f>
        <v>6000</v>
      </c>
      <c r="AZ1063" s="238"/>
      <c r="BA1063" s="238"/>
      <c r="BB1063" s="238"/>
      <c r="BC1063" s="246">
        <v>6000</v>
      </c>
      <c r="BD1063" s="254"/>
      <c r="BE1063" s="252"/>
      <c r="BF1063" s="249">
        <f>SUM(BG1063:BJ1063)</f>
        <v>0</v>
      </c>
      <c r="BG1063" s="238"/>
      <c r="BH1063" s="238"/>
      <c r="BI1063" s="238"/>
      <c r="BJ1063" s="239"/>
      <c r="BK1063" s="249">
        <f>SUM(BL1063:BO1063)</f>
        <v>0</v>
      </c>
      <c r="BL1063" s="238"/>
      <c r="BM1063" s="238"/>
      <c r="BN1063" s="238"/>
      <c r="BO1063" s="246"/>
      <c r="BP1063" s="223">
        <f>SUM(BQ1063:BT1063)</f>
        <v>0</v>
      </c>
      <c r="BQ1063" s="238"/>
      <c r="BR1063" s="238"/>
      <c r="BS1063" s="238"/>
      <c r="BT1063" s="246"/>
      <c r="BU1063" s="249">
        <f>SUM(BV1063:BY1063)</f>
        <v>0</v>
      </c>
      <c r="BV1063" s="238"/>
      <c r="BW1063" s="238"/>
      <c r="BX1063" s="238"/>
      <c r="BY1063" s="246"/>
      <c r="CA1063" s="222">
        <v>933</v>
      </c>
      <c r="CB1063" s="216"/>
      <c r="CC1063" s="216"/>
      <c r="CD1063" s="216"/>
      <c r="CE1063" s="216"/>
      <c r="CF1063" s="216">
        <f t="shared" si="800"/>
        <v>0</v>
      </c>
      <c r="CH1063" s="263">
        <v>32</v>
      </c>
      <c r="CJ1063" s="274">
        <v>162</v>
      </c>
    </row>
    <row r="1064" spans="1:88" s="211" customFormat="1" ht="16.5" customHeight="1" x14ac:dyDescent="0.15">
      <c r="A1064" s="213"/>
      <c r="B1064" s="237"/>
      <c r="C1064" s="303"/>
      <c r="D1064" s="698" t="s">
        <v>1028</v>
      </c>
      <c r="E1064" s="267"/>
      <c r="F1064" s="292"/>
      <c r="G1064" s="227"/>
      <c r="H1064" s="1175">
        <v>3</v>
      </c>
      <c r="I1064" s="230"/>
      <c r="J1064" s="231"/>
      <c r="K1064" s="234"/>
      <c r="L1064" s="234"/>
      <c r="M1064" s="234"/>
      <c r="N1064" s="234"/>
      <c r="O1064" s="234"/>
      <c r="P1064" s="234"/>
      <c r="Q1064" s="235"/>
      <c r="R1064" s="255"/>
      <c r="S1064" s="255"/>
      <c r="T1064" s="936">
        <f>SUBTOTAL(9,T1062:T1063)</f>
        <v>12000</v>
      </c>
      <c r="U1064" s="219">
        <f t="shared" ref="U1064:AD1064" si="808">SUBTOTAL(9,U1062:U1063)</f>
        <v>0</v>
      </c>
      <c r="V1064" s="220">
        <f t="shared" si="808"/>
        <v>0</v>
      </c>
      <c r="W1064" s="220">
        <f t="shared" si="808"/>
        <v>0</v>
      </c>
      <c r="X1064" s="220">
        <f t="shared" si="808"/>
        <v>0</v>
      </c>
      <c r="Y1064" s="221">
        <f t="shared" si="808"/>
        <v>0</v>
      </c>
      <c r="Z1064" s="936">
        <f t="shared" si="808"/>
        <v>12000</v>
      </c>
      <c r="AA1064" s="1148">
        <f t="shared" si="808"/>
        <v>400</v>
      </c>
      <c r="AB1064" s="220">
        <f t="shared" si="808"/>
        <v>0</v>
      </c>
      <c r="AC1064" s="220">
        <f t="shared" si="808"/>
        <v>0</v>
      </c>
      <c r="AD1064" s="1104">
        <f t="shared" si="808"/>
        <v>11600</v>
      </c>
      <c r="AE1064" s="252"/>
      <c r="AF1064" s="252"/>
      <c r="AH1064" s="251"/>
      <c r="AI1064" s="240"/>
      <c r="AJ1064" s="240"/>
      <c r="AK1064" s="240"/>
      <c r="AL1064" s="728"/>
      <c r="AM1064" s="254"/>
      <c r="AN1064" s="262"/>
      <c r="AO1064" s="249"/>
      <c r="AP1064" s="240"/>
      <c r="AQ1064" s="240"/>
      <c r="AR1064" s="240"/>
      <c r="AS1064" s="243"/>
      <c r="AT1064" s="214"/>
      <c r="AU1064" s="240"/>
      <c r="AV1064" s="240"/>
      <c r="AW1064" s="240"/>
      <c r="AX1064" s="241"/>
      <c r="AY1064" s="249"/>
      <c r="AZ1064" s="240"/>
      <c r="BA1064" s="240"/>
      <c r="BB1064" s="240"/>
      <c r="BC1064" s="247"/>
      <c r="BD1064" s="254"/>
      <c r="BE1064" s="252"/>
      <c r="BF1064" s="249"/>
      <c r="BG1064" s="240"/>
      <c r="BH1064" s="240"/>
      <c r="BI1064" s="240"/>
      <c r="BJ1064" s="241"/>
      <c r="BK1064" s="249"/>
      <c r="BL1064" s="240"/>
      <c r="BM1064" s="240"/>
      <c r="BN1064" s="240"/>
      <c r="BO1064" s="247"/>
      <c r="BP1064" s="223"/>
      <c r="BQ1064" s="240"/>
      <c r="BR1064" s="240"/>
      <c r="BS1064" s="240"/>
      <c r="BT1064" s="247"/>
      <c r="BU1064" s="249"/>
      <c r="BV1064" s="240"/>
      <c r="BW1064" s="240"/>
      <c r="BX1064" s="240"/>
      <c r="BY1064" s="247"/>
      <c r="CA1064" s="222"/>
      <c r="CB1064" s="216"/>
      <c r="CC1064" s="216"/>
      <c r="CD1064" s="216"/>
      <c r="CE1064" s="216"/>
      <c r="CF1064" s="216">
        <f t="shared" si="800"/>
        <v>0</v>
      </c>
      <c r="CH1064" s="263"/>
      <c r="CJ1064" s="274"/>
    </row>
    <row r="1065" spans="1:88" s="211" customFormat="1" ht="16.5" customHeight="1" x14ac:dyDescent="0.15">
      <c r="A1065" s="213">
        <f>+ROW()-14</f>
        <v>1051</v>
      </c>
      <c r="B1065" s="237" t="s">
        <v>74</v>
      </c>
      <c r="C1065" s="303" t="s">
        <v>1032</v>
      </c>
      <c r="D1065" s="304" t="s">
        <v>1033</v>
      </c>
      <c r="E1065" s="267" t="s">
        <v>886</v>
      </c>
      <c r="F1065" s="292" t="s">
        <v>910</v>
      </c>
      <c r="G1065" s="227" t="s">
        <v>1034</v>
      </c>
      <c r="H1065" s="263" t="s">
        <v>252</v>
      </c>
      <c r="I1065" s="230">
        <v>43185</v>
      </c>
      <c r="J1065" s="231">
        <v>45016</v>
      </c>
      <c r="K1065" s="234">
        <v>10</v>
      </c>
      <c r="L1065" s="234">
        <v>9</v>
      </c>
      <c r="M1065" s="234">
        <v>1</v>
      </c>
      <c r="N1065" s="234">
        <v>2</v>
      </c>
      <c r="O1065" s="234">
        <v>3</v>
      </c>
      <c r="P1065" s="234">
        <v>3</v>
      </c>
      <c r="Q1065" s="235">
        <v>1</v>
      </c>
      <c r="R1065" s="255"/>
      <c r="S1065" s="255"/>
      <c r="T1065" s="261">
        <v>150871</v>
      </c>
      <c r="U1065" s="219">
        <f>AH1065+AO1065</f>
        <v>59845</v>
      </c>
      <c r="V1065" s="220">
        <f>AI1065+AP1065</f>
        <v>0</v>
      </c>
      <c r="W1065" s="220">
        <f>AJ1065+AQ1065</f>
        <v>0</v>
      </c>
      <c r="X1065" s="220">
        <f>AK1065+AR1065</f>
        <v>0</v>
      </c>
      <c r="Y1065" s="221">
        <f>AL1065+AS1065</f>
        <v>59845</v>
      </c>
      <c r="Z1065" s="219">
        <f>AT1065+AY1065+BF1065+BK1065+BP1065+BU1065</f>
        <v>91026</v>
      </c>
      <c r="AA1065" s="220">
        <f>AU1065+AZ1065+BG1065+BL1065+BQ1065+BV1065</f>
        <v>0</v>
      </c>
      <c r="AB1065" s="220">
        <f>AV1065+BA1065+BH1065+BM1065+BR1065+BW1065</f>
        <v>0</v>
      </c>
      <c r="AC1065" s="220">
        <f>AW1065+BB1065+BI1065+BN1065+BS1065+BX1065</f>
        <v>0</v>
      </c>
      <c r="AD1065" s="221">
        <f>AX1065+BC1065+BJ1065+BO1065+BT1065+BY1065</f>
        <v>91026</v>
      </c>
      <c r="AE1065" s="252"/>
      <c r="AF1065" s="252"/>
      <c r="AH1065" s="251">
        <f>SUM(AI1065:AL1065)</f>
        <v>29783</v>
      </c>
      <c r="AI1065" s="240"/>
      <c r="AJ1065" s="240"/>
      <c r="AK1065" s="240"/>
      <c r="AL1065" s="393">
        <v>29783</v>
      </c>
      <c r="AM1065" s="254"/>
      <c r="AN1065" s="262"/>
      <c r="AO1065" s="249">
        <f>SUM(AP1065:AS1065)</f>
        <v>30062</v>
      </c>
      <c r="AP1065" s="240"/>
      <c r="AQ1065" s="240"/>
      <c r="AR1065" s="240"/>
      <c r="AS1065" s="243">
        <v>30062</v>
      </c>
      <c r="AT1065" s="214">
        <f>SUM(AU1065:AX1065)</f>
        <v>30342</v>
      </c>
      <c r="AU1065" s="240"/>
      <c r="AV1065" s="240"/>
      <c r="AW1065" s="240"/>
      <c r="AX1065" s="241">
        <v>30342</v>
      </c>
      <c r="AY1065" s="249">
        <f>SUM(AZ1065:BC1065)</f>
        <v>30342</v>
      </c>
      <c r="AZ1065" s="240"/>
      <c r="BA1065" s="240"/>
      <c r="BB1065" s="240"/>
      <c r="BC1065" s="247">
        <v>30342</v>
      </c>
      <c r="BD1065" s="254"/>
      <c r="BE1065" s="252"/>
      <c r="BF1065" s="249">
        <f>SUM(BG1065:BJ1065)</f>
        <v>30342</v>
      </c>
      <c r="BG1065" s="240"/>
      <c r="BH1065" s="240"/>
      <c r="BI1065" s="240"/>
      <c r="BJ1065" s="241">
        <v>30342</v>
      </c>
      <c r="BK1065" s="249">
        <f>SUM(BL1065:BO1065)</f>
        <v>0</v>
      </c>
      <c r="BL1065" s="240"/>
      <c r="BM1065" s="240"/>
      <c r="BN1065" s="240"/>
      <c r="BO1065" s="247"/>
      <c r="BP1065" s="223">
        <f>SUM(BQ1065:BT1065)</f>
        <v>0</v>
      </c>
      <c r="BQ1065" s="240"/>
      <c r="BR1065" s="240"/>
      <c r="BS1065" s="240"/>
      <c r="BT1065" s="247"/>
      <c r="BU1065" s="249">
        <f>SUM(BV1065:BY1065)</f>
        <v>0</v>
      </c>
      <c r="BV1065" s="240"/>
      <c r="BW1065" s="240"/>
      <c r="BX1065" s="240"/>
      <c r="BY1065" s="247"/>
      <c r="CA1065" s="222">
        <v>935</v>
      </c>
      <c r="CB1065" s="216"/>
      <c r="CC1065" s="216"/>
      <c r="CD1065" s="216"/>
      <c r="CE1065" s="216"/>
      <c r="CF1065" s="216">
        <f t="shared" si="800"/>
        <v>0</v>
      </c>
      <c r="CH1065" s="263" t="s">
        <v>75</v>
      </c>
      <c r="CJ1065" s="274">
        <v>162</v>
      </c>
    </row>
    <row r="1066" spans="1:88" s="211" customFormat="1" ht="16.5" customHeight="1" x14ac:dyDescent="0.15">
      <c r="A1066" s="213"/>
      <c r="B1066" s="237"/>
      <c r="C1066" s="303"/>
      <c r="D1066" s="680" t="s">
        <v>1033</v>
      </c>
      <c r="E1066" s="267"/>
      <c r="F1066" s="292"/>
      <c r="G1066" s="227"/>
      <c r="H1066" s="1175" t="s">
        <v>252</v>
      </c>
      <c r="I1066" s="230"/>
      <c r="J1066" s="231"/>
      <c r="K1066" s="234"/>
      <c r="L1066" s="234"/>
      <c r="M1066" s="234"/>
      <c r="N1066" s="234"/>
      <c r="O1066" s="234"/>
      <c r="P1066" s="234"/>
      <c r="Q1066" s="235"/>
      <c r="R1066" s="255"/>
      <c r="S1066" s="255"/>
      <c r="T1066" s="936">
        <f>SUBTOTAL(9,T1065:T1065)</f>
        <v>150871</v>
      </c>
      <c r="U1066" s="1138">
        <f t="shared" ref="U1066:AD1066" si="809">SUBTOTAL(9,U1065:U1065)</f>
        <v>59845</v>
      </c>
      <c r="V1066" s="220">
        <f t="shared" si="809"/>
        <v>0</v>
      </c>
      <c r="W1066" s="220">
        <f t="shared" si="809"/>
        <v>0</v>
      </c>
      <c r="X1066" s="220">
        <f t="shared" si="809"/>
        <v>0</v>
      </c>
      <c r="Y1066" s="221">
        <f t="shared" si="809"/>
        <v>59845</v>
      </c>
      <c r="Z1066" s="936">
        <f t="shared" si="809"/>
        <v>91026</v>
      </c>
      <c r="AA1066" s="220">
        <f t="shared" si="809"/>
        <v>0</v>
      </c>
      <c r="AB1066" s="220">
        <f t="shared" si="809"/>
        <v>0</v>
      </c>
      <c r="AC1066" s="220">
        <f t="shared" si="809"/>
        <v>0</v>
      </c>
      <c r="AD1066" s="1104">
        <f t="shared" si="809"/>
        <v>91026</v>
      </c>
      <c r="AE1066" s="252"/>
      <c r="AF1066" s="252"/>
      <c r="AH1066" s="251"/>
      <c r="AI1066" s="240"/>
      <c r="AJ1066" s="240"/>
      <c r="AK1066" s="240"/>
      <c r="AL1066" s="729"/>
      <c r="AM1066" s="254"/>
      <c r="AN1066" s="262"/>
      <c r="AO1066" s="249"/>
      <c r="AP1066" s="240"/>
      <c r="AQ1066" s="240"/>
      <c r="AR1066" s="240"/>
      <c r="AS1066" s="243"/>
      <c r="AT1066" s="214"/>
      <c r="AU1066" s="240"/>
      <c r="AV1066" s="240"/>
      <c r="AW1066" s="240"/>
      <c r="AX1066" s="241"/>
      <c r="AY1066" s="249"/>
      <c r="AZ1066" s="240"/>
      <c r="BA1066" s="240"/>
      <c r="BB1066" s="240"/>
      <c r="BC1066" s="247"/>
      <c r="BD1066" s="254"/>
      <c r="BE1066" s="252"/>
      <c r="BF1066" s="249"/>
      <c r="BG1066" s="240"/>
      <c r="BH1066" s="240"/>
      <c r="BI1066" s="240"/>
      <c r="BJ1066" s="241"/>
      <c r="BK1066" s="249"/>
      <c r="BL1066" s="240"/>
      <c r="BM1066" s="240"/>
      <c r="BN1066" s="240"/>
      <c r="BO1066" s="247"/>
      <c r="BP1066" s="223"/>
      <c r="BQ1066" s="240"/>
      <c r="BR1066" s="240"/>
      <c r="BS1066" s="240"/>
      <c r="BT1066" s="247"/>
      <c r="BU1066" s="249"/>
      <c r="BV1066" s="240"/>
      <c r="BW1066" s="240"/>
      <c r="BX1066" s="240"/>
      <c r="BY1066" s="247"/>
      <c r="CA1066" s="222"/>
      <c r="CB1066" s="216"/>
      <c r="CC1066" s="216"/>
      <c r="CD1066" s="216"/>
      <c r="CE1066" s="216"/>
      <c r="CF1066" s="216">
        <f t="shared" si="800"/>
        <v>0</v>
      </c>
      <c r="CH1066" s="263"/>
      <c r="CJ1066" s="274"/>
    </row>
    <row r="1067" spans="1:88" s="211" customFormat="1" ht="16.5" customHeight="1" x14ac:dyDescent="0.15">
      <c r="A1067" s="213">
        <f>+ROW()-14</f>
        <v>1053</v>
      </c>
      <c r="B1067" s="236" t="s">
        <v>26</v>
      </c>
      <c r="C1067" s="268" t="s">
        <v>1044</v>
      </c>
      <c r="D1067" s="266" t="s">
        <v>1045</v>
      </c>
      <c r="E1067" s="267" t="s">
        <v>886</v>
      </c>
      <c r="F1067" s="272" t="s">
        <v>887</v>
      </c>
      <c r="G1067" s="224" t="s">
        <v>926</v>
      </c>
      <c r="H1067" s="263">
        <v>3</v>
      </c>
      <c r="I1067" s="230">
        <v>44256</v>
      </c>
      <c r="J1067" s="231">
        <v>44651</v>
      </c>
      <c r="K1067" s="232">
        <v>10</v>
      </c>
      <c r="L1067" s="232">
        <v>9</v>
      </c>
      <c r="M1067" s="232">
        <v>2</v>
      </c>
      <c r="N1067" s="232">
        <v>1</v>
      </c>
      <c r="O1067" s="232">
        <v>1</v>
      </c>
      <c r="P1067" s="232">
        <v>1</v>
      </c>
      <c r="Q1067" s="233">
        <v>1</v>
      </c>
      <c r="R1067" s="255"/>
      <c r="S1067" s="255"/>
      <c r="T1067" s="258">
        <v>47600</v>
      </c>
      <c r="U1067" s="214">
        <f t="shared" ref="U1067:Y1067" si="810">AH1067+AO1067</f>
        <v>0</v>
      </c>
      <c r="V1067" s="218">
        <f t="shared" si="810"/>
        <v>0</v>
      </c>
      <c r="W1067" s="218">
        <f t="shared" si="810"/>
        <v>0</v>
      </c>
      <c r="X1067" s="218">
        <f t="shared" si="810"/>
        <v>0</v>
      </c>
      <c r="Y1067" s="212">
        <f t="shared" si="810"/>
        <v>0</v>
      </c>
      <c r="Z1067" s="214">
        <f t="shared" ref="Z1067:AD1067" si="811">AT1067+AY1067+BF1067+BK1067+BP1067+BU1067</f>
        <v>47600</v>
      </c>
      <c r="AA1067" s="218">
        <f t="shared" si="811"/>
        <v>0</v>
      </c>
      <c r="AB1067" s="218">
        <f t="shared" si="811"/>
        <v>0</v>
      </c>
      <c r="AC1067" s="218">
        <f t="shared" si="811"/>
        <v>0</v>
      </c>
      <c r="AD1067" s="212">
        <f t="shared" si="811"/>
        <v>47600</v>
      </c>
      <c r="AE1067" s="252"/>
      <c r="AF1067" s="252"/>
      <c r="AH1067" s="249">
        <f>SUM(AI1067:AL1067)</f>
        <v>0</v>
      </c>
      <c r="AI1067" s="238"/>
      <c r="AJ1067" s="238"/>
      <c r="AK1067" s="238"/>
      <c r="AL1067" s="239"/>
      <c r="AM1067" s="254"/>
      <c r="AN1067" s="262"/>
      <c r="AO1067" s="249">
        <f>SUM(AP1067:AS1067)</f>
        <v>0</v>
      </c>
      <c r="AP1067" s="238"/>
      <c r="AQ1067" s="238"/>
      <c r="AR1067" s="238"/>
      <c r="AS1067" s="242"/>
      <c r="AT1067" s="214">
        <f>SUM(AU1067:AX1067)</f>
        <v>0</v>
      </c>
      <c r="AU1067" s="238"/>
      <c r="AV1067" s="238"/>
      <c r="AW1067" s="238"/>
      <c r="AX1067" s="239"/>
      <c r="AY1067" s="249">
        <f>SUM(AZ1067:BC1067)</f>
        <v>47600</v>
      </c>
      <c r="AZ1067" s="238"/>
      <c r="BA1067" s="238"/>
      <c r="BB1067" s="238"/>
      <c r="BC1067" s="246">
        <v>47600</v>
      </c>
      <c r="BD1067" s="254"/>
      <c r="BE1067" s="252"/>
      <c r="BF1067" s="249">
        <f>SUM(BG1067:BJ1067)</f>
        <v>0</v>
      </c>
      <c r="BG1067" s="238"/>
      <c r="BH1067" s="238"/>
      <c r="BI1067" s="238"/>
      <c r="BJ1067" s="239"/>
      <c r="BK1067" s="249">
        <f>SUM(BL1067:BO1067)</f>
        <v>0</v>
      </c>
      <c r="BL1067" s="238"/>
      <c r="BM1067" s="238"/>
      <c r="BN1067" s="238"/>
      <c r="BO1067" s="246"/>
      <c r="BP1067" s="223">
        <f>SUM(BQ1067:BT1067)</f>
        <v>0</v>
      </c>
      <c r="BQ1067" s="238"/>
      <c r="BR1067" s="238"/>
      <c r="BS1067" s="238"/>
      <c r="BT1067" s="246"/>
      <c r="BU1067" s="249">
        <f>SUM(BV1067:BY1067)</f>
        <v>0</v>
      </c>
      <c r="BV1067" s="238"/>
      <c r="BW1067" s="238"/>
      <c r="BX1067" s="238"/>
      <c r="BY1067" s="246"/>
      <c r="CA1067" s="222">
        <v>943</v>
      </c>
      <c r="CB1067" s="216"/>
      <c r="CC1067" s="216"/>
      <c r="CD1067" s="216"/>
      <c r="CE1067" s="216"/>
      <c r="CF1067" s="216">
        <f>+T1067-Z1067-U1067</f>
        <v>0</v>
      </c>
      <c r="CH1067" s="263">
        <v>32</v>
      </c>
      <c r="CJ1067" s="274">
        <v>161</v>
      </c>
    </row>
    <row r="1068" spans="1:88" s="211" customFormat="1" ht="16.5" customHeight="1" x14ac:dyDescent="0.15">
      <c r="A1068" s="213">
        <f>+ROW()-14</f>
        <v>1054</v>
      </c>
      <c r="B1068" s="236" t="s">
        <v>26</v>
      </c>
      <c r="C1068" s="268" t="s">
        <v>1042</v>
      </c>
      <c r="D1068" s="266" t="s">
        <v>1042</v>
      </c>
      <c r="E1068" s="267" t="s">
        <v>886</v>
      </c>
      <c r="F1068" s="272" t="s">
        <v>887</v>
      </c>
      <c r="G1068" s="224" t="s">
        <v>1043</v>
      </c>
      <c r="H1068" s="263">
        <v>3</v>
      </c>
      <c r="I1068" s="230">
        <v>44270</v>
      </c>
      <c r="J1068" s="231">
        <v>44651</v>
      </c>
      <c r="K1068" s="232">
        <v>10</v>
      </c>
      <c r="L1068" s="232">
        <v>9</v>
      </c>
      <c r="M1068" s="232">
        <v>3</v>
      </c>
      <c r="N1068" s="232">
        <v>1</v>
      </c>
      <c r="O1068" s="232">
        <v>1</v>
      </c>
      <c r="P1068" s="232">
        <v>1</v>
      </c>
      <c r="Q1068" s="233">
        <v>1</v>
      </c>
      <c r="R1068" s="255"/>
      <c r="S1068" s="255"/>
      <c r="T1068" s="258">
        <v>55000</v>
      </c>
      <c r="U1068" s="214">
        <f>AH1068+AO1068</f>
        <v>0</v>
      </c>
      <c r="V1068" s="218">
        <f>AI1068+AP1068</f>
        <v>0</v>
      </c>
      <c r="W1068" s="218">
        <f>AJ1068+AQ1068</f>
        <v>0</v>
      </c>
      <c r="X1068" s="218">
        <f>AK1068+AR1068</f>
        <v>0</v>
      </c>
      <c r="Y1068" s="212">
        <f>AL1068+AS1068</f>
        <v>0</v>
      </c>
      <c r="Z1068" s="214">
        <f>AT1068+AY1068+BF1068+BK1068+BP1068+BU1068</f>
        <v>55000</v>
      </c>
      <c r="AA1068" s="218">
        <f>AU1068+AZ1068+BG1068+BL1068+BQ1068+BV1068</f>
        <v>0</v>
      </c>
      <c r="AB1068" s="218">
        <f>AV1068+BA1068+BH1068+BM1068+BR1068+BW1068</f>
        <v>0</v>
      </c>
      <c r="AC1068" s="218">
        <f>AW1068+BB1068+BI1068+BN1068+BS1068+BX1068</f>
        <v>0</v>
      </c>
      <c r="AD1068" s="212">
        <f>AX1068+BC1068+BJ1068+BO1068+BT1068+BY1068</f>
        <v>55000</v>
      </c>
      <c r="AE1068" s="252"/>
      <c r="AF1068" s="252"/>
      <c r="AH1068" s="249">
        <f>SUM(AI1068:AL1068)</f>
        <v>0</v>
      </c>
      <c r="AI1068" s="238"/>
      <c r="AJ1068" s="238"/>
      <c r="AK1068" s="238"/>
      <c r="AL1068" s="239"/>
      <c r="AM1068" s="254"/>
      <c r="AN1068" s="262"/>
      <c r="AO1068" s="249">
        <f>SUM(AP1068:AS1068)</f>
        <v>0</v>
      </c>
      <c r="AP1068" s="238"/>
      <c r="AQ1068" s="238"/>
      <c r="AR1068" s="238"/>
      <c r="AS1068" s="242"/>
      <c r="AT1068" s="214">
        <f>SUM(AU1068:AX1068)</f>
        <v>0</v>
      </c>
      <c r="AU1068" s="238"/>
      <c r="AV1068" s="238"/>
      <c r="AW1068" s="238"/>
      <c r="AX1068" s="239"/>
      <c r="AY1068" s="249">
        <f>SUM(AZ1068:BC1068)</f>
        <v>55000</v>
      </c>
      <c r="AZ1068" s="238"/>
      <c r="BA1068" s="238"/>
      <c r="BB1068" s="238"/>
      <c r="BC1068" s="246">
        <v>55000</v>
      </c>
      <c r="BD1068" s="254"/>
      <c r="BE1068" s="252"/>
      <c r="BF1068" s="249">
        <f>SUM(BG1068:BJ1068)</f>
        <v>0</v>
      </c>
      <c r="BG1068" s="238"/>
      <c r="BH1068" s="238"/>
      <c r="BI1068" s="238"/>
      <c r="BJ1068" s="239"/>
      <c r="BK1068" s="249">
        <f>SUM(BL1068:BO1068)</f>
        <v>0</v>
      </c>
      <c r="BL1068" s="238"/>
      <c r="BM1068" s="238"/>
      <c r="BN1068" s="238"/>
      <c r="BO1068" s="246"/>
      <c r="BP1068" s="223">
        <f>SUM(BQ1068:BT1068)</f>
        <v>0</v>
      </c>
      <c r="BQ1068" s="238"/>
      <c r="BR1068" s="238"/>
      <c r="BS1068" s="238"/>
      <c r="BT1068" s="246"/>
      <c r="BU1068" s="249">
        <f>SUM(BV1068:BY1068)</f>
        <v>0</v>
      </c>
      <c r="BV1068" s="238"/>
      <c r="BW1068" s="238"/>
      <c r="BX1068" s="238"/>
      <c r="BY1068" s="246"/>
      <c r="CA1068" s="222">
        <v>941</v>
      </c>
      <c r="CB1068" s="216"/>
      <c r="CC1068" s="216"/>
      <c r="CD1068" s="216"/>
      <c r="CE1068" s="216"/>
      <c r="CF1068" s="216">
        <f t="shared" si="800"/>
        <v>0</v>
      </c>
      <c r="CH1068" s="263">
        <v>32</v>
      </c>
      <c r="CJ1068" s="274">
        <v>161</v>
      </c>
    </row>
    <row r="1069" spans="1:88" s="211" customFormat="1" ht="16.5" customHeight="1" x14ac:dyDescent="0.15">
      <c r="A1069" s="213"/>
      <c r="B1069" s="236"/>
      <c r="C1069" s="268"/>
      <c r="D1069" s="697" t="s">
        <v>1042</v>
      </c>
      <c r="E1069" s="267"/>
      <c r="F1069" s="272"/>
      <c r="G1069" s="224"/>
      <c r="H1069" s="1175">
        <v>3</v>
      </c>
      <c r="I1069" s="230"/>
      <c r="J1069" s="231"/>
      <c r="K1069" s="232"/>
      <c r="L1069" s="232"/>
      <c r="M1069" s="232"/>
      <c r="N1069" s="232"/>
      <c r="O1069" s="232"/>
      <c r="P1069" s="232"/>
      <c r="Q1069" s="233"/>
      <c r="R1069" s="255"/>
      <c r="S1069" s="255"/>
      <c r="T1069" s="939">
        <f>SUBTOTAL(9,T1068:T1068)</f>
        <v>55000</v>
      </c>
      <c r="U1069" s="214">
        <f t="shared" ref="U1069:AD1069" si="812">SUBTOTAL(9,U1068:U1068)</f>
        <v>0</v>
      </c>
      <c r="V1069" s="218">
        <f t="shared" si="812"/>
        <v>0</v>
      </c>
      <c r="W1069" s="218">
        <f t="shared" si="812"/>
        <v>0</v>
      </c>
      <c r="X1069" s="218">
        <f t="shared" si="812"/>
        <v>0</v>
      </c>
      <c r="Y1069" s="212">
        <f t="shared" si="812"/>
        <v>0</v>
      </c>
      <c r="Z1069" s="939">
        <f t="shared" si="812"/>
        <v>55000</v>
      </c>
      <c r="AA1069" s="218">
        <f t="shared" si="812"/>
        <v>0</v>
      </c>
      <c r="AB1069" s="218">
        <f t="shared" si="812"/>
        <v>0</v>
      </c>
      <c r="AC1069" s="218">
        <f t="shared" si="812"/>
        <v>0</v>
      </c>
      <c r="AD1069" s="1141">
        <f t="shared" si="812"/>
        <v>55000</v>
      </c>
      <c r="AE1069" s="252"/>
      <c r="AF1069" s="252"/>
      <c r="AH1069" s="249"/>
      <c r="AI1069" s="238"/>
      <c r="AJ1069" s="238"/>
      <c r="AK1069" s="238"/>
      <c r="AL1069" s="239"/>
      <c r="AM1069" s="254"/>
      <c r="AN1069" s="262"/>
      <c r="AO1069" s="249"/>
      <c r="AP1069" s="238"/>
      <c r="AQ1069" s="238"/>
      <c r="AR1069" s="238"/>
      <c r="AS1069" s="242"/>
      <c r="AT1069" s="214"/>
      <c r="AU1069" s="238"/>
      <c r="AV1069" s="238"/>
      <c r="AW1069" s="238"/>
      <c r="AX1069" s="239"/>
      <c r="AY1069" s="249"/>
      <c r="AZ1069" s="238"/>
      <c r="BA1069" s="238"/>
      <c r="BB1069" s="238"/>
      <c r="BC1069" s="246"/>
      <c r="BD1069" s="254"/>
      <c r="BE1069" s="252"/>
      <c r="BF1069" s="249"/>
      <c r="BG1069" s="238"/>
      <c r="BH1069" s="238"/>
      <c r="BI1069" s="238"/>
      <c r="BJ1069" s="239"/>
      <c r="BK1069" s="249"/>
      <c r="BL1069" s="238"/>
      <c r="BM1069" s="238"/>
      <c r="BN1069" s="238"/>
      <c r="BO1069" s="246"/>
      <c r="BP1069" s="223"/>
      <c r="BQ1069" s="238"/>
      <c r="BR1069" s="238"/>
      <c r="BS1069" s="238"/>
      <c r="BT1069" s="246"/>
      <c r="BU1069" s="249"/>
      <c r="BV1069" s="238"/>
      <c r="BW1069" s="238"/>
      <c r="BX1069" s="238"/>
      <c r="BY1069" s="246"/>
      <c r="CA1069" s="222"/>
      <c r="CB1069" s="216"/>
      <c r="CC1069" s="216"/>
      <c r="CD1069" s="216"/>
      <c r="CE1069" s="216"/>
      <c r="CF1069" s="216">
        <f t="shared" si="800"/>
        <v>0</v>
      </c>
      <c r="CH1069" s="263"/>
      <c r="CJ1069" s="274"/>
    </row>
    <row r="1070" spans="1:88" s="211" customFormat="1" ht="16.5" customHeight="1" x14ac:dyDescent="0.15">
      <c r="A1070" s="213">
        <f>+ROW()-14</f>
        <v>1056</v>
      </c>
      <c r="B1070" s="236" t="s">
        <v>26</v>
      </c>
      <c r="C1070" s="268" t="s">
        <v>1046</v>
      </c>
      <c r="D1070" s="266" t="s">
        <v>1045</v>
      </c>
      <c r="E1070" s="267" t="s">
        <v>886</v>
      </c>
      <c r="F1070" s="272" t="s">
        <v>887</v>
      </c>
      <c r="G1070" s="224" t="s">
        <v>1047</v>
      </c>
      <c r="H1070" s="263">
        <v>3</v>
      </c>
      <c r="I1070" s="230">
        <v>44256</v>
      </c>
      <c r="J1070" s="231">
        <v>44651</v>
      </c>
      <c r="K1070" s="232">
        <v>10</v>
      </c>
      <c r="L1070" s="232">
        <v>9</v>
      </c>
      <c r="M1070" s="232">
        <v>3</v>
      </c>
      <c r="N1070" s="232">
        <v>1</v>
      </c>
      <c r="O1070" s="232">
        <v>1</v>
      </c>
      <c r="P1070" s="232">
        <v>1</v>
      </c>
      <c r="Q1070" s="233">
        <v>1</v>
      </c>
      <c r="R1070" s="255"/>
      <c r="S1070" s="255"/>
      <c r="T1070" s="258">
        <v>40660</v>
      </c>
      <c r="U1070" s="214">
        <f>AH1070+AO1070</f>
        <v>0</v>
      </c>
      <c r="V1070" s="218">
        <f>AI1070+AP1070</f>
        <v>0</v>
      </c>
      <c r="W1070" s="218">
        <f>AJ1070+AQ1070</f>
        <v>0</v>
      </c>
      <c r="X1070" s="218">
        <f>AK1070+AR1070</f>
        <v>0</v>
      </c>
      <c r="Y1070" s="212">
        <f>AL1070+AS1070</f>
        <v>0</v>
      </c>
      <c r="Z1070" s="214">
        <f>AT1070+AY1070+BF1070+BK1070+BP1070+BU1070</f>
        <v>40660</v>
      </c>
      <c r="AA1070" s="218">
        <f>AU1070+AZ1070+BG1070+BL1070+BQ1070+BV1070</f>
        <v>0</v>
      </c>
      <c r="AB1070" s="218">
        <f>AV1070+BA1070+BH1070+BM1070+BR1070+BW1070</f>
        <v>0</v>
      </c>
      <c r="AC1070" s="218">
        <f>AW1070+BB1070+BI1070+BN1070+BS1070+BX1070</f>
        <v>0</v>
      </c>
      <c r="AD1070" s="212">
        <f>AX1070+BC1070+BJ1070+BO1070+BT1070+BY1070</f>
        <v>40660</v>
      </c>
      <c r="AE1070" s="252"/>
      <c r="AF1070" s="252"/>
      <c r="AH1070" s="249">
        <f>SUM(AI1070:AL1070)</f>
        <v>0</v>
      </c>
      <c r="AI1070" s="238"/>
      <c r="AJ1070" s="238"/>
      <c r="AK1070" s="238"/>
      <c r="AL1070" s="239"/>
      <c r="AM1070" s="254"/>
      <c r="AN1070" s="262"/>
      <c r="AO1070" s="249">
        <f>SUM(AP1070:AS1070)</f>
        <v>0</v>
      </c>
      <c r="AP1070" s="238"/>
      <c r="AQ1070" s="238"/>
      <c r="AR1070" s="238"/>
      <c r="AS1070" s="242"/>
      <c r="AT1070" s="214">
        <f>SUM(AU1070:AX1070)</f>
        <v>0</v>
      </c>
      <c r="AU1070" s="238"/>
      <c r="AV1070" s="238"/>
      <c r="AW1070" s="238"/>
      <c r="AX1070" s="239"/>
      <c r="AY1070" s="249">
        <f>SUM(AZ1070:BC1070)</f>
        <v>40660</v>
      </c>
      <c r="AZ1070" s="238"/>
      <c r="BA1070" s="238"/>
      <c r="BB1070" s="238"/>
      <c r="BC1070" s="246">
        <v>40660</v>
      </c>
      <c r="BD1070" s="254"/>
      <c r="BE1070" s="252"/>
      <c r="BF1070" s="249">
        <f>SUM(BG1070:BJ1070)</f>
        <v>0</v>
      </c>
      <c r="BG1070" s="238"/>
      <c r="BH1070" s="238"/>
      <c r="BI1070" s="238"/>
      <c r="BJ1070" s="239"/>
      <c r="BK1070" s="249">
        <f>SUM(BL1070:BO1070)</f>
        <v>0</v>
      </c>
      <c r="BL1070" s="238"/>
      <c r="BM1070" s="238"/>
      <c r="BN1070" s="238"/>
      <c r="BO1070" s="246"/>
      <c r="BP1070" s="223">
        <f>SUM(BQ1070:BT1070)</f>
        <v>0</v>
      </c>
      <c r="BQ1070" s="238"/>
      <c r="BR1070" s="238"/>
      <c r="BS1070" s="238"/>
      <c r="BT1070" s="246"/>
      <c r="BU1070" s="249">
        <f>SUM(BV1070:BY1070)</f>
        <v>0</v>
      </c>
      <c r="BV1070" s="238"/>
      <c r="BW1070" s="238"/>
      <c r="BX1070" s="238"/>
      <c r="BY1070" s="246"/>
      <c r="CA1070" s="222">
        <v>944</v>
      </c>
      <c r="CB1070" s="216"/>
      <c r="CC1070" s="216"/>
      <c r="CD1070" s="216"/>
      <c r="CE1070" s="216"/>
      <c r="CF1070" s="216">
        <f>+T1070-Z1070-U1070</f>
        <v>0</v>
      </c>
      <c r="CH1070" s="263">
        <v>32</v>
      </c>
      <c r="CJ1070" s="274">
        <v>161</v>
      </c>
    </row>
    <row r="1071" spans="1:88" s="211" customFormat="1" ht="16.5" customHeight="1" x14ac:dyDescent="0.15">
      <c r="A1071" s="213"/>
      <c r="B1071" s="236"/>
      <c r="C1071" s="696" t="s">
        <v>2048</v>
      </c>
      <c r="D1071" s="697" t="s">
        <v>1045</v>
      </c>
      <c r="E1071" s="267"/>
      <c r="F1071" s="272"/>
      <c r="G1071" s="224"/>
      <c r="H1071" s="263"/>
      <c r="I1071" s="230"/>
      <c r="J1071" s="231"/>
      <c r="K1071" s="232"/>
      <c r="L1071" s="232"/>
      <c r="M1071" s="232"/>
      <c r="N1071" s="232"/>
      <c r="O1071" s="232"/>
      <c r="P1071" s="232"/>
      <c r="Q1071" s="233"/>
      <c r="R1071" s="255"/>
      <c r="S1071" s="255"/>
      <c r="T1071" s="258">
        <v>740</v>
      </c>
      <c r="U1071" s="214"/>
      <c r="V1071" s="218"/>
      <c r="W1071" s="218"/>
      <c r="X1071" s="218"/>
      <c r="Y1071" s="212"/>
      <c r="Z1071" s="214">
        <v>740</v>
      </c>
      <c r="AA1071" s="218"/>
      <c r="AB1071" s="218"/>
      <c r="AC1071" s="218"/>
      <c r="AD1071" s="212">
        <v>740</v>
      </c>
      <c r="AE1071" s="252"/>
      <c r="AF1071" s="252"/>
      <c r="AH1071" s="249"/>
      <c r="AI1071" s="238"/>
      <c r="AJ1071" s="238"/>
      <c r="AK1071" s="238"/>
      <c r="AL1071" s="239"/>
      <c r="AM1071" s="254"/>
      <c r="AN1071" s="262"/>
      <c r="AO1071" s="249"/>
      <c r="AP1071" s="238"/>
      <c r="AQ1071" s="238"/>
      <c r="AR1071" s="238"/>
      <c r="AS1071" s="242"/>
      <c r="AT1071" s="214"/>
      <c r="AU1071" s="238"/>
      <c r="AV1071" s="238"/>
      <c r="AW1071" s="238"/>
      <c r="AX1071" s="239"/>
      <c r="AY1071" s="249"/>
      <c r="AZ1071" s="238"/>
      <c r="BA1071" s="238"/>
      <c r="BB1071" s="238"/>
      <c r="BC1071" s="246"/>
      <c r="BD1071" s="254"/>
      <c r="BE1071" s="252"/>
      <c r="BF1071" s="249"/>
      <c r="BG1071" s="238"/>
      <c r="BH1071" s="238"/>
      <c r="BI1071" s="238"/>
      <c r="BJ1071" s="239"/>
      <c r="BK1071" s="249"/>
      <c r="BL1071" s="238"/>
      <c r="BM1071" s="238"/>
      <c r="BN1071" s="238"/>
      <c r="BO1071" s="246"/>
      <c r="BP1071" s="223"/>
      <c r="BQ1071" s="238"/>
      <c r="BR1071" s="238"/>
      <c r="BS1071" s="238"/>
      <c r="BT1071" s="246"/>
      <c r="BU1071" s="249"/>
      <c r="BV1071" s="238"/>
      <c r="BW1071" s="238"/>
      <c r="BX1071" s="238"/>
      <c r="BY1071" s="246"/>
      <c r="CA1071" s="222"/>
      <c r="CB1071" s="216"/>
      <c r="CC1071" s="216"/>
      <c r="CD1071" s="216"/>
      <c r="CE1071" s="216"/>
      <c r="CF1071" s="216">
        <f>+T1071-Z1071-U1071</f>
        <v>0</v>
      </c>
      <c r="CH1071" s="263"/>
      <c r="CJ1071" s="274"/>
    </row>
    <row r="1072" spans="1:88" s="211" customFormat="1" ht="16.5" customHeight="1" x14ac:dyDescent="0.15">
      <c r="A1072" s="213"/>
      <c r="B1072" s="236"/>
      <c r="C1072" s="268"/>
      <c r="D1072" s="697" t="s">
        <v>1045</v>
      </c>
      <c r="E1072" s="267"/>
      <c r="F1072" s="272"/>
      <c r="G1072" s="224"/>
      <c r="H1072" s="1175">
        <v>3</v>
      </c>
      <c r="I1072" s="230"/>
      <c r="J1072" s="231"/>
      <c r="K1072" s="232"/>
      <c r="L1072" s="232"/>
      <c r="M1072" s="232"/>
      <c r="N1072" s="232"/>
      <c r="O1072" s="232"/>
      <c r="P1072" s="232"/>
      <c r="Q1072" s="233"/>
      <c r="R1072" s="255"/>
      <c r="S1072" s="255"/>
      <c r="T1072" s="939">
        <f t="shared" ref="T1072:AD1072" si="813">SUBTOTAL(9,T1067:T1071)</f>
        <v>144000</v>
      </c>
      <c r="U1072" s="214">
        <f t="shared" si="813"/>
        <v>0</v>
      </c>
      <c r="V1072" s="218">
        <f t="shared" si="813"/>
        <v>0</v>
      </c>
      <c r="W1072" s="218">
        <f t="shared" si="813"/>
        <v>0</v>
      </c>
      <c r="X1072" s="218">
        <f t="shared" si="813"/>
        <v>0</v>
      </c>
      <c r="Y1072" s="212">
        <f t="shared" si="813"/>
        <v>0</v>
      </c>
      <c r="Z1072" s="939">
        <f t="shared" si="813"/>
        <v>144000</v>
      </c>
      <c r="AA1072" s="218">
        <f t="shared" si="813"/>
        <v>0</v>
      </c>
      <c r="AB1072" s="218">
        <f t="shared" si="813"/>
        <v>0</v>
      </c>
      <c r="AC1072" s="218">
        <f t="shared" si="813"/>
        <v>0</v>
      </c>
      <c r="AD1072" s="1141">
        <f t="shared" si="813"/>
        <v>144000</v>
      </c>
      <c r="AE1072" s="252"/>
      <c r="AF1072" s="252"/>
      <c r="AH1072" s="249"/>
      <c r="AI1072" s="238"/>
      <c r="AJ1072" s="238"/>
      <c r="AK1072" s="238"/>
      <c r="AL1072" s="239"/>
      <c r="AM1072" s="254"/>
      <c r="AN1072" s="262"/>
      <c r="AO1072" s="249"/>
      <c r="AP1072" s="238"/>
      <c r="AQ1072" s="238"/>
      <c r="AR1072" s="238"/>
      <c r="AS1072" s="242"/>
      <c r="AT1072" s="214"/>
      <c r="AU1072" s="238"/>
      <c r="AV1072" s="238"/>
      <c r="AW1072" s="238"/>
      <c r="AX1072" s="239"/>
      <c r="AY1072" s="249"/>
      <c r="AZ1072" s="238"/>
      <c r="BA1072" s="238"/>
      <c r="BB1072" s="238"/>
      <c r="BC1072" s="246"/>
      <c r="BD1072" s="254"/>
      <c r="BE1072" s="252"/>
      <c r="BF1072" s="249"/>
      <c r="BG1072" s="238"/>
      <c r="BH1072" s="238"/>
      <c r="BI1072" s="238"/>
      <c r="BJ1072" s="239"/>
      <c r="BK1072" s="249"/>
      <c r="BL1072" s="238"/>
      <c r="BM1072" s="238"/>
      <c r="BN1072" s="238"/>
      <c r="BO1072" s="246"/>
      <c r="BP1072" s="223"/>
      <c r="BQ1072" s="238"/>
      <c r="BR1072" s="238"/>
      <c r="BS1072" s="238"/>
      <c r="BT1072" s="246"/>
      <c r="BU1072" s="249"/>
      <c r="BV1072" s="238"/>
      <c r="BW1072" s="238"/>
      <c r="BX1072" s="238"/>
      <c r="BY1072" s="246"/>
      <c r="CA1072" s="222"/>
      <c r="CB1072" s="216"/>
      <c r="CC1072" s="216"/>
      <c r="CD1072" s="216"/>
      <c r="CE1072" s="216"/>
      <c r="CF1072" s="216">
        <f>+T1072-Z1072-U1072</f>
        <v>0</v>
      </c>
      <c r="CH1072" s="263"/>
      <c r="CJ1072" s="274"/>
    </row>
    <row r="1073" spans="1:88" s="211" customFormat="1" ht="16.5" customHeight="1" x14ac:dyDescent="0.15">
      <c r="A1073" s="213">
        <f>+ROW()-14</f>
        <v>1059</v>
      </c>
      <c r="B1073" s="236" t="s">
        <v>74</v>
      </c>
      <c r="C1073" s="268" t="s">
        <v>1888</v>
      </c>
      <c r="D1073" s="266" t="s">
        <v>1035</v>
      </c>
      <c r="E1073" s="267" t="s">
        <v>886</v>
      </c>
      <c r="F1073" s="272" t="s">
        <v>887</v>
      </c>
      <c r="G1073" s="224" t="s">
        <v>1036</v>
      </c>
      <c r="H1073" s="263" t="s">
        <v>1037</v>
      </c>
      <c r="I1073" s="230">
        <v>39356</v>
      </c>
      <c r="J1073" s="231">
        <v>44651</v>
      </c>
      <c r="K1073" s="232">
        <v>10</v>
      </c>
      <c r="L1073" s="232">
        <v>9</v>
      </c>
      <c r="M1073" s="232">
        <v>5</v>
      </c>
      <c r="N1073" s="232">
        <v>1</v>
      </c>
      <c r="O1073" s="232">
        <v>1</v>
      </c>
      <c r="P1073" s="232">
        <v>1</v>
      </c>
      <c r="Q1073" s="233">
        <v>1</v>
      </c>
      <c r="R1073" s="255"/>
      <c r="S1073" s="255"/>
      <c r="T1073" s="258" t="s">
        <v>1957</v>
      </c>
      <c r="U1073" s="214">
        <f>AH1073+AO1073</f>
        <v>3072737</v>
      </c>
      <c r="V1073" s="218">
        <f>AI1073+AP1073</f>
        <v>0</v>
      </c>
      <c r="W1073" s="218">
        <f>AJ1073+AQ1073</f>
        <v>0</v>
      </c>
      <c r="X1073" s="218">
        <f>AK1073+AR1073</f>
        <v>0</v>
      </c>
      <c r="Y1073" s="212" t="e">
        <f>AL1073+AS1073</f>
        <v>#VALUE!</v>
      </c>
      <c r="Z1073" s="214">
        <f>AT1073+AY1073+BF1073+BK1073+BP1073+BU1073</f>
        <v>0</v>
      </c>
      <c r="AA1073" s="218">
        <f>AU1073+AZ1073+BG1073+BL1073+BQ1073+BV1073</f>
        <v>0</v>
      </c>
      <c r="AB1073" s="218">
        <f>AV1073+BA1073+BH1073+BM1073+BR1073+BW1073</f>
        <v>0</v>
      </c>
      <c r="AC1073" s="218">
        <f>AW1073+BB1073+BI1073+BN1073+BS1073+BX1073</f>
        <v>0</v>
      </c>
      <c r="AD1073" s="212" t="e">
        <f>AX1073+BC1073+BJ1073+BO1073+BT1073+BY1073</f>
        <v>#VALUE!</v>
      </c>
      <c r="AE1073" s="252"/>
      <c r="AF1073" s="252"/>
      <c r="AH1073" s="249">
        <f>SUM(AI1073:AL1073)</f>
        <v>3072737</v>
      </c>
      <c r="AI1073" s="238"/>
      <c r="AJ1073" s="238"/>
      <c r="AK1073" s="238"/>
      <c r="AL1073" s="239">
        <v>3072737</v>
      </c>
      <c r="AM1073" s="254"/>
      <c r="AN1073" s="262"/>
      <c r="AO1073" s="249">
        <f>SUM(AP1073:AS1073)</f>
        <v>0</v>
      </c>
      <c r="AP1073" s="238"/>
      <c r="AQ1073" s="238"/>
      <c r="AR1073" s="238"/>
      <c r="AS1073" s="242" t="s">
        <v>1960</v>
      </c>
      <c r="AT1073" s="214">
        <f>SUM(AU1073:AX1073)</f>
        <v>0</v>
      </c>
      <c r="AU1073" s="238"/>
      <c r="AV1073" s="238"/>
      <c r="AW1073" s="238"/>
      <c r="AX1073" s="239" t="s">
        <v>1959</v>
      </c>
      <c r="AY1073" s="249">
        <f>SUM(AZ1073:BC1073)</f>
        <v>0</v>
      </c>
      <c r="AZ1073" s="238"/>
      <c r="BA1073" s="238"/>
      <c r="BB1073" s="238"/>
      <c r="BC1073" s="246" t="s">
        <v>1958</v>
      </c>
      <c r="BD1073" s="254"/>
      <c r="BE1073" s="252"/>
      <c r="BF1073" s="249">
        <f>SUM(BG1073:BJ1073)</f>
        <v>0</v>
      </c>
      <c r="BG1073" s="238"/>
      <c r="BH1073" s="238"/>
      <c r="BI1073" s="238"/>
      <c r="BJ1073" s="239"/>
      <c r="BK1073" s="249">
        <f>SUM(BL1073:BO1073)</f>
        <v>0</v>
      </c>
      <c r="BL1073" s="238"/>
      <c r="BM1073" s="238"/>
      <c r="BN1073" s="238"/>
      <c r="BO1073" s="246"/>
      <c r="BP1073" s="223">
        <f>SUM(BQ1073:BT1073)</f>
        <v>0</v>
      </c>
      <c r="BQ1073" s="238"/>
      <c r="BR1073" s="238"/>
      <c r="BS1073" s="238"/>
      <c r="BT1073" s="246"/>
      <c r="BU1073" s="249">
        <f>SUM(BV1073:BY1073)</f>
        <v>0</v>
      </c>
      <c r="BV1073" s="238"/>
      <c r="BW1073" s="238"/>
      <c r="BX1073" s="238"/>
      <c r="BY1073" s="246"/>
      <c r="CA1073" s="222">
        <v>937</v>
      </c>
      <c r="CB1073" s="216"/>
      <c r="CC1073" s="216"/>
      <c r="CD1073" s="216"/>
      <c r="CE1073" s="216"/>
      <c r="CF1073" s="216" t="e">
        <f>+T1073-Z1073-U1073</f>
        <v>#VALUE!</v>
      </c>
      <c r="CH1073" s="263" t="s">
        <v>1038</v>
      </c>
      <c r="CJ1073" s="274">
        <v>161</v>
      </c>
    </row>
    <row r="1074" spans="1:88" s="211" customFormat="1" ht="16.5" customHeight="1" x14ac:dyDescent="0.15">
      <c r="A1074" s="213"/>
      <c r="B1074" s="236"/>
      <c r="C1074" s="268"/>
      <c r="D1074" s="697" t="s">
        <v>1035</v>
      </c>
      <c r="E1074" s="267"/>
      <c r="F1074" s="272"/>
      <c r="G1074" s="224"/>
      <c r="H1074" s="1175" t="s">
        <v>1037</v>
      </c>
      <c r="I1074" s="230"/>
      <c r="J1074" s="231"/>
      <c r="K1074" s="232"/>
      <c r="L1074" s="232"/>
      <c r="M1074" s="232"/>
      <c r="N1074" s="232"/>
      <c r="O1074" s="232"/>
      <c r="P1074" s="232"/>
      <c r="Q1074" s="233"/>
      <c r="R1074" s="255"/>
      <c r="S1074" s="255"/>
      <c r="T1074" s="258" t="s">
        <v>1957</v>
      </c>
      <c r="U1074" s="214"/>
      <c r="V1074" s="218"/>
      <c r="W1074" s="218"/>
      <c r="X1074" s="218"/>
      <c r="Y1074" s="212"/>
      <c r="Z1074" s="258" t="s">
        <v>1957</v>
      </c>
      <c r="AA1074" s="218"/>
      <c r="AB1074" s="218"/>
      <c r="AC1074" s="218"/>
      <c r="AD1074" s="212"/>
      <c r="AE1074" s="252"/>
      <c r="AF1074" s="252"/>
      <c r="AH1074" s="249"/>
      <c r="AI1074" s="238"/>
      <c r="AJ1074" s="238"/>
      <c r="AK1074" s="238"/>
      <c r="AL1074" s="239"/>
      <c r="AM1074" s="254"/>
      <c r="AN1074" s="262"/>
      <c r="AO1074" s="249"/>
      <c r="AP1074" s="238"/>
      <c r="AQ1074" s="238"/>
      <c r="AR1074" s="238"/>
      <c r="AS1074" s="242"/>
      <c r="AT1074" s="214"/>
      <c r="AU1074" s="238"/>
      <c r="AV1074" s="238"/>
      <c r="AW1074" s="238"/>
      <c r="AX1074" s="239"/>
      <c r="AY1074" s="249"/>
      <c r="AZ1074" s="238"/>
      <c r="BA1074" s="238"/>
      <c r="BB1074" s="238"/>
      <c r="BC1074" s="246"/>
      <c r="BD1074" s="254"/>
      <c r="BE1074" s="252"/>
      <c r="BF1074" s="249"/>
      <c r="BG1074" s="238"/>
      <c r="BH1074" s="238"/>
      <c r="BI1074" s="238"/>
      <c r="BJ1074" s="239"/>
      <c r="BK1074" s="249"/>
      <c r="BL1074" s="238"/>
      <c r="BM1074" s="238"/>
      <c r="BN1074" s="238"/>
      <c r="BO1074" s="246"/>
      <c r="BP1074" s="223"/>
      <c r="BQ1074" s="238"/>
      <c r="BR1074" s="238"/>
      <c r="BS1074" s="238"/>
      <c r="BT1074" s="246"/>
      <c r="BU1074" s="249"/>
      <c r="BV1074" s="238"/>
      <c r="BW1074" s="238"/>
      <c r="BX1074" s="238"/>
      <c r="BY1074" s="246"/>
      <c r="CA1074" s="222"/>
      <c r="CB1074" s="216"/>
      <c r="CC1074" s="216"/>
      <c r="CD1074" s="216"/>
      <c r="CE1074" s="216"/>
      <c r="CF1074" s="216" t="e">
        <f>+T1074-Z1074-U1074</f>
        <v>#VALUE!</v>
      </c>
      <c r="CH1074" s="263"/>
      <c r="CJ1074" s="274"/>
    </row>
    <row r="1075" spans="1:88" s="211" customFormat="1" ht="16.5" customHeight="1" x14ac:dyDescent="0.15">
      <c r="A1075" s="213">
        <f>+ROW()-14</f>
        <v>1061</v>
      </c>
      <c r="B1075" s="236" t="s">
        <v>26</v>
      </c>
      <c r="C1075" s="268" t="s">
        <v>1050</v>
      </c>
      <c r="D1075" s="266" t="s">
        <v>1051</v>
      </c>
      <c r="E1075" s="267" t="s">
        <v>886</v>
      </c>
      <c r="F1075" s="272" t="s">
        <v>887</v>
      </c>
      <c r="G1075" s="224" t="s">
        <v>1052</v>
      </c>
      <c r="H1075" s="263">
        <v>3</v>
      </c>
      <c r="I1075" s="230">
        <v>44136</v>
      </c>
      <c r="J1075" s="231">
        <v>44592</v>
      </c>
      <c r="K1075" s="232">
        <v>10</v>
      </c>
      <c r="L1075" s="232">
        <v>9</v>
      </c>
      <c r="M1075" s="232">
        <v>7</v>
      </c>
      <c r="N1075" s="232">
        <v>1</v>
      </c>
      <c r="O1075" s="232">
        <v>1</v>
      </c>
      <c r="P1075" s="232">
        <v>1</v>
      </c>
      <c r="Q1075" s="233">
        <v>1</v>
      </c>
      <c r="R1075" s="255"/>
      <c r="S1075" s="255"/>
      <c r="T1075" s="258">
        <v>84000</v>
      </c>
      <c r="U1075" s="214">
        <f>AH1075+AO1075</f>
        <v>0</v>
      </c>
      <c r="V1075" s="218">
        <f>AI1075+AP1075</f>
        <v>0</v>
      </c>
      <c r="W1075" s="218">
        <f>AJ1075+AQ1075</f>
        <v>0</v>
      </c>
      <c r="X1075" s="218">
        <f>AK1075+AR1075</f>
        <v>0</v>
      </c>
      <c r="Y1075" s="212">
        <f>AL1075+AS1075</f>
        <v>0</v>
      </c>
      <c r="Z1075" s="214">
        <f>AT1075+AY1075+BF1075+BK1075+BP1075+BU1075</f>
        <v>84000</v>
      </c>
      <c r="AA1075" s="218">
        <f>AU1075+AZ1075+BG1075+BL1075+BQ1075+BV1075</f>
        <v>0</v>
      </c>
      <c r="AB1075" s="218">
        <f>AV1075+BA1075+BH1075+BM1075+BR1075+BW1075</f>
        <v>0</v>
      </c>
      <c r="AC1075" s="218">
        <f>AW1075+BB1075+BI1075+BN1075+BS1075+BX1075</f>
        <v>0</v>
      </c>
      <c r="AD1075" s="212">
        <f>AX1075+BC1075+BJ1075+BO1075+BT1075+BY1075</f>
        <v>84000</v>
      </c>
      <c r="AE1075" s="252"/>
      <c r="AF1075" s="252"/>
      <c r="AH1075" s="249">
        <f>SUM(AI1075:AL1075)</f>
        <v>0</v>
      </c>
      <c r="AI1075" s="238"/>
      <c r="AJ1075" s="238"/>
      <c r="AK1075" s="238"/>
      <c r="AL1075" s="239"/>
      <c r="AM1075" s="254"/>
      <c r="AN1075" s="262"/>
      <c r="AO1075" s="249">
        <f>SUM(AP1075:AS1075)</f>
        <v>0</v>
      </c>
      <c r="AP1075" s="238"/>
      <c r="AQ1075" s="238"/>
      <c r="AR1075" s="238"/>
      <c r="AS1075" s="242"/>
      <c r="AT1075" s="214">
        <f>SUM(AU1075:AX1075)</f>
        <v>0</v>
      </c>
      <c r="AU1075" s="238"/>
      <c r="AV1075" s="238"/>
      <c r="AW1075" s="238"/>
      <c r="AX1075" s="239"/>
      <c r="AY1075" s="249">
        <f>SUM(AZ1075:BC1075)</f>
        <v>84000</v>
      </c>
      <c r="AZ1075" s="238"/>
      <c r="BA1075" s="238"/>
      <c r="BB1075" s="238"/>
      <c r="BC1075" s="246">
        <v>84000</v>
      </c>
      <c r="BD1075" s="254"/>
      <c r="BE1075" s="252"/>
      <c r="BF1075" s="249">
        <f>SUM(BG1075:BJ1075)</f>
        <v>0</v>
      </c>
      <c r="BG1075" s="238"/>
      <c r="BH1075" s="238"/>
      <c r="BI1075" s="238"/>
      <c r="BJ1075" s="239"/>
      <c r="BK1075" s="249">
        <f>SUM(BL1075:BO1075)</f>
        <v>0</v>
      </c>
      <c r="BL1075" s="238"/>
      <c r="BM1075" s="238"/>
      <c r="BN1075" s="238"/>
      <c r="BO1075" s="246"/>
      <c r="BP1075" s="223">
        <f>SUM(BQ1075:BT1075)</f>
        <v>0</v>
      </c>
      <c r="BQ1075" s="238"/>
      <c r="BR1075" s="238"/>
      <c r="BS1075" s="238"/>
      <c r="BT1075" s="246"/>
      <c r="BU1075" s="249">
        <f>SUM(BV1075:BY1075)</f>
        <v>0</v>
      </c>
      <c r="BV1075" s="238"/>
      <c r="BW1075" s="238"/>
      <c r="BX1075" s="238"/>
      <c r="BY1075" s="246"/>
      <c r="CA1075" s="222">
        <v>949</v>
      </c>
      <c r="CB1075" s="216"/>
      <c r="CC1075" s="216"/>
      <c r="CD1075" s="216"/>
      <c r="CE1075" s="216"/>
      <c r="CF1075" s="216">
        <f t="shared" si="800"/>
        <v>0</v>
      </c>
      <c r="CH1075" s="263">
        <v>32</v>
      </c>
      <c r="CJ1075" s="274">
        <v>161</v>
      </c>
    </row>
    <row r="1076" spans="1:88" s="211" customFormat="1" ht="16.5" customHeight="1" x14ac:dyDescent="0.15">
      <c r="A1076" s="213"/>
      <c r="B1076" s="236"/>
      <c r="C1076" s="268"/>
      <c r="D1076" s="697" t="s">
        <v>1051</v>
      </c>
      <c r="E1076" s="267"/>
      <c r="F1076" s="272"/>
      <c r="G1076" s="224"/>
      <c r="H1076" s="1175">
        <v>3</v>
      </c>
      <c r="I1076" s="230"/>
      <c r="J1076" s="231"/>
      <c r="K1076" s="232"/>
      <c r="L1076" s="232"/>
      <c r="M1076" s="232"/>
      <c r="N1076" s="232"/>
      <c r="O1076" s="232"/>
      <c r="P1076" s="232"/>
      <c r="Q1076" s="233"/>
      <c r="R1076" s="255"/>
      <c r="S1076" s="255"/>
      <c r="T1076" s="939">
        <f>SUBTOTAL(9,T1075:T1075)</f>
        <v>84000</v>
      </c>
      <c r="U1076" s="214">
        <f t="shared" ref="U1076:AD1076" si="814">SUBTOTAL(9,U1075:U1075)</f>
        <v>0</v>
      </c>
      <c r="V1076" s="218">
        <f t="shared" si="814"/>
        <v>0</v>
      </c>
      <c r="W1076" s="218">
        <f t="shared" si="814"/>
        <v>0</v>
      </c>
      <c r="X1076" s="218">
        <f t="shared" si="814"/>
        <v>0</v>
      </c>
      <c r="Y1076" s="212">
        <f t="shared" si="814"/>
        <v>0</v>
      </c>
      <c r="Z1076" s="939">
        <f t="shared" si="814"/>
        <v>84000</v>
      </c>
      <c r="AA1076" s="218">
        <f t="shared" si="814"/>
        <v>0</v>
      </c>
      <c r="AB1076" s="218">
        <f t="shared" si="814"/>
        <v>0</v>
      </c>
      <c r="AC1076" s="218">
        <f t="shared" si="814"/>
        <v>0</v>
      </c>
      <c r="AD1076" s="1141">
        <f t="shared" si="814"/>
        <v>84000</v>
      </c>
      <c r="AE1076" s="252"/>
      <c r="AF1076" s="252"/>
      <c r="AH1076" s="249"/>
      <c r="AI1076" s="238"/>
      <c r="AJ1076" s="238"/>
      <c r="AK1076" s="238"/>
      <c r="AL1076" s="239"/>
      <c r="AM1076" s="254"/>
      <c r="AN1076" s="262"/>
      <c r="AO1076" s="249"/>
      <c r="AP1076" s="238"/>
      <c r="AQ1076" s="238"/>
      <c r="AR1076" s="238"/>
      <c r="AS1076" s="242"/>
      <c r="AT1076" s="214"/>
      <c r="AU1076" s="238"/>
      <c r="AV1076" s="238"/>
      <c r="AW1076" s="238"/>
      <c r="AX1076" s="239"/>
      <c r="AY1076" s="249"/>
      <c r="AZ1076" s="238"/>
      <c r="BA1076" s="238"/>
      <c r="BB1076" s="238"/>
      <c r="BC1076" s="246"/>
      <c r="BD1076" s="254"/>
      <c r="BE1076" s="252"/>
      <c r="BF1076" s="249"/>
      <c r="BG1076" s="238"/>
      <c r="BH1076" s="238"/>
      <c r="BI1076" s="238"/>
      <c r="BJ1076" s="239"/>
      <c r="BK1076" s="249"/>
      <c r="BL1076" s="238"/>
      <c r="BM1076" s="238"/>
      <c r="BN1076" s="238"/>
      <c r="BO1076" s="246"/>
      <c r="BP1076" s="223"/>
      <c r="BQ1076" s="238"/>
      <c r="BR1076" s="238"/>
      <c r="BS1076" s="238"/>
      <c r="BT1076" s="246"/>
      <c r="BU1076" s="249"/>
      <c r="BV1076" s="238"/>
      <c r="BW1076" s="238"/>
      <c r="BX1076" s="238"/>
      <c r="BY1076" s="246"/>
      <c r="CA1076" s="222"/>
      <c r="CB1076" s="216"/>
      <c r="CC1076" s="216"/>
      <c r="CD1076" s="216"/>
      <c r="CE1076" s="216"/>
      <c r="CF1076" s="216">
        <f t="shared" si="800"/>
        <v>0</v>
      </c>
      <c r="CH1076" s="263"/>
      <c r="CJ1076" s="274"/>
    </row>
    <row r="1077" spans="1:88" s="211" customFormat="1" ht="16.5" customHeight="1" x14ac:dyDescent="0.15">
      <c r="A1077" s="213">
        <f>+ROW()-14</f>
        <v>1063</v>
      </c>
      <c r="B1077" s="236" t="s">
        <v>74</v>
      </c>
      <c r="C1077" s="268" t="s">
        <v>1053</v>
      </c>
      <c r="D1077" s="266" t="s">
        <v>1054</v>
      </c>
      <c r="E1077" s="267" t="s">
        <v>886</v>
      </c>
      <c r="F1077" s="272" t="s">
        <v>887</v>
      </c>
      <c r="G1077" s="224" t="s">
        <v>1055</v>
      </c>
      <c r="H1077" s="263" t="s">
        <v>252</v>
      </c>
      <c r="I1077" s="230">
        <v>43191</v>
      </c>
      <c r="J1077" s="231">
        <v>45016</v>
      </c>
      <c r="K1077" s="232">
        <v>10</v>
      </c>
      <c r="L1077" s="232">
        <v>9</v>
      </c>
      <c r="M1077" s="232">
        <v>8</v>
      </c>
      <c r="N1077" s="232">
        <v>2</v>
      </c>
      <c r="O1077" s="232">
        <v>1</v>
      </c>
      <c r="P1077" s="232">
        <v>1</v>
      </c>
      <c r="Q1077" s="233">
        <v>1</v>
      </c>
      <c r="R1077" s="255"/>
      <c r="S1077" s="255"/>
      <c r="T1077" s="258">
        <v>1752600</v>
      </c>
      <c r="U1077" s="214">
        <f>AH1077+AO1077</f>
        <v>693600</v>
      </c>
      <c r="V1077" s="218">
        <f>AI1077+AP1077</f>
        <v>0</v>
      </c>
      <c r="W1077" s="218">
        <f>AJ1077+AQ1077</f>
        <v>0</v>
      </c>
      <c r="X1077" s="218">
        <f>AK1077+AR1077</f>
        <v>0</v>
      </c>
      <c r="Y1077" s="212">
        <f>AL1077+AS1077</f>
        <v>693600</v>
      </c>
      <c r="Z1077" s="214">
        <f>AT1077+AY1077+BF1077+BK1077+BP1077+BU1077</f>
        <v>1059000</v>
      </c>
      <c r="AA1077" s="218">
        <f>AU1077+AZ1077+BG1077+BL1077+BQ1077+BV1077</f>
        <v>0</v>
      </c>
      <c r="AB1077" s="218">
        <f>AV1077+BA1077+BH1077+BM1077+BR1077+BW1077</f>
        <v>0</v>
      </c>
      <c r="AC1077" s="218">
        <f>AW1077+BB1077+BI1077+BN1077+BS1077+BX1077</f>
        <v>0</v>
      </c>
      <c r="AD1077" s="212">
        <f>AX1077+BC1077+BJ1077+BO1077+BT1077+BY1077</f>
        <v>1059000</v>
      </c>
      <c r="AE1077" s="252"/>
      <c r="AF1077" s="252"/>
      <c r="AH1077" s="336">
        <f>SUM(AI1077:AL1077)</f>
        <v>344700</v>
      </c>
      <c r="AI1077" s="238"/>
      <c r="AJ1077" s="238"/>
      <c r="AK1077" s="238"/>
      <c r="AL1077" s="239">
        <v>344700</v>
      </c>
      <c r="AM1077" s="254"/>
      <c r="AN1077" s="262"/>
      <c r="AO1077" s="249">
        <f>SUM(AP1077:AS1077)</f>
        <v>348900</v>
      </c>
      <c r="AP1077" s="238"/>
      <c r="AQ1077" s="238"/>
      <c r="AR1077" s="238"/>
      <c r="AS1077" s="242">
        <v>348900</v>
      </c>
      <c r="AT1077" s="214">
        <f>SUM(AU1077:AX1077)</f>
        <v>353000</v>
      </c>
      <c r="AU1077" s="238"/>
      <c r="AV1077" s="238"/>
      <c r="AW1077" s="238"/>
      <c r="AX1077" s="239">
        <v>353000</v>
      </c>
      <c r="AY1077" s="249">
        <f>SUM(AZ1077:BC1077)</f>
        <v>353000</v>
      </c>
      <c r="AZ1077" s="238"/>
      <c r="BA1077" s="238"/>
      <c r="BB1077" s="238"/>
      <c r="BC1077" s="246">
        <v>353000</v>
      </c>
      <c r="BD1077" s="254"/>
      <c r="BE1077" s="252"/>
      <c r="BF1077" s="249">
        <f>SUM(BG1077:BJ1077)</f>
        <v>353000</v>
      </c>
      <c r="BG1077" s="238"/>
      <c r="BH1077" s="238"/>
      <c r="BI1077" s="238"/>
      <c r="BJ1077" s="239">
        <v>353000</v>
      </c>
      <c r="BK1077" s="249">
        <f>SUM(BL1077:BO1077)</f>
        <v>0</v>
      </c>
      <c r="BL1077" s="238"/>
      <c r="BM1077" s="238"/>
      <c r="BN1077" s="238"/>
      <c r="BO1077" s="246"/>
      <c r="BP1077" s="223">
        <f>SUM(BQ1077:BT1077)</f>
        <v>0</v>
      </c>
      <c r="BQ1077" s="238"/>
      <c r="BR1077" s="238"/>
      <c r="BS1077" s="238"/>
      <c r="BT1077" s="246"/>
      <c r="BU1077" s="249">
        <f>SUM(BV1077:BY1077)</f>
        <v>0</v>
      </c>
      <c r="BV1077" s="238"/>
      <c r="BW1077" s="238"/>
      <c r="BX1077" s="238"/>
      <c r="BY1077" s="246"/>
      <c r="CA1077" s="222">
        <v>951</v>
      </c>
      <c r="CB1077" s="216"/>
      <c r="CC1077" s="216"/>
      <c r="CD1077" s="216"/>
      <c r="CE1077" s="216"/>
      <c r="CF1077" s="216">
        <f t="shared" si="800"/>
        <v>0</v>
      </c>
      <c r="CH1077" s="263" t="s">
        <v>75</v>
      </c>
      <c r="CJ1077" s="274">
        <v>161</v>
      </c>
    </row>
    <row r="1078" spans="1:88" s="211" customFormat="1" ht="16.5" customHeight="1" x14ac:dyDescent="0.15">
      <c r="A1078" s="213"/>
      <c r="B1078" s="236"/>
      <c r="C1078" s="268"/>
      <c r="D1078" s="697" t="s">
        <v>1054</v>
      </c>
      <c r="E1078" s="267"/>
      <c r="F1078" s="272"/>
      <c r="G1078" s="224"/>
      <c r="H1078" s="1175" t="s">
        <v>252</v>
      </c>
      <c r="I1078" s="230"/>
      <c r="J1078" s="231"/>
      <c r="K1078" s="232"/>
      <c r="L1078" s="232"/>
      <c r="M1078" s="232"/>
      <c r="N1078" s="232"/>
      <c r="O1078" s="232"/>
      <c r="P1078" s="232"/>
      <c r="Q1078" s="233"/>
      <c r="R1078" s="255"/>
      <c r="S1078" s="255"/>
      <c r="T1078" s="939">
        <f>SUBTOTAL(9,T1077:T1077)</f>
        <v>1752600</v>
      </c>
      <c r="U1078" s="1146">
        <f t="shared" ref="U1078:AD1078" si="815">SUBTOTAL(9,U1077:U1077)</f>
        <v>693600</v>
      </c>
      <c r="V1078" s="218">
        <f t="shared" si="815"/>
        <v>0</v>
      </c>
      <c r="W1078" s="218">
        <f t="shared" si="815"/>
        <v>0</v>
      </c>
      <c r="X1078" s="218">
        <f t="shared" si="815"/>
        <v>0</v>
      </c>
      <c r="Y1078" s="212">
        <f t="shared" si="815"/>
        <v>693600</v>
      </c>
      <c r="Z1078" s="939">
        <f t="shared" si="815"/>
        <v>1059000</v>
      </c>
      <c r="AA1078" s="218">
        <f t="shared" si="815"/>
        <v>0</v>
      </c>
      <c r="AB1078" s="218">
        <f t="shared" si="815"/>
        <v>0</v>
      </c>
      <c r="AC1078" s="218">
        <f t="shared" si="815"/>
        <v>0</v>
      </c>
      <c r="AD1078" s="1141">
        <f t="shared" si="815"/>
        <v>1059000</v>
      </c>
      <c r="AE1078" s="252"/>
      <c r="AF1078" s="252"/>
      <c r="AH1078" s="336"/>
      <c r="AI1078" s="238"/>
      <c r="AJ1078" s="238"/>
      <c r="AK1078" s="238"/>
      <c r="AL1078" s="239"/>
      <c r="AM1078" s="254"/>
      <c r="AN1078" s="262"/>
      <c r="AO1078" s="249"/>
      <c r="AP1078" s="238"/>
      <c r="AQ1078" s="238"/>
      <c r="AR1078" s="238"/>
      <c r="AS1078" s="242"/>
      <c r="AT1078" s="214"/>
      <c r="AU1078" s="238"/>
      <c r="AV1078" s="238"/>
      <c r="AW1078" s="238"/>
      <c r="AX1078" s="239"/>
      <c r="AY1078" s="249"/>
      <c r="AZ1078" s="238"/>
      <c r="BA1078" s="238"/>
      <c r="BB1078" s="238"/>
      <c r="BC1078" s="246"/>
      <c r="BD1078" s="254"/>
      <c r="BE1078" s="252"/>
      <c r="BF1078" s="249"/>
      <c r="BG1078" s="238"/>
      <c r="BH1078" s="238"/>
      <c r="BI1078" s="238"/>
      <c r="BJ1078" s="239"/>
      <c r="BK1078" s="249"/>
      <c r="BL1078" s="238"/>
      <c r="BM1078" s="238"/>
      <c r="BN1078" s="238"/>
      <c r="BO1078" s="246"/>
      <c r="BP1078" s="223"/>
      <c r="BQ1078" s="238"/>
      <c r="BR1078" s="238"/>
      <c r="BS1078" s="238"/>
      <c r="BT1078" s="246"/>
      <c r="BU1078" s="249"/>
      <c r="BV1078" s="238"/>
      <c r="BW1078" s="238"/>
      <c r="BX1078" s="238"/>
      <c r="BY1078" s="246"/>
      <c r="CA1078" s="222"/>
      <c r="CB1078" s="216"/>
      <c r="CC1078" s="216"/>
      <c r="CD1078" s="216"/>
      <c r="CE1078" s="216"/>
      <c r="CF1078" s="216">
        <f t="shared" si="800"/>
        <v>0</v>
      </c>
      <c r="CH1078" s="263"/>
      <c r="CJ1078" s="274"/>
    </row>
    <row r="1079" spans="1:88" s="211" customFormat="1" ht="16.5" customHeight="1" x14ac:dyDescent="0.15">
      <c r="A1079" s="213">
        <f>+ROW()-14</f>
        <v>1065</v>
      </c>
      <c r="B1079" s="236" t="s">
        <v>74</v>
      </c>
      <c r="C1079" s="268" t="s">
        <v>1056</v>
      </c>
      <c r="D1079" s="266" t="s">
        <v>1057</v>
      </c>
      <c r="E1079" s="267" t="s">
        <v>886</v>
      </c>
      <c r="F1079" s="272" t="s">
        <v>887</v>
      </c>
      <c r="G1079" s="224" t="s">
        <v>1058</v>
      </c>
      <c r="H1079" s="263" t="s">
        <v>252</v>
      </c>
      <c r="I1079" s="230">
        <v>43191</v>
      </c>
      <c r="J1079" s="231">
        <v>45016</v>
      </c>
      <c r="K1079" s="232">
        <v>10</v>
      </c>
      <c r="L1079" s="232">
        <v>9</v>
      </c>
      <c r="M1079" s="232">
        <v>8</v>
      </c>
      <c r="N1079" s="232">
        <v>2</v>
      </c>
      <c r="O1079" s="232">
        <v>1</v>
      </c>
      <c r="P1079" s="232">
        <v>3</v>
      </c>
      <c r="Q1079" s="233">
        <v>3</v>
      </c>
      <c r="R1079" s="255"/>
      <c r="S1079" s="255"/>
      <c r="T1079" s="258">
        <v>637251</v>
      </c>
      <c r="U1079" s="214">
        <f>AH1079+AO1079</f>
        <v>251346</v>
      </c>
      <c r="V1079" s="218">
        <f>AI1079+AP1079</f>
        <v>0</v>
      </c>
      <c r="W1079" s="218">
        <f>AJ1079+AQ1079</f>
        <v>0</v>
      </c>
      <c r="X1079" s="218">
        <f>AK1079+AR1079</f>
        <v>0</v>
      </c>
      <c r="Y1079" s="212">
        <f>AL1079+AS1079</f>
        <v>251346</v>
      </c>
      <c r="Z1079" s="214">
        <f>AT1079+AY1079+BF1079+BK1079+BP1079+BU1079</f>
        <v>385905</v>
      </c>
      <c r="AA1079" s="218">
        <f>AU1079+AZ1079+BG1079+BL1079+BQ1079+BV1079</f>
        <v>0</v>
      </c>
      <c r="AB1079" s="218">
        <f>AV1079+BA1079+BH1079+BM1079+BR1079+BW1079</f>
        <v>0</v>
      </c>
      <c r="AC1079" s="218">
        <f>AW1079+BB1079+BI1079+BN1079+BS1079+BX1079</f>
        <v>0</v>
      </c>
      <c r="AD1079" s="212">
        <f>AX1079+BC1079+BJ1079+BO1079+BT1079+BY1079</f>
        <v>385905</v>
      </c>
      <c r="AE1079" s="252"/>
      <c r="AF1079" s="252"/>
      <c r="AH1079" s="249">
        <f>SUM(AI1079:AL1079)</f>
        <v>124686</v>
      </c>
      <c r="AI1079" s="238"/>
      <c r="AJ1079" s="238"/>
      <c r="AK1079" s="238"/>
      <c r="AL1079" s="239">
        <v>124686</v>
      </c>
      <c r="AM1079" s="254"/>
      <c r="AN1079" s="262"/>
      <c r="AO1079" s="249">
        <f>SUM(AP1079:AS1079)</f>
        <v>126660</v>
      </c>
      <c r="AP1079" s="238"/>
      <c r="AQ1079" s="238"/>
      <c r="AR1079" s="238"/>
      <c r="AS1079" s="242">
        <v>126660</v>
      </c>
      <c r="AT1079" s="214">
        <f>SUM(AU1079:AX1079)</f>
        <v>128635</v>
      </c>
      <c r="AU1079" s="238"/>
      <c r="AV1079" s="238"/>
      <c r="AW1079" s="238"/>
      <c r="AX1079" s="239">
        <v>128635</v>
      </c>
      <c r="AY1079" s="249">
        <f>SUM(AZ1079:BC1079)</f>
        <v>128635</v>
      </c>
      <c r="AZ1079" s="238"/>
      <c r="BA1079" s="238"/>
      <c r="BB1079" s="238"/>
      <c r="BC1079" s="246">
        <v>128635</v>
      </c>
      <c r="BD1079" s="254"/>
      <c r="BE1079" s="252"/>
      <c r="BF1079" s="249">
        <f>SUM(BG1079:BJ1079)</f>
        <v>128635</v>
      </c>
      <c r="BG1079" s="238"/>
      <c r="BH1079" s="238"/>
      <c r="BI1079" s="238"/>
      <c r="BJ1079" s="239">
        <v>128635</v>
      </c>
      <c r="BK1079" s="249">
        <f>SUM(BL1079:BO1079)</f>
        <v>0</v>
      </c>
      <c r="BL1079" s="238"/>
      <c r="BM1079" s="238"/>
      <c r="BN1079" s="238"/>
      <c r="BO1079" s="246"/>
      <c r="BP1079" s="223">
        <f>SUM(BQ1079:BT1079)</f>
        <v>0</v>
      </c>
      <c r="BQ1079" s="238"/>
      <c r="BR1079" s="238"/>
      <c r="BS1079" s="238"/>
      <c r="BT1079" s="246"/>
      <c r="BU1079" s="249">
        <f>SUM(BV1079:BY1079)</f>
        <v>0</v>
      </c>
      <c r="BV1079" s="238"/>
      <c r="BW1079" s="238"/>
      <c r="BX1079" s="238"/>
      <c r="BY1079" s="246"/>
      <c r="CA1079" s="222">
        <v>953</v>
      </c>
      <c r="CB1079" s="216"/>
      <c r="CC1079" s="216"/>
      <c r="CD1079" s="216"/>
      <c r="CE1079" s="216"/>
      <c r="CF1079" s="216">
        <f t="shared" si="800"/>
        <v>0</v>
      </c>
      <c r="CH1079" s="263" t="s">
        <v>75</v>
      </c>
      <c r="CJ1079" s="274">
        <v>161</v>
      </c>
    </row>
    <row r="1080" spans="1:88" s="211" customFormat="1" ht="16.5" customHeight="1" x14ac:dyDescent="0.15">
      <c r="A1080" s="213"/>
      <c r="B1080" s="236"/>
      <c r="C1080" s="268"/>
      <c r="D1080" s="697" t="s">
        <v>1057</v>
      </c>
      <c r="E1080" s="267"/>
      <c r="F1080" s="272"/>
      <c r="G1080" s="224"/>
      <c r="H1080" s="1175" t="s">
        <v>252</v>
      </c>
      <c r="I1080" s="230"/>
      <c r="J1080" s="231"/>
      <c r="K1080" s="232"/>
      <c r="L1080" s="232"/>
      <c r="M1080" s="232"/>
      <c r="N1080" s="232"/>
      <c r="O1080" s="232"/>
      <c r="P1080" s="232"/>
      <c r="Q1080" s="233"/>
      <c r="R1080" s="255"/>
      <c r="S1080" s="255"/>
      <c r="T1080" s="939">
        <f>SUBTOTAL(9,T1079:T1079)</f>
        <v>637251</v>
      </c>
      <c r="U1080" s="1146">
        <f t="shared" ref="U1080:AD1080" si="816">SUBTOTAL(9,U1079:U1079)</f>
        <v>251346</v>
      </c>
      <c r="V1080" s="218">
        <f t="shared" si="816"/>
        <v>0</v>
      </c>
      <c r="W1080" s="218">
        <f t="shared" si="816"/>
        <v>0</v>
      </c>
      <c r="X1080" s="218">
        <f t="shared" si="816"/>
        <v>0</v>
      </c>
      <c r="Y1080" s="212">
        <f t="shared" si="816"/>
        <v>251346</v>
      </c>
      <c r="Z1080" s="939">
        <f t="shared" si="816"/>
        <v>385905</v>
      </c>
      <c r="AA1080" s="218">
        <f t="shared" si="816"/>
        <v>0</v>
      </c>
      <c r="AB1080" s="218">
        <f t="shared" si="816"/>
        <v>0</v>
      </c>
      <c r="AC1080" s="218">
        <f t="shared" si="816"/>
        <v>0</v>
      </c>
      <c r="AD1080" s="1141">
        <f t="shared" si="816"/>
        <v>385905</v>
      </c>
      <c r="AE1080" s="252"/>
      <c r="AF1080" s="252"/>
      <c r="AH1080" s="249"/>
      <c r="AI1080" s="238"/>
      <c r="AJ1080" s="238"/>
      <c r="AK1080" s="238"/>
      <c r="AL1080" s="239"/>
      <c r="AM1080" s="254"/>
      <c r="AN1080" s="262"/>
      <c r="AO1080" s="249"/>
      <c r="AP1080" s="238"/>
      <c r="AQ1080" s="238"/>
      <c r="AR1080" s="238"/>
      <c r="AS1080" s="242"/>
      <c r="AT1080" s="214"/>
      <c r="AU1080" s="238"/>
      <c r="AV1080" s="238"/>
      <c r="AW1080" s="238"/>
      <c r="AX1080" s="239"/>
      <c r="AY1080" s="249"/>
      <c r="AZ1080" s="238"/>
      <c r="BA1080" s="238"/>
      <c r="BB1080" s="238"/>
      <c r="BC1080" s="246"/>
      <c r="BD1080" s="254"/>
      <c r="BE1080" s="252"/>
      <c r="BF1080" s="249"/>
      <c r="BG1080" s="238"/>
      <c r="BH1080" s="238"/>
      <c r="BI1080" s="238"/>
      <c r="BJ1080" s="239"/>
      <c r="BK1080" s="249"/>
      <c r="BL1080" s="238"/>
      <c r="BM1080" s="238"/>
      <c r="BN1080" s="238"/>
      <c r="BO1080" s="246"/>
      <c r="BP1080" s="223"/>
      <c r="BQ1080" s="238"/>
      <c r="BR1080" s="238"/>
      <c r="BS1080" s="238"/>
      <c r="BT1080" s="246"/>
      <c r="BU1080" s="249"/>
      <c r="BV1080" s="238"/>
      <c r="BW1080" s="238"/>
      <c r="BX1080" s="238"/>
      <c r="BY1080" s="246"/>
      <c r="CA1080" s="222"/>
      <c r="CB1080" s="216"/>
      <c r="CC1080" s="216"/>
      <c r="CD1080" s="216"/>
      <c r="CE1080" s="216"/>
      <c r="CF1080" s="216">
        <f t="shared" si="800"/>
        <v>0</v>
      </c>
      <c r="CH1080" s="263"/>
      <c r="CJ1080" s="274"/>
    </row>
    <row r="1081" spans="1:88" s="211" customFormat="1" ht="16.5" customHeight="1" x14ac:dyDescent="0.15">
      <c r="A1081" s="213">
        <f>+ROW()-14</f>
        <v>1067</v>
      </c>
      <c r="B1081" s="236" t="s">
        <v>74</v>
      </c>
      <c r="C1081" s="268" t="s">
        <v>1059</v>
      </c>
      <c r="D1081" s="266" t="s">
        <v>1060</v>
      </c>
      <c r="E1081" s="267" t="s">
        <v>886</v>
      </c>
      <c r="F1081" s="272" t="s">
        <v>887</v>
      </c>
      <c r="G1081" s="224" t="s">
        <v>1890</v>
      </c>
      <c r="H1081" s="263" t="s">
        <v>252</v>
      </c>
      <c r="I1081" s="230">
        <v>43191</v>
      </c>
      <c r="J1081" s="231">
        <v>45016</v>
      </c>
      <c r="K1081" s="232">
        <v>10</v>
      </c>
      <c r="L1081" s="232">
        <v>9</v>
      </c>
      <c r="M1081" s="232">
        <v>8</v>
      </c>
      <c r="N1081" s="232">
        <v>2</v>
      </c>
      <c r="O1081" s="232">
        <v>1</v>
      </c>
      <c r="P1081" s="232">
        <v>3</v>
      </c>
      <c r="Q1081" s="233">
        <v>5</v>
      </c>
      <c r="R1081" s="255"/>
      <c r="S1081" s="255"/>
      <c r="T1081" s="258">
        <v>376478</v>
      </c>
      <c r="U1081" s="214">
        <f>AH1081+AO1081</f>
        <v>148976</v>
      </c>
      <c r="V1081" s="218">
        <f>AI1081+AP1081</f>
        <v>0</v>
      </c>
      <c r="W1081" s="218">
        <f>AJ1081+AQ1081</f>
        <v>0</v>
      </c>
      <c r="X1081" s="218">
        <f>AK1081+AR1081</f>
        <v>0</v>
      </c>
      <c r="Y1081" s="212">
        <f>AL1081+AS1081</f>
        <v>148976</v>
      </c>
      <c r="Z1081" s="214">
        <f>AT1081+AY1081+BF1081+BK1081+BP1081+BU1081</f>
        <v>227502</v>
      </c>
      <c r="AA1081" s="218">
        <f>AU1081+AZ1081+BG1081+BL1081+BQ1081+BV1081</f>
        <v>0</v>
      </c>
      <c r="AB1081" s="218">
        <f>AV1081+BA1081+BH1081+BM1081+BR1081+BW1081</f>
        <v>0</v>
      </c>
      <c r="AC1081" s="218">
        <f>AW1081+BB1081+BI1081+BN1081+BS1081+BX1081</f>
        <v>0</v>
      </c>
      <c r="AD1081" s="212">
        <f>AX1081+BC1081+BJ1081+BO1081+BT1081+BY1081</f>
        <v>227502</v>
      </c>
      <c r="AE1081" s="252"/>
      <c r="AF1081" s="252"/>
      <c r="AH1081" s="249">
        <f>SUM(AI1081:AL1081)</f>
        <v>74039</v>
      </c>
      <c r="AI1081" s="238"/>
      <c r="AJ1081" s="238"/>
      <c r="AK1081" s="238"/>
      <c r="AL1081" s="239">
        <v>74039</v>
      </c>
      <c r="AM1081" s="254"/>
      <c r="AN1081" s="262"/>
      <c r="AO1081" s="249">
        <f>SUM(AP1081:AS1081)</f>
        <v>74937</v>
      </c>
      <c r="AP1081" s="238"/>
      <c r="AQ1081" s="238"/>
      <c r="AR1081" s="238"/>
      <c r="AS1081" s="242">
        <v>74937</v>
      </c>
      <c r="AT1081" s="214">
        <f>SUM(AU1081:AX1081)</f>
        <v>75834</v>
      </c>
      <c r="AU1081" s="238"/>
      <c r="AV1081" s="238"/>
      <c r="AW1081" s="238"/>
      <c r="AX1081" s="239">
        <v>75834</v>
      </c>
      <c r="AY1081" s="249">
        <f>SUM(AZ1081:BC1081)</f>
        <v>75834</v>
      </c>
      <c r="AZ1081" s="238"/>
      <c r="BA1081" s="238"/>
      <c r="BB1081" s="238"/>
      <c r="BC1081" s="246">
        <v>75834</v>
      </c>
      <c r="BD1081" s="254"/>
      <c r="BE1081" s="252"/>
      <c r="BF1081" s="249">
        <f>SUM(BG1081:BJ1081)</f>
        <v>75834</v>
      </c>
      <c r="BG1081" s="238"/>
      <c r="BH1081" s="238"/>
      <c r="BI1081" s="238"/>
      <c r="BJ1081" s="239">
        <v>75834</v>
      </c>
      <c r="BK1081" s="249">
        <f>SUM(BL1081:BO1081)</f>
        <v>0</v>
      </c>
      <c r="BL1081" s="238"/>
      <c r="BM1081" s="238"/>
      <c r="BN1081" s="238"/>
      <c r="BO1081" s="246"/>
      <c r="BP1081" s="223">
        <f>SUM(BQ1081:BT1081)</f>
        <v>0</v>
      </c>
      <c r="BQ1081" s="238"/>
      <c r="BR1081" s="238"/>
      <c r="BS1081" s="238"/>
      <c r="BT1081" s="246"/>
      <c r="BU1081" s="249">
        <f>SUM(BV1081:BY1081)</f>
        <v>0</v>
      </c>
      <c r="BV1081" s="238"/>
      <c r="BW1081" s="238"/>
      <c r="BX1081" s="238"/>
      <c r="BY1081" s="246"/>
      <c r="CA1081" s="222">
        <v>955</v>
      </c>
      <c r="CB1081" s="216"/>
      <c r="CC1081" s="216"/>
      <c r="CD1081" s="216"/>
      <c r="CE1081" s="216"/>
      <c r="CF1081" s="216">
        <f t="shared" si="800"/>
        <v>0</v>
      </c>
      <c r="CH1081" s="263" t="s">
        <v>75</v>
      </c>
      <c r="CJ1081" s="274">
        <v>161</v>
      </c>
    </row>
    <row r="1082" spans="1:88" s="211" customFormat="1" ht="16.5" customHeight="1" x14ac:dyDescent="0.15">
      <c r="A1082" s="213"/>
      <c r="B1082" s="236"/>
      <c r="C1082" s="268"/>
      <c r="D1082" s="697" t="s">
        <v>1060</v>
      </c>
      <c r="E1082" s="267"/>
      <c r="F1082" s="272"/>
      <c r="G1082" s="224"/>
      <c r="H1082" s="1175" t="s">
        <v>252</v>
      </c>
      <c r="I1082" s="230"/>
      <c r="J1082" s="231"/>
      <c r="K1082" s="232"/>
      <c r="L1082" s="232"/>
      <c r="M1082" s="232"/>
      <c r="N1082" s="232"/>
      <c r="O1082" s="232"/>
      <c r="P1082" s="232"/>
      <c r="Q1082" s="233"/>
      <c r="R1082" s="255"/>
      <c r="S1082" s="255"/>
      <c r="T1082" s="939">
        <f>SUBTOTAL(9,T1081:T1081)</f>
        <v>376478</v>
      </c>
      <c r="U1082" s="1146">
        <f t="shared" ref="U1082:AD1082" si="817">SUBTOTAL(9,U1081:U1081)</f>
        <v>148976</v>
      </c>
      <c r="V1082" s="218">
        <f t="shared" si="817"/>
        <v>0</v>
      </c>
      <c r="W1082" s="218">
        <f t="shared" si="817"/>
        <v>0</v>
      </c>
      <c r="X1082" s="218">
        <f t="shared" si="817"/>
        <v>0</v>
      </c>
      <c r="Y1082" s="212">
        <f t="shared" si="817"/>
        <v>148976</v>
      </c>
      <c r="Z1082" s="939">
        <f t="shared" si="817"/>
        <v>227502</v>
      </c>
      <c r="AA1082" s="218">
        <f t="shared" si="817"/>
        <v>0</v>
      </c>
      <c r="AB1082" s="218">
        <f t="shared" si="817"/>
        <v>0</v>
      </c>
      <c r="AC1082" s="218">
        <f t="shared" si="817"/>
        <v>0</v>
      </c>
      <c r="AD1082" s="1141">
        <f t="shared" si="817"/>
        <v>227502</v>
      </c>
      <c r="AE1082" s="252"/>
      <c r="AF1082" s="252"/>
      <c r="AH1082" s="249"/>
      <c r="AI1082" s="238"/>
      <c r="AJ1082" s="238"/>
      <c r="AK1082" s="238"/>
      <c r="AL1082" s="239"/>
      <c r="AM1082" s="254"/>
      <c r="AN1082" s="262"/>
      <c r="AO1082" s="249"/>
      <c r="AP1082" s="238"/>
      <c r="AQ1082" s="238"/>
      <c r="AR1082" s="238"/>
      <c r="AS1082" s="242"/>
      <c r="AT1082" s="214"/>
      <c r="AU1082" s="238"/>
      <c r="AV1082" s="238"/>
      <c r="AW1082" s="238"/>
      <c r="AX1082" s="239"/>
      <c r="AY1082" s="249"/>
      <c r="AZ1082" s="238"/>
      <c r="BA1082" s="238"/>
      <c r="BB1082" s="238"/>
      <c r="BC1082" s="246"/>
      <c r="BD1082" s="254"/>
      <c r="BE1082" s="252"/>
      <c r="BF1082" s="249"/>
      <c r="BG1082" s="238"/>
      <c r="BH1082" s="238"/>
      <c r="BI1082" s="238"/>
      <c r="BJ1082" s="239"/>
      <c r="BK1082" s="249"/>
      <c r="BL1082" s="238"/>
      <c r="BM1082" s="238"/>
      <c r="BN1082" s="238"/>
      <c r="BO1082" s="246"/>
      <c r="BP1082" s="223"/>
      <c r="BQ1082" s="238"/>
      <c r="BR1082" s="238"/>
      <c r="BS1082" s="238"/>
      <c r="BT1082" s="246"/>
      <c r="BU1082" s="249"/>
      <c r="BV1082" s="238"/>
      <c r="BW1082" s="238"/>
      <c r="BX1082" s="238"/>
      <c r="BY1082" s="246"/>
      <c r="CA1082" s="222"/>
      <c r="CB1082" s="216"/>
      <c r="CC1082" s="216"/>
      <c r="CD1082" s="216"/>
      <c r="CE1082" s="216"/>
      <c r="CF1082" s="216">
        <f t="shared" si="800"/>
        <v>0</v>
      </c>
      <c r="CH1082" s="263"/>
      <c r="CJ1082" s="274"/>
    </row>
    <row r="1083" spans="1:88" s="211" customFormat="1" ht="16.5" customHeight="1" x14ac:dyDescent="0.15">
      <c r="A1083" s="213">
        <f>+ROW()-14</f>
        <v>1069</v>
      </c>
      <c r="B1083" s="236" t="s">
        <v>74</v>
      </c>
      <c r="C1083" s="268" t="s">
        <v>1061</v>
      </c>
      <c r="D1083" s="266" t="s">
        <v>1062</v>
      </c>
      <c r="E1083" s="267" t="s">
        <v>886</v>
      </c>
      <c r="F1083" s="272" t="s">
        <v>887</v>
      </c>
      <c r="G1083" s="224" t="s">
        <v>1063</v>
      </c>
      <c r="H1083" s="263" t="s">
        <v>252</v>
      </c>
      <c r="I1083" s="230">
        <v>43191</v>
      </c>
      <c r="J1083" s="231">
        <v>45016</v>
      </c>
      <c r="K1083" s="232">
        <v>10</v>
      </c>
      <c r="L1083" s="232">
        <v>9</v>
      </c>
      <c r="M1083" s="232">
        <v>8</v>
      </c>
      <c r="N1083" s="232">
        <v>2</v>
      </c>
      <c r="O1083" s="232">
        <v>1</v>
      </c>
      <c r="P1083" s="232">
        <v>4</v>
      </c>
      <c r="Q1083" s="233">
        <v>1</v>
      </c>
      <c r="R1083" s="255"/>
      <c r="S1083" s="255"/>
      <c r="T1083" s="258">
        <v>1825289</v>
      </c>
      <c r="U1083" s="214">
        <f>AH1083+AO1083</f>
        <v>722882</v>
      </c>
      <c r="V1083" s="218">
        <f>AI1083+AP1083</f>
        <v>0</v>
      </c>
      <c r="W1083" s="218">
        <f>AJ1083+AQ1083</f>
        <v>0</v>
      </c>
      <c r="X1083" s="218">
        <f>AK1083+AR1083</f>
        <v>0</v>
      </c>
      <c r="Y1083" s="212">
        <f>AL1083+AS1083</f>
        <v>722882</v>
      </c>
      <c r="Z1083" s="214">
        <f>AT1083+AY1083+BF1083+BK1083+BP1083+BU1083</f>
        <v>1102407</v>
      </c>
      <c r="AA1083" s="218">
        <f>AU1083+AZ1083+BG1083+BL1083+BQ1083+BV1083</f>
        <v>0</v>
      </c>
      <c r="AB1083" s="218">
        <f>AV1083+BA1083+BH1083+BM1083+BR1083+BW1083</f>
        <v>0</v>
      </c>
      <c r="AC1083" s="218">
        <f>AW1083+BB1083+BI1083+BN1083+BS1083+BX1083</f>
        <v>0</v>
      </c>
      <c r="AD1083" s="212">
        <f>AX1083+BC1083+BJ1083+BO1083+BT1083+BY1083</f>
        <v>1102407</v>
      </c>
      <c r="AE1083" s="252"/>
      <c r="AF1083" s="252"/>
      <c r="AG1083" s="376"/>
      <c r="AH1083" s="336">
        <f>SUM(AI1083:AL1083)</f>
        <v>359469</v>
      </c>
      <c r="AI1083" s="238"/>
      <c r="AJ1083" s="238"/>
      <c r="AK1083" s="238"/>
      <c r="AL1083" s="239">
        <v>359469</v>
      </c>
      <c r="AM1083" s="254"/>
      <c r="AN1083" s="262"/>
      <c r="AO1083" s="249">
        <f>SUM(AP1083:AS1083)</f>
        <v>363413</v>
      </c>
      <c r="AP1083" s="238"/>
      <c r="AQ1083" s="238"/>
      <c r="AR1083" s="238"/>
      <c r="AS1083" s="242">
        <v>363413</v>
      </c>
      <c r="AT1083" s="214">
        <f>SUM(AU1083:AX1083)</f>
        <v>367458</v>
      </c>
      <c r="AU1083" s="238"/>
      <c r="AV1083" s="238"/>
      <c r="AW1083" s="238"/>
      <c r="AX1083" s="239">
        <v>367458</v>
      </c>
      <c r="AY1083" s="249">
        <f>SUM(AZ1083:BC1083)</f>
        <v>367502</v>
      </c>
      <c r="AZ1083" s="238"/>
      <c r="BA1083" s="238"/>
      <c r="BB1083" s="238"/>
      <c r="BC1083" s="246">
        <v>367502</v>
      </c>
      <c r="BD1083" s="254"/>
      <c r="BE1083" s="252"/>
      <c r="BF1083" s="249">
        <f>SUM(BG1083:BJ1083)</f>
        <v>367447</v>
      </c>
      <c r="BG1083" s="238"/>
      <c r="BH1083" s="238"/>
      <c r="BI1083" s="238"/>
      <c r="BJ1083" s="239">
        <v>367447</v>
      </c>
      <c r="BK1083" s="249">
        <f>SUM(BL1083:BO1083)</f>
        <v>0</v>
      </c>
      <c r="BL1083" s="238"/>
      <c r="BM1083" s="238"/>
      <c r="BN1083" s="238"/>
      <c r="BO1083" s="246"/>
      <c r="BP1083" s="223">
        <f>SUM(BQ1083:BT1083)</f>
        <v>0</v>
      </c>
      <c r="BQ1083" s="238"/>
      <c r="BR1083" s="238"/>
      <c r="BS1083" s="238"/>
      <c r="BT1083" s="246"/>
      <c r="BU1083" s="249">
        <f>SUM(BV1083:BY1083)</f>
        <v>0</v>
      </c>
      <c r="BV1083" s="238"/>
      <c r="BW1083" s="238"/>
      <c r="BX1083" s="238"/>
      <c r="BY1083" s="246"/>
      <c r="CA1083" s="222">
        <v>957</v>
      </c>
      <c r="CB1083" s="216"/>
      <c r="CC1083" s="216"/>
      <c r="CD1083" s="216"/>
      <c r="CE1083" s="216"/>
      <c r="CF1083" s="216">
        <f t="shared" si="800"/>
        <v>0</v>
      </c>
      <c r="CH1083" s="263" t="s">
        <v>75</v>
      </c>
      <c r="CJ1083" s="274">
        <v>161</v>
      </c>
    </row>
    <row r="1084" spans="1:88" s="211" customFormat="1" ht="16.5" customHeight="1" x14ac:dyDescent="0.15">
      <c r="A1084" s="213"/>
      <c r="B1084" s="237"/>
      <c r="C1084" s="303"/>
      <c r="D1084" s="697" t="s">
        <v>1062</v>
      </c>
      <c r="E1084" s="267"/>
      <c r="F1084" s="292"/>
      <c r="G1084" s="227"/>
      <c r="H1084" s="1175" t="s">
        <v>252</v>
      </c>
      <c r="I1084" s="230"/>
      <c r="J1084" s="231"/>
      <c r="K1084" s="234"/>
      <c r="L1084" s="234"/>
      <c r="M1084" s="234"/>
      <c r="N1084" s="234"/>
      <c r="O1084" s="234"/>
      <c r="P1084" s="234"/>
      <c r="Q1084" s="235"/>
      <c r="R1084" s="255"/>
      <c r="S1084" s="255"/>
      <c r="T1084" s="936">
        <f>SUBTOTAL(9,T1083:T1083)</f>
        <v>1825289</v>
      </c>
      <c r="U1084" s="1138">
        <f t="shared" ref="U1084:AD1084" si="818">SUBTOTAL(9,U1083:U1083)</f>
        <v>722882</v>
      </c>
      <c r="V1084" s="220">
        <f t="shared" si="818"/>
        <v>0</v>
      </c>
      <c r="W1084" s="220">
        <f t="shared" si="818"/>
        <v>0</v>
      </c>
      <c r="X1084" s="220">
        <f t="shared" si="818"/>
        <v>0</v>
      </c>
      <c r="Y1084" s="221">
        <f t="shared" si="818"/>
        <v>722882</v>
      </c>
      <c r="Z1084" s="936">
        <f t="shared" si="818"/>
        <v>1102407</v>
      </c>
      <c r="AA1084" s="220">
        <f t="shared" si="818"/>
        <v>0</v>
      </c>
      <c r="AB1084" s="220">
        <f t="shared" si="818"/>
        <v>0</v>
      </c>
      <c r="AC1084" s="220">
        <f t="shared" si="818"/>
        <v>0</v>
      </c>
      <c r="AD1084" s="1104">
        <f t="shared" si="818"/>
        <v>1102407</v>
      </c>
      <c r="AE1084" s="252"/>
      <c r="AF1084" s="252"/>
      <c r="AG1084" s="376"/>
      <c r="AH1084" s="333"/>
      <c r="AI1084" s="240"/>
      <c r="AJ1084" s="240"/>
      <c r="AK1084" s="240"/>
      <c r="AL1084" s="241"/>
      <c r="AM1084" s="254"/>
      <c r="AN1084" s="262"/>
      <c r="AO1084" s="249"/>
      <c r="AP1084" s="240"/>
      <c r="AQ1084" s="240"/>
      <c r="AR1084" s="240"/>
      <c r="AS1084" s="243"/>
      <c r="AT1084" s="214"/>
      <c r="AU1084" s="240"/>
      <c r="AV1084" s="240"/>
      <c r="AW1084" s="240"/>
      <c r="AX1084" s="241"/>
      <c r="AY1084" s="249"/>
      <c r="AZ1084" s="240"/>
      <c r="BA1084" s="240"/>
      <c r="BB1084" s="240"/>
      <c r="BC1084" s="247"/>
      <c r="BD1084" s="254"/>
      <c r="BE1084" s="252"/>
      <c r="BF1084" s="249"/>
      <c r="BG1084" s="240"/>
      <c r="BH1084" s="240"/>
      <c r="BI1084" s="240"/>
      <c r="BJ1084" s="241"/>
      <c r="BK1084" s="249"/>
      <c r="BL1084" s="240"/>
      <c r="BM1084" s="240"/>
      <c r="BN1084" s="240"/>
      <c r="BO1084" s="247"/>
      <c r="BP1084" s="223"/>
      <c r="BQ1084" s="240"/>
      <c r="BR1084" s="240"/>
      <c r="BS1084" s="240"/>
      <c r="BT1084" s="247"/>
      <c r="BU1084" s="249"/>
      <c r="BV1084" s="240"/>
      <c r="BW1084" s="240"/>
      <c r="BX1084" s="240"/>
      <c r="BY1084" s="247"/>
      <c r="CA1084" s="222"/>
      <c r="CB1084" s="216"/>
      <c r="CC1084" s="216"/>
      <c r="CD1084" s="216"/>
      <c r="CE1084" s="216"/>
      <c r="CF1084" s="216">
        <f t="shared" si="800"/>
        <v>0</v>
      </c>
      <c r="CH1084" s="263"/>
      <c r="CJ1084" s="274"/>
    </row>
    <row r="1085" spans="1:88" s="211" customFormat="1" ht="16.5" customHeight="1" x14ac:dyDescent="0.15">
      <c r="A1085" s="213">
        <f>+ROW()-14</f>
        <v>1071</v>
      </c>
      <c r="B1085" s="237" t="s">
        <v>74</v>
      </c>
      <c r="C1085" s="303" t="s">
        <v>1064</v>
      </c>
      <c r="D1085" s="304" t="s">
        <v>1065</v>
      </c>
      <c r="E1085" s="267" t="s">
        <v>886</v>
      </c>
      <c r="F1085" s="292" t="s">
        <v>887</v>
      </c>
      <c r="G1085" s="227" t="s">
        <v>1066</v>
      </c>
      <c r="H1085" s="263" t="s">
        <v>252</v>
      </c>
      <c r="I1085" s="230">
        <v>43191</v>
      </c>
      <c r="J1085" s="231">
        <v>45016</v>
      </c>
      <c r="K1085" s="234">
        <v>10</v>
      </c>
      <c r="L1085" s="234">
        <v>9</v>
      </c>
      <c r="M1085" s="234">
        <v>8</v>
      </c>
      <c r="N1085" s="234">
        <v>2</v>
      </c>
      <c r="O1085" s="234">
        <v>1</v>
      </c>
      <c r="P1085" s="234">
        <v>5</v>
      </c>
      <c r="Q1085" s="235">
        <v>2</v>
      </c>
      <c r="R1085" s="255"/>
      <c r="S1085" s="255"/>
      <c r="T1085" s="261">
        <v>180431</v>
      </c>
      <c r="U1085" s="219">
        <f>AH1085+AO1085</f>
        <v>71361</v>
      </c>
      <c r="V1085" s="220">
        <f>AI1085+AP1085</f>
        <v>0</v>
      </c>
      <c r="W1085" s="220">
        <f>AJ1085+AQ1085</f>
        <v>0</v>
      </c>
      <c r="X1085" s="220">
        <f>AK1085+AR1085</f>
        <v>0</v>
      </c>
      <c r="Y1085" s="221">
        <f>AL1085+AS1085</f>
        <v>71361</v>
      </c>
      <c r="Z1085" s="219">
        <f>AT1085+AY1085+BF1085+BK1085+BP1085+BU1085</f>
        <v>109070</v>
      </c>
      <c r="AA1085" s="220">
        <f>AU1085+AZ1085+BG1085+BL1085+BQ1085+BV1085</f>
        <v>0</v>
      </c>
      <c r="AB1085" s="220">
        <f>AV1085+BA1085+BH1085+BM1085+BR1085+BW1085</f>
        <v>0</v>
      </c>
      <c r="AC1085" s="220">
        <f>AW1085+BB1085+BI1085+BN1085+BS1085+BX1085</f>
        <v>0</v>
      </c>
      <c r="AD1085" s="221">
        <f>AX1085+BC1085+BJ1085+BO1085+BT1085+BY1085</f>
        <v>109070</v>
      </c>
      <c r="AE1085" s="252"/>
      <c r="AF1085" s="252"/>
      <c r="AH1085" s="251">
        <f>SUM(AI1085:AL1085)</f>
        <v>35457</v>
      </c>
      <c r="AI1085" s="240"/>
      <c r="AJ1085" s="240"/>
      <c r="AK1085" s="240"/>
      <c r="AL1085" s="241">
        <v>35457</v>
      </c>
      <c r="AM1085" s="254"/>
      <c r="AN1085" s="262"/>
      <c r="AO1085" s="249">
        <f>SUM(AP1085:AS1085)</f>
        <v>35904</v>
      </c>
      <c r="AP1085" s="240"/>
      <c r="AQ1085" s="240"/>
      <c r="AR1085" s="240"/>
      <c r="AS1085" s="243">
        <v>35904</v>
      </c>
      <c r="AT1085" s="214">
        <f>SUM(AU1085:AX1085)</f>
        <v>36345</v>
      </c>
      <c r="AU1085" s="240"/>
      <c r="AV1085" s="240"/>
      <c r="AW1085" s="240"/>
      <c r="AX1085" s="241">
        <v>36345</v>
      </c>
      <c r="AY1085" s="249">
        <f>SUM(AZ1085:BC1085)</f>
        <v>36380</v>
      </c>
      <c r="AZ1085" s="240"/>
      <c r="BA1085" s="240"/>
      <c r="BB1085" s="240"/>
      <c r="BC1085" s="247">
        <v>36380</v>
      </c>
      <c r="BD1085" s="254"/>
      <c r="BE1085" s="252"/>
      <c r="BF1085" s="249">
        <f>SUM(BG1085:BJ1085)</f>
        <v>36345</v>
      </c>
      <c r="BG1085" s="240"/>
      <c r="BH1085" s="240"/>
      <c r="BI1085" s="240"/>
      <c r="BJ1085" s="241">
        <v>36345</v>
      </c>
      <c r="BK1085" s="249">
        <f>SUM(BL1085:BO1085)</f>
        <v>0</v>
      </c>
      <c r="BL1085" s="240"/>
      <c r="BM1085" s="240"/>
      <c r="BN1085" s="240"/>
      <c r="BO1085" s="247"/>
      <c r="BP1085" s="223">
        <f>SUM(BQ1085:BT1085)</f>
        <v>0</v>
      </c>
      <c r="BQ1085" s="240"/>
      <c r="BR1085" s="240"/>
      <c r="BS1085" s="240"/>
      <c r="BT1085" s="247"/>
      <c r="BU1085" s="249">
        <f>SUM(BV1085:BY1085)</f>
        <v>0</v>
      </c>
      <c r="BV1085" s="240"/>
      <c r="BW1085" s="240"/>
      <c r="BX1085" s="240"/>
      <c r="BY1085" s="247"/>
      <c r="CA1085" s="222">
        <v>959</v>
      </c>
      <c r="CB1085" s="216"/>
      <c r="CC1085" s="216"/>
      <c r="CD1085" s="216"/>
      <c r="CE1085" s="216"/>
      <c r="CF1085" s="216">
        <f t="shared" si="800"/>
        <v>0</v>
      </c>
      <c r="CH1085" s="263" t="s">
        <v>75</v>
      </c>
      <c r="CJ1085" s="274">
        <v>161</v>
      </c>
    </row>
    <row r="1086" spans="1:88" s="211" customFormat="1" ht="16.5" customHeight="1" x14ac:dyDescent="0.15">
      <c r="A1086" s="213"/>
      <c r="B1086" s="237"/>
      <c r="C1086" s="303"/>
      <c r="D1086" s="680" t="s">
        <v>1065</v>
      </c>
      <c r="E1086" s="267"/>
      <c r="F1086" s="292"/>
      <c r="G1086" s="227"/>
      <c r="H1086" s="1175" t="s">
        <v>252</v>
      </c>
      <c r="I1086" s="230"/>
      <c r="J1086" s="231"/>
      <c r="K1086" s="234"/>
      <c r="L1086" s="234"/>
      <c r="M1086" s="234"/>
      <c r="N1086" s="234"/>
      <c r="O1086" s="234"/>
      <c r="P1086" s="234"/>
      <c r="Q1086" s="235"/>
      <c r="R1086" s="255"/>
      <c r="S1086" s="255"/>
      <c r="T1086" s="936">
        <f>SUBTOTAL(9,T1085:T1085)</f>
        <v>180431</v>
      </c>
      <c r="U1086" s="1138">
        <f t="shared" ref="U1086:AD1086" si="819">SUBTOTAL(9,U1085:U1085)</f>
        <v>71361</v>
      </c>
      <c r="V1086" s="220">
        <f t="shared" si="819"/>
        <v>0</v>
      </c>
      <c r="W1086" s="220">
        <f t="shared" si="819"/>
        <v>0</v>
      </c>
      <c r="X1086" s="220">
        <f t="shared" si="819"/>
        <v>0</v>
      </c>
      <c r="Y1086" s="221">
        <f t="shared" si="819"/>
        <v>71361</v>
      </c>
      <c r="Z1086" s="936">
        <f t="shared" si="819"/>
        <v>109070</v>
      </c>
      <c r="AA1086" s="220">
        <f t="shared" si="819"/>
        <v>0</v>
      </c>
      <c r="AB1086" s="220">
        <f t="shared" si="819"/>
        <v>0</v>
      </c>
      <c r="AC1086" s="220">
        <f t="shared" si="819"/>
        <v>0</v>
      </c>
      <c r="AD1086" s="1104">
        <f t="shared" si="819"/>
        <v>109070</v>
      </c>
      <c r="AE1086" s="252"/>
      <c r="AF1086" s="252"/>
      <c r="AH1086" s="251"/>
      <c r="AI1086" s="240"/>
      <c r="AJ1086" s="240"/>
      <c r="AK1086" s="240"/>
      <c r="AL1086" s="241"/>
      <c r="AM1086" s="254"/>
      <c r="AN1086" s="262"/>
      <c r="AO1086" s="249"/>
      <c r="AP1086" s="240"/>
      <c r="AQ1086" s="240"/>
      <c r="AR1086" s="240"/>
      <c r="AS1086" s="243"/>
      <c r="AT1086" s="214"/>
      <c r="AU1086" s="240"/>
      <c r="AV1086" s="240"/>
      <c r="AW1086" s="240"/>
      <c r="AX1086" s="241"/>
      <c r="AY1086" s="249"/>
      <c r="AZ1086" s="240"/>
      <c r="BA1086" s="240"/>
      <c r="BB1086" s="240"/>
      <c r="BC1086" s="247"/>
      <c r="BD1086" s="254"/>
      <c r="BE1086" s="252"/>
      <c r="BF1086" s="249"/>
      <c r="BG1086" s="240"/>
      <c r="BH1086" s="240"/>
      <c r="BI1086" s="240"/>
      <c r="BJ1086" s="241"/>
      <c r="BK1086" s="249"/>
      <c r="BL1086" s="240"/>
      <c r="BM1086" s="240"/>
      <c r="BN1086" s="240"/>
      <c r="BO1086" s="247"/>
      <c r="BP1086" s="223"/>
      <c r="BQ1086" s="240"/>
      <c r="BR1086" s="240"/>
      <c r="BS1086" s="240"/>
      <c r="BT1086" s="247"/>
      <c r="BU1086" s="249"/>
      <c r="BV1086" s="240"/>
      <c r="BW1086" s="240"/>
      <c r="BX1086" s="240"/>
      <c r="BY1086" s="247"/>
      <c r="CA1086" s="222"/>
      <c r="CB1086" s="216"/>
      <c r="CC1086" s="216"/>
      <c r="CD1086" s="216"/>
      <c r="CE1086" s="216"/>
      <c r="CF1086" s="216">
        <f t="shared" si="800"/>
        <v>0</v>
      </c>
      <c r="CH1086" s="263"/>
      <c r="CJ1086" s="274"/>
    </row>
    <row r="1087" spans="1:88" s="211" customFormat="1" ht="16.5" customHeight="1" x14ac:dyDescent="0.15">
      <c r="A1087" s="213">
        <f>+ROW()-14</f>
        <v>1073</v>
      </c>
      <c r="B1087" s="236" t="s">
        <v>74</v>
      </c>
      <c r="C1087" s="268" t="s">
        <v>1067</v>
      </c>
      <c r="D1087" s="266" t="s">
        <v>1068</v>
      </c>
      <c r="E1087" s="267" t="s">
        <v>886</v>
      </c>
      <c r="F1087" s="272" t="s">
        <v>887</v>
      </c>
      <c r="G1087" s="224" t="s">
        <v>1069</v>
      </c>
      <c r="H1087" s="263" t="s">
        <v>1070</v>
      </c>
      <c r="I1087" s="230">
        <v>43556</v>
      </c>
      <c r="J1087" s="231">
        <v>45382</v>
      </c>
      <c r="K1087" s="232">
        <v>10</v>
      </c>
      <c r="L1087" s="232">
        <v>9</v>
      </c>
      <c r="M1087" s="232">
        <v>8</v>
      </c>
      <c r="N1087" s="232">
        <v>2</v>
      </c>
      <c r="O1087" s="232">
        <v>1</v>
      </c>
      <c r="P1087" s="232">
        <v>5</v>
      </c>
      <c r="Q1087" s="233">
        <v>7</v>
      </c>
      <c r="R1087" s="255"/>
      <c r="S1087" s="255"/>
      <c r="T1087" s="258">
        <v>140820</v>
      </c>
      <c r="U1087" s="214">
        <f>AH1087+AO1087</f>
        <v>27220</v>
      </c>
      <c r="V1087" s="218">
        <f>AI1087+AP1087</f>
        <v>0</v>
      </c>
      <c r="W1087" s="218">
        <f>AJ1087+AQ1087</f>
        <v>0</v>
      </c>
      <c r="X1087" s="218">
        <f>AK1087+AR1087</f>
        <v>0</v>
      </c>
      <c r="Y1087" s="212">
        <f>AL1087+AS1087</f>
        <v>27220</v>
      </c>
      <c r="Z1087" s="214">
        <f>AT1087+AY1087+BF1087+BK1087+BP1087+BU1087</f>
        <v>113600</v>
      </c>
      <c r="AA1087" s="218">
        <f>AU1087+AZ1087+BG1087+BL1087+BQ1087+BV1087</f>
        <v>0</v>
      </c>
      <c r="AB1087" s="218">
        <f>AV1087+BA1087+BH1087+BM1087+BR1087+BW1087</f>
        <v>0</v>
      </c>
      <c r="AC1087" s="218">
        <f>AW1087+BB1087+BI1087+BN1087+BS1087+BX1087</f>
        <v>0</v>
      </c>
      <c r="AD1087" s="212">
        <f>AX1087+BC1087+BJ1087+BO1087+BT1087+BY1087</f>
        <v>113600</v>
      </c>
      <c r="AE1087" s="252"/>
      <c r="AF1087" s="252"/>
      <c r="AH1087" s="249">
        <f>SUM(AI1087:AL1087)</f>
        <v>0</v>
      </c>
      <c r="AI1087" s="238"/>
      <c r="AJ1087" s="238"/>
      <c r="AK1087" s="238"/>
      <c r="AL1087" s="239"/>
      <c r="AM1087" s="254"/>
      <c r="AN1087" s="262"/>
      <c r="AO1087" s="249">
        <f>SUM(AP1087:AS1087)</f>
        <v>27220</v>
      </c>
      <c r="AP1087" s="238"/>
      <c r="AQ1087" s="238"/>
      <c r="AR1087" s="238"/>
      <c r="AS1087" s="242">
        <v>27220</v>
      </c>
      <c r="AT1087" s="214">
        <f>SUM(AU1087:AX1087)</f>
        <v>28400</v>
      </c>
      <c r="AU1087" s="238"/>
      <c r="AV1087" s="238"/>
      <c r="AW1087" s="238"/>
      <c r="AX1087" s="239">
        <v>28400</v>
      </c>
      <c r="AY1087" s="249">
        <f>SUM(AZ1087:BC1087)</f>
        <v>28400</v>
      </c>
      <c r="AZ1087" s="238"/>
      <c r="BA1087" s="238"/>
      <c r="BB1087" s="238"/>
      <c r="BC1087" s="246">
        <v>28400</v>
      </c>
      <c r="BD1087" s="254"/>
      <c r="BE1087" s="252"/>
      <c r="BF1087" s="249">
        <f>SUM(BG1087:BJ1087)</f>
        <v>28400</v>
      </c>
      <c r="BG1087" s="238"/>
      <c r="BH1087" s="238"/>
      <c r="BI1087" s="238"/>
      <c r="BJ1087" s="239">
        <v>28400</v>
      </c>
      <c r="BK1087" s="249">
        <f>SUM(BL1087:BO1087)</f>
        <v>28400</v>
      </c>
      <c r="BL1087" s="238"/>
      <c r="BM1087" s="238"/>
      <c r="BN1087" s="238"/>
      <c r="BO1087" s="246">
        <v>28400</v>
      </c>
      <c r="BP1087" s="223">
        <f>SUM(BQ1087:BT1087)</f>
        <v>0</v>
      </c>
      <c r="BQ1087" s="238"/>
      <c r="BR1087" s="238"/>
      <c r="BS1087" s="238"/>
      <c r="BT1087" s="246"/>
      <c r="BU1087" s="249">
        <f>SUM(BV1087:BY1087)</f>
        <v>0</v>
      </c>
      <c r="BV1087" s="238"/>
      <c r="BW1087" s="238"/>
      <c r="BX1087" s="238"/>
      <c r="BY1087" s="246"/>
      <c r="CA1087" s="222">
        <v>961</v>
      </c>
      <c r="CB1087" s="216"/>
      <c r="CC1087" s="216"/>
      <c r="CD1087" s="216"/>
      <c r="CE1087" s="216"/>
      <c r="CF1087" s="216">
        <f t="shared" si="800"/>
        <v>0</v>
      </c>
      <c r="CH1087" s="263" t="s">
        <v>1071</v>
      </c>
      <c r="CJ1087" s="274">
        <v>161</v>
      </c>
    </row>
    <row r="1088" spans="1:88" s="211" customFormat="1" ht="16.5" customHeight="1" x14ac:dyDescent="0.15">
      <c r="A1088" s="213"/>
      <c r="B1088" s="237"/>
      <c r="C1088" s="303"/>
      <c r="D1088" s="697" t="s">
        <v>1068</v>
      </c>
      <c r="E1088" s="267"/>
      <c r="F1088" s="292"/>
      <c r="G1088" s="227"/>
      <c r="H1088" s="1175" t="s">
        <v>1070</v>
      </c>
      <c r="I1088" s="230"/>
      <c r="J1088" s="231"/>
      <c r="K1088" s="234"/>
      <c r="L1088" s="234"/>
      <c r="M1088" s="234"/>
      <c r="N1088" s="234"/>
      <c r="O1088" s="234"/>
      <c r="P1088" s="234"/>
      <c r="Q1088" s="235"/>
      <c r="R1088" s="255"/>
      <c r="S1088" s="255"/>
      <c r="T1088" s="936">
        <f>SUBTOTAL(9,T1087:T1087)</f>
        <v>140820</v>
      </c>
      <c r="U1088" s="1138">
        <f t="shared" ref="U1088:AD1088" si="820">SUBTOTAL(9,U1087:U1087)</f>
        <v>27220</v>
      </c>
      <c r="V1088" s="220">
        <f t="shared" si="820"/>
        <v>0</v>
      </c>
      <c r="W1088" s="220">
        <f t="shared" si="820"/>
        <v>0</v>
      </c>
      <c r="X1088" s="220">
        <f t="shared" si="820"/>
        <v>0</v>
      </c>
      <c r="Y1088" s="221">
        <f t="shared" si="820"/>
        <v>27220</v>
      </c>
      <c r="Z1088" s="936">
        <f t="shared" si="820"/>
        <v>113600</v>
      </c>
      <c r="AA1088" s="220">
        <f t="shared" si="820"/>
        <v>0</v>
      </c>
      <c r="AB1088" s="220">
        <f t="shared" si="820"/>
        <v>0</v>
      </c>
      <c r="AC1088" s="220">
        <f t="shared" si="820"/>
        <v>0</v>
      </c>
      <c r="AD1088" s="1104">
        <f t="shared" si="820"/>
        <v>113600</v>
      </c>
      <c r="AE1088" s="252"/>
      <c r="AF1088" s="252"/>
      <c r="AH1088" s="251"/>
      <c r="AI1088" s="240"/>
      <c r="AJ1088" s="240"/>
      <c r="AK1088" s="240"/>
      <c r="AL1088" s="241"/>
      <c r="AM1088" s="254"/>
      <c r="AN1088" s="262"/>
      <c r="AO1088" s="249"/>
      <c r="AP1088" s="240"/>
      <c r="AQ1088" s="240"/>
      <c r="AR1088" s="240"/>
      <c r="AS1088" s="243"/>
      <c r="AT1088" s="214"/>
      <c r="AU1088" s="240"/>
      <c r="AV1088" s="240"/>
      <c r="AW1088" s="240"/>
      <c r="AX1088" s="241"/>
      <c r="AY1088" s="249"/>
      <c r="AZ1088" s="240"/>
      <c r="BA1088" s="240"/>
      <c r="BB1088" s="240"/>
      <c r="BC1088" s="247"/>
      <c r="BD1088" s="254"/>
      <c r="BE1088" s="252"/>
      <c r="BF1088" s="249"/>
      <c r="BG1088" s="240"/>
      <c r="BH1088" s="240"/>
      <c r="BI1088" s="240"/>
      <c r="BJ1088" s="241"/>
      <c r="BK1088" s="249"/>
      <c r="BL1088" s="240"/>
      <c r="BM1088" s="240"/>
      <c r="BN1088" s="240"/>
      <c r="BO1088" s="247"/>
      <c r="BP1088" s="223"/>
      <c r="BQ1088" s="240"/>
      <c r="BR1088" s="240"/>
      <c r="BS1088" s="240"/>
      <c r="BT1088" s="247"/>
      <c r="BU1088" s="249"/>
      <c r="BV1088" s="240"/>
      <c r="BW1088" s="240"/>
      <c r="BX1088" s="240"/>
      <c r="BY1088" s="247"/>
      <c r="CA1088" s="222"/>
      <c r="CB1088" s="216"/>
      <c r="CC1088" s="216"/>
      <c r="CD1088" s="216"/>
      <c r="CE1088" s="216"/>
      <c r="CF1088" s="216">
        <f t="shared" si="800"/>
        <v>0</v>
      </c>
      <c r="CH1088" s="263"/>
      <c r="CJ1088" s="274"/>
    </row>
    <row r="1089" spans="1:88" s="211" customFormat="1" ht="16.5" customHeight="1" x14ac:dyDescent="0.15">
      <c r="A1089" s="213">
        <f>+ROW()-14</f>
        <v>1075</v>
      </c>
      <c r="B1089" s="237" t="s">
        <v>26</v>
      </c>
      <c r="C1089" s="303" t="s">
        <v>1072</v>
      </c>
      <c r="D1089" s="304" t="s">
        <v>1072</v>
      </c>
      <c r="E1089" s="267" t="s">
        <v>886</v>
      </c>
      <c r="F1089" s="292" t="s">
        <v>913</v>
      </c>
      <c r="G1089" s="411" t="s">
        <v>1073</v>
      </c>
      <c r="H1089" s="263">
        <v>3</v>
      </c>
      <c r="I1089" s="230" t="s">
        <v>1891</v>
      </c>
      <c r="J1089" s="231">
        <v>44651</v>
      </c>
      <c r="K1089" s="234">
        <v>10</v>
      </c>
      <c r="L1089" s="234">
        <v>9</v>
      </c>
      <c r="M1089" s="234">
        <v>8</v>
      </c>
      <c r="N1089" s="234">
        <v>3</v>
      </c>
      <c r="O1089" s="234">
        <v>1</v>
      </c>
      <c r="P1089" s="234">
        <v>1</v>
      </c>
      <c r="Q1089" s="235">
        <v>1</v>
      </c>
      <c r="R1089" s="255"/>
      <c r="S1089" s="255"/>
      <c r="T1089" s="261">
        <f>16319+681</f>
        <v>17000</v>
      </c>
      <c r="U1089" s="219">
        <f>AH1089+AO1089</f>
        <v>0</v>
      </c>
      <c r="V1089" s="220">
        <f>AI1089+AP1089</f>
        <v>0</v>
      </c>
      <c r="W1089" s="220">
        <f>AJ1089+AQ1089</f>
        <v>0</v>
      </c>
      <c r="X1089" s="220">
        <f>AK1089+AR1089</f>
        <v>0</v>
      </c>
      <c r="Y1089" s="221">
        <f>AL1089+AS1089</f>
        <v>0</v>
      </c>
      <c r="Z1089" s="219">
        <f>AT1089+AY1089+BF1089+BK1089+BP1089+BU1089</f>
        <v>17000</v>
      </c>
      <c r="AA1089" s="220">
        <f>AU1089+AZ1089+BG1089+BL1089+BQ1089+BV1089</f>
        <v>0</v>
      </c>
      <c r="AB1089" s="220">
        <f>AV1089+BA1089+BH1089+BM1089+BR1089+BW1089</f>
        <v>0</v>
      </c>
      <c r="AC1089" s="220">
        <f>AW1089+BB1089+BI1089+BN1089+BS1089+BX1089</f>
        <v>0</v>
      </c>
      <c r="AD1089" s="221">
        <f>AX1089+BC1089+BJ1089+BO1089+BT1089+BY1089</f>
        <v>17000</v>
      </c>
      <c r="AE1089" s="252"/>
      <c r="AF1089" s="252"/>
      <c r="AH1089" s="251">
        <f>SUM(AI1089:AL1089)</f>
        <v>0</v>
      </c>
      <c r="AI1089" s="240"/>
      <c r="AJ1089" s="240"/>
      <c r="AK1089" s="240"/>
      <c r="AL1089" s="241"/>
      <c r="AM1089" s="254"/>
      <c r="AN1089" s="262"/>
      <c r="AO1089" s="249">
        <f>SUM(AP1089:AS1089)</f>
        <v>0</v>
      </c>
      <c r="AP1089" s="240"/>
      <c r="AQ1089" s="240"/>
      <c r="AR1089" s="240"/>
      <c r="AS1089" s="243"/>
      <c r="AT1089" s="214">
        <f>SUM(AU1089:AX1089)</f>
        <v>0</v>
      </c>
      <c r="AU1089" s="240"/>
      <c r="AV1089" s="240"/>
      <c r="AW1089" s="240"/>
      <c r="AX1089" s="241"/>
      <c r="AY1089" s="249">
        <f>SUM(AZ1089:BC1089)</f>
        <v>17000</v>
      </c>
      <c r="AZ1089" s="240"/>
      <c r="BA1089" s="240"/>
      <c r="BB1089" s="240"/>
      <c r="BC1089" s="247">
        <f>16319+681</f>
        <v>17000</v>
      </c>
      <c r="BD1089" s="254"/>
      <c r="BE1089" s="252"/>
      <c r="BF1089" s="249">
        <f>SUM(BG1089:BJ1089)</f>
        <v>0</v>
      </c>
      <c r="BG1089" s="240"/>
      <c r="BH1089" s="240"/>
      <c r="BI1089" s="240"/>
      <c r="BJ1089" s="241"/>
      <c r="BK1089" s="249">
        <f>SUM(BL1089:BO1089)</f>
        <v>0</v>
      </c>
      <c r="BL1089" s="240"/>
      <c r="BM1089" s="240"/>
      <c r="BN1089" s="240"/>
      <c r="BO1089" s="247"/>
      <c r="BP1089" s="223">
        <f>SUM(BQ1089:BT1089)</f>
        <v>0</v>
      </c>
      <c r="BQ1089" s="240"/>
      <c r="BR1089" s="240"/>
      <c r="BS1089" s="240"/>
      <c r="BT1089" s="247"/>
      <c r="BU1089" s="249">
        <f>SUM(BV1089:BY1089)</f>
        <v>0</v>
      </c>
      <c r="BV1089" s="240"/>
      <c r="BW1089" s="240"/>
      <c r="BX1089" s="240"/>
      <c r="BY1089" s="247"/>
      <c r="CA1089" s="222">
        <v>963</v>
      </c>
      <c r="CB1089" s="216"/>
      <c r="CC1089" s="216"/>
      <c r="CD1089" s="216"/>
      <c r="CE1089" s="216"/>
      <c r="CF1089" s="216">
        <f t="shared" si="800"/>
        <v>0</v>
      </c>
      <c r="CH1089" s="263">
        <v>32</v>
      </c>
      <c r="CJ1089" s="274">
        <v>163</v>
      </c>
    </row>
    <row r="1090" spans="1:88" s="211" customFormat="1" ht="16.5" customHeight="1" x14ac:dyDescent="0.15">
      <c r="A1090" s="213"/>
      <c r="B1090" s="237"/>
      <c r="C1090" s="303"/>
      <c r="D1090" s="680" t="s">
        <v>1072</v>
      </c>
      <c r="E1090" s="267"/>
      <c r="F1090" s="292"/>
      <c r="G1090" s="411"/>
      <c r="H1090" s="1175">
        <v>3</v>
      </c>
      <c r="I1090" s="230"/>
      <c r="J1090" s="231"/>
      <c r="K1090" s="234"/>
      <c r="L1090" s="234"/>
      <c r="M1090" s="234"/>
      <c r="N1090" s="234"/>
      <c r="O1090" s="234"/>
      <c r="P1090" s="234"/>
      <c r="Q1090" s="235"/>
      <c r="R1090" s="255"/>
      <c r="S1090" s="255"/>
      <c r="T1090" s="936">
        <f>SUBTOTAL(9,T1089:T1089)</f>
        <v>17000</v>
      </c>
      <c r="U1090" s="219">
        <f t="shared" ref="U1090:AD1090" si="821">SUBTOTAL(9,U1089:U1089)</f>
        <v>0</v>
      </c>
      <c r="V1090" s="220">
        <f t="shared" si="821"/>
        <v>0</v>
      </c>
      <c r="W1090" s="220">
        <f t="shared" si="821"/>
        <v>0</v>
      </c>
      <c r="X1090" s="220">
        <f t="shared" si="821"/>
        <v>0</v>
      </c>
      <c r="Y1090" s="221">
        <f t="shared" si="821"/>
        <v>0</v>
      </c>
      <c r="Z1090" s="936">
        <f t="shared" si="821"/>
        <v>17000</v>
      </c>
      <c r="AA1090" s="220">
        <f t="shared" si="821"/>
        <v>0</v>
      </c>
      <c r="AB1090" s="220">
        <f t="shared" si="821"/>
        <v>0</v>
      </c>
      <c r="AC1090" s="220">
        <f t="shared" si="821"/>
        <v>0</v>
      </c>
      <c r="AD1090" s="1104">
        <f t="shared" si="821"/>
        <v>17000</v>
      </c>
      <c r="AE1090" s="252"/>
      <c r="AF1090" s="252"/>
      <c r="AH1090" s="251"/>
      <c r="AI1090" s="240"/>
      <c r="AJ1090" s="240"/>
      <c r="AK1090" s="240"/>
      <c r="AL1090" s="241"/>
      <c r="AM1090" s="254"/>
      <c r="AN1090" s="262"/>
      <c r="AO1090" s="249"/>
      <c r="AP1090" s="240"/>
      <c r="AQ1090" s="240"/>
      <c r="AR1090" s="240"/>
      <c r="AS1090" s="243"/>
      <c r="AT1090" s="214"/>
      <c r="AU1090" s="240"/>
      <c r="AV1090" s="240"/>
      <c r="AW1090" s="240"/>
      <c r="AX1090" s="241"/>
      <c r="AY1090" s="249"/>
      <c r="AZ1090" s="240"/>
      <c r="BA1090" s="240"/>
      <c r="BB1090" s="240"/>
      <c r="BC1090" s="247"/>
      <c r="BD1090" s="254"/>
      <c r="BE1090" s="252"/>
      <c r="BF1090" s="249"/>
      <c r="BG1090" s="240"/>
      <c r="BH1090" s="240"/>
      <c r="BI1090" s="240"/>
      <c r="BJ1090" s="241"/>
      <c r="BK1090" s="249"/>
      <c r="BL1090" s="240"/>
      <c r="BM1090" s="240"/>
      <c r="BN1090" s="240"/>
      <c r="BO1090" s="247"/>
      <c r="BP1090" s="223"/>
      <c r="BQ1090" s="240"/>
      <c r="BR1090" s="240"/>
      <c r="BS1090" s="240"/>
      <c r="BT1090" s="247"/>
      <c r="BU1090" s="249"/>
      <c r="BV1090" s="240"/>
      <c r="BW1090" s="240"/>
      <c r="BX1090" s="240"/>
      <c r="BY1090" s="247"/>
      <c r="CA1090" s="222"/>
      <c r="CB1090" s="216"/>
      <c r="CC1090" s="216"/>
      <c r="CD1090" s="216"/>
      <c r="CE1090" s="216"/>
      <c r="CF1090" s="216">
        <f t="shared" si="800"/>
        <v>0</v>
      </c>
      <c r="CH1090" s="263"/>
      <c r="CJ1090" s="274"/>
    </row>
    <row r="1091" spans="1:88" s="211" customFormat="1" ht="16.5" customHeight="1" x14ac:dyDescent="0.15">
      <c r="A1091" s="213">
        <f>+ROW()-14</f>
        <v>1077</v>
      </c>
      <c r="B1091" s="236" t="s">
        <v>26</v>
      </c>
      <c r="C1091" s="268" t="s">
        <v>1074</v>
      </c>
      <c r="D1091" s="266" t="s">
        <v>1074</v>
      </c>
      <c r="E1091" s="267" t="s">
        <v>886</v>
      </c>
      <c r="F1091" s="272" t="s">
        <v>913</v>
      </c>
      <c r="G1091" s="224" t="s">
        <v>1075</v>
      </c>
      <c r="H1091" s="263">
        <v>3</v>
      </c>
      <c r="I1091" s="230" t="s">
        <v>1891</v>
      </c>
      <c r="J1091" s="231">
        <v>44651</v>
      </c>
      <c r="K1091" s="232">
        <v>10</v>
      </c>
      <c r="L1091" s="232">
        <v>9</v>
      </c>
      <c r="M1091" s="232">
        <v>8</v>
      </c>
      <c r="N1091" s="232">
        <v>3</v>
      </c>
      <c r="O1091" s="232">
        <v>1</v>
      </c>
      <c r="P1091" s="232">
        <v>2</v>
      </c>
      <c r="Q1091" s="233">
        <v>3</v>
      </c>
      <c r="R1091" s="255"/>
      <c r="S1091" s="255"/>
      <c r="T1091" s="258">
        <v>10000</v>
      </c>
      <c r="U1091" s="214">
        <f>AH1091+AO1091</f>
        <v>0</v>
      </c>
      <c r="V1091" s="218">
        <f>AI1091+AP1091</f>
        <v>0</v>
      </c>
      <c r="W1091" s="218">
        <f>AJ1091+AQ1091</f>
        <v>0</v>
      </c>
      <c r="X1091" s="218">
        <f>AK1091+AR1091</f>
        <v>0</v>
      </c>
      <c r="Y1091" s="212">
        <f>AL1091+AS1091</f>
        <v>0</v>
      </c>
      <c r="Z1091" s="214">
        <f>AT1091+AY1091+BF1091+BK1091+BP1091+BU1091</f>
        <v>10000</v>
      </c>
      <c r="AA1091" s="218">
        <f>AU1091+AZ1091+BG1091+BL1091+BQ1091+BV1091</f>
        <v>0</v>
      </c>
      <c r="AB1091" s="218">
        <f>AV1091+BA1091+BH1091+BM1091+BR1091+BW1091</f>
        <v>0</v>
      </c>
      <c r="AC1091" s="218">
        <f>AW1091+BB1091+BI1091+BN1091+BS1091+BX1091</f>
        <v>0</v>
      </c>
      <c r="AD1091" s="212">
        <f>AX1091+BC1091+BJ1091+BO1091+BT1091+BY1091</f>
        <v>10000</v>
      </c>
      <c r="AE1091" s="252"/>
      <c r="AF1091" s="252"/>
      <c r="AG1091" s="376"/>
      <c r="AH1091" s="249">
        <f>SUM(AI1091:AL1091)</f>
        <v>0</v>
      </c>
      <c r="AI1091" s="238"/>
      <c r="AJ1091" s="238"/>
      <c r="AK1091" s="238"/>
      <c r="AL1091" s="239"/>
      <c r="AM1091" s="254"/>
      <c r="AN1091" s="262"/>
      <c r="AO1091" s="249">
        <f>SUM(AP1091:AS1091)</f>
        <v>0</v>
      </c>
      <c r="AP1091" s="238"/>
      <c r="AQ1091" s="238"/>
      <c r="AR1091" s="238"/>
      <c r="AS1091" s="242"/>
      <c r="AT1091" s="214">
        <f>SUM(AU1091:AX1091)</f>
        <v>0</v>
      </c>
      <c r="AU1091" s="238"/>
      <c r="AV1091" s="238"/>
      <c r="AW1091" s="238"/>
      <c r="AX1091" s="239"/>
      <c r="AY1091" s="249">
        <f>SUM(AZ1091:BC1091)</f>
        <v>10000</v>
      </c>
      <c r="AZ1091" s="238"/>
      <c r="BA1091" s="238"/>
      <c r="BB1091" s="238"/>
      <c r="BC1091" s="246">
        <v>10000</v>
      </c>
      <c r="BD1091" s="254"/>
      <c r="BE1091" s="252"/>
      <c r="BF1091" s="249">
        <f>SUM(BG1091:BJ1091)</f>
        <v>0</v>
      </c>
      <c r="BG1091" s="238"/>
      <c r="BH1091" s="238"/>
      <c r="BI1091" s="238"/>
      <c r="BJ1091" s="239"/>
      <c r="BK1091" s="249">
        <f>SUM(BL1091:BO1091)</f>
        <v>0</v>
      </c>
      <c r="BL1091" s="238"/>
      <c r="BM1091" s="238"/>
      <c r="BN1091" s="238"/>
      <c r="BO1091" s="246"/>
      <c r="BP1091" s="223">
        <f>SUM(BQ1091:BT1091)</f>
        <v>0</v>
      </c>
      <c r="BQ1091" s="238"/>
      <c r="BR1091" s="238"/>
      <c r="BS1091" s="238"/>
      <c r="BT1091" s="246"/>
      <c r="BU1091" s="249">
        <f>SUM(BV1091:BY1091)</f>
        <v>0</v>
      </c>
      <c r="BV1091" s="238"/>
      <c r="BW1091" s="238"/>
      <c r="BX1091" s="238"/>
      <c r="BY1091" s="246"/>
      <c r="CA1091" s="222">
        <v>965</v>
      </c>
      <c r="CB1091" s="216"/>
      <c r="CC1091" s="216"/>
      <c r="CD1091" s="216"/>
      <c r="CE1091" s="216"/>
      <c r="CF1091" s="216">
        <f t="shared" si="800"/>
        <v>0</v>
      </c>
      <c r="CH1091" s="263">
        <v>32</v>
      </c>
      <c r="CJ1091" s="274">
        <v>163</v>
      </c>
    </row>
    <row r="1092" spans="1:88" s="211" customFormat="1" ht="16.5" customHeight="1" x14ac:dyDescent="0.15">
      <c r="A1092" s="213"/>
      <c r="B1092" s="237"/>
      <c r="C1092" s="303"/>
      <c r="D1092" s="697" t="s">
        <v>1074</v>
      </c>
      <c r="E1092" s="267"/>
      <c r="F1092" s="292"/>
      <c r="G1092" s="227"/>
      <c r="H1092" s="1175">
        <v>3</v>
      </c>
      <c r="I1092" s="230"/>
      <c r="J1092" s="231"/>
      <c r="K1092" s="234"/>
      <c r="L1092" s="234"/>
      <c r="M1092" s="234"/>
      <c r="N1092" s="234"/>
      <c r="O1092" s="234"/>
      <c r="P1092" s="234"/>
      <c r="Q1092" s="235"/>
      <c r="R1092" s="255"/>
      <c r="S1092" s="255"/>
      <c r="T1092" s="936">
        <f>SUBTOTAL(9,T1091:T1091)</f>
        <v>10000</v>
      </c>
      <c r="U1092" s="219">
        <f t="shared" ref="U1092:AD1092" si="822">SUBTOTAL(9,U1091:U1091)</f>
        <v>0</v>
      </c>
      <c r="V1092" s="220">
        <f t="shared" si="822"/>
        <v>0</v>
      </c>
      <c r="W1092" s="220">
        <f t="shared" si="822"/>
        <v>0</v>
      </c>
      <c r="X1092" s="220">
        <f t="shared" si="822"/>
        <v>0</v>
      </c>
      <c r="Y1092" s="221">
        <f t="shared" si="822"/>
        <v>0</v>
      </c>
      <c r="Z1092" s="936">
        <f t="shared" si="822"/>
        <v>10000</v>
      </c>
      <c r="AA1092" s="220">
        <f t="shared" si="822"/>
        <v>0</v>
      </c>
      <c r="AB1092" s="220">
        <f t="shared" si="822"/>
        <v>0</v>
      </c>
      <c r="AC1092" s="220">
        <f t="shared" si="822"/>
        <v>0</v>
      </c>
      <c r="AD1092" s="1104">
        <f t="shared" si="822"/>
        <v>10000</v>
      </c>
      <c r="AE1092" s="252"/>
      <c r="AF1092" s="252"/>
      <c r="AG1092" s="376"/>
      <c r="AH1092" s="251"/>
      <c r="AI1092" s="240"/>
      <c r="AJ1092" s="240"/>
      <c r="AK1092" s="240"/>
      <c r="AL1092" s="241"/>
      <c r="AM1092" s="254"/>
      <c r="AN1092" s="262"/>
      <c r="AO1092" s="249"/>
      <c r="AP1092" s="240"/>
      <c r="AQ1092" s="240"/>
      <c r="AR1092" s="240"/>
      <c r="AS1092" s="243"/>
      <c r="AT1092" s="214"/>
      <c r="AU1092" s="240"/>
      <c r="AV1092" s="240"/>
      <c r="AW1092" s="240"/>
      <c r="AX1092" s="241"/>
      <c r="AY1092" s="249"/>
      <c r="AZ1092" s="240"/>
      <c r="BA1092" s="240"/>
      <c r="BB1092" s="240"/>
      <c r="BC1092" s="247"/>
      <c r="BD1092" s="254"/>
      <c r="BE1092" s="252"/>
      <c r="BF1092" s="249"/>
      <c r="BG1092" s="240"/>
      <c r="BH1092" s="240"/>
      <c r="BI1092" s="240"/>
      <c r="BJ1092" s="241"/>
      <c r="BK1092" s="249"/>
      <c r="BL1092" s="240"/>
      <c r="BM1092" s="240"/>
      <c r="BN1092" s="240"/>
      <c r="BO1092" s="247"/>
      <c r="BP1092" s="223"/>
      <c r="BQ1092" s="240"/>
      <c r="BR1092" s="240"/>
      <c r="BS1092" s="240"/>
      <c r="BT1092" s="247"/>
      <c r="BU1092" s="249"/>
      <c r="BV1092" s="240"/>
      <c r="BW1092" s="240"/>
      <c r="BX1092" s="240"/>
      <c r="BY1092" s="247"/>
      <c r="CA1092" s="222"/>
      <c r="CB1092" s="216"/>
      <c r="CC1092" s="216"/>
      <c r="CD1092" s="216"/>
      <c r="CE1092" s="216"/>
      <c r="CF1092" s="216">
        <f t="shared" si="800"/>
        <v>0</v>
      </c>
      <c r="CH1092" s="263"/>
      <c r="CJ1092" s="274"/>
    </row>
    <row r="1093" spans="1:88" s="211" customFormat="1" ht="16.5" customHeight="1" x14ac:dyDescent="0.15">
      <c r="A1093" s="213">
        <f>+ROW()-14</f>
        <v>1079</v>
      </c>
      <c r="B1093" s="237" t="s">
        <v>26</v>
      </c>
      <c r="C1093" s="303" t="s">
        <v>1076</v>
      </c>
      <c r="D1093" s="304" t="s">
        <v>1077</v>
      </c>
      <c r="E1093" s="267" t="s">
        <v>886</v>
      </c>
      <c r="F1093" s="292" t="s">
        <v>913</v>
      </c>
      <c r="G1093" s="227" t="s">
        <v>1078</v>
      </c>
      <c r="H1093" s="263">
        <v>3</v>
      </c>
      <c r="I1093" s="153" t="s">
        <v>1891</v>
      </c>
      <c r="J1093" s="154">
        <v>44651</v>
      </c>
      <c r="K1093" s="234">
        <v>10</v>
      </c>
      <c r="L1093" s="234">
        <v>9</v>
      </c>
      <c r="M1093" s="234">
        <v>8</v>
      </c>
      <c r="N1093" s="234">
        <v>3</v>
      </c>
      <c r="O1093" s="234">
        <v>1</v>
      </c>
      <c r="P1093" s="234">
        <v>3</v>
      </c>
      <c r="Q1093" s="235">
        <v>1</v>
      </c>
      <c r="R1093" s="255"/>
      <c r="S1093" s="255"/>
      <c r="T1093" s="261">
        <v>1800</v>
      </c>
      <c r="U1093" s="219">
        <f>AH1093+AO1093</f>
        <v>0</v>
      </c>
      <c r="V1093" s="220">
        <f>AI1093+AP1093</f>
        <v>0</v>
      </c>
      <c r="W1093" s="220">
        <f>AJ1093+AQ1093</f>
        <v>0</v>
      </c>
      <c r="X1093" s="220">
        <f>AK1093+AR1093</f>
        <v>0</v>
      </c>
      <c r="Y1093" s="221">
        <f>AL1093+AS1093</f>
        <v>0</v>
      </c>
      <c r="Z1093" s="219">
        <f>AT1093+AY1093+BF1093+BK1093+BP1093+BU1093</f>
        <v>1800</v>
      </c>
      <c r="AA1093" s="220">
        <f>AU1093+AZ1093+BG1093+BL1093+BQ1093+BV1093</f>
        <v>0</v>
      </c>
      <c r="AB1093" s="220">
        <f>AV1093+BA1093+BH1093+BM1093+BR1093+BW1093</f>
        <v>0</v>
      </c>
      <c r="AC1093" s="220">
        <f>AW1093+BB1093+BI1093+BN1093+BS1093+BX1093</f>
        <v>0</v>
      </c>
      <c r="AD1093" s="221">
        <f>AX1093+BC1093+BJ1093+BO1093+BT1093+BY1093</f>
        <v>1800</v>
      </c>
      <c r="AE1093" s="252"/>
      <c r="AF1093" s="252"/>
      <c r="AH1093" s="251">
        <f>SUM(AI1093:AL1093)</f>
        <v>0</v>
      </c>
      <c r="AI1093" s="240"/>
      <c r="AJ1093" s="240"/>
      <c r="AK1093" s="240"/>
      <c r="AL1093" s="241"/>
      <c r="AM1093" s="254"/>
      <c r="AN1093" s="262"/>
      <c r="AO1093" s="249">
        <f>SUM(AP1093:AS1093)</f>
        <v>0</v>
      </c>
      <c r="AP1093" s="240"/>
      <c r="AQ1093" s="240"/>
      <c r="AR1093" s="240"/>
      <c r="AS1093" s="243"/>
      <c r="AT1093" s="214">
        <f>SUM(AU1093:AX1093)</f>
        <v>0</v>
      </c>
      <c r="AU1093" s="240"/>
      <c r="AV1093" s="240"/>
      <c r="AW1093" s="240"/>
      <c r="AX1093" s="241"/>
      <c r="AY1093" s="249">
        <f>SUM(AZ1093:BC1093)</f>
        <v>1800</v>
      </c>
      <c r="AZ1093" s="240"/>
      <c r="BA1093" s="240"/>
      <c r="BB1093" s="240"/>
      <c r="BC1093" s="247">
        <v>1800</v>
      </c>
      <c r="BD1093" s="254"/>
      <c r="BE1093" s="252"/>
      <c r="BF1093" s="249">
        <f>SUM(BG1093:BJ1093)</f>
        <v>0</v>
      </c>
      <c r="BG1093" s="240"/>
      <c r="BH1093" s="240"/>
      <c r="BI1093" s="240"/>
      <c r="BJ1093" s="241"/>
      <c r="BK1093" s="249">
        <f>SUM(BL1093:BO1093)</f>
        <v>0</v>
      </c>
      <c r="BL1093" s="240"/>
      <c r="BM1093" s="240"/>
      <c r="BN1093" s="240"/>
      <c r="BO1093" s="247"/>
      <c r="BP1093" s="223">
        <f>SUM(BQ1093:BT1093)</f>
        <v>0</v>
      </c>
      <c r="BQ1093" s="240"/>
      <c r="BR1093" s="240"/>
      <c r="BS1093" s="240"/>
      <c r="BT1093" s="247"/>
      <c r="BU1093" s="249">
        <f>SUM(BV1093:BY1093)</f>
        <v>0</v>
      </c>
      <c r="BV1093" s="240"/>
      <c r="BW1093" s="240"/>
      <c r="BX1093" s="240"/>
      <c r="BY1093" s="247"/>
      <c r="CA1093" s="222">
        <v>967</v>
      </c>
      <c r="CB1093" s="216"/>
      <c r="CC1093" s="216"/>
      <c r="CD1093" s="216"/>
      <c r="CE1093" s="216"/>
      <c r="CF1093" s="216">
        <f t="shared" si="800"/>
        <v>0</v>
      </c>
      <c r="CH1093" s="263">
        <v>32</v>
      </c>
      <c r="CJ1093" s="274">
        <v>163</v>
      </c>
    </row>
    <row r="1094" spans="1:88" s="211" customFormat="1" ht="16.5" customHeight="1" x14ac:dyDescent="0.15">
      <c r="A1094" s="213"/>
      <c r="B1094" s="237"/>
      <c r="C1094" s="303"/>
      <c r="D1094" s="680" t="s">
        <v>1077</v>
      </c>
      <c r="E1094" s="267"/>
      <c r="F1094" s="292"/>
      <c r="G1094" s="227"/>
      <c r="H1094" s="1175">
        <v>3</v>
      </c>
      <c r="I1094" s="153"/>
      <c r="J1094" s="154"/>
      <c r="K1094" s="234"/>
      <c r="L1094" s="234"/>
      <c r="M1094" s="234"/>
      <c r="N1094" s="234"/>
      <c r="O1094" s="234"/>
      <c r="P1094" s="234"/>
      <c r="Q1094" s="235"/>
      <c r="R1094" s="255"/>
      <c r="S1094" s="255"/>
      <c r="T1094" s="936">
        <f>SUBTOTAL(9,T1093:T1093)</f>
        <v>1800</v>
      </c>
      <c r="U1094" s="219">
        <f t="shared" ref="U1094:AD1094" si="823">SUBTOTAL(9,U1093:U1093)</f>
        <v>0</v>
      </c>
      <c r="V1094" s="220">
        <f t="shared" si="823"/>
        <v>0</v>
      </c>
      <c r="W1094" s="220">
        <f t="shared" si="823"/>
        <v>0</v>
      </c>
      <c r="X1094" s="220">
        <f t="shared" si="823"/>
        <v>0</v>
      </c>
      <c r="Y1094" s="221">
        <f t="shared" si="823"/>
        <v>0</v>
      </c>
      <c r="Z1094" s="936">
        <f t="shared" si="823"/>
        <v>1800</v>
      </c>
      <c r="AA1094" s="220">
        <f t="shared" si="823"/>
        <v>0</v>
      </c>
      <c r="AB1094" s="220">
        <f t="shared" si="823"/>
        <v>0</v>
      </c>
      <c r="AC1094" s="220">
        <f t="shared" si="823"/>
        <v>0</v>
      </c>
      <c r="AD1094" s="1104">
        <f t="shared" si="823"/>
        <v>1800</v>
      </c>
      <c r="AE1094" s="252"/>
      <c r="AF1094" s="252"/>
      <c r="AH1094" s="251"/>
      <c r="AI1094" s="240"/>
      <c r="AJ1094" s="240"/>
      <c r="AK1094" s="240"/>
      <c r="AL1094" s="241"/>
      <c r="AM1094" s="254"/>
      <c r="AN1094" s="262"/>
      <c r="AO1094" s="249"/>
      <c r="AP1094" s="240"/>
      <c r="AQ1094" s="240"/>
      <c r="AR1094" s="240"/>
      <c r="AS1094" s="243"/>
      <c r="AT1094" s="214"/>
      <c r="AU1094" s="240"/>
      <c r="AV1094" s="240"/>
      <c r="AW1094" s="240"/>
      <c r="AX1094" s="241"/>
      <c r="AY1094" s="249"/>
      <c r="AZ1094" s="240"/>
      <c r="BA1094" s="240"/>
      <c r="BB1094" s="240"/>
      <c r="BC1094" s="247"/>
      <c r="BD1094" s="254"/>
      <c r="BE1094" s="252"/>
      <c r="BF1094" s="249"/>
      <c r="BG1094" s="240"/>
      <c r="BH1094" s="240"/>
      <c r="BI1094" s="240"/>
      <c r="BJ1094" s="241"/>
      <c r="BK1094" s="249"/>
      <c r="BL1094" s="240"/>
      <c r="BM1094" s="240"/>
      <c r="BN1094" s="240"/>
      <c r="BO1094" s="247"/>
      <c r="BP1094" s="223"/>
      <c r="BQ1094" s="240"/>
      <c r="BR1094" s="240"/>
      <c r="BS1094" s="240"/>
      <c r="BT1094" s="247"/>
      <c r="BU1094" s="249"/>
      <c r="BV1094" s="240"/>
      <c r="BW1094" s="240"/>
      <c r="BX1094" s="240"/>
      <c r="BY1094" s="247"/>
      <c r="CA1094" s="222"/>
      <c r="CB1094" s="216"/>
      <c r="CC1094" s="216"/>
      <c r="CD1094" s="216"/>
      <c r="CE1094" s="216"/>
      <c r="CF1094" s="216">
        <f t="shared" si="800"/>
        <v>0</v>
      </c>
      <c r="CH1094" s="263"/>
      <c r="CJ1094" s="274"/>
    </row>
    <row r="1095" spans="1:88" s="211" customFormat="1" ht="16.5" customHeight="1" x14ac:dyDescent="0.15">
      <c r="A1095" s="213">
        <f>+ROW()-14</f>
        <v>1081</v>
      </c>
      <c r="B1095" s="237" t="s">
        <v>26</v>
      </c>
      <c r="C1095" s="303" t="s">
        <v>1079</v>
      </c>
      <c r="D1095" s="304" t="s">
        <v>1080</v>
      </c>
      <c r="E1095" s="267" t="s">
        <v>886</v>
      </c>
      <c r="F1095" s="292" t="s">
        <v>913</v>
      </c>
      <c r="G1095" s="227" t="s">
        <v>1081</v>
      </c>
      <c r="H1095" s="263">
        <v>3</v>
      </c>
      <c r="I1095" s="153" t="s">
        <v>1891</v>
      </c>
      <c r="J1095" s="154">
        <v>44651</v>
      </c>
      <c r="K1095" s="234">
        <v>10</v>
      </c>
      <c r="L1095" s="234">
        <v>9</v>
      </c>
      <c r="M1095" s="234">
        <v>8</v>
      </c>
      <c r="N1095" s="234">
        <v>3</v>
      </c>
      <c r="O1095" s="234">
        <v>1</v>
      </c>
      <c r="P1095" s="234">
        <v>3</v>
      </c>
      <c r="Q1095" s="235">
        <v>4</v>
      </c>
      <c r="R1095" s="255"/>
      <c r="S1095" s="255"/>
      <c r="T1095" s="261">
        <v>15000</v>
      </c>
      <c r="U1095" s="219">
        <f>AH1095+AO1095</f>
        <v>0</v>
      </c>
      <c r="V1095" s="220">
        <f>AI1095+AP1095</f>
        <v>0</v>
      </c>
      <c r="W1095" s="220">
        <f>AJ1095+AQ1095</f>
        <v>0</v>
      </c>
      <c r="X1095" s="220">
        <f>AK1095+AR1095</f>
        <v>0</v>
      </c>
      <c r="Y1095" s="221">
        <f>AL1095+AS1095</f>
        <v>0</v>
      </c>
      <c r="Z1095" s="219">
        <f>AT1095+AY1095+BF1095+BK1095+BP1095+BU1095</f>
        <v>15000</v>
      </c>
      <c r="AA1095" s="220">
        <f>AU1095+AZ1095+BG1095+BL1095+BQ1095+BV1095</f>
        <v>0</v>
      </c>
      <c r="AB1095" s="220">
        <f>AV1095+BA1095+BH1095+BM1095+BR1095+BW1095</f>
        <v>0</v>
      </c>
      <c r="AC1095" s="220">
        <f>AW1095+BB1095+BI1095+BN1095+BS1095+BX1095</f>
        <v>0</v>
      </c>
      <c r="AD1095" s="221">
        <f>AX1095+BC1095+BJ1095+BO1095+BT1095+BY1095</f>
        <v>15000</v>
      </c>
      <c r="AE1095" s="252"/>
      <c r="AF1095" s="252"/>
      <c r="AH1095" s="251">
        <f>SUM(AI1095:AL1095)</f>
        <v>0</v>
      </c>
      <c r="AI1095" s="240"/>
      <c r="AJ1095" s="240"/>
      <c r="AK1095" s="240"/>
      <c r="AL1095" s="241"/>
      <c r="AM1095" s="254"/>
      <c r="AN1095" s="262"/>
      <c r="AO1095" s="249">
        <f>SUM(AP1095:AS1095)</f>
        <v>0</v>
      </c>
      <c r="AP1095" s="240"/>
      <c r="AQ1095" s="240"/>
      <c r="AR1095" s="240"/>
      <c r="AS1095" s="243"/>
      <c r="AT1095" s="214">
        <f>SUM(AU1095:AX1095)</f>
        <v>0</v>
      </c>
      <c r="AU1095" s="240"/>
      <c r="AV1095" s="240"/>
      <c r="AW1095" s="240"/>
      <c r="AX1095" s="241"/>
      <c r="AY1095" s="249">
        <f>SUM(AZ1095:BC1095)</f>
        <v>15000</v>
      </c>
      <c r="AZ1095" s="240"/>
      <c r="BA1095" s="240"/>
      <c r="BB1095" s="240"/>
      <c r="BC1095" s="247">
        <v>15000</v>
      </c>
      <c r="BD1095" s="254"/>
      <c r="BE1095" s="252"/>
      <c r="BF1095" s="249">
        <f>SUM(BG1095:BJ1095)</f>
        <v>0</v>
      </c>
      <c r="BG1095" s="240"/>
      <c r="BH1095" s="240"/>
      <c r="BI1095" s="240"/>
      <c r="BJ1095" s="241"/>
      <c r="BK1095" s="249">
        <f>SUM(BL1095:BO1095)</f>
        <v>0</v>
      </c>
      <c r="BL1095" s="240"/>
      <c r="BM1095" s="240"/>
      <c r="BN1095" s="240"/>
      <c r="BO1095" s="247"/>
      <c r="BP1095" s="223">
        <f>SUM(BQ1095:BT1095)</f>
        <v>0</v>
      </c>
      <c r="BQ1095" s="240"/>
      <c r="BR1095" s="240"/>
      <c r="BS1095" s="240"/>
      <c r="BT1095" s="247"/>
      <c r="BU1095" s="249">
        <f>SUM(BV1095:BY1095)</f>
        <v>0</v>
      </c>
      <c r="BV1095" s="240"/>
      <c r="BW1095" s="240"/>
      <c r="BX1095" s="240"/>
      <c r="BY1095" s="247"/>
      <c r="CA1095" s="222">
        <v>969</v>
      </c>
      <c r="CB1095" s="216"/>
      <c r="CC1095" s="216"/>
      <c r="CD1095" s="216"/>
      <c r="CE1095" s="216"/>
      <c r="CF1095" s="216">
        <f t="shared" si="800"/>
        <v>0</v>
      </c>
      <c r="CH1095" s="263">
        <v>32</v>
      </c>
      <c r="CJ1095" s="274">
        <v>163</v>
      </c>
    </row>
    <row r="1096" spans="1:88" s="211" customFormat="1" ht="16.5" customHeight="1" x14ac:dyDescent="0.15">
      <c r="A1096" s="213"/>
      <c r="B1096" s="237"/>
      <c r="C1096" s="303"/>
      <c r="D1096" s="680" t="s">
        <v>1080</v>
      </c>
      <c r="E1096" s="267"/>
      <c r="F1096" s="324"/>
      <c r="G1096" s="227"/>
      <c r="H1096" s="1175">
        <v>3</v>
      </c>
      <c r="I1096" s="153"/>
      <c r="J1096" s="154"/>
      <c r="K1096" s="234"/>
      <c r="L1096" s="234"/>
      <c r="M1096" s="234"/>
      <c r="N1096" s="234"/>
      <c r="O1096" s="234"/>
      <c r="P1096" s="234"/>
      <c r="Q1096" s="235"/>
      <c r="R1096" s="255"/>
      <c r="S1096" s="255"/>
      <c r="T1096" s="936">
        <f>SUBTOTAL(9,T1095:T1095)</f>
        <v>15000</v>
      </c>
      <c r="U1096" s="219">
        <f t="shared" ref="U1096:AD1096" si="824">SUBTOTAL(9,U1095:U1095)</f>
        <v>0</v>
      </c>
      <c r="V1096" s="220">
        <f t="shared" si="824"/>
        <v>0</v>
      </c>
      <c r="W1096" s="220">
        <f t="shared" si="824"/>
        <v>0</v>
      </c>
      <c r="X1096" s="220">
        <f t="shared" si="824"/>
        <v>0</v>
      </c>
      <c r="Y1096" s="221">
        <f t="shared" si="824"/>
        <v>0</v>
      </c>
      <c r="Z1096" s="936">
        <f t="shared" si="824"/>
        <v>15000</v>
      </c>
      <c r="AA1096" s="1148">
        <f t="shared" si="824"/>
        <v>0</v>
      </c>
      <c r="AB1096" s="220">
        <f t="shared" si="824"/>
        <v>0</v>
      </c>
      <c r="AC1096" s="220">
        <f t="shared" si="824"/>
        <v>0</v>
      </c>
      <c r="AD1096" s="1104">
        <f t="shared" si="824"/>
        <v>15000</v>
      </c>
      <c r="AE1096" s="252"/>
      <c r="AF1096" s="252"/>
      <c r="AH1096" s="251"/>
      <c r="AI1096" s="240"/>
      <c r="AJ1096" s="240"/>
      <c r="AK1096" s="240"/>
      <c r="AL1096" s="241"/>
      <c r="AM1096" s="254"/>
      <c r="AN1096" s="262"/>
      <c r="AO1096" s="249"/>
      <c r="AP1096" s="240"/>
      <c r="AQ1096" s="240"/>
      <c r="AR1096" s="240"/>
      <c r="AS1096" s="243"/>
      <c r="AT1096" s="214"/>
      <c r="AU1096" s="240"/>
      <c r="AV1096" s="240"/>
      <c r="AW1096" s="240"/>
      <c r="AX1096" s="241"/>
      <c r="AY1096" s="249"/>
      <c r="AZ1096" s="240"/>
      <c r="BA1096" s="240"/>
      <c r="BB1096" s="240"/>
      <c r="BC1096" s="247"/>
      <c r="BD1096" s="254"/>
      <c r="BE1096" s="252"/>
      <c r="BF1096" s="249"/>
      <c r="BG1096" s="240"/>
      <c r="BH1096" s="240"/>
      <c r="BI1096" s="240"/>
      <c r="BJ1096" s="241"/>
      <c r="BK1096" s="249"/>
      <c r="BL1096" s="240"/>
      <c r="BM1096" s="240"/>
      <c r="BN1096" s="240"/>
      <c r="BO1096" s="247"/>
      <c r="BP1096" s="223"/>
      <c r="BQ1096" s="240"/>
      <c r="BR1096" s="240"/>
      <c r="BS1096" s="240"/>
      <c r="BT1096" s="247"/>
      <c r="BU1096" s="249"/>
      <c r="BV1096" s="240"/>
      <c r="BW1096" s="240"/>
      <c r="BX1096" s="240"/>
      <c r="BY1096" s="247"/>
      <c r="CA1096" s="222"/>
      <c r="CB1096" s="216"/>
      <c r="CC1096" s="216"/>
      <c r="CD1096" s="216"/>
      <c r="CE1096" s="216"/>
      <c r="CF1096" s="216">
        <f t="shared" si="800"/>
        <v>0</v>
      </c>
      <c r="CH1096" s="425"/>
      <c r="CJ1096" s="274"/>
    </row>
    <row r="1097" spans="1:88" s="211" customFormat="1" ht="16.5" customHeight="1" x14ac:dyDescent="0.15">
      <c r="A1097" s="213">
        <f>+ROW()-14</f>
        <v>1083</v>
      </c>
      <c r="B1097" s="237" t="s">
        <v>26</v>
      </c>
      <c r="C1097" s="303" t="s">
        <v>1892</v>
      </c>
      <c r="D1097" s="304" t="s">
        <v>1893</v>
      </c>
      <c r="E1097" s="267" t="s">
        <v>886</v>
      </c>
      <c r="F1097" s="324" t="s">
        <v>887</v>
      </c>
      <c r="G1097" s="227" t="s">
        <v>1082</v>
      </c>
      <c r="H1097" s="263">
        <v>3</v>
      </c>
      <c r="I1097" s="230">
        <v>43952</v>
      </c>
      <c r="J1097" s="231">
        <v>44651</v>
      </c>
      <c r="K1097" s="234">
        <v>10</v>
      </c>
      <c r="L1097" s="234">
        <v>9</v>
      </c>
      <c r="M1097" s="234">
        <v>8</v>
      </c>
      <c r="N1097" s="234">
        <v>2</v>
      </c>
      <c r="O1097" s="234">
        <v>1</v>
      </c>
      <c r="P1097" s="234">
        <v>1</v>
      </c>
      <c r="Q1097" s="235">
        <v>1</v>
      </c>
      <c r="R1097" s="255"/>
      <c r="S1097" s="255"/>
      <c r="T1097" s="261">
        <v>3000</v>
      </c>
      <c r="U1097" s="219">
        <f t="shared" ref="U1097:Y1099" si="825">AH1097+AO1097</f>
        <v>0</v>
      </c>
      <c r="V1097" s="220">
        <f t="shared" si="825"/>
        <v>0</v>
      </c>
      <c r="W1097" s="220">
        <f t="shared" si="825"/>
        <v>0</v>
      </c>
      <c r="X1097" s="220">
        <f t="shared" si="825"/>
        <v>0</v>
      </c>
      <c r="Y1097" s="221">
        <f t="shared" si="825"/>
        <v>0</v>
      </c>
      <c r="Z1097" s="219">
        <f t="shared" ref="Z1097:AD1099" si="826">AT1097+AY1097+BF1097+BK1097+BP1097+BU1097</f>
        <v>3000</v>
      </c>
      <c r="AA1097" s="220">
        <f t="shared" si="826"/>
        <v>0</v>
      </c>
      <c r="AB1097" s="220">
        <f t="shared" si="826"/>
        <v>0</v>
      </c>
      <c r="AC1097" s="220">
        <f t="shared" si="826"/>
        <v>0</v>
      </c>
      <c r="AD1097" s="221">
        <f t="shared" si="826"/>
        <v>3000</v>
      </c>
      <c r="AE1097" s="252"/>
      <c r="AF1097" s="252"/>
      <c r="AH1097" s="251">
        <f>SUM(AI1097:AL1097)</f>
        <v>0</v>
      </c>
      <c r="AI1097" s="240"/>
      <c r="AJ1097" s="240"/>
      <c r="AK1097" s="240"/>
      <c r="AL1097" s="241"/>
      <c r="AM1097" s="254"/>
      <c r="AN1097" s="262"/>
      <c r="AO1097" s="249">
        <f>SUM(AP1097:AS1097)</f>
        <v>0</v>
      </c>
      <c r="AP1097" s="240"/>
      <c r="AQ1097" s="240"/>
      <c r="AR1097" s="240"/>
      <c r="AS1097" s="243"/>
      <c r="AT1097" s="214">
        <f>SUM(AU1097:AX1097)</f>
        <v>0</v>
      </c>
      <c r="AU1097" s="240"/>
      <c r="AV1097" s="240"/>
      <c r="AW1097" s="240"/>
      <c r="AX1097" s="241"/>
      <c r="AY1097" s="249">
        <f>SUM(AZ1097:BC1097)</f>
        <v>3000</v>
      </c>
      <c r="AZ1097" s="240"/>
      <c r="BA1097" s="240"/>
      <c r="BB1097" s="240"/>
      <c r="BC1097" s="246">
        <v>3000</v>
      </c>
      <c r="BD1097" s="254"/>
      <c r="BE1097" s="252"/>
      <c r="BF1097" s="249">
        <f>SUM(BG1097:BJ1097)</f>
        <v>0</v>
      </c>
      <c r="BG1097" s="240"/>
      <c r="BH1097" s="240"/>
      <c r="BI1097" s="240"/>
      <c r="BJ1097" s="241"/>
      <c r="BK1097" s="249">
        <f>SUM(BL1097:BO1097)</f>
        <v>0</v>
      </c>
      <c r="BL1097" s="240"/>
      <c r="BM1097" s="240"/>
      <c r="BN1097" s="240"/>
      <c r="BO1097" s="247"/>
      <c r="BP1097" s="223">
        <f>SUM(BQ1097:BT1097)</f>
        <v>0</v>
      </c>
      <c r="BQ1097" s="240"/>
      <c r="BR1097" s="240"/>
      <c r="BS1097" s="240"/>
      <c r="BT1097" s="247"/>
      <c r="BU1097" s="249">
        <f>SUM(BV1097:BY1097)</f>
        <v>0</v>
      </c>
      <c r="BV1097" s="240"/>
      <c r="BW1097" s="240"/>
      <c r="BX1097" s="240"/>
      <c r="BY1097" s="247"/>
      <c r="CA1097" s="222">
        <v>1015</v>
      </c>
      <c r="CB1097" s="216"/>
      <c r="CC1097" s="216"/>
      <c r="CD1097" s="216"/>
      <c r="CE1097" s="216"/>
      <c r="CF1097" s="216">
        <f t="shared" si="800"/>
        <v>0</v>
      </c>
      <c r="CH1097" s="376"/>
    </row>
    <row r="1098" spans="1:88" s="211" customFormat="1" ht="16.5" customHeight="1" x14ac:dyDescent="0.15">
      <c r="A1098" s="213">
        <f>+ROW()-14</f>
        <v>1084</v>
      </c>
      <c r="B1098" s="236" t="s">
        <v>26</v>
      </c>
      <c r="C1098" s="268" t="s">
        <v>1083</v>
      </c>
      <c r="D1098" s="266" t="s">
        <v>1893</v>
      </c>
      <c r="E1098" s="267" t="s">
        <v>886</v>
      </c>
      <c r="F1098" s="325" t="s">
        <v>887</v>
      </c>
      <c r="G1098" s="340" t="s">
        <v>1894</v>
      </c>
      <c r="H1098" s="263">
        <v>3</v>
      </c>
      <c r="I1098" s="230">
        <v>44228</v>
      </c>
      <c r="J1098" s="231">
        <v>44651</v>
      </c>
      <c r="K1098" s="232">
        <v>10</v>
      </c>
      <c r="L1098" s="232">
        <v>9</v>
      </c>
      <c r="M1098" s="232">
        <v>8</v>
      </c>
      <c r="N1098" s="232">
        <v>2</v>
      </c>
      <c r="O1098" s="232">
        <v>2</v>
      </c>
      <c r="P1098" s="232">
        <v>2</v>
      </c>
      <c r="Q1098" s="233"/>
      <c r="R1098" s="255"/>
      <c r="S1098" s="255"/>
      <c r="T1098" s="258">
        <v>51000</v>
      </c>
      <c r="U1098" s="214">
        <f t="shared" si="825"/>
        <v>0</v>
      </c>
      <c r="V1098" s="218">
        <f t="shared" si="825"/>
        <v>0</v>
      </c>
      <c r="W1098" s="218">
        <f t="shared" si="825"/>
        <v>0</v>
      </c>
      <c r="X1098" s="218">
        <f t="shared" si="825"/>
        <v>0</v>
      </c>
      <c r="Y1098" s="212">
        <f t="shared" si="825"/>
        <v>0</v>
      </c>
      <c r="Z1098" s="214">
        <f t="shared" si="826"/>
        <v>51000</v>
      </c>
      <c r="AA1098" s="218">
        <f t="shared" si="826"/>
        <v>0</v>
      </c>
      <c r="AB1098" s="218">
        <f t="shared" si="826"/>
        <v>23000</v>
      </c>
      <c r="AC1098" s="218">
        <f t="shared" si="826"/>
        <v>0</v>
      </c>
      <c r="AD1098" s="212">
        <f t="shared" si="826"/>
        <v>28000</v>
      </c>
      <c r="AE1098" s="252"/>
      <c r="AF1098" s="252"/>
      <c r="AH1098" s="249">
        <f>SUM(AI1098:AL1098)</f>
        <v>0</v>
      </c>
      <c r="AI1098" s="238"/>
      <c r="AJ1098" s="238"/>
      <c r="AK1098" s="238"/>
      <c r="AL1098" s="239"/>
      <c r="AM1098" s="254"/>
      <c r="AN1098" s="262"/>
      <c r="AO1098" s="249">
        <f>SUM(AP1098:AS1098)</f>
        <v>0</v>
      </c>
      <c r="AP1098" s="238"/>
      <c r="AQ1098" s="238"/>
      <c r="AR1098" s="238"/>
      <c r="AS1098" s="242"/>
      <c r="AT1098" s="214">
        <f>SUM(AU1098:AX1098)</f>
        <v>0</v>
      </c>
      <c r="AU1098" s="238"/>
      <c r="AV1098" s="238"/>
      <c r="AW1098" s="238"/>
      <c r="AX1098" s="239"/>
      <c r="AY1098" s="249">
        <f>SUM(AZ1098:BC1098)</f>
        <v>51000</v>
      </c>
      <c r="AZ1098" s="238"/>
      <c r="BA1098" s="240">
        <v>23000</v>
      </c>
      <c r="BB1098" s="238"/>
      <c r="BC1098" s="247">
        <v>28000</v>
      </c>
      <c r="BD1098" s="254"/>
      <c r="BE1098" s="252"/>
      <c r="BF1098" s="249">
        <f>SUM(BG1098:BJ1098)</f>
        <v>0</v>
      </c>
      <c r="BG1098" s="238"/>
      <c r="BH1098" s="238"/>
      <c r="BI1098" s="238"/>
      <c r="BJ1098" s="239"/>
      <c r="BK1098" s="249">
        <f>SUM(BL1098:BO1098)</f>
        <v>0</v>
      </c>
      <c r="BL1098" s="238"/>
      <c r="BM1098" s="238"/>
      <c r="BN1098" s="238"/>
      <c r="BO1098" s="246"/>
      <c r="BP1098" s="223">
        <f>SUM(BQ1098:BT1098)</f>
        <v>0</v>
      </c>
      <c r="BQ1098" s="238"/>
      <c r="BR1098" s="238"/>
      <c r="BS1098" s="238"/>
      <c r="BT1098" s="246"/>
      <c r="BU1098" s="249">
        <f>SUM(BV1098:BY1098)</f>
        <v>0</v>
      </c>
      <c r="BV1098" s="238"/>
      <c r="BW1098" s="238"/>
      <c r="BX1098" s="238"/>
      <c r="BY1098" s="246"/>
      <c r="CA1098" s="222">
        <v>1016</v>
      </c>
      <c r="CB1098" s="216"/>
      <c r="CC1098" s="216"/>
      <c r="CD1098" s="216"/>
      <c r="CE1098" s="216"/>
      <c r="CF1098" s="216">
        <f t="shared" si="800"/>
        <v>0</v>
      </c>
      <c r="CH1098" s="376"/>
    </row>
    <row r="1099" spans="1:88" s="211" customFormat="1" ht="16.5" customHeight="1" x14ac:dyDescent="0.15">
      <c r="A1099" s="213">
        <f>+ROW()-14</f>
        <v>1085</v>
      </c>
      <c r="B1099" s="412" t="s">
        <v>27</v>
      </c>
      <c r="C1099" s="303" t="s">
        <v>1084</v>
      </c>
      <c r="D1099" s="618" t="s">
        <v>1893</v>
      </c>
      <c r="E1099" s="188" t="s">
        <v>886</v>
      </c>
      <c r="F1099" s="619" t="s">
        <v>887</v>
      </c>
      <c r="G1099" s="411" t="s">
        <v>1085</v>
      </c>
      <c r="H1099" s="162">
        <v>3</v>
      </c>
      <c r="I1099" s="153">
        <v>44105</v>
      </c>
      <c r="J1099" s="154">
        <v>44651</v>
      </c>
      <c r="K1099" s="414">
        <v>10</v>
      </c>
      <c r="L1099" s="414">
        <v>9</v>
      </c>
      <c r="M1099" s="414">
        <v>8</v>
      </c>
      <c r="N1099" s="414">
        <v>2</v>
      </c>
      <c r="O1099" s="414">
        <v>1</v>
      </c>
      <c r="P1099" s="414">
        <v>1</v>
      </c>
      <c r="Q1099" s="415">
        <v>1</v>
      </c>
      <c r="R1099" s="255"/>
      <c r="S1099" s="255"/>
      <c r="T1099" s="528">
        <v>8000</v>
      </c>
      <c r="U1099" s="214">
        <f t="shared" si="825"/>
        <v>0</v>
      </c>
      <c r="V1099" s="218">
        <f t="shared" si="825"/>
        <v>0</v>
      </c>
      <c r="W1099" s="218">
        <f t="shared" si="825"/>
        <v>0</v>
      </c>
      <c r="X1099" s="218">
        <f t="shared" si="825"/>
        <v>0</v>
      </c>
      <c r="Y1099" s="212">
        <f t="shared" si="825"/>
        <v>0</v>
      </c>
      <c r="Z1099" s="214">
        <f t="shared" si="826"/>
        <v>8000</v>
      </c>
      <c r="AA1099" s="218">
        <f t="shared" si="826"/>
        <v>0</v>
      </c>
      <c r="AB1099" s="218">
        <f t="shared" si="826"/>
        <v>0</v>
      </c>
      <c r="AC1099" s="218">
        <f t="shared" si="826"/>
        <v>0</v>
      </c>
      <c r="AD1099" s="212">
        <f t="shared" si="826"/>
        <v>8000</v>
      </c>
      <c r="AE1099" s="252"/>
      <c r="AF1099" s="252"/>
      <c r="AH1099" s="249">
        <f>SUM(AI1099:AL1099)</f>
        <v>0</v>
      </c>
      <c r="AI1099" s="238"/>
      <c r="AJ1099" s="238"/>
      <c r="AK1099" s="238"/>
      <c r="AL1099" s="239"/>
      <c r="AM1099" s="254"/>
      <c r="AN1099" s="262"/>
      <c r="AO1099" s="249">
        <f>SUM(AP1099:AS1099)</f>
        <v>0</v>
      </c>
      <c r="AP1099" s="238"/>
      <c r="AQ1099" s="238"/>
      <c r="AR1099" s="238"/>
      <c r="AS1099" s="242"/>
      <c r="AT1099" s="214">
        <f>SUM(AU1099:AX1099)</f>
        <v>0</v>
      </c>
      <c r="AU1099" s="238"/>
      <c r="AV1099" s="238"/>
      <c r="AW1099" s="238"/>
      <c r="AX1099" s="239"/>
      <c r="AY1099" s="249">
        <f>SUM(AZ1099:BC1099)</f>
        <v>8000</v>
      </c>
      <c r="AZ1099" s="238"/>
      <c r="BA1099" s="240"/>
      <c r="BB1099" s="238"/>
      <c r="BC1099" s="247">
        <v>8000</v>
      </c>
      <c r="BD1099" s="254"/>
      <c r="BE1099" s="252"/>
      <c r="BF1099" s="249">
        <f>SUM(BG1099:BJ1099)</f>
        <v>0</v>
      </c>
      <c r="BG1099" s="238"/>
      <c r="BH1099" s="238"/>
      <c r="BI1099" s="238"/>
      <c r="BJ1099" s="239"/>
      <c r="BK1099" s="249">
        <f>SUM(BL1099:BO1099)</f>
        <v>0</v>
      </c>
      <c r="BL1099" s="238"/>
      <c r="BM1099" s="238"/>
      <c r="BN1099" s="238"/>
      <c r="BO1099" s="246"/>
      <c r="BP1099" s="223">
        <f>SUM(BQ1099:BT1099)</f>
        <v>0</v>
      </c>
      <c r="BQ1099" s="238"/>
      <c r="BR1099" s="238"/>
      <c r="BS1099" s="238"/>
      <c r="BT1099" s="246"/>
      <c r="BU1099" s="249">
        <f>SUM(BV1099:BY1099)</f>
        <v>0</v>
      </c>
      <c r="BV1099" s="238"/>
      <c r="BW1099" s="238"/>
      <c r="BX1099" s="238"/>
      <c r="BY1099" s="246"/>
      <c r="CA1099" s="222">
        <v>1017</v>
      </c>
      <c r="CB1099" s="216"/>
      <c r="CC1099" s="216"/>
      <c r="CD1099" s="216"/>
      <c r="CE1099" s="216"/>
      <c r="CF1099" s="216">
        <f t="shared" si="800"/>
        <v>0</v>
      </c>
      <c r="CH1099" s="376"/>
    </row>
    <row r="1100" spans="1:88" s="211" customFormat="1" ht="16.5" customHeight="1" x14ac:dyDescent="0.15">
      <c r="A1100" s="213"/>
      <c r="B1100" s="412"/>
      <c r="C1100" s="303"/>
      <c r="D1100" s="730" t="s">
        <v>1893</v>
      </c>
      <c r="E1100" s="188"/>
      <c r="F1100" s="619"/>
      <c r="G1100" s="411"/>
      <c r="H1100" s="1177">
        <v>3</v>
      </c>
      <c r="I1100" s="153"/>
      <c r="J1100" s="154"/>
      <c r="K1100" s="414"/>
      <c r="L1100" s="414"/>
      <c r="M1100" s="414"/>
      <c r="N1100" s="414"/>
      <c r="O1100" s="414"/>
      <c r="P1100" s="414"/>
      <c r="Q1100" s="415"/>
      <c r="R1100" s="255"/>
      <c r="S1100" s="255"/>
      <c r="T1100" s="529">
        <f>SUBTOTAL(9,T1097:T1099)</f>
        <v>62000</v>
      </c>
      <c r="U1100" s="219">
        <f t="shared" ref="U1100:AD1100" si="827">SUBTOTAL(9,U1097:U1099)</f>
        <v>0</v>
      </c>
      <c r="V1100" s="220">
        <f t="shared" si="827"/>
        <v>0</v>
      </c>
      <c r="W1100" s="220">
        <f t="shared" si="827"/>
        <v>0</v>
      </c>
      <c r="X1100" s="220">
        <f t="shared" si="827"/>
        <v>0</v>
      </c>
      <c r="Y1100" s="221">
        <f t="shared" si="827"/>
        <v>0</v>
      </c>
      <c r="Z1100" s="529">
        <f t="shared" si="827"/>
        <v>62000</v>
      </c>
      <c r="AA1100" s="220">
        <f t="shared" si="827"/>
        <v>0</v>
      </c>
      <c r="AB1100" s="1148">
        <f t="shared" si="827"/>
        <v>23000</v>
      </c>
      <c r="AC1100" s="220">
        <f t="shared" si="827"/>
        <v>0</v>
      </c>
      <c r="AD1100" s="1104">
        <f t="shared" si="827"/>
        <v>39000</v>
      </c>
      <c r="AE1100" s="252"/>
      <c r="AF1100" s="252"/>
      <c r="AH1100" s="251"/>
      <c r="AI1100" s="240"/>
      <c r="AJ1100" s="240"/>
      <c r="AK1100" s="240"/>
      <c r="AL1100" s="241"/>
      <c r="AM1100" s="254"/>
      <c r="AN1100" s="262"/>
      <c r="AO1100" s="249"/>
      <c r="AP1100" s="240"/>
      <c r="AQ1100" s="240"/>
      <c r="AR1100" s="240"/>
      <c r="AS1100" s="243"/>
      <c r="AT1100" s="214"/>
      <c r="AU1100" s="240"/>
      <c r="AV1100" s="240"/>
      <c r="AW1100" s="240"/>
      <c r="AX1100" s="241"/>
      <c r="AY1100" s="249"/>
      <c r="AZ1100" s="240"/>
      <c r="BA1100" s="240"/>
      <c r="BB1100" s="240"/>
      <c r="BC1100" s="247"/>
      <c r="BD1100" s="254"/>
      <c r="BE1100" s="252"/>
      <c r="BF1100" s="249"/>
      <c r="BG1100" s="240"/>
      <c r="BH1100" s="240"/>
      <c r="BI1100" s="240"/>
      <c r="BJ1100" s="241"/>
      <c r="BK1100" s="249"/>
      <c r="BL1100" s="240"/>
      <c r="BM1100" s="240"/>
      <c r="BN1100" s="240"/>
      <c r="BO1100" s="247"/>
      <c r="BP1100" s="223"/>
      <c r="BQ1100" s="240"/>
      <c r="BR1100" s="240"/>
      <c r="BS1100" s="240"/>
      <c r="BT1100" s="247"/>
      <c r="BU1100" s="249"/>
      <c r="BV1100" s="240"/>
      <c r="BW1100" s="240"/>
      <c r="BX1100" s="240"/>
      <c r="BY1100" s="247"/>
      <c r="CA1100" s="222"/>
      <c r="CB1100" s="216"/>
      <c r="CC1100" s="216"/>
      <c r="CD1100" s="216"/>
      <c r="CE1100" s="216"/>
      <c r="CF1100" s="216">
        <f t="shared" si="800"/>
        <v>0</v>
      </c>
      <c r="CH1100" s="376"/>
    </row>
    <row r="1101" spans="1:88" s="211" customFormat="1" ht="16.5" customHeight="1" x14ac:dyDescent="0.15">
      <c r="A1101" s="213">
        <f>+ROW()-14</f>
        <v>1087</v>
      </c>
      <c r="B1101" s="237" t="s">
        <v>28</v>
      </c>
      <c r="C1101" s="303" t="s">
        <v>1023</v>
      </c>
      <c r="D1101" s="304" t="s">
        <v>1023</v>
      </c>
      <c r="E1101" s="267" t="s">
        <v>886</v>
      </c>
      <c r="F1101" s="292" t="s">
        <v>887</v>
      </c>
      <c r="G1101" s="416" t="s">
        <v>1086</v>
      </c>
      <c r="H1101" s="263" t="s">
        <v>254</v>
      </c>
      <c r="I1101" s="230">
        <v>43586</v>
      </c>
      <c r="J1101" s="231">
        <v>44651</v>
      </c>
      <c r="K1101" s="234">
        <v>10</v>
      </c>
      <c r="L1101" s="234">
        <v>9</v>
      </c>
      <c r="M1101" s="234">
        <v>9</v>
      </c>
      <c r="N1101" s="234">
        <v>1</v>
      </c>
      <c r="O1101" s="234">
        <v>1</v>
      </c>
      <c r="P1101" s="234">
        <v>1</v>
      </c>
      <c r="Q1101" s="235">
        <v>1</v>
      </c>
      <c r="R1101" s="255"/>
      <c r="S1101" s="255"/>
      <c r="T1101" s="261">
        <f>2830000+1953000</f>
        <v>4783000</v>
      </c>
      <c r="U1101" s="219">
        <f>AH1101+AO1101</f>
        <v>0</v>
      </c>
      <c r="V1101" s="220">
        <f>AI1101+AP1101</f>
        <v>0</v>
      </c>
      <c r="W1101" s="220">
        <f>AJ1101+AQ1101</f>
        <v>0</v>
      </c>
      <c r="X1101" s="220">
        <f>AK1101+AR1101</f>
        <v>0</v>
      </c>
      <c r="Y1101" s="221">
        <f>AL1101+AS1101</f>
        <v>0</v>
      </c>
      <c r="Z1101" s="219">
        <f>AT1101+AY1101+BF1101+BK1101+BP1101+BU1101</f>
        <v>4783000</v>
      </c>
      <c r="AA1101" s="220">
        <f>AU1101+AZ1101+BG1101+BL1101+BQ1101+BV1101</f>
        <v>1206709</v>
      </c>
      <c r="AB1101" s="220">
        <f>AV1101+BA1101+BH1101+BM1101+BR1101+BW1101</f>
        <v>2675000</v>
      </c>
      <c r="AC1101" s="220">
        <f>AW1101+BB1101+BI1101+BN1101+BS1101+BX1101</f>
        <v>0</v>
      </c>
      <c r="AD1101" s="221">
        <f>AX1101+BC1101+BJ1101+BO1101+BT1101+BY1101</f>
        <v>901291</v>
      </c>
      <c r="AE1101" s="252"/>
      <c r="AF1101" s="252"/>
      <c r="AH1101" s="251">
        <f>SUM(AI1101:AL1101)</f>
        <v>0</v>
      </c>
      <c r="AI1101" s="240"/>
      <c r="AJ1101" s="240"/>
      <c r="AK1101" s="240"/>
      <c r="AL1101" s="241"/>
      <c r="AM1101" s="254"/>
      <c r="AN1101" s="262"/>
      <c r="AO1101" s="249">
        <f>SUM(AP1101:AS1101)</f>
        <v>0</v>
      </c>
      <c r="AP1101" s="240"/>
      <c r="AQ1101" s="240"/>
      <c r="AR1101" s="240"/>
      <c r="AS1101" s="243"/>
      <c r="AT1101" s="214">
        <f>SUM(AU1101:AX1101)</f>
        <v>4767271</v>
      </c>
      <c r="AU1101" s="240">
        <v>1206709</v>
      </c>
      <c r="AV1101" s="240">
        <v>2675000</v>
      </c>
      <c r="AW1101" s="240"/>
      <c r="AX1101" s="241">
        <v>885562</v>
      </c>
      <c r="AY1101" s="249">
        <f>SUM(AZ1101:BC1101)</f>
        <v>15729</v>
      </c>
      <c r="AZ1101" s="240"/>
      <c r="BA1101" s="240"/>
      <c r="BB1101" s="240"/>
      <c r="BC1101" s="247">
        <v>15729</v>
      </c>
      <c r="BD1101" s="254"/>
      <c r="BE1101" s="252"/>
      <c r="BF1101" s="249">
        <f>SUM(BG1101:BJ1101)</f>
        <v>0</v>
      </c>
      <c r="BG1101" s="240"/>
      <c r="BH1101" s="240"/>
      <c r="BI1101" s="240"/>
      <c r="BJ1101" s="241"/>
      <c r="BK1101" s="249">
        <f>SUM(BL1101:BO1101)</f>
        <v>0</v>
      </c>
      <c r="BL1101" s="240"/>
      <c r="BM1101" s="240"/>
      <c r="BN1101" s="240"/>
      <c r="BO1101" s="247"/>
      <c r="BP1101" s="223">
        <f>SUM(BQ1101:BT1101)</f>
        <v>0</v>
      </c>
      <c r="BQ1101" s="240"/>
      <c r="BR1101" s="240"/>
      <c r="BS1101" s="240"/>
      <c r="BT1101" s="247"/>
      <c r="BU1101" s="249">
        <f>SUM(BV1101:BY1101)</f>
        <v>0</v>
      </c>
      <c r="BV1101" s="240"/>
      <c r="BW1101" s="240"/>
      <c r="BX1101" s="240"/>
      <c r="BY1101" s="247"/>
      <c r="CA1101" s="222">
        <v>977</v>
      </c>
      <c r="CB1101" s="216"/>
      <c r="CC1101" s="216"/>
      <c r="CD1101" s="216"/>
      <c r="CE1101" s="216"/>
      <c r="CF1101" s="216">
        <f t="shared" si="800"/>
        <v>0</v>
      </c>
      <c r="CH1101" s="263" t="s">
        <v>170</v>
      </c>
      <c r="CJ1101" s="274">
        <v>161</v>
      </c>
    </row>
    <row r="1102" spans="1:88" s="211" customFormat="1" ht="16.5" customHeight="1" x14ac:dyDescent="0.15">
      <c r="A1102" s="213"/>
      <c r="B1102" s="237"/>
      <c r="C1102" s="303"/>
      <c r="D1102" s="680" t="s">
        <v>2025</v>
      </c>
      <c r="E1102" s="267"/>
      <c r="F1102" s="292"/>
      <c r="G1102" s="416"/>
      <c r="H1102" s="1175" t="s">
        <v>254</v>
      </c>
      <c r="I1102" s="230"/>
      <c r="J1102" s="231"/>
      <c r="K1102" s="234"/>
      <c r="L1102" s="234"/>
      <c r="M1102" s="234"/>
      <c r="N1102" s="234"/>
      <c r="O1102" s="234"/>
      <c r="P1102" s="234"/>
      <c r="Q1102" s="235"/>
      <c r="R1102" s="255"/>
      <c r="S1102" s="255"/>
      <c r="T1102" s="936">
        <f t="shared" ref="T1102:AD1102" si="828">SUBTOTAL(9,T1101:T1101)</f>
        <v>4783000</v>
      </c>
      <c r="U1102" s="219">
        <f t="shared" si="828"/>
        <v>0</v>
      </c>
      <c r="V1102" s="220">
        <f t="shared" si="828"/>
        <v>0</v>
      </c>
      <c r="W1102" s="220">
        <f t="shared" si="828"/>
        <v>0</v>
      </c>
      <c r="X1102" s="220">
        <f t="shared" si="828"/>
        <v>0</v>
      </c>
      <c r="Y1102" s="221">
        <f t="shared" si="828"/>
        <v>0</v>
      </c>
      <c r="Z1102" s="936">
        <f t="shared" si="828"/>
        <v>4783000</v>
      </c>
      <c r="AA1102" s="1148">
        <f t="shared" si="828"/>
        <v>1206709</v>
      </c>
      <c r="AB1102" s="1148">
        <f t="shared" si="828"/>
        <v>2675000</v>
      </c>
      <c r="AC1102" s="220">
        <f t="shared" si="828"/>
        <v>0</v>
      </c>
      <c r="AD1102" s="1104">
        <f t="shared" si="828"/>
        <v>901291</v>
      </c>
      <c r="AE1102" s="252"/>
      <c r="AF1102" s="252"/>
      <c r="AH1102" s="251"/>
      <c r="AI1102" s="240"/>
      <c r="AJ1102" s="240"/>
      <c r="AK1102" s="240"/>
      <c r="AL1102" s="241"/>
      <c r="AM1102" s="254"/>
      <c r="AN1102" s="262"/>
      <c r="AO1102" s="249"/>
      <c r="AP1102" s="240"/>
      <c r="AQ1102" s="240"/>
      <c r="AR1102" s="240"/>
      <c r="AS1102" s="243"/>
      <c r="AT1102" s="214"/>
      <c r="AU1102" s="240"/>
      <c r="AV1102" s="240"/>
      <c r="AW1102" s="240"/>
      <c r="AX1102" s="241"/>
      <c r="AY1102" s="249"/>
      <c r="AZ1102" s="240"/>
      <c r="BA1102" s="240"/>
      <c r="BB1102" s="240"/>
      <c r="BC1102" s="247"/>
      <c r="BD1102" s="254"/>
      <c r="BE1102" s="252"/>
      <c r="BF1102" s="249"/>
      <c r="BG1102" s="240"/>
      <c r="BH1102" s="240"/>
      <c r="BI1102" s="240"/>
      <c r="BJ1102" s="241"/>
      <c r="BK1102" s="249"/>
      <c r="BL1102" s="240"/>
      <c r="BM1102" s="240"/>
      <c r="BN1102" s="240"/>
      <c r="BO1102" s="247"/>
      <c r="BP1102" s="223"/>
      <c r="BQ1102" s="240"/>
      <c r="BR1102" s="240"/>
      <c r="BS1102" s="240"/>
      <c r="BT1102" s="247"/>
      <c r="BU1102" s="249"/>
      <c r="BV1102" s="240"/>
      <c r="BW1102" s="240"/>
      <c r="BX1102" s="240"/>
      <c r="BY1102" s="247"/>
      <c r="CA1102" s="222"/>
      <c r="CB1102" s="216"/>
      <c r="CC1102" s="216"/>
      <c r="CD1102" s="216"/>
      <c r="CE1102" s="216"/>
      <c r="CF1102" s="216">
        <f t="shared" si="800"/>
        <v>0</v>
      </c>
      <c r="CH1102" s="263"/>
      <c r="CJ1102" s="274"/>
    </row>
    <row r="1103" spans="1:88" s="211" customFormat="1" ht="16.5" customHeight="1" x14ac:dyDescent="0.15">
      <c r="A1103" s="213">
        <f>+ROW()-14</f>
        <v>1089</v>
      </c>
      <c r="B1103" s="236" t="s">
        <v>26</v>
      </c>
      <c r="C1103" s="268" t="s">
        <v>1023</v>
      </c>
      <c r="D1103" s="266" t="s">
        <v>1023</v>
      </c>
      <c r="E1103" s="267" t="s">
        <v>886</v>
      </c>
      <c r="F1103" s="272" t="s">
        <v>887</v>
      </c>
      <c r="G1103" s="417" t="s">
        <v>1086</v>
      </c>
      <c r="H1103" s="263" t="s">
        <v>2181</v>
      </c>
      <c r="I1103" s="230">
        <v>43586</v>
      </c>
      <c r="J1103" s="231">
        <v>45016</v>
      </c>
      <c r="K1103" s="232">
        <v>10</v>
      </c>
      <c r="L1103" s="232">
        <v>9</v>
      </c>
      <c r="M1103" s="232">
        <v>9</v>
      </c>
      <c r="N1103" s="232">
        <v>1</v>
      </c>
      <c r="O1103" s="232">
        <v>1</v>
      </c>
      <c r="P1103" s="232">
        <v>1</v>
      </c>
      <c r="Q1103" s="233">
        <v>3</v>
      </c>
      <c r="R1103" s="255"/>
      <c r="S1103" s="255"/>
      <c r="T1103" s="258">
        <v>99000</v>
      </c>
      <c r="U1103" s="214">
        <f>AH1103+AO1103</f>
        <v>0</v>
      </c>
      <c r="V1103" s="218">
        <f>AI1103+AP1103</f>
        <v>0</v>
      </c>
      <c r="W1103" s="218">
        <f>AJ1103+AQ1103</f>
        <v>0</v>
      </c>
      <c r="X1103" s="218">
        <f>AK1103+AR1103</f>
        <v>0</v>
      </c>
      <c r="Y1103" s="212">
        <f>AL1103+AS1103</f>
        <v>0</v>
      </c>
      <c r="Z1103" s="214">
        <f>AT1103+AY1103+BF1103+BK1103+BP1103+BU1103</f>
        <v>94239</v>
      </c>
      <c r="AA1103" s="218">
        <f>AU1103+AZ1103+BG1103+BL1103+BQ1103+BV1103</f>
        <v>0</v>
      </c>
      <c r="AB1103" s="218">
        <f>AV1103+BA1103+BH1103+BM1103+BR1103+BW1103</f>
        <v>0</v>
      </c>
      <c r="AC1103" s="218">
        <f>AW1103+BB1103+BI1103+BN1103+BS1103+BX1103</f>
        <v>0</v>
      </c>
      <c r="AD1103" s="212">
        <f>AX1103+BC1103+BJ1103+BO1103+BT1103+BY1103</f>
        <v>94239</v>
      </c>
      <c r="AE1103" s="252"/>
      <c r="AF1103" s="252"/>
      <c r="AH1103" s="249">
        <f>SUM(AI1103:AL1103)</f>
        <v>0</v>
      </c>
      <c r="AI1103" s="238"/>
      <c r="AJ1103" s="238"/>
      <c r="AK1103" s="238"/>
      <c r="AL1103" s="239"/>
      <c r="AM1103" s="254"/>
      <c r="AN1103" s="262"/>
      <c r="AO1103" s="249">
        <f>SUM(AP1103:AS1103)</f>
        <v>0</v>
      </c>
      <c r="AP1103" s="238"/>
      <c r="AQ1103" s="238"/>
      <c r="AR1103" s="238"/>
      <c r="AS1103" s="242"/>
      <c r="AT1103" s="214">
        <f>SUM(AU1103:AX1103)</f>
        <v>13897</v>
      </c>
      <c r="AU1103" s="238"/>
      <c r="AV1103" s="238"/>
      <c r="AW1103" s="238"/>
      <c r="AX1103" s="343">
        <v>13897</v>
      </c>
      <c r="AY1103" s="249">
        <f>SUM(AZ1103:BC1103)</f>
        <v>11581</v>
      </c>
      <c r="AZ1103" s="238"/>
      <c r="BA1103" s="238"/>
      <c r="BB1103" s="238"/>
      <c r="BC1103" s="281">
        <v>11581</v>
      </c>
      <c r="BD1103" s="254"/>
      <c r="BE1103" s="252"/>
      <c r="BF1103" s="249">
        <f>SUM(BG1103:BJ1103)</f>
        <v>68761</v>
      </c>
      <c r="BG1103" s="238"/>
      <c r="BH1103" s="238"/>
      <c r="BI1103" s="238"/>
      <c r="BJ1103" s="239">
        <v>68761</v>
      </c>
      <c r="BK1103" s="249">
        <f>SUM(BL1103:BO1103)</f>
        <v>0</v>
      </c>
      <c r="BL1103" s="238"/>
      <c r="BM1103" s="238"/>
      <c r="BN1103" s="238"/>
      <c r="BO1103" s="246"/>
      <c r="BP1103" s="223">
        <f>SUM(BQ1103:BT1103)</f>
        <v>0</v>
      </c>
      <c r="BQ1103" s="238"/>
      <c r="BR1103" s="238"/>
      <c r="BS1103" s="238"/>
      <c r="BT1103" s="246"/>
      <c r="BU1103" s="249">
        <f>SUM(BV1103:BY1103)</f>
        <v>0</v>
      </c>
      <c r="BV1103" s="238"/>
      <c r="BW1103" s="238"/>
      <c r="BX1103" s="238"/>
      <c r="BY1103" s="246"/>
      <c r="CA1103" s="222">
        <v>979</v>
      </c>
      <c r="CB1103" s="216"/>
      <c r="CC1103" s="216"/>
      <c r="CD1103" s="216"/>
      <c r="CE1103" s="216"/>
      <c r="CF1103" s="216">
        <f t="shared" si="800"/>
        <v>4761</v>
      </c>
      <c r="CH1103" s="263" t="s">
        <v>76</v>
      </c>
      <c r="CJ1103" s="274">
        <v>161</v>
      </c>
    </row>
    <row r="1104" spans="1:88" s="211" customFormat="1" ht="16.5" customHeight="1" x14ac:dyDescent="0.15">
      <c r="A1104" s="213"/>
      <c r="B1104" s="236"/>
      <c r="C1104" s="268"/>
      <c r="D1104" s="697" t="s">
        <v>2024</v>
      </c>
      <c r="E1104" s="267"/>
      <c r="F1104" s="272"/>
      <c r="G1104" s="417"/>
      <c r="H1104" s="1175" t="s">
        <v>2182</v>
      </c>
      <c r="I1104" s="230"/>
      <c r="J1104" s="231"/>
      <c r="K1104" s="232"/>
      <c r="L1104" s="232"/>
      <c r="M1104" s="232"/>
      <c r="N1104" s="232"/>
      <c r="O1104" s="232"/>
      <c r="P1104" s="232"/>
      <c r="Q1104" s="233"/>
      <c r="R1104" s="255"/>
      <c r="S1104" s="255"/>
      <c r="T1104" s="939">
        <f t="shared" ref="T1104:AD1104" si="829">SUBTOTAL(9,T1103:T1103)</f>
        <v>99000</v>
      </c>
      <c r="U1104" s="214">
        <f t="shared" si="829"/>
        <v>0</v>
      </c>
      <c r="V1104" s="218">
        <f t="shared" si="829"/>
        <v>0</v>
      </c>
      <c r="W1104" s="218">
        <f t="shared" si="829"/>
        <v>0</v>
      </c>
      <c r="X1104" s="218">
        <f t="shared" si="829"/>
        <v>0</v>
      </c>
      <c r="Y1104" s="212">
        <f t="shared" si="829"/>
        <v>0</v>
      </c>
      <c r="Z1104" s="939">
        <f t="shared" si="829"/>
        <v>94239</v>
      </c>
      <c r="AA1104" s="218">
        <f t="shared" si="829"/>
        <v>0</v>
      </c>
      <c r="AB1104" s="218">
        <f t="shared" si="829"/>
        <v>0</v>
      </c>
      <c r="AC1104" s="218">
        <f t="shared" si="829"/>
        <v>0</v>
      </c>
      <c r="AD1104" s="1141">
        <f t="shared" si="829"/>
        <v>94239</v>
      </c>
      <c r="AE1104" s="252"/>
      <c r="AF1104" s="252"/>
      <c r="AH1104" s="249"/>
      <c r="AI1104" s="238"/>
      <c r="AJ1104" s="238"/>
      <c r="AK1104" s="238"/>
      <c r="AL1104" s="239"/>
      <c r="AM1104" s="254"/>
      <c r="AN1104" s="262"/>
      <c r="AO1104" s="249"/>
      <c r="AP1104" s="238"/>
      <c r="AQ1104" s="238"/>
      <c r="AR1104" s="238"/>
      <c r="AS1104" s="242"/>
      <c r="AT1104" s="214"/>
      <c r="AU1104" s="238"/>
      <c r="AV1104" s="238"/>
      <c r="AW1104" s="238"/>
      <c r="AX1104" s="343"/>
      <c r="AY1104" s="249"/>
      <c r="AZ1104" s="238"/>
      <c r="BA1104" s="238"/>
      <c r="BB1104" s="238"/>
      <c r="BC1104" s="281"/>
      <c r="BD1104" s="254"/>
      <c r="BE1104" s="252"/>
      <c r="BF1104" s="249"/>
      <c r="BG1104" s="238"/>
      <c r="BH1104" s="238"/>
      <c r="BI1104" s="238"/>
      <c r="BJ1104" s="239"/>
      <c r="BK1104" s="249"/>
      <c r="BL1104" s="238"/>
      <c r="BM1104" s="238"/>
      <c r="BN1104" s="238"/>
      <c r="BO1104" s="246"/>
      <c r="BP1104" s="223"/>
      <c r="BQ1104" s="238"/>
      <c r="BR1104" s="238"/>
      <c r="BS1104" s="238"/>
      <c r="BT1104" s="246"/>
      <c r="BU1104" s="249"/>
      <c r="BV1104" s="238"/>
      <c r="BW1104" s="238"/>
      <c r="BX1104" s="238"/>
      <c r="BY1104" s="246"/>
      <c r="CA1104" s="222"/>
      <c r="CB1104" s="216"/>
      <c r="CC1104" s="216"/>
      <c r="CD1104" s="216"/>
      <c r="CE1104" s="216"/>
      <c r="CF1104" s="216">
        <f t="shared" si="800"/>
        <v>4761</v>
      </c>
      <c r="CH1104" s="263"/>
      <c r="CJ1104" s="274"/>
    </row>
    <row r="1105" spans="1:88" s="211" customFormat="1" ht="16.5" customHeight="1" x14ac:dyDescent="0.15">
      <c r="A1105" s="213">
        <f>+ROW()-14</f>
        <v>1091</v>
      </c>
      <c r="B1105" s="236" t="s">
        <v>26</v>
      </c>
      <c r="C1105" s="268" t="s">
        <v>1424</v>
      </c>
      <c r="D1105" s="266" t="s">
        <v>1023</v>
      </c>
      <c r="E1105" s="267" t="s">
        <v>1396</v>
      </c>
      <c r="F1105" s="272" t="s">
        <v>1397</v>
      </c>
      <c r="G1105" s="224" t="s">
        <v>1425</v>
      </c>
      <c r="H1105" s="263">
        <v>3</v>
      </c>
      <c r="I1105" s="230">
        <v>43952</v>
      </c>
      <c r="J1105" s="231">
        <v>44651</v>
      </c>
      <c r="K1105" s="232">
        <v>10</v>
      </c>
      <c r="L1105" s="232">
        <v>3</v>
      </c>
      <c r="M1105" s="232">
        <v>2</v>
      </c>
      <c r="N1105" s="232">
        <v>4</v>
      </c>
      <c r="O1105" s="232">
        <v>5</v>
      </c>
      <c r="P1105" s="232">
        <v>2</v>
      </c>
      <c r="Q1105" s="233">
        <v>2</v>
      </c>
      <c r="R1105" s="255"/>
      <c r="S1105" s="255"/>
      <c r="T1105" s="450">
        <v>409000</v>
      </c>
      <c r="U1105" s="214">
        <f t="shared" ref="U1105:Y1108" si="830">AH1105+AO1105</f>
        <v>0</v>
      </c>
      <c r="V1105" s="218">
        <f t="shared" si="830"/>
        <v>0</v>
      </c>
      <c r="W1105" s="218">
        <f t="shared" si="830"/>
        <v>0</v>
      </c>
      <c r="X1105" s="218">
        <f t="shared" si="830"/>
        <v>0</v>
      </c>
      <c r="Y1105" s="212">
        <f t="shared" si="830"/>
        <v>0</v>
      </c>
      <c r="Z1105" s="214">
        <f t="shared" ref="Z1105:AD1108" si="831">AT1105+AY1105+BF1105+BK1105+BP1105+BU1105</f>
        <v>409000</v>
      </c>
      <c r="AA1105" s="218">
        <f t="shared" si="831"/>
        <v>137743</v>
      </c>
      <c r="AB1105" s="218">
        <f t="shared" si="831"/>
        <v>225000</v>
      </c>
      <c r="AC1105" s="218">
        <f t="shared" si="831"/>
        <v>0</v>
      </c>
      <c r="AD1105" s="212">
        <f t="shared" si="831"/>
        <v>46257</v>
      </c>
      <c r="AE1105" s="252"/>
      <c r="AF1105" s="252"/>
      <c r="AH1105" s="249">
        <f>SUM(AI1105:AL1105)</f>
        <v>0</v>
      </c>
      <c r="AI1105" s="238"/>
      <c r="AJ1105" s="238"/>
      <c r="AK1105" s="238"/>
      <c r="AL1105" s="239"/>
      <c r="AM1105" s="254"/>
      <c r="AN1105" s="262"/>
      <c r="AO1105" s="249">
        <f>SUM(AP1105:AS1105)</f>
        <v>0</v>
      </c>
      <c r="AP1105" s="238"/>
      <c r="AQ1105" s="238"/>
      <c r="AR1105" s="238"/>
      <c r="AS1105" s="242"/>
      <c r="AT1105" s="214">
        <f>SUM(AU1105:AX1105)</f>
        <v>0</v>
      </c>
      <c r="AU1105" s="238"/>
      <c r="AV1105" s="238"/>
      <c r="AW1105" s="238"/>
      <c r="AX1105" s="239"/>
      <c r="AY1105" s="249">
        <f>SUM(AZ1105:BC1105)</f>
        <v>409000</v>
      </c>
      <c r="AZ1105" s="357">
        <f>110196+27547</f>
        <v>137743</v>
      </c>
      <c r="BA1105" s="739">
        <v>225000</v>
      </c>
      <c r="BB1105" s="238"/>
      <c r="BC1105" s="246">
        <f>409000-AZ1105-BA1105</f>
        <v>46257</v>
      </c>
      <c r="BD1105" s="254"/>
      <c r="BE1105" s="252"/>
      <c r="BF1105" s="249">
        <f>SUM(BG1105:BJ1105)</f>
        <v>0</v>
      </c>
      <c r="BG1105" s="238"/>
      <c r="BH1105" s="238"/>
      <c r="BI1105" s="238"/>
      <c r="BJ1105" s="239"/>
      <c r="BK1105" s="249">
        <f>SUM(BL1105:BO1105)</f>
        <v>0</v>
      </c>
      <c r="BL1105" s="238"/>
      <c r="BM1105" s="238"/>
      <c r="BN1105" s="238"/>
      <c r="BO1105" s="246"/>
      <c r="BP1105" s="223">
        <f>SUM(BQ1105:BT1105)</f>
        <v>0</v>
      </c>
      <c r="BQ1105" s="238"/>
      <c r="BR1105" s="238"/>
      <c r="BS1105" s="238"/>
      <c r="BT1105" s="246"/>
      <c r="BU1105" s="249">
        <f>SUM(BV1105:BY1105)</f>
        <v>0</v>
      </c>
      <c r="BV1105" s="238"/>
      <c r="BW1105" s="238"/>
      <c r="BX1105" s="238"/>
      <c r="BY1105" s="246"/>
      <c r="CA1105" s="222">
        <v>974</v>
      </c>
      <c r="CB1105" s="216"/>
      <c r="CC1105" s="216"/>
      <c r="CD1105" s="216"/>
      <c r="CE1105" s="216"/>
      <c r="CF1105" s="216">
        <f t="shared" si="800"/>
        <v>0</v>
      </c>
      <c r="CH1105" s="263">
        <v>32</v>
      </c>
      <c r="CJ1105" s="274">
        <v>91</v>
      </c>
    </row>
    <row r="1106" spans="1:88" s="211" customFormat="1" ht="16.5" customHeight="1" x14ac:dyDescent="0.15">
      <c r="A1106" s="213">
        <f>+ROW()-14</f>
        <v>1092</v>
      </c>
      <c r="B1106" s="236" t="s">
        <v>26</v>
      </c>
      <c r="C1106" s="265" t="s">
        <v>1234</v>
      </c>
      <c r="D1106" s="266" t="s">
        <v>1235</v>
      </c>
      <c r="E1106" s="267" t="s">
        <v>1231</v>
      </c>
      <c r="F1106" s="325" t="s">
        <v>1215</v>
      </c>
      <c r="G1106" s="224" t="s">
        <v>2046</v>
      </c>
      <c r="H1106" s="263">
        <v>3</v>
      </c>
      <c r="I1106" s="181">
        <v>43997</v>
      </c>
      <c r="J1106" s="383">
        <v>44635</v>
      </c>
      <c r="K1106" s="232">
        <v>10</v>
      </c>
      <c r="L1106" s="232">
        <v>2</v>
      </c>
      <c r="M1106" s="232">
        <v>2</v>
      </c>
      <c r="N1106" s="232">
        <v>2</v>
      </c>
      <c r="O1106" s="232">
        <v>2</v>
      </c>
      <c r="P1106" s="232">
        <v>1</v>
      </c>
      <c r="Q1106" s="233">
        <v>2</v>
      </c>
      <c r="R1106" s="255"/>
      <c r="S1106" s="255"/>
      <c r="T1106" s="536">
        <v>491000</v>
      </c>
      <c r="U1106" s="214">
        <f t="shared" si="830"/>
        <v>0</v>
      </c>
      <c r="V1106" s="218">
        <f t="shared" si="830"/>
        <v>0</v>
      </c>
      <c r="W1106" s="218">
        <f t="shared" si="830"/>
        <v>0</v>
      </c>
      <c r="X1106" s="218">
        <f t="shared" si="830"/>
        <v>0</v>
      </c>
      <c r="Y1106" s="212">
        <f t="shared" si="830"/>
        <v>0</v>
      </c>
      <c r="Z1106" s="214">
        <f t="shared" si="831"/>
        <v>491000</v>
      </c>
      <c r="AA1106" s="218">
        <f t="shared" si="831"/>
        <v>0</v>
      </c>
      <c r="AB1106" s="218">
        <f t="shared" si="831"/>
        <v>316000</v>
      </c>
      <c r="AC1106" s="218">
        <f t="shared" si="831"/>
        <v>0</v>
      </c>
      <c r="AD1106" s="212">
        <f t="shared" si="831"/>
        <v>175000</v>
      </c>
      <c r="AE1106" s="252"/>
      <c r="AF1106" s="252"/>
      <c r="AH1106" s="249">
        <f>SUM(AI1106:AL1106)</f>
        <v>0</v>
      </c>
      <c r="AI1106" s="238"/>
      <c r="AJ1106" s="238"/>
      <c r="AK1106" s="238"/>
      <c r="AL1106" s="239"/>
      <c r="AM1106" s="254"/>
      <c r="AN1106" s="262"/>
      <c r="AO1106" s="249">
        <f>SUM(AP1106:AS1106)</f>
        <v>0</v>
      </c>
      <c r="AP1106" s="238"/>
      <c r="AQ1106" s="238"/>
      <c r="AR1106" s="238"/>
      <c r="AS1106" s="242"/>
      <c r="AT1106" s="214">
        <f>SUM(AU1106:AX1106)</f>
        <v>0</v>
      </c>
      <c r="AU1106" s="238"/>
      <c r="AV1106" s="238"/>
      <c r="AW1106" s="238"/>
      <c r="AX1106" s="239"/>
      <c r="AY1106" s="249">
        <f>SUM(AZ1106:BC1106)</f>
        <v>491000</v>
      </c>
      <c r="AZ1106" s="238"/>
      <c r="BA1106" s="238">
        <v>316000</v>
      </c>
      <c r="BB1106" s="238"/>
      <c r="BC1106" s="246">
        <f>491000-316000</f>
        <v>175000</v>
      </c>
      <c r="BD1106" s="254"/>
      <c r="BE1106" s="252"/>
      <c r="BF1106" s="249">
        <f>SUM(BG1106:BJ1106)</f>
        <v>0</v>
      </c>
      <c r="BG1106" s="238"/>
      <c r="BH1106" s="238"/>
      <c r="BI1106" s="238"/>
      <c r="BJ1106" s="239"/>
      <c r="BK1106" s="249">
        <f>SUM(BL1106:BO1106)</f>
        <v>0</v>
      </c>
      <c r="BL1106" s="238"/>
      <c r="BM1106" s="238"/>
      <c r="BN1106" s="238"/>
      <c r="BO1106" s="246"/>
      <c r="BP1106" s="223">
        <f>SUM(BQ1106:BT1106)</f>
        <v>0</v>
      </c>
      <c r="BQ1106" s="238"/>
      <c r="BR1106" s="238"/>
      <c r="BS1106" s="238"/>
      <c r="BT1106" s="246"/>
      <c r="BU1106" s="249">
        <f>SUM(BV1106:BY1106)</f>
        <v>0</v>
      </c>
      <c r="BV1106" s="238"/>
      <c r="BW1106" s="238"/>
      <c r="BX1106" s="238"/>
      <c r="BY1106" s="246"/>
      <c r="CA1106" s="222">
        <v>3</v>
      </c>
      <c r="CB1106" s="216"/>
      <c r="CC1106" s="216"/>
      <c r="CD1106" s="216"/>
      <c r="CE1106" s="216"/>
      <c r="CF1106" s="216">
        <f t="shared" si="800"/>
        <v>0</v>
      </c>
      <c r="CH1106" s="376"/>
    </row>
    <row r="1107" spans="1:88" s="211" customFormat="1" ht="16.5" customHeight="1" x14ac:dyDescent="0.15">
      <c r="A1107" s="213">
        <f>+ROW()-14</f>
        <v>1093</v>
      </c>
      <c r="B1107" s="236" t="s">
        <v>26</v>
      </c>
      <c r="C1107" s="268" t="s">
        <v>1895</v>
      </c>
      <c r="D1107" s="266" t="s">
        <v>1023</v>
      </c>
      <c r="E1107" s="267" t="s">
        <v>886</v>
      </c>
      <c r="F1107" s="272" t="s">
        <v>887</v>
      </c>
      <c r="G1107" s="224" t="s">
        <v>1087</v>
      </c>
      <c r="H1107" s="263">
        <v>3</v>
      </c>
      <c r="I1107" s="230">
        <v>44270</v>
      </c>
      <c r="J1107" s="231">
        <v>44651</v>
      </c>
      <c r="K1107" s="232">
        <v>10</v>
      </c>
      <c r="L1107" s="232">
        <v>9</v>
      </c>
      <c r="M1107" s="232">
        <v>9</v>
      </c>
      <c r="N1107" s="232">
        <v>1</v>
      </c>
      <c r="O1107" s="232">
        <v>1</v>
      </c>
      <c r="P1107" s="232">
        <v>1</v>
      </c>
      <c r="Q1107" s="233">
        <v>1</v>
      </c>
      <c r="R1107" s="255"/>
      <c r="S1107" s="255"/>
      <c r="T1107" s="282">
        <v>7749000</v>
      </c>
      <c r="U1107" s="214">
        <f t="shared" si="830"/>
        <v>0</v>
      </c>
      <c r="V1107" s="218">
        <f t="shared" si="830"/>
        <v>0</v>
      </c>
      <c r="W1107" s="218">
        <f t="shared" si="830"/>
        <v>0</v>
      </c>
      <c r="X1107" s="218">
        <f t="shared" si="830"/>
        <v>0</v>
      </c>
      <c r="Y1107" s="212">
        <f t="shared" si="830"/>
        <v>0</v>
      </c>
      <c r="Z1107" s="214">
        <f t="shared" si="831"/>
        <v>7749000</v>
      </c>
      <c r="AA1107" s="218">
        <f t="shared" si="831"/>
        <v>1472281</v>
      </c>
      <c r="AB1107" s="218">
        <f t="shared" si="831"/>
        <v>4498000</v>
      </c>
      <c r="AC1107" s="218">
        <f t="shared" si="831"/>
        <v>0</v>
      </c>
      <c r="AD1107" s="212">
        <f t="shared" si="831"/>
        <v>1778719</v>
      </c>
      <c r="AE1107" s="252"/>
      <c r="AF1107" s="252"/>
      <c r="AH1107" s="249">
        <f>SUM(AI1107:AL1107)</f>
        <v>0</v>
      </c>
      <c r="AI1107" s="238"/>
      <c r="AJ1107" s="238"/>
      <c r="AK1107" s="238"/>
      <c r="AL1107" s="239"/>
      <c r="AM1107" s="254"/>
      <c r="AN1107" s="262"/>
      <c r="AO1107" s="249">
        <f>SUM(AP1107:AS1107)</f>
        <v>0</v>
      </c>
      <c r="AP1107" s="238"/>
      <c r="AQ1107" s="238"/>
      <c r="AR1107" s="238"/>
      <c r="AS1107" s="242"/>
      <c r="AT1107" s="214">
        <f>SUM(AU1107:AX1107)</f>
        <v>0</v>
      </c>
      <c r="AU1107" s="238"/>
      <c r="AV1107" s="238"/>
      <c r="AW1107" s="238"/>
      <c r="AX1107" s="239"/>
      <c r="AY1107" s="249">
        <f>SUM(AZ1107:BC1107)</f>
        <v>7749000</v>
      </c>
      <c r="AZ1107" s="238">
        <f>22293+156421+14520+389880+111528+148171+91467+104508+281377+152116</f>
        <v>1472281</v>
      </c>
      <c r="BA1107" s="238">
        <v>4498000</v>
      </c>
      <c r="BB1107" s="238">
        <v>0</v>
      </c>
      <c r="BC1107" s="246">
        <v>1778719</v>
      </c>
      <c r="BD1107" s="254"/>
      <c r="BE1107" s="252"/>
      <c r="BF1107" s="249">
        <f>SUM(BG1107:BJ1107)</f>
        <v>0</v>
      </c>
      <c r="BG1107" s="238"/>
      <c r="BH1107" s="238"/>
      <c r="BI1107" s="238"/>
      <c r="BJ1107" s="239"/>
      <c r="BK1107" s="249">
        <f>SUM(BL1107:BO1107)</f>
        <v>0</v>
      </c>
      <c r="BL1107" s="238"/>
      <c r="BM1107" s="238"/>
      <c r="BN1107" s="238"/>
      <c r="BO1107" s="246"/>
      <c r="BP1107" s="223">
        <f>SUM(BQ1107:BT1107)</f>
        <v>0</v>
      </c>
      <c r="BQ1107" s="238"/>
      <c r="BR1107" s="238"/>
      <c r="BS1107" s="238"/>
      <c r="BT1107" s="246"/>
      <c r="BU1107" s="249">
        <f>SUM(BV1107:BY1107)</f>
        <v>0</v>
      </c>
      <c r="BV1107" s="238"/>
      <c r="BW1107" s="238"/>
      <c r="BX1107" s="238"/>
      <c r="BY1107" s="246"/>
      <c r="CA1107" s="222">
        <v>975</v>
      </c>
      <c r="CB1107" s="216"/>
      <c r="CC1107" s="216"/>
      <c r="CD1107" s="216"/>
      <c r="CE1107" s="216"/>
      <c r="CF1107" s="216">
        <f t="shared" si="800"/>
        <v>0</v>
      </c>
      <c r="CH1107" s="263">
        <v>32</v>
      </c>
      <c r="CJ1107" s="274">
        <v>161</v>
      </c>
    </row>
    <row r="1108" spans="1:88" s="211" customFormat="1" ht="16.5" customHeight="1" x14ac:dyDescent="0.15">
      <c r="A1108" s="213">
        <f>+ROW()-14</f>
        <v>1094</v>
      </c>
      <c r="B1108" s="237" t="s">
        <v>26</v>
      </c>
      <c r="C1108" s="303" t="s">
        <v>1023</v>
      </c>
      <c r="D1108" s="304" t="s">
        <v>1023</v>
      </c>
      <c r="E1108" s="267" t="s">
        <v>886</v>
      </c>
      <c r="F1108" s="324" t="s">
        <v>1887</v>
      </c>
      <c r="G1108" s="227" t="s">
        <v>1024</v>
      </c>
      <c r="H1108" s="263">
        <v>3</v>
      </c>
      <c r="I1108" s="230" t="s">
        <v>1025</v>
      </c>
      <c r="J1108" s="231">
        <v>44651</v>
      </c>
      <c r="K1108" s="234">
        <v>10</v>
      </c>
      <c r="L1108" s="234">
        <v>9</v>
      </c>
      <c r="M1108" s="234">
        <v>1</v>
      </c>
      <c r="N1108" s="234">
        <v>2</v>
      </c>
      <c r="O1108" s="234">
        <v>2</v>
      </c>
      <c r="P1108" s="234">
        <v>2</v>
      </c>
      <c r="Q1108" s="235">
        <v>11</v>
      </c>
      <c r="R1108" s="255"/>
      <c r="S1108" s="255"/>
      <c r="T1108" s="406">
        <v>96000</v>
      </c>
      <c r="U1108" s="219">
        <f t="shared" si="830"/>
        <v>0</v>
      </c>
      <c r="V1108" s="220">
        <f t="shared" si="830"/>
        <v>0</v>
      </c>
      <c r="W1108" s="220">
        <f t="shared" si="830"/>
        <v>0</v>
      </c>
      <c r="X1108" s="220">
        <f t="shared" si="830"/>
        <v>0</v>
      </c>
      <c r="Y1108" s="221">
        <f t="shared" si="830"/>
        <v>0</v>
      </c>
      <c r="Z1108" s="219">
        <f t="shared" si="831"/>
        <v>96000</v>
      </c>
      <c r="AA1108" s="220">
        <f t="shared" si="831"/>
        <v>0</v>
      </c>
      <c r="AB1108" s="220">
        <f t="shared" si="831"/>
        <v>0</v>
      </c>
      <c r="AC1108" s="220">
        <f t="shared" si="831"/>
        <v>0</v>
      </c>
      <c r="AD1108" s="221">
        <f t="shared" si="831"/>
        <v>96000</v>
      </c>
      <c r="AE1108" s="252"/>
      <c r="AF1108" s="252"/>
      <c r="AH1108" s="251">
        <f>SUM(AI1108:AL1108)</f>
        <v>0</v>
      </c>
      <c r="AI1108" s="240"/>
      <c r="AJ1108" s="240"/>
      <c r="AK1108" s="240"/>
      <c r="AL1108" s="241"/>
      <c r="AM1108" s="254"/>
      <c r="AN1108" s="262"/>
      <c r="AO1108" s="249">
        <f>SUM(AP1108:AS1108)</f>
        <v>0</v>
      </c>
      <c r="AP1108" s="240"/>
      <c r="AQ1108" s="240"/>
      <c r="AR1108" s="240"/>
      <c r="AS1108" s="243"/>
      <c r="AT1108" s="214">
        <f>SUM(AU1108:AX1108)</f>
        <v>0</v>
      </c>
      <c r="AU1108" s="240"/>
      <c r="AV1108" s="240"/>
      <c r="AW1108" s="240"/>
      <c r="AX1108" s="241"/>
      <c r="AY1108" s="249">
        <f>SUM(AZ1108:BC1108)</f>
        <v>96000</v>
      </c>
      <c r="AZ1108" s="240"/>
      <c r="BA1108" s="240"/>
      <c r="BB1108" s="240">
        <v>0</v>
      </c>
      <c r="BC1108" s="247">
        <v>96000</v>
      </c>
      <c r="BD1108" s="254"/>
      <c r="BE1108" s="252"/>
      <c r="BF1108" s="249">
        <f>SUM(BG1108:BJ1108)</f>
        <v>0</v>
      </c>
      <c r="BG1108" s="240"/>
      <c r="BH1108" s="240"/>
      <c r="BI1108" s="240"/>
      <c r="BJ1108" s="241"/>
      <c r="BK1108" s="249">
        <f>SUM(BL1108:BO1108)</f>
        <v>0</v>
      </c>
      <c r="BL1108" s="240"/>
      <c r="BM1108" s="240"/>
      <c r="BN1108" s="240"/>
      <c r="BO1108" s="247"/>
      <c r="BP1108" s="223">
        <f>SUM(BQ1108:BT1108)</f>
        <v>0</v>
      </c>
      <c r="BQ1108" s="240"/>
      <c r="BR1108" s="240"/>
      <c r="BS1108" s="240"/>
      <c r="BT1108" s="247"/>
      <c r="BU1108" s="249">
        <f>SUM(BV1108:BY1108)</f>
        <v>0</v>
      </c>
      <c r="BV1108" s="240"/>
      <c r="BW1108" s="240"/>
      <c r="BX1108" s="240"/>
      <c r="BY1108" s="247"/>
      <c r="CA1108" s="222">
        <v>1022</v>
      </c>
      <c r="CB1108" s="216"/>
      <c r="CC1108" s="216"/>
      <c r="CD1108" s="216"/>
      <c r="CE1108" s="216"/>
      <c r="CF1108" s="216">
        <f t="shared" si="800"/>
        <v>0</v>
      </c>
      <c r="CH1108" s="376"/>
    </row>
    <row r="1109" spans="1:88" s="211" customFormat="1" ht="16.5" customHeight="1" x14ac:dyDescent="0.15">
      <c r="A1109" s="213"/>
      <c r="B1109" s="237"/>
      <c r="C1109" s="303"/>
      <c r="D1109" s="680" t="s">
        <v>2023</v>
      </c>
      <c r="E1109" s="267"/>
      <c r="F1109" s="324"/>
      <c r="G1109" s="227"/>
      <c r="H1109" s="1175">
        <v>3</v>
      </c>
      <c r="I1109" s="230"/>
      <c r="J1109" s="231"/>
      <c r="K1109" s="234"/>
      <c r="L1109" s="234"/>
      <c r="M1109" s="234"/>
      <c r="N1109" s="234"/>
      <c r="O1109" s="234"/>
      <c r="P1109" s="234"/>
      <c r="Q1109" s="235"/>
      <c r="R1109" s="255"/>
      <c r="S1109" s="255"/>
      <c r="T1109" s="936">
        <f>SUBTOTAL(9,T1105:T1108)</f>
        <v>8745000</v>
      </c>
      <c r="U1109" s="219">
        <f t="shared" ref="U1109:AD1109" si="832">SUBTOTAL(9,U1105:U1108)</f>
        <v>0</v>
      </c>
      <c r="V1109" s="220">
        <f t="shared" si="832"/>
        <v>0</v>
      </c>
      <c r="W1109" s="220">
        <f t="shared" si="832"/>
        <v>0</v>
      </c>
      <c r="X1109" s="220">
        <f t="shared" si="832"/>
        <v>0</v>
      </c>
      <c r="Y1109" s="221">
        <f t="shared" si="832"/>
        <v>0</v>
      </c>
      <c r="Z1109" s="936">
        <f t="shared" si="832"/>
        <v>8745000</v>
      </c>
      <c r="AA1109" s="1148">
        <f t="shared" si="832"/>
        <v>1610024</v>
      </c>
      <c r="AB1109" s="1148">
        <f t="shared" si="832"/>
        <v>5039000</v>
      </c>
      <c r="AC1109" s="220">
        <f t="shared" si="832"/>
        <v>0</v>
      </c>
      <c r="AD1109" s="1104">
        <f t="shared" si="832"/>
        <v>2095976</v>
      </c>
      <c r="AE1109" s="252"/>
      <c r="AF1109" s="252"/>
      <c r="AH1109" s="251"/>
      <c r="AI1109" s="240"/>
      <c r="AJ1109" s="240"/>
      <c r="AK1109" s="240"/>
      <c r="AL1109" s="241"/>
      <c r="AM1109" s="254"/>
      <c r="AN1109" s="262"/>
      <c r="AO1109" s="249"/>
      <c r="AP1109" s="240"/>
      <c r="AQ1109" s="240"/>
      <c r="AR1109" s="240"/>
      <c r="AS1109" s="243"/>
      <c r="AT1109" s="214"/>
      <c r="AU1109" s="240"/>
      <c r="AV1109" s="240"/>
      <c r="AW1109" s="240"/>
      <c r="AX1109" s="241"/>
      <c r="AY1109" s="249"/>
      <c r="AZ1109" s="240"/>
      <c r="BA1109" s="240"/>
      <c r="BB1109" s="240"/>
      <c r="BC1109" s="247"/>
      <c r="BD1109" s="254"/>
      <c r="BE1109" s="252"/>
      <c r="BF1109" s="249"/>
      <c r="BG1109" s="240"/>
      <c r="BH1109" s="240"/>
      <c r="BI1109" s="240"/>
      <c r="BJ1109" s="241"/>
      <c r="BK1109" s="249"/>
      <c r="BL1109" s="240"/>
      <c r="BM1109" s="240"/>
      <c r="BN1109" s="240"/>
      <c r="BO1109" s="247"/>
      <c r="BP1109" s="223"/>
      <c r="BQ1109" s="240"/>
      <c r="BR1109" s="240"/>
      <c r="BS1109" s="240"/>
      <c r="BT1109" s="247"/>
      <c r="BU1109" s="249"/>
      <c r="BV1109" s="240"/>
      <c r="BW1109" s="240"/>
      <c r="BX1109" s="240"/>
      <c r="BY1109" s="247"/>
      <c r="CA1109" s="222"/>
      <c r="CB1109" s="216"/>
      <c r="CC1109" s="216"/>
      <c r="CD1109" s="216"/>
      <c r="CE1109" s="216"/>
      <c r="CF1109" s="216">
        <f t="shared" si="800"/>
        <v>0</v>
      </c>
      <c r="CH1109" s="376"/>
    </row>
    <row r="1110" spans="1:88" s="211" customFormat="1" ht="16.5" customHeight="1" x14ac:dyDescent="0.15">
      <c r="A1110" s="213">
        <f>+ROW()-14</f>
        <v>1096</v>
      </c>
      <c r="B1110" s="237" t="s">
        <v>26</v>
      </c>
      <c r="C1110" s="303" t="s">
        <v>1023</v>
      </c>
      <c r="D1110" s="304" t="s">
        <v>1023</v>
      </c>
      <c r="E1110" s="267" t="s">
        <v>886</v>
      </c>
      <c r="F1110" s="324" t="s">
        <v>887</v>
      </c>
      <c r="G1110" s="227" t="s">
        <v>1087</v>
      </c>
      <c r="H1110" s="263" t="s">
        <v>1519</v>
      </c>
      <c r="I1110" s="230" t="s">
        <v>1017</v>
      </c>
      <c r="J1110" s="231">
        <v>45016</v>
      </c>
      <c r="K1110" s="234">
        <v>10</v>
      </c>
      <c r="L1110" s="234">
        <v>9</v>
      </c>
      <c r="M1110" s="234">
        <v>9</v>
      </c>
      <c r="N1110" s="234">
        <v>1</v>
      </c>
      <c r="O1110" s="234">
        <v>1</v>
      </c>
      <c r="P1110" s="234">
        <v>1</v>
      </c>
      <c r="Q1110" s="235">
        <v>1</v>
      </c>
      <c r="R1110" s="255"/>
      <c r="S1110" s="255"/>
      <c r="T1110" s="295">
        <v>2061000</v>
      </c>
      <c r="U1110" s="219">
        <f>AH1110+AO1110</f>
        <v>0</v>
      </c>
      <c r="V1110" s="220">
        <f>AI1110+AP1110</f>
        <v>0</v>
      </c>
      <c r="W1110" s="220">
        <f>AJ1110+AQ1110</f>
        <v>0</v>
      </c>
      <c r="X1110" s="220">
        <f>AK1110+AR1110</f>
        <v>0</v>
      </c>
      <c r="Y1110" s="221">
        <f>AL1110+AS1110</f>
        <v>0</v>
      </c>
      <c r="Z1110" s="219">
        <f>AT1110+AY1110+BF1110+BK1110+BP1110+BU1110</f>
        <v>2061000</v>
      </c>
      <c r="AA1110" s="220">
        <f>AU1110+AZ1110+BG1110+BL1110+BQ1110+BV1110</f>
        <v>419529</v>
      </c>
      <c r="AB1110" s="220">
        <f>AV1110+BA1110+BH1110+BM1110+BR1110+BW1110</f>
        <v>1334000</v>
      </c>
      <c r="AC1110" s="220">
        <f>AW1110+BB1110+BI1110+BN1110+BS1110+BX1110</f>
        <v>0</v>
      </c>
      <c r="AD1110" s="221">
        <f>AX1110+BC1110+BJ1110+BO1110+BT1110+BY1110</f>
        <v>307471</v>
      </c>
      <c r="AE1110" s="252"/>
      <c r="AF1110" s="252"/>
      <c r="AH1110" s="251">
        <f>SUM(AI1110:AL1110)</f>
        <v>0</v>
      </c>
      <c r="AI1110" s="240"/>
      <c r="AJ1110" s="240"/>
      <c r="AK1110" s="240"/>
      <c r="AL1110" s="241"/>
      <c r="AM1110" s="254"/>
      <c r="AN1110" s="262"/>
      <c r="AO1110" s="249">
        <f>SUM(AP1110:AS1110)</f>
        <v>0</v>
      </c>
      <c r="AP1110" s="240"/>
      <c r="AQ1110" s="240"/>
      <c r="AR1110" s="240"/>
      <c r="AS1110" s="243"/>
      <c r="AT1110" s="214">
        <f>SUM(AU1110:AX1110)</f>
        <v>0</v>
      </c>
      <c r="AU1110" s="240"/>
      <c r="AV1110" s="240"/>
      <c r="AW1110" s="240"/>
      <c r="AX1110" s="241"/>
      <c r="AY1110" s="249">
        <f>SUM(AZ1110:BC1110)</f>
        <v>2043210</v>
      </c>
      <c r="AZ1110" s="240">
        <v>419529</v>
      </c>
      <c r="BA1110" s="240">
        <v>1334000</v>
      </c>
      <c r="BB1110" s="240">
        <v>0</v>
      </c>
      <c r="BC1110" s="247">
        <v>289681</v>
      </c>
      <c r="BD1110" s="254"/>
      <c r="BE1110" s="252"/>
      <c r="BF1110" s="249">
        <f>SUM(BG1110:BJ1110)</f>
        <v>17790</v>
      </c>
      <c r="BG1110" s="240"/>
      <c r="BH1110" s="240"/>
      <c r="BI1110" s="240"/>
      <c r="BJ1110" s="241">
        <v>17790</v>
      </c>
      <c r="BK1110" s="249">
        <f>SUM(BL1110:BO1110)</f>
        <v>0</v>
      </c>
      <c r="BL1110" s="240"/>
      <c r="BM1110" s="240"/>
      <c r="BN1110" s="240"/>
      <c r="BO1110" s="247"/>
      <c r="BP1110" s="223">
        <f>SUM(BQ1110:BT1110)</f>
        <v>0</v>
      </c>
      <c r="BQ1110" s="240"/>
      <c r="BR1110" s="240"/>
      <c r="BS1110" s="240"/>
      <c r="BT1110" s="247"/>
      <c r="BU1110" s="249">
        <f>SUM(BV1110:BY1110)</f>
        <v>0</v>
      </c>
      <c r="BV1110" s="240"/>
      <c r="BW1110" s="240"/>
      <c r="BX1110" s="240"/>
      <c r="BY1110" s="247"/>
      <c r="CA1110" s="222">
        <v>1021</v>
      </c>
      <c r="CB1110" s="216"/>
      <c r="CC1110" s="216"/>
      <c r="CD1110" s="216"/>
      <c r="CE1110" s="216"/>
      <c r="CF1110" s="216">
        <f t="shared" si="800"/>
        <v>0</v>
      </c>
      <c r="CH1110" s="376"/>
    </row>
    <row r="1111" spans="1:88" s="211" customFormat="1" ht="16.5" customHeight="1" x14ac:dyDescent="0.15">
      <c r="A1111" s="213"/>
      <c r="B1111" s="237"/>
      <c r="C1111" s="303"/>
      <c r="D1111" s="680" t="s">
        <v>2026</v>
      </c>
      <c r="E1111" s="267"/>
      <c r="F1111" s="324"/>
      <c r="G1111" s="227"/>
      <c r="H1111" s="1175" t="s">
        <v>1519</v>
      </c>
      <c r="I1111" s="230"/>
      <c r="J1111" s="231"/>
      <c r="K1111" s="234"/>
      <c r="L1111" s="234"/>
      <c r="M1111" s="234"/>
      <c r="N1111" s="234"/>
      <c r="O1111" s="234"/>
      <c r="P1111" s="234"/>
      <c r="Q1111" s="235"/>
      <c r="R1111" s="255"/>
      <c r="S1111" s="255"/>
      <c r="T1111" s="976">
        <f>SUBTOTAL(9,T1110:T1110)</f>
        <v>2061000</v>
      </c>
      <c r="U1111" s="219">
        <f t="shared" ref="U1111:AD1111" si="833">SUBTOTAL(9,U1110:U1110)</f>
        <v>0</v>
      </c>
      <c r="V1111" s="220">
        <f t="shared" si="833"/>
        <v>0</v>
      </c>
      <c r="W1111" s="220">
        <f t="shared" si="833"/>
        <v>0</v>
      </c>
      <c r="X1111" s="220">
        <f t="shared" si="833"/>
        <v>0</v>
      </c>
      <c r="Y1111" s="221">
        <f t="shared" si="833"/>
        <v>0</v>
      </c>
      <c r="Z1111" s="976">
        <f t="shared" si="833"/>
        <v>2061000</v>
      </c>
      <c r="AA1111" s="1148">
        <f t="shared" si="833"/>
        <v>419529</v>
      </c>
      <c r="AB1111" s="1148">
        <f t="shared" si="833"/>
        <v>1334000</v>
      </c>
      <c r="AC1111" s="220">
        <f t="shared" si="833"/>
        <v>0</v>
      </c>
      <c r="AD1111" s="1104">
        <f t="shared" si="833"/>
        <v>307471</v>
      </c>
      <c r="AE1111" s="252"/>
      <c r="AF1111" s="252"/>
      <c r="AH1111" s="251"/>
      <c r="AI1111" s="240"/>
      <c r="AJ1111" s="240"/>
      <c r="AK1111" s="240"/>
      <c r="AL1111" s="241"/>
      <c r="AM1111" s="254"/>
      <c r="AN1111" s="262"/>
      <c r="AO1111" s="249"/>
      <c r="AP1111" s="240"/>
      <c r="AQ1111" s="240"/>
      <c r="AR1111" s="240"/>
      <c r="AS1111" s="243"/>
      <c r="AT1111" s="214"/>
      <c r="AU1111" s="240"/>
      <c r="AV1111" s="240"/>
      <c r="AW1111" s="240"/>
      <c r="AX1111" s="241"/>
      <c r="AY1111" s="249"/>
      <c r="AZ1111" s="240"/>
      <c r="BA1111" s="240"/>
      <c r="BB1111" s="240"/>
      <c r="BC1111" s="247"/>
      <c r="BD1111" s="254"/>
      <c r="BE1111" s="252"/>
      <c r="BF1111" s="249"/>
      <c r="BG1111" s="240"/>
      <c r="BH1111" s="240"/>
      <c r="BI1111" s="240"/>
      <c r="BJ1111" s="241"/>
      <c r="BK1111" s="249"/>
      <c r="BL1111" s="240"/>
      <c r="BM1111" s="240"/>
      <c r="BN1111" s="240"/>
      <c r="BO1111" s="247"/>
      <c r="BP1111" s="223"/>
      <c r="BQ1111" s="240"/>
      <c r="BR1111" s="240"/>
      <c r="BS1111" s="240"/>
      <c r="BT1111" s="247"/>
      <c r="BU1111" s="249"/>
      <c r="BV1111" s="240"/>
      <c r="BW1111" s="240"/>
      <c r="BX1111" s="240"/>
      <c r="BY1111" s="247"/>
      <c r="CA1111" s="222"/>
      <c r="CB1111" s="216"/>
      <c r="CC1111" s="216"/>
      <c r="CD1111" s="216"/>
      <c r="CE1111" s="216"/>
      <c r="CF1111" s="216">
        <f t="shared" si="800"/>
        <v>0</v>
      </c>
      <c r="CH1111" s="376"/>
    </row>
    <row r="1112" spans="1:88" s="211" customFormat="1" ht="16.5" customHeight="1" x14ac:dyDescent="0.15">
      <c r="A1112" s="213">
        <f>+ROW()-14</f>
        <v>1098</v>
      </c>
      <c r="B1112" s="236" t="s">
        <v>26</v>
      </c>
      <c r="C1112" s="268" t="s">
        <v>1023</v>
      </c>
      <c r="D1112" s="266" t="s">
        <v>2027</v>
      </c>
      <c r="E1112" s="267" t="s">
        <v>886</v>
      </c>
      <c r="F1112" s="325" t="s">
        <v>887</v>
      </c>
      <c r="G1112" s="224" t="s">
        <v>1087</v>
      </c>
      <c r="H1112" s="263" t="s">
        <v>1344</v>
      </c>
      <c r="I1112" s="230" t="s">
        <v>1017</v>
      </c>
      <c r="J1112" s="231">
        <v>45382</v>
      </c>
      <c r="K1112" s="232">
        <v>10</v>
      </c>
      <c r="L1112" s="232">
        <v>9</v>
      </c>
      <c r="M1112" s="232">
        <v>9</v>
      </c>
      <c r="N1112" s="232">
        <v>1</v>
      </c>
      <c r="O1112" s="232">
        <v>1</v>
      </c>
      <c r="P1112" s="232">
        <v>1</v>
      </c>
      <c r="Q1112" s="233">
        <v>1</v>
      </c>
      <c r="R1112" s="255"/>
      <c r="S1112" s="255"/>
      <c r="T1112" s="282">
        <v>103000</v>
      </c>
      <c r="U1112" s="214">
        <f>AH1112+AO1112</f>
        <v>0</v>
      </c>
      <c r="V1112" s="218">
        <f>AI1112+AP1112</f>
        <v>0</v>
      </c>
      <c r="W1112" s="218">
        <f>AJ1112+AQ1112</f>
        <v>0</v>
      </c>
      <c r="X1112" s="218">
        <f>AK1112+AR1112</f>
        <v>0</v>
      </c>
      <c r="Y1112" s="212">
        <f>AL1112+AS1112</f>
        <v>0</v>
      </c>
      <c r="Z1112" s="214">
        <f>AT1112+AY1112+BF1112+BK1112+BP1112+BU1112</f>
        <v>103000</v>
      </c>
      <c r="AA1112" s="218">
        <f>AU1112+AZ1112+BG1112+BL1112+BQ1112+BV1112</f>
        <v>0</v>
      </c>
      <c r="AB1112" s="218">
        <f>AV1112+BA1112+BH1112+BM1112+BR1112+BW1112</f>
        <v>0</v>
      </c>
      <c r="AC1112" s="218">
        <f>AW1112+BB1112+BI1112+BN1112+BS1112+BX1112</f>
        <v>0</v>
      </c>
      <c r="AD1112" s="212">
        <f>AX1112+BC1112+BJ1112+BO1112+BT1112+BY1112</f>
        <v>103000</v>
      </c>
      <c r="AE1112" s="252"/>
      <c r="AF1112" s="252"/>
      <c r="AH1112" s="249">
        <f>SUM(AI1112:AL1112)</f>
        <v>0</v>
      </c>
      <c r="AI1112" s="238"/>
      <c r="AJ1112" s="238"/>
      <c r="AK1112" s="238"/>
      <c r="AL1112" s="239"/>
      <c r="AM1112" s="254"/>
      <c r="AN1112" s="262"/>
      <c r="AO1112" s="249">
        <f>SUM(AP1112:AS1112)</f>
        <v>0</v>
      </c>
      <c r="AP1112" s="238"/>
      <c r="AQ1112" s="238"/>
      <c r="AR1112" s="238"/>
      <c r="AS1112" s="242"/>
      <c r="AT1112" s="214">
        <f>SUM(AU1112:AX1112)</f>
        <v>0</v>
      </c>
      <c r="AU1112" s="238"/>
      <c r="AV1112" s="238"/>
      <c r="AW1112" s="238"/>
      <c r="AX1112" s="239"/>
      <c r="AY1112" s="249">
        <f>SUM(AZ1112:BC1112)</f>
        <v>18030</v>
      </c>
      <c r="AZ1112" s="238"/>
      <c r="BA1112" s="238"/>
      <c r="BB1112" s="238">
        <v>0</v>
      </c>
      <c r="BC1112" s="246">
        <v>18030</v>
      </c>
      <c r="BD1112" s="254"/>
      <c r="BE1112" s="252"/>
      <c r="BF1112" s="249">
        <f>SUM(BG1112:BJ1112)</f>
        <v>18030</v>
      </c>
      <c r="BG1112" s="238"/>
      <c r="BH1112" s="238"/>
      <c r="BI1112" s="238"/>
      <c r="BJ1112" s="239">
        <v>18030</v>
      </c>
      <c r="BK1112" s="249">
        <f>SUM(BL1112:BO1112)</f>
        <v>66940</v>
      </c>
      <c r="BL1112" s="238"/>
      <c r="BM1112" s="238"/>
      <c r="BN1112" s="238"/>
      <c r="BO1112" s="246">
        <f>66405+535</f>
        <v>66940</v>
      </c>
      <c r="BP1112" s="223">
        <f>SUM(BQ1112:BT1112)</f>
        <v>0</v>
      </c>
      <c r="BQ1112" s="238"/>
      <c r="BR1112" s="238"/>
      <c r="BS1112" s="238"/>
      <c r="BT1112" s="246"/>
      <c r="BU1112" s="249">
        <f>SUM(BV1112:BY1112)</f>
        <v>0</v>
      </c>
      <c r="BV1112" s="238"/>
      <c r="BW1112" s="238"/>
      <c r="BX1112" s="238"/>
      <c r="BY1112" s="246"/>
      <c r="CA1112" s="222">
        <v>1022</v>
      </c>
      <c r="CB1112" s="216"/>
      <c r="CC1112" s="216"/>
      <c r="CD1112" s="216"/>
      <c r="CE1112" s="216"/>
      <c r="CF1112" s="216">
        <f t="shared" si="800"/>
        <v>0</v>
      </c>
      <c r="CH1112" s="376"/>
    </row>
    <row r="1113" spans="1:88" s="211" customFormat="1" ht="16.5" customHeight="1" x14ac:dyDescent="0.15">
      <c r="A1113" s="213"/>
      <c r="B1113" s="236"/>
      <c r="C1113" s="268"/>
      <c r="D1113" s="697" t="s">
        <v>2028</v>
      </c>
      <c r="E1113" s="267"/>
      <c r="F1113" s="325"/>
      <c r="G1113" s="224"/>
      <c r="H1113" s="1175" t="s">
        <v>1344</v>
      </c>
      <c r="I1113" s="230"/>
      <c r="J1113" s="231"/>
      <c r="K1113" s="232"/>
      <c r="L1113" s="232"/>
      <c r="M1113" s="232"/>
      <c r="N1113" s="232"/>
      <c r="O1113" s="232"/>
      <c r="P1113" s="232"/>
      <c r="Q1113" s="233"/>
      <c r="R1113" s="255"/>
      <c r="S1113" s="255"/>
      <c r="T1113" s="975">
        <f>SUBTOTAL(9,T1112:T1112)</f>
        <v>103000</v>
      </c>
      <c r="U1113" s="214">
        <f t="shared" ref="U1113:AD1113" si="834">SUBTOTAL(9,U1112:U1112)</f>
        <v>0</v>
      </c>
      <c r="V1113" s="218">
        <f t="shared" si="834"/>
        <v>0</v>
      </c>
      <c r="W1113" s="218">
        <f t="shared" si="834"/>
        <v>0</v>
      </c>
      <c r="X1113" s="218">
        <f t="shared" si="834"/>
        <v>0</v>
      </c>
      <c r="Y1113" s="212">
        <f t="shared" si="834"/>
        <v>0</v>
      </c>
      <c r="Z1113" s="975">
        <f t="shared" si="834"/>
        <v>103000</v>
      </c>
      <c r="AA1113" s="218">
        <f t="shared" si="834"/>
        <v>0</v>
      </c>
      <c r="AB1113" s="218">
        <f t="shared" si="834"/>
        <v>0</v>
      </c>
      <c r="AC1113" s="218">
        <f t="shared" si="834"/>
        <v>0</v>
      </c>
      <c r="AD1113" s="1141">
        <f t="shared" si="834"/>
        <v>103000</v>
      </c>
      <c r="AE1113" s="252"/>
      <c r="AF1113" s="252"/>
      <c r="AH1113" s="249"/>
      <c r="AI1113" s="238"/>
      <c r="AJ1113" s="238"/>
      <c r="AK1113" s="238"/>
      <c r="AL1113" s="239"/>
      <c r="AM1113" s="254"/>
      <c r="AN1113" s="262"/>
      <c r="AO1113" s="249"/>
      <c r="AP1113" s="238"/>
      <c r="AQ1113" s="238"/>
      <c r="AR1113" s="238"/>
      <c r="AS1113" s="242"/>
      <c r="AT1113" s="214"/>
      <c r="AU1113" s="238"/>
      <c r="AV1113" s="238"/>
      <c r="AW1113" s="238"/>
      <c r="AX1113" s="239"/>
      <c r="AY1113" s="249"/>
      <c r="AZ1113" s="238"/>
      <c r="BA1113" s="238"/>
      <c r="BB1113" s="238"/>
      <c r="BC1113" s="246"/>
      <c r="BD1113" s="254"/>
      <c r="BE1113" s="252"/>
      <c r="BF1113" s="249"/>
      <c r="BG1113" s="238"/>
      <c r="BH1113" s="238"/>
      <c r="BI1113" s="238"/>
      <c r="BJ1113" s="239"/>
      <c r="BK1113" s="249"/>
      <c r="BL1113" s="238"/>
      <c r="BM1113" s="238"/>
      <c r="BN1113" s="238"/>
      <c r="BO1113" s="246"/>
      <c r="BP1113" s="223"/>
      <c r="BQ1113" s="238"/>
      <c r="BR1113" s="238"/>
      <c r="BS1113" s="238"/>
      <c r="BT1113" s="246"/>
      <c r="BU1113" s="249"/>
      <c r="BV1113" s="238"/>
      <c r="BW1113" s="238"/>
      <c r="BX1113" s="238"/>
      <c r="BY1113" s="246"/>
      <c r="CA1113" s="222"/>
      <c r="CB1113" s="216"/>
      <c r="CC1113" s="216"/>
      <c r="CD1113" s="216"/>
      <c r="CE1113" s="216"/>
      <c r="CF1113" s="216">
        <f t="shared" si="800"/>
        <v>0</v>
      </c>
      <c r="CH1113" s="376"/>
    </row>
    <row r="1114" spans="1:88" s="211" customFormat="1" ht="16.5" customHeight="1" x14ac:dyDescent="0.15">
      <c r="A1114" s="213">
        <f>+ROW()-14</f>
        <v>1100</v>
      </c>
      <c r="B1114" s="236" t="s">
        <v>74</v>
      </c>
      <c r="C1114" s="268" t="s">
        <v>586</v>
      </c>
      <c r="D1114" s="266" t="s">
        <v>586</v>
      </c>
      <c r="E1114" s="267" t="s">
        <v>576</v>
      </c>
      <c r="F1114" s="272" t="s">
        <v>577</v>
      </c>
      <c r="G1114" s="224"/>
      <c r="H1114" s="263" t="s">
        <v>587</v>
      </c>
      <c r="I1114" s="230"/>
      <c r="J1114" s="231"/>
      <c r="K1114" s="232"/>
      <c r="L1114" s="232"/>
      <c r="M1114" s="232"/>
      <c r="N1114" s="232"/>
      <c r="O1114" s="232"/>
      <c r="P1114" s="232"/>
      <c r="Q1114" s="233"/>
      <c r="R1114" s="255"/>
      <c r="S1114" s="255"/>
      <c r="T1114" s="258">
        <v>1590000000</v>
      </c>
      <c r="U1114" s="214">
        <f>AH1114+AO1114</f>
        <v>0</v>
      </c>
      <c r="V1114" s="218">
        <f>AI1114+AP1114</f>
        <v>0</v>
      </c>
      <c r="W1114" s="218">
        <f>AJ1114+AQ1114</f>
        <v>0</v>
      </c>
      <c r="X1114" s="218">
        <f>AK1114+AR1114</f>
        <v>0</v>
      </c>
      <c r="Y1114" s="212">
        <f>AL1114+AS1114</f>
        <v>0</v>
      </c>
      <c r="Z1114" s="214">
        <f>AT1114+AY1114+BF1114+BK1114+BP1114+BU1114</f>
        <v>0</v>
      </c>
      <c r="AA1114" s="218">
        <f>AU1114+AZ1114+BG1114+BL1114+BQ1114+BV1114</f>
        <v>0</v>
      </c>
      <c r="AB1114" s="218">
        <f>AV1114+BA1114+BH1114+BM1114+BR1114+BW1114</f>
        <v>0</v>
      </c>
      <c r="AC1114" s="218">
        <f>AW1114+BB1114+BI1114+BN1114+BS1114+BX1114</f>
        <v>0</v>
      </c>
      <c r="AD1114" s="212">
        <f>AX1114+BC1114+BJ1114+BO1114+BT1114+BY1114</f>
        <v>0</v>
      </c>
      <c r="AE1114" s="252"/>
      <c r="AF1114" s="252"/>
      <c r="AH1114" s="249">
        <f>SUM(AI1114:AL1114)</f>
        <v>0</v>
      </c>
      <c r="AI1114" s="238"/>
      <c r="AJ1114" s="238"/>
      <c r="AK1114" s="238"/>
      <c r="AL1114" s="239"/>
      <c r="AM1114" s="254"/>
      <c r="AN1114" s="262"/>
      <c r="AO1114" s="249">
        <f>SUM(AP1114:AS1114)</f>
        <v>0</v>
      </c>
      <c r="AP1114" s="238"/>
      <c r="AQ1114" s="238"/>
      <c r="AR1114" s="238"/>
      <c r="AS1114" s="242"/>
      <c r="AT1114" s="214">
        <f>SUM(AU1114:AX1114)</f>
        <v>0</v>
      </c>
      <c r="AU1114" s="238"/>
      <c r="AV1114" s="238"/>
      <c r="AW1114" s="238"/>
      <c r="AX1114" s="239"/>
      <c r="AY1114" s="249">
        <f>SUM(AZ1114:BC1114)</f>
        <v>0</v>
      </c>
      <c r="AZ1114" s="238"/>
      <c r="BA1114" s="238"/>
      <c r="BB1114" s="238"/>
      <c r="BC1114" s="246"/>
      <c r="BD1114" s="254"/>
      <c r="BE1114" s="252"/>
      <c r="BF1114" s="249">
        <f>SUM(BG1114:BJ1114)</f>
        <v>0</v>
      </c>
      <c r="BG1114" s="238"/>
      <c r="BH1114" s="238"/>
      <c r="BI1114" s="238"/>
      <c r="BJ1114" s="239"/>
      <c r="BK1114" s="249">
        <f>SUM(BL1114:BO1114)</f>
        <v>0</v>
      </c>
      <c r="BL1114" s="238"/>
      <c r="BM1114" s="238"/>
      <c r="BN1114" s="238"/>
      <c r="BO1114" s="246"/>
      <c r="BP1114" s="223">
        <f>SUM(BQ1114:BT1114)</f>
        <v>0</v>
      </c>
      <c r="BQ1114" s="238"/>
      <c r="BR1114" s="238"/>
      <c r="BS1114" s="238"/>
      <c r="BT1114" s="246"/>
      <c r="BU1114" s="249">
        <f>SUM(BV1114:BY1114)</f>
        <v>0</v>
      </c>
      <c r="BV1114" s="238"/>
      <c r="BW1114" s="238"/>
      <c r="BX1114" s="238"/>
      <c r="BY1114" s="246"/>
      <c r="CA1114" s="222">
        <v>983</v>
      </c>
      <c r="CB1114" s="216"/>
      <c r="CC1114" s="216"/>
      <c r="CD1114" s="216"/>
      <c r="CE1114" s="216"/>
      <c r="CF1114" s="216">
        <f t="shared" si="800"/>
        <v>1590000000</v>
      </c>
      <c r="CH1114" s="263" t="s">
        <v>588</v>
      </c>
      <c r="CJ1114" s="274">
        <v>51</v>
      </c>
    </row>
    <row r="1115" spans="1:88" s="211" customFormat="1" ht="16.5" customHeight="1" x14ac:dyDescent="0.15">
      <c r="A1115" s="213"/>
      <c r="B1115" s="236"/>
      <c r="C1115" s="268"/>
      <c r="D1115" s="697" t="s">
        <v>586</v>
      </c>
      <c r="E1115" s="267"/>
      <c r="F1115" s="272"/>
      <c r="G1115" s="224"/>
      <c r="H1115" s="263" t="s">
        <v>587</v>
      </c>
      <c r="I1115" s="230"/>
      <c r="J1115" s="231"/>
      <c r="K1115" s="232"/>
      <c r="L1115" s="232"/>
      <c r="M1115" s="232"/>
      <c r="N1115" s="232"/>
      <c r="O1115" s="232"/>
      <c r="P1115" s="232"/>
      <c r="Q1115" s="233"/>
      <c r="R1115" s="255"/>
      <c r="S1115" s="255"/>
      <c r="T1115" s="258">
        <f>SUBTOTAL(9,T1114:T1114)</f>
        <v>1590000000</v>
      </c>
      <c r="U1115" s="214">
        <f t="shared" ref="U1115:AD1115" si="835">SUBTOTAL(9,U1114:U1114)</f>
        <v>0</v>
      </c>
      <c r="V1115" s="218">
        <f t="shared" si="835"/>
        <v>0</v>
      </c>
      <c r="W1115" s="218">
        <f t="shared" si="835"/>
        <v>0</v>
      </c>
      <c r="X1115" s="218">
        <f t="shared" si="835"/>
        <v>0</v>
      </c>
      <c r="Y1115" s="212">
        <f t="shared" si="835"/>
        <v>0</v>
      </c>
      <c r="Z1115" s="258">
        <f t="shared" si="835"/>
        <v>0</v>
      </c>
      <c r="AA1115" s="218">
        <f t="shared" si="835"/>
        <v>0</v>
      </c>
      <c r="AB1115" s="218">
        <f t="shared" si="835"/>
        <v>0</v>
      </c>
      <c r="AC1115" s="218">
        <f t="shared" si="835"/>
        <v>0</v>
      </c>
      <c r="AD1115" s="212">
        <f t="shared" si="835"/>
        <v>0</v>
      </c>
      <c r="AE1115" s="252"/>
      <c r="AF1115" s="252"/>
      <c r="AH1115" s="249"/>
      <c r="AI1115" s="238"/>
      <c r="AJ1115" s="238"/>
      <c r="AK1115" s="238"/>
      <c r="AL1115" s="239"/>
      <c r="AM1115" s="254"/>
      <c r="AN1115" s="262"/>
      <c r="AO1115" s="249"/>
      <c r="AP1115" s="238"/>
      <c r="AQ1115" s="238"/>
      <c r="AR1115" s="238"/>
      <c r="AS1115" s="242"/>
      <c r="AT1115" s="214"/>
      <c r="AU1115" s="238"/>
      <c r="AV1115" s="238"/>
      <c r="AW1115" s="238"/>
      <c r="AX1115" s="239"/>
      <c r="AY1115" s="249"/>
      <c r="AZ1115" s="238"/>
      <c r="BA1115" s="238"/>
      <c r="BB1115" s="238"/>
      <c r="BC1115" s="246"/>
      <c r="BD1115" s="254"/>
      <c r="BE1115" s="252"/>
      <c r="BF1115" s="249"/>
      <c r="BG1115" s="238"/>
      <c r="BH1115" s="238"/>
      <c r="BI1115" s="238"/>
      <c r="BJ1115" s="239"/>
      <c r="BK1115" s="249"/>
      <c r="BL1115" s="238"/>
      <c r="BM1115" s="238"/>
      <c r="BN1115" s="238"/>
      <c r="BO1115" s="246"/>
      <c r="BP1115" s="223"/>
      <c r="BQ1115" s="238"/>
      <c r="BR1115" s="238"/>
      <c r="BS1115" s="238"/>
      <c r="BT1115" s="246"/>
      <c r="BU1115" s="249"/>
      <c r="BV1115" s="238"/>
      <c r="BW1115" s="238"/>
      <c r="BX1115" s="238"/>
      <c r="BY1115" s="246"/>
      <c r="CA1115" s="222"/>
      <c r="CB1115" s="216"/>
      <c r="CC1115" s="216"/>
      <c r="CD1115" s="216"/>
      <c r="CE1115" s="216"/>
      <c r="CF1115" s="216">
        <f t="shared" si="800"/>
        <v>1590000000</v>
      </c>
      <c r="CH1115" s="263"/>
      <c r="CJ1115" s="274"/>
    </row>
    <row r="1116" spans="1:88" s="211" customFormat="1" ht="16.5" customHeight="1" x14ac:dyDescent="0.15">
      <c r="A1116" s="213">
        <f>+ROW()-14</f>
        <v>1102</v>
      </c>
      <c r="B1116" s="236" t="s">
        <v>74</v>
      </c>
      <c r="C1116" s="268" t="s">
        <v>586</v>
      </c>
      <c r="D1116" s="266" t="s">
        <v>586</v>
      </c>
      <c r="E1116" s="267" t="s">
        <v>576</v>
      </c>
      <c r="F1116" s="272" t="s">
        <v>577</v>
      </c>
      <c r="G1116" s="224"/>
      <c r="H1116" s="263" t="s">
        <v>589</v>
      </c>
      <c r="I1116" s="230"/>
      <c r="J1116" s="231"/>
      <c r="K1116" s="232"/>
      <c r="L1116" s="232"/>
      <c r="M1116" s="232"/>
      <c r="N1116" s="232"/>
      <c r="O1116" s="232"/>
      <c r="P1116" s="232"/>
      <c r="Q1116" s="233"/>
      <c r="R1116" s="255"/>
      <c r="S1116" s="255"/>
      <c r="T1116" s="258">
        <v>1506000000</v>
      </c>
      <c r="U1116" s="214">
        <f>AH1116+AO1116</f>
        <v>0</v>
      </c>
      <c r="V1116" s="218">
        <f>AI1116+AP1116</f>
        <v>0</v>
      </c>
      <c r="W1116" s="218">
        <f>AJ1116+AQ1116</f>
        <v>0</v>
      </c>
      <c r="X1116" s="218">
        <f>AK1116+AR1116</f>
        <v>0</v>
      </c>
      <c r="Y1116" s="212">
        <f>AL1116+AS1116</f>
        <v>0</v>
      </c>
      <c r="Z1116" s="214">
        <f>AT1116+AY1116+BF1116+BK1116+BP1116+BU1116</f>
        <v>0</v>
      </c>
      <c r="AA1116" s="218">
        <f>AU1116+AZ1116+BG1116+BL1116+BQ1116+BV1116</f>
        <v>0</v>
      </c>
      <c r="AB1116" s="218">
        <f>AV1116+BA1116+BH1116+BM1116+BR1116+BW1116</f>
        <v>0</v>
      </c>
      <c r="AC1116" s="218">
        <f>AW1116+BB1116+BI1116+BN1116+BS1116+BX1116</f>
        <v>0</v>
      </c>
      <c r="AD1116" s="212">
        <f>AX1116+BC1116+BJ1116+BO1116+BT1116+BY1116</f>
        <v>0</v>
      </c>
      <c r="AE1116" s="252"/>
      <c r="AF1116" s="252"/>
      <c r="AH1116" s="249">
        <f>SUM(AI1116:AL1116)</f>
        <v>0</v>
      </c>
      <c r="AI1116" s="238"/>
      <c r="AJ1116" s="238"/>
      <c r="AK1116" s="238"/>
      <c r="AL1116" s="239"/>
      <c r="AM1116" s="254"/>
      <c r="AN1116" s="262"/>
      <c r="AO1116" s="249">
        <f>SUM(AP1116:AS1116)</f>
        <v>0</v>
      </c>
      <c r="AP1116" s="238"/>
      <c r="AQ1116" s="238"/>
      <c r="AR1116" s="238"/>
      <c r="AS1116" s="242"/>
      <c r="AT1116" s="214">
        <f>SUM(AU1116:AX1116)</f>
        <v>0</v>
      </c>
      <c r="AU1116" s="238"/>
      <c r="AV1116" s="238"/>
      <c r="AW1116" s="238"/>
      <c r="AX1116" s="239"/>
      <c r="AY1116" s="249">
        <f>SUM(AZ1116:BC1116)</f>
        <v>0</v>
      </c>
      <c r="AZ1116" s="238"/>
      <c r="BA1116" s="238"/>
      <c r="BB1116" s="238"/>
      <c r="BC1116" s="246"/>
      <c r="BD1116" s="254"/>
      <c r="BE1116" s="252"/>
      <c r="BF1116" s="249">
        <f>SUM(BG1116:BJ1116)</f>
        <v>0</v>
      </c>
      <c r="BG1116" s="238"/>
      <c r="BH1116" s="238"/>
      <c r="BI1116" s="238"/>
      <c r="BJ1116" s="239"/>
      <c r="BK1116" s="249">
        <f>SUM(BL1116:BO1116)</f>
        <v>0</v>
      </c>
      <c r="BL1116" s="238"/>
      <c r="BM1116" s="238"/>
      <c r="BN1116" s="238"/>
      <c r="BO1116" s="246"/>
      <c r="BP1116" s="223">
        <f>SUM(BQ1116:BT1116)</f>
        <v>0</v>
      </c>
      <c r="BQ1116" s="238"/>
      <c r="BR1116" s="238"/>
      <c r="BS1116" s="238"/>
      <c r="BT1116" s="246"/>
      <c r="BU1116" s="249">
        <f>SUM(BV1116:BY1116)</f>
        <v>0</v>
      </c>
      <c r="BV1116" s="238"/>
      <c r="BW1116" s="238"/>
      <c r="BX1116" s="238"/>
      <c r="BY1116" s="246"/>
      <c r="CA1116" s="222">
        <v>985</v>
      </c>
      <c r="CB1116" s="216"/>
      <c r="CC1116" s="216"/>
      <c r="CD1116" s="216"/>
      <c r="CE1116" s="216"/>
      <c r="CF1116" s="216">
        <f t="shared" si="800"/>
        <v>1506000000</v>
      </c>
      <c r="CH1116" s="263" t="s">
        <v>590</v>
      </c>
      <c r="CJ1116" s="274">
        <v>51</v>
      </c>
    </row>
    <row r="1117" spans="1:88" s="211" customFormat="1" ht="16.5" customHeight="1" x14ac:dyDescent="0.15">
      <c r="A1117" s="213"/>
      <c r="B1117" s="236"/>
      <c r="C1117" s="268"/>
      <c r="D1117" s="697" t="s">
        <v>586</v>
      </c>
      <c r="E1117" s="267"/>
      <c r="F1117" s="272"/>
      <c r="G1117" s="224"/>
      <c r="H1117" s="263" t="s">
        <v>589</v>
      </c>
      <c r="I1117" s="230"/>
      <c r="J1117" s="231"/>
      <c r="K1117" s="232"/>
      <c r="L1117" s="232"/>
      <c r="M1117" s="232"/>
      <c r="N1117" s="232"/>
      <c r="O1117" s="232"/>
      <c r="P1117" s="232"/>
      <c r="Q1117" s="233"/>
      <c r="R1117" s="255"/>
      <c r="S1117" s="255"/>
      <c r="T1117" s="258">
        <f>SUBTOTAL(9,T1116:T1116)</f>
        <v>1506000000</v>
      </c>
      <c r="U1117" s="214"/>
      <c r="V1117" s="218"/>
      <c r="W1117" s="218"/>
      <c r="X1117" s="218"/>
      <c r="Y1117" s="212"/>
      <c r="Z1117" s="258">
        <f>SUBTOTAL(9,Z1116:Z1116)</f>
        <v>0</v>
      </c>
      <c r="AA1117" s="218"/>
      <c r="AB1117" s="218"/>
      <c r="AC1117" s="218"/>
      <c r="AD1117" s="212"/>
      <c r="AE1117" s="252"/>
      <c r="AF1117" s="252"/>
      <c r="AH1117" s="249"/>
      <c r="AI1117" s="238"/>
      <c r="AJ1117" s="238"/>
      <c r="AK1117" s="238"/>
      <c r="AL1117" s="239"/>
      <c r="AM1117" s="254"/>
      <c r="AN1117" s="262"/>
      <c r="AO1117" s="249"/>
      <c r="AP1117" s="238"/>
      <c r="AQ1117" s="238"/>
      <c r="AR1117" s="238"/>
      <c r="AS1117" s="242"/>
      <c r="AT1117" s="214"/>
      <c r="AU1117" s="238"/>
      <c r="AV1117" s="238"/>
      <c r="AW1117" s="238"/>
      <c r="AX1117" s="239"/>
      <c r="AY1117" s="249"/>
      <c r="AZ1117" s="238"/>
      <c r="BA1117" s="238"/>
      <c r="BB1117" s="238"/>
      <c r="BC1117" s="246"/>
      <c r="BD1117" s="254"/>
      <c r="BE1117" s="252"/>
      <c r="BF1117" s="249"/>
      <c r="BG1117" s="238"/>
      <c r="BH1117" s="238"/>
      <c r="BI1117" s="238"/>
      <c r="BJ1117" s="239"/>
      <c r="BK1117" s="249"/>
      <c r="BL1117" s="238"/>
      <c r="BM1117" s="238"/>
      <c r="BN1117" s="238"/>
      <c r="BO1117" s="246"/>
      <c r="BP1117" s="223"/>
      <c r="BQ1117" s="238"/>
      <c r="BR1117" s="238"/>
      <c r="BS1117" s="238"/>
      <c r="BT1117" s="246"/>
      <c r="BU1117" s="249"/>
      <c r="BV1117" s="238"/>
      <c r="BW1117" s="238"/>
      <c r="BX1117" s="238"/>
      <c r="BY1117" s="246"/>
      <c r="CA1117" s="222"/>
      <c r="CB1117" s="216"/>
      <c r="CC1117" s="216"/>
      <c r="CD1117" s="216"/>
      <c r="CE1117" s="216"/>
      <c r="CF1117" s="216">
        <f t="shared" si="800"/>
        <v>1506000000</v>
      </c>
      <c r="CH1117" s="263"/>
      <c r="CJ1117" s="274"/>
    </row>
    <row r="1118" spans="1:88" s="211" customFormat="1" ht="16.5" customHeight="1" x14ac:dyDescent="0.15">
      <c r="A1118" s="213">
        <f>+ROW()-14</f>
        <v>1104</v>
      </c>
      <c r="B1118" s="236" t="s">
        <v>74</v>
      </c>
      <c r="C1118" s="268" t="s">
        <v>586</v>
      </c>
      <c r="D1118" s="266" t="s">
        <v>586</v>
      </c>
      <c r="E1118" s="267" t="s">
        <v>576</v>
      </c>
      <c r="F1118" s="272" t="s">
        <v>577</v>
      </c>
      <c r="G1118" s="224"/>
      <c r="H1118" s="263" t="s">
        <v>591</v>
      </c>
      <c r="I1118" s="230"/>
      <c r="J1118" s="231"/>
      <c r="K1118" s="232"/>
      <c r="L1118" s="232"/>
      <c r="M1118" s="232"/>
      <c r="N1118" s="232"/>
      <c r="O1118" s="232"/>
      <c r="P1118" s="232"/>
      <c r="Q1118" s="233"/>
      <c r="R1118" s="255"/>
      <c r="S1118" s="255"/>
      <c r="T1118" s="258">
        <v>1485000000</v>
      </c>
      <c r="U1118" s="214">
        <f>AH1118+AO1118</f>
        <v>0</v>
      </c>
      <c r="V1118" s="218">
        <f>AI1118+AP1118</f>
        <v>0</v>
      </c>
      <c r="W1118" s="218">
        <f>AJ1118+AQ1118</f>
        <v>0</v>
      </c>
      <c r="X1118" s="218">
        <f>AK1118+AR1118</f>
        <v>0</v>
      </c>
      <c r="Y1118" s="212">
        <f>AL1118+AS1118</f>
        <v>0</v>
      </c>
      <c r="Z1118" s="214">
        <f>AT1118+AY1118+BF1118+BK1118+BP1118+BU1118</f>
        <v>0</v>
      </c>
      <c r="AA1118" s="218">
        <f>AU1118+AZ1118+BG1118+BL1118+BQ1118+BV1118</f>
        <v>0</v>
      </c>
      <c r="AB1118" s="218">
        <f>AV1118+BA1118+BH1118+BM1118+BR1118+BW1118</f>
        <v>0</v>
      </c>
      <c r="AC1118" s="218">
        <f>AW1118+BB1118+BI1118+BN1118+BS1118+BX1118</f>
        <v>0</v>
      </c>
      <c r="AD1118" s="212">
        <f>AX1118+BC1118+BJ1118+BO1118+BT1118+BY1118</f>
        <v>0</v>
      </c>
      <c r="AE1118" s="252"/>
      <c r="AF1118" s="252"/>
      <c r="AH1118" s="249">
        <f>SUM(AI1118:AL1118)</f>
        <v>0</v>
      </c>
      <c r="AI1118" s="238"/>
      <c r="AJ1118" s="238"/>
      <c r="AK1118" s="238"/>
      <c r="AL1118" s="239"/>
      <c r="AM1118" s="254"/>
      <c r="AN1118" s="262"/>
      <c r="AO1118" s="249">
        <f>SUM(AP1118:AS1118)</f>
        <v>0</v>
      </c>
      <c r="AP1118" s="238"/>
      <c r="AQ1118" s="238"/>
      <c r="AR1118" s="238"/>
      <c r="AS1118" s="242"/>
      <c r="AT1118" s="214">
        <f>SUM(AU1118:AX1118)</f>
        <v>0</v>
      </c>
      <c r="AU1118" s="238"/>
      <c r="AV1118" s="238"/>
      <c r="AW1118" s="238"/>
      <c r="AX1118" s="239"/>
      <c r="AY1118" s="249">
        <f>SUM(AZ1118:BC1118)</f>
        <v>0</v>
      </c>
      <c r="AZ1118" s="238"/>
      <c r="BA1118" s="238"/>
      <c r="BB1118" s="238"/>
      <c r="BC1118" s="246"/>
      <c r="BD1118" s="254"/>
      <c r="BE1118" s="252"/>
      <c r="BF1118" s="249">
        <f>SUM(BG1118:BJ1118)</f>
        <v>0</v>
      </c>
      <c r="BG1118" s="238"/>
      <c r="BH1118" s="238"/>
      <c r="BI1118" s="238"/>
      <c r="BJ1118" s="239"/>
      <c r="BK1118" s="249">
        <f>SUM(BL1118:BO1118)</f>
        <v>0</v>
      </c>
      <c r="BL1118" s="238"/>
      <c r="BM1118" s="238"/>
      <c r="BN1118" s="238"/>
      <c r="BO1118" s="246"/>
      <c r="BP1118" s="223">
        <f>SUM(BQ1118:BT1118)</f>
        <v>0</v>
      </c>
      <c r="BQ1118" s="238"/>
      <c r="BR1118" s="238"/>
      <c r="BS1118" s="238"/>
      <c r="BT1118" s="246"/>
      <c r="BU1118" s="249">
        <f>SUM(BV1118:BY1118)</f>
        <v>0</v>
      </c>
      <c r="BV1118" s="238"/>
      <c r="BW1118" s="238"/>
      <c r="BX1118" s="238"/>
      <c r="BY1118" s="246"/>
      <c r="CA1118" s="222">
        <v>987</v>
      </c>
      <c r="CB1118" s="216"/>
      <c r="CC1118" s="216"/>
      <c r="CD1118" s="216"/>
      <c r="CE1118" s="216"/>
      <c r="CF1118" s="216">
        <f t="shared" ref="CF1118:CF1135" si="836">+T1118-Z1118-U1118</f>
        <v>1485000000</v>
      </c>
      <c r="CH1118" s="263" t="s">
        <v>592</v>
      </c>
      <c r="CJ1118" s="274">
        <v>51</v>
      </c>
    </row>
    <row r="1119" spans="1:88" s="211" customFormat="1" ht="16.5" customHeight="1" x14ac:dyDescent="0.15">
      <c r="A1119" s="213"/>
      <c r="B1119" s="236"/>
      <c r="C1119" s="268"/>
      <c r="D1119" s="697" t="s">
        <v>586</v>
      </c>
      <c r="E1119" s="267"/>
      <c r="F1119" s="272"/>
      <c r="G1119" s="224"/>
      <c r="H1119" s="263" t="s">
        <v>591</v>
      </c>
      <c r="I1119" s="230"/>
      <c r="J1119" s="231"/>
      <c r="K1119" s="232"/>
      <c r="L1119" s="232"/>
      <c r="M1119" s="232"/>
      <c r="N1119" s="232"/>
      <c r="O1119" s="232"/>
      <c r="P1119" s="232"/>
      <c r="Q1119" s="233"/>
      <c r="R1119" s="255"/>
      <c r="S1119" s="255"/>
      <c r="T1119" s="258">
        <f>SUBTOTAL(9,T1118:T1118)</f>
        <v>1485000000</v>
      </c>
      <c r="U1119" s="214"/>
      <c r="V1119" s="218"/>
      <c r="W1119" s="218"/>
      <c r="X1119" s="218"/>
      <c r="Y1119" s="212"/>
      <c r="Z1119" s="258">
        <f>SUBTOTAL(9,Z1118:Z1118)</f>
        <v>0</v>
      </c>
      <c r="AA1119" s="218"/>
      <c r="AB1119" s="218"/>
      <c r="AC1119" s="218"/>
      <c r="AD1119" s="212"/>
      <c r="AE1119" s="252"/>
      <c r="AF1119" s="252"/>
      <c r="AH1119" s="249"/>
      <c r="AI1119" s="238"/>
      <c r="AJ1119" s="238"/>
      <c r="AK1119" s="238"/>
      <c r="AL1119" s="239"/>
      <c r="AM1119" s="254"/>
      <c r="AN1119" s="262"/>
      <c r="AO1119" s="249"/>
      <c r="AP1119" s="238"/>
      <c r="AQ1119" s="238"/>
      <c r="AR1119" s="238"/>
      <c r="AS1119" s="242"/>
      <c r="AT1119" s="214"/>
      <c r="AU1119" s="238"/>
      <c r="AV1119" s="238"/>
      <c r="AW1119" s="238"/>
      <c r="AX1119" s="239"/>
      <c r="AY1119" s="249"/>
      <c r="AZ1119" s="238"/>
      <c r="BA1119" s="238"/>
      <c r="BB1119" s="238"/>
      <c r="BC1119" s="246"/>
      <c r="BD1119" s="254"/>
      <c r="BE1119" s="252"/>
      <c r="BF1119" s="249"/>
      <c r="BG1119" s="238"/>
      <c r="BH1119" s="238"/>
      <c r="BI1119" s="238"/>
      <c r="BJ1119" s="239"/>
      <c r="BK1119" s="249"/>
      <c r="BL1119" s="238"/>
      <c r="BM1119" s="238"/>
      <c r="BN1119" s="238"/>
      <c r="BO1119" s="246"/>
      <c r="BP1119" s="223"/>
      <c r="BQ1119" s="238"/>
      <c r="BR1119" s="238"/>
      <c r="BS1119" s="238"/>
      <c r="BT1119" s="246"/>
      <c r="BU1119" s="249"/>
      <c r="BV1119" s="238"/>
      <c r="BW1119" s="238"/>
      <c r="BX1119" s="238"/>
      <c r="BY1119" s="246"/>
      <c r="CA1119" s="222"/>
      <c r="CB1119" s="216"/>
      <c r="CC1119" s="216"/>
      <c r="CD1119" s="216"/>
      <c r="CE1119" s="216"/>
      <c r="CF1119" s="216">
        <f t="shared" si="836"/>
        <v>1485000000</v>
      </c>
      <c r="CH1119" s="263"/>
      <c r="CJ1119" s="274"/>
    </row>
    <row r="1120" spans="1:88" s="211" customFormat="1" ht="16.5" customHeight="1" x14ac:dyDescent="0.15">
      <c r="A1120" s="213">
        <f>+ROW()-14</f>
        <v>1106</v>
      </c>
      <c r="B1120" s="236" t="s">
        <v>74</v>
      </c>
      <c r="C1120" s="268" t="s">
        <v>586</v>
      </c>
      <c r="D1120" s="266" t="s">
        <v>586</v>
      </c>
      <c r="E1120" s="267" t="s">
        <v>576</v>
      </c>
      <c r="F1120" s="272" t="s">
        <v>577</v>
      </c>
      <c r="G1120" s="224"/>
      <c r="H1120" s="263" t="s">
        <v>593</v>
      </c>
      <c r="I1120" s="230"/>
      <c r="J1120" s="231"/>
      <c r="K1120" s="232"/>
      <c r="L1120" s="232"/>
      <c r="M1120" s="232"/>
      <c r="N1120" s="232"/>
      <c r="O1120" s="232"/>
      <c r="P1120" s="232"/>
      <c r="Q1120" s="233"/>
      <c r="R1120" s="255"/>
      <c r="S1120" s="255"/>
      <c r="T1120" s="258">
        <v>1487000000</v>
      </c>
      <c r="U1120" s="214">
        <f>AH1120+AO1120</f>
        <v>0</v>
      </c>
      <c r="V1120" s="218">
        <f>AI1120+AP1120</f>
        <v>0</v>
      </c>
      <c r="W1120" s="218">
        <f>AJ1120+AQ1120</f>
        <v>0</v>
      </c>
      <c r="X1120" s="218">
        <f>AK1120+AR1120</f>
        <v>0</v>
      </c>
      <c r="Y1120" s="212">
        <f>AL1120+AS1120</f>
        <v>0</v>
      </c>
      <c r="Z1120" s="214">
        <f>AT1120+AY1120+BF1120+BK1120+BP1120+BU1120</f>
        <v>0</v>
      </c>
      <c r="AA1120" s="218">
        <f>AU1120+AZ1120+BG1120+BL1120+BQ1120+BV1120</f>
        <v>0</v>
      </c>
      <c r="AB1120" s="218">
        <f>AV1120+BA1120+BH1120+BM1120+BR1120+BW1120</f>
        <v>0</v>
      </c>
      <c r="AC1120" s="218">
        <f>AW1120+BB1120+BI1120+BN1120+BS1120+BX1120</f>
        <v>0</v>
      </c>
      <c r="AD1120" s="212">
        <f>AX1120+BC1120+BJ1120+BO1120+BT1120+BY1120</f>
        <v>0</v>
      </c>
      <c r="AE1120" s="252"/>
      <c r="AF1120" s="252"/>
      <c r="AH1120" s="249">
        <f>SUM(AI1120:AL1120)</f>
        <v>0</v>
      </c>
      <c r="AI1120" s="238"/>
      <c r="AJ1120" s="238"/>
      <c r="AK1120" s="238"/>
      <c r="AL1120" s="239"/>
      <c r="AM1120" s="254"/>
      <c r="AN1120" s="262"/>
      <c r="AO1120" s="249">
        <f>SUM(AP1120:AS1120)</f>
        <v>0</v>
      </c>
      <c r="AP1120" s="238"/>
      <c r="AQ1120" s="238"/>
      <c r="AR1120" s="238"/>
      <c r="AS1120" s="242"/>
      <c r="AT1120" s="214">
        <f>SUM(AU1120:AX1120)</f>
        <v>0</v>
      </c>
      <c r="AU1120" s="238"/>
      <c r="AV1120" s="238"/>
      <c r="AW1120" s="238"/>
      <c r="AX1120" s="239"/>
      <c r="AY1120" s="249">
        <f>SUM(AZ1120:BC1120)</f>
        <v>0</v>
      </c>
      <c r="AZ1120" s="238"/>
      <c r="BA1120" s="238"/>
      <c r="BB1120" s="238"/>
      <c r="BC1120" s="246"/>
      <c r="BD1120" s="254"/>
      <c r="BE1120" s="252"/>
      <c r="BF1120" s="249">
        <f>SUM(BG1120:BJ1120)</f>
        <v>0</v>
      </c>
      <c r="BG1120" s="238"/>
      <c r="BH1120" s="238"/>
      <c r="BI1120" s="238"/>
      <c r="BJ1120" s="239"/>
      <c r="BK1120" s="249">
        <f>SUM(BL1120:BO1120)</f>
        <v>0</v>
      </c>
      <c r="BL1120" s="238"/>
      <c r="BM1120" s="238"/>
      <c r="BN1120" s="238"/>
      <c r="BO1120" s="246"/>
      <c r="BP1120" s="223">
        <f>SUM(BQ1120:BT1120)</f>
        <v>0</v>
      </c>
      <c r="BQ1120" s="238"/>
      <c r="BR1120" s="238"/>
      <c r="BS1120" s="238"/>
      <c r="BT1120" s="246"/>
      <c r="BU1120" s="249">
        <f>SUM(BV1120:BY1120)</f>
        <v>0</v>
      </c>
      <c r="BV1120" s="238"/>
      <c r="BW1120" s="238"/>
      <c r="BX1120" s="238"/>
      <c r="BY1120" s="246"/>
      <c r="CA1120" s="222">
        <v>989</v>
      </c>
      <c r="CB1120" s="216"/>
      <c r="CC1120" s="216"/>
      <c r="CD1120" s="216"/>
      <c r="CE1120" s="216"/>
      <c r="CF1120" s="216">
        <f t="shared" si="836"/>
        <v>1487000000</v>
      </c>
      <c r="CH1120" s="263" t="s">
        <v>594</v>
      </c>
      <c r="CJ1120" s="274">
        <v>51</v>
      </c>
    </row>
    <row r="1121" spans="1:88" s="211" customFormat="1" ht="16.5" customHeight="1" x14ac:dyDescent="0.15">
      <c r="A1121" s="213"/>
      <c r="B1121" s="236"/>
      <c r="C1121" s="268"/>
      <c r="D1121" s="697" t="s">
        <v>586</v>
      </c>
      <c r="E1121" s="267"/>
      <c r="F1121" s="272"/>
      <c r="G1121" s="224"/>
      <c r="H1121" s="263" t="s">
        <v>593</v>
      </c>
      <c r="I1121" s="230"/>
      <c r="J1121" s="231"/>
      <c r="K1121" s="232"/>
      <c r="L1121" s="232"/>
      <c r="M1121" s="232"/>
      <c r="N1121" s="232"/>
      <c r="O1121" s="232"/>
      <c r="P1121" s="232"/>
      <c r="Q1121" s="233"/>
      <c r="R1121" s="255"/>
      <c r="S1121" s="255"/>
      <c r="T1121" s="258">
        <f>SUBTOTAL(9,T1120:T1120)</f>
        <v>1487000000</v>
      </c>
      <c r="U1121" s="214"/>
      <c r="V1121" s="218"/>
      <c r="W1121" s="218"/>
      <c r="X1121" s="218"/>
      <c r="Y1121" s="212"/>
      <c r="Z1121" s="258">
        <f>SUBTOTAL(9,Z1120:Z1120)</f>
        <v>0</v>
      </c>
      <c r="AA1121" s="218"/>
      <c r="AB1121" s="218"/>
      <c r="AC1121" s="218"/>
      <c r="AD1121" s="212"/>
      <c r="AE1121" s="252"/>
      <c r="AF1121" s="252"/>
      <c r="AH1121" s="249"/>
      <c r="AI1121" s="238"/>
      <c r="AJ1121" s="238"/>
      <c r="AK1121" s="238"/>
      <c r="AL1121" s="239"/>
      <c r="AM1121" s="254"/>
      <c r="AN1121" s="262"/>
      <c r="AO1121" s="249"/>
      <c r="AP1121" s="238"/>
      <c r="AQ1121" s="238"/>
      <c r="AR1121" s="238"/>
      <c r="AS1121" s="242"/>
      <c r="AT1121" s="214"/>
      <c r="AU1121" s="238"/>
      <c r="AV1121" s="238"/>
      <c r="AW1121" s="238"/>
      <c r="AX1121" s="239"/>
      <c r="AY1121" s="249"/>
      <c r="AZ1121" s="238"/>
      <c r="BA1121" s="238"/>
      <c r="BB1121" s="238"/>
      <c r="BC1121" s="246"/>
      <c r="BD1121" s="254"/>
      <c r="BE1121" s="252"/>
      <c r="BF1121" s="249"/>
      <c r="BG1121" s="238"/>
      <c r="BH1121" s="238"/>
      <c r="BI1121" s="238"/>
      <c r="BJ1121" s="239"/>
      <c r="BK1121" s="249"/>
      <c r="BL1121" s="238"/>
      <c r="BM1121" s="238"/>
      <c r="BN1121" s="238"/>
      <c r="BO1121" s="246"/>
      <c r="BP1121" s="223"/>
      <c r="BQ1121" s="238"/>
      <c r="BR1121" s="238"/>
      <c r="BS1121" s="238"/>
      <c r="BT1121" s="246"/>
      <c r="BU1121" s="249"/>
      <c r="BV1121" s="238"/>
      <c r="BW1121" s="238"/>
      <c r="BX1121" s="238"/>
      <c r="BY1121" s="246"/>
      <c r="CA1121" s="222"/>
      <c r="CB1121" s="216"/>
      <c r="CC1121" s="216"/>
      <c r="CD1121" s="216"/>
      <c r="CE1121" s="216"/>
      <c r="CF1121" s="216">
        <f t="shared" si="836"/>
        <v>1487000000</v>
      </c>
      <c r="CH1121" s="263"/>
      <c r="CJ1121" s="274"/>
    </row>
    <row r="1122" spans="1:88" s="211" customFormat="1" ht="17.25" customHeight="1" x14ac:dyDescent="0.15">
      <c r="A1122" s="213">
        <f>+ROW()-14</f>
        <v>1108</v>
      </c>
      <c r="B1122" s="236" t="s">
        <v>74</v>
      </c>
      <c r="C1122" s="268" t="s">
        <v>586</v>
      </c>
      <c r="D1122" s="266" t="s">
        <v>586</v>
      </c>
      <c r="E1122" s="267" t="s">
        <v>576</v>
      </c>
      <c r="F1122" s="272" t="s">
        <v>577</v>
      </c>
      <c r="G1122" s="224"/>
      <c r="H1122" s="263" t="s">
        <v>1144</v>
      </c>
      <c r="I1122" s="230"/>
      <c r="J1122" s="231"/>
      <c r="K1122" s="232"/>
      <c r="L1122" s="232"/>
      <c r="M1122" s="232"/>
      <c r="N1122" s="232"/>
      <c r="O1122" s="232"/>
      <c r="P1122" s="232"/>
      <c r="Q1122" s="233"/>
      <c r="R1122" s="255"/>
      <c r="S1122" s="255"/>
      <c r="T1122" s="258">
        <v>1444000000</v>
      </c>
      <c r="U1122" s="214">
        <f>AH1122+AO1122</f>
        <v>0</v>
      </c>
      <c r="V1122" s="218">
        <f>AI1122+AP1122</f>
        <v>0</v>
      </c>
      <c r="W1122" s="218">
        <f>AJ1122+AQ1122</f>
        <v>0</v>
      </c>
      <c r="X1122" s="218">
        <f>AK1122+AR1122</f>
        <v>0</v>
      </c>
      <c r="Y1122" s="212">
        <f>AL1122+AS1122</f>
        <v>0</v>
      </c>
      <c r="Z1122" s="214">
        <f>AT1122+AY1122+BF1122+BK1122+BP1122+BU1122</f>
        <v>0</v>
      </c>
      <c r="AA1122" s="218">
        <f>AU1122+AZ1122+BG1122+BL1122+BQ1122+BV1122</f>
        <v>0</v>
      </c>
      <c r="AB1122" s="218">
        <f>AV1122+BA1122+BH1122+BM1122+BR1122+BW1122</f>
        <v>0</v>
      </c>
      <c r="AC1122" s="218">
        <f>AW1122+BB1122+BI1122+BN1122+BS1122+BX1122</f>
        <v>0</v>
      </c>
      <c r="AD1122" s="212">
        <f>AX1122+BC1122+BJ1122+BO1122+BT1122+BY1122</f>
        <v>0</v>
      </c>
      <c r="AE1122" s="252"/>
      <c r="AF1122" s="252"/>
      <c r="AH1122" s="249">
        <f>SUM(AI1122:AL1122)</f>
        <v>0</v>
      </c>
      <c r="AI1122" s="238"/>
      <c r="AJ1122" s="238"/>
      <c r="AK1122" s="238"/>
      <c r="AL1122" s="239"/>
      <c r="AM1122" s="254"/>
      <c r="AN1122" s="262"/>
      <c r="AO1122" s="249">
        <f>SUM(AP1122:AS1122)</f>
        <v>0</v>
      </c>
      <c r="AP1122" s="238"/>
      <c r="AQ1122" s="238"/>
      <c r="AR1122" s="238"/>
      <c r="AS1122" s="242"/>
      <c r="AT1122" s="214">
        <f>SUM(AU1122:AX1122)</f>
        <v>0</v>
      </c>
      <c r="AU1122" s="238"/>
      <c r="AV1122" s="238"/>
      <c r="AW1122" s="238"/>
      <c r="AX1122" s="239"/>
      <c r="AY1122" s="249">
        <f>SUM(AZ1122:BC1122)</f>
        <v>0</v>
      </c>
      <c r="AZ1122" s="238"/>
      <c r="BA1122" s="238"/>
      <c r="BB1122" s="238"/>
      <c r="BC1122" s="246"/>
      <c r="BD1122" s="254"/>
      <c r="BE1122" s="252"/>
      <c r="BF1122" s="249">
        <f>SUM(BG1122:BJ1122)</f>
        <v>0</v>
      </c>
      <c r="BG1122" s="238"/>
      <c r="BH1122" s="238"/>
      <c r="BI1122" s="238"/>
      <c r="BJ1122" s="239"/>
      <c r="BK1122" s="249">
        <f>SUM(BL1122:BO1122)</f>
        <v>0</v>
      </c>
      <c r="BL1122" s="238"/>
      <c r="BM1122" s="238"/>
      <c r="BN1122" s="238"/>
      <c r="BO1122" s="246"/>
      <c r="BP1122" s="223">
        <f>SUM(BQ1122:BT1122)</f>
        <v>0</v>
      </c>
      <c r="BQ1122" s="238"/>
      <c r="BR1122" s="238"/>
      <c r="BS1122" s="238"/>
      <c r="BT1122" s="246"/>
      <c r="BU1122" s="249">
        <f>SUM(BV1122:BY1122)</f>
        <v>0</v>
      </c>
      <c r="BV1122" s="238"/>
      <c r="BW1122" s="238"/>
      <c r="BX1122" s="238"/>
      <c r="BY1122" s="246"/>
      <c r="CA1122" s="222">
        <v>991</v>
      </c>
      <c r="CB1122" s="216"/>
      <c r="CC1122" s="216"/>
      <c r="CD1122" s="216"/>
      <c r="CE1122" s="216"/>
      <c r="CF1122" s="216">
        <f t="shared" si="836"/>
        <v>1444000000</v>
      </c>
      <c r="CH1122" s="263" t="s">
        <v>595</v>
      </c>
      <c r="CJ1122" s="274">
        <v>51</v>
      </c>
    </row>
    <row r="1123" spans="1:88" s="211" customFormat="1" ht="17.25" customHeight="1" x14ac:dyDescent="0.15">
      <c r="A1123" s="213"/>
      <c r="B1123" s="236"/>
      <c r="C1123" s="268"/>
      <c r="D1123" s="697" t="s">
        <v>586</v>
      </c>
      <c r="E1123" s="267"/>
      <c r="F1123" s="272"/>
      <c r="G1123" s="224"/>
      <c r="H1123" s="263" t="s">
        <v>1144</v>
      </c>
      <c r="I1123" s="230"/>
      <c r="J1123" s="231"/>
      <c r="K1123" s="232"/>
      <c r="L1123" s="232"/>
      <c r="M1123" s="232"/>
      <c r="N1123" s="232"/>
      <c r="O1123" s="232"/>
      <c r="P1123" s="232"/>
      <c r="Q1123" s="233"/>
      <c r="R1123" s="255"/>
      <c r="S1123" s="255"/>
      <c r="T1123" s="258">
        <f>SUBTOTAL(9,T1122:T1122)</f>
        <v>1444000000</v>
      </c>
      <c r="U1123" s="214"/>
      <c r="V1123" s="218"/>
      <c r="W1123" s="218"/>
      <c r="X1123" s="218"/>
      <c r="Y1123" s="212"/>
      <c r="Z1123" s="258">
        <f>SUBTOTAL(9,Z1122:Z1122)</f>
        <v>0</v>
      </c>
      <c r="AA1123" s="218"/>
      <c r="AB1123" s="218"/>
      <c r="AC1123" s="218"/>
      <c r="AD1123" s="212"/>
      <c r="AE1123" s="252"/>
      <c r="AF1123" s="252"/>
      <c r="AH1123" s="249"/>
      <c r="AI1123" s="238"/>
      <c r="AJ1123" s="238"/>
      <c r="AK1123" s="238"/>
      <c r="AL1123" s="239"/>
      <c r="AM1123" s="254"/>
      <c r="AN1123" s="262"/>
      <c r="AO1123" s="249"/>
      <c r="AP1123" s="238"/>
      <c r="AQ1123" s="238"/>
      <c r="AR1123" s="238"/>
      <c r="AS1123" s="242"/>
      <c r="AT1123" s="214"/>
      <c r="AU1123" s="238"/>
      <c r="AV1123" s="238"/>
      <c r="AW1123" s="238"/>
      <c r="AX1123" s="239"/>
      <c r="AY1123" s="249"/>
      <c r="AZ1123" s="238"/>
      <c r="BA1123" s="238"/>
      <c r="BB1123" s="238"/>
      <c r="BC1123" s="246"/>
      <c r="BD1123" s="254"/>
      <c r="BE1123" s="252"/>
      <c r="BF1123" s="249"/>
      <c r="BG1123" s="238"/>
      <c r="BH1123" s="238"/>
      <c r="BI1123" s="238"/>
      <c r="BJ1123" s="239"/>
      <c r="BK1123" s="249"/>
      <c r="BL1123" s="238"/>
      <c r="BM1123" s="238"/>
      <c r="BN1123" s="238"/>
      <c r="BO1123" s="246"/>
      <c r="BP1123" s="223"/>
      <c r="BQ1123" s="238"/>
      <c r="BR1123" s="238"/>
      <c r="BS1123" s="238"/>
      <c r="BT1123" s="246"/>
      <c r="BU1123" s="249"/>
      <c r="BV1123" s="238"/>
      <c r="BW1123" s="238"/>
      <c r="BX1123" s="238"/>
      <c r="BY1123" s="246"/>
      <c r="CA1123" s="222"/>
      <c r="CB1123" s="216"/>
      <c r="CC1123" s="216"/>
      <c r="CD1123" s="216"/>
      <c r="CE1123" s="216"/>
      <c r="CF1123" s="216">
        <f t="shared" si="836"/>
        <v>1444000000</v>
      </c>
      <c r="CH1123" s="263"/>
      <c r="CJ1123" s="274"/>
    </row>
    <row r="1124" spans="1:88" s="211" customFormat="1" ht="16.5" customHeight="1" x14ac:dyDescent="0.15">
      <c r="A1124" s="213">
        <f>+ROW()-14</f>
        <v>1110</v>
      </c>
      <c r="B1124" s="236" t="s">
        <v>74</v>
      </c>
      <c r="C1124" s="268" t="s">
        <v>586</v>
      </c>
      <c r="D1124" s="266" t="s">
        <v>586</v>
      </c>
      <c r="E1124" s="267" t="s">
        <v>576</v>
      </c>
      <c r="F1124" s="272" t="s">
        <v>577</v>
      </c>
      <c r="G1124" s="224"/>
      <c r="H1124" s="263" t="s">
        <v>596</v>
      </c>
      <c r="I1124" s="230"/>
      <c r="J1124" s="231"/>
      <c r="K1124" s="232"/>
      <c r="L1124" s="232"/>
      <c r="M1124" s="232"/>
      <c r="N1124" s="232"/>
      <c r="O1124" s="232"/>
      <c r="P1124" s="232"/>
      <c r="Q1124" s="233"/>
      <c r="R1124" s="255"/>
      <c r="S1124" s="255"/>
      <c r="T1124" s="258">
        <v>1391000000</v>
      </c>
      <c r="U1124" s="214">
        <f>AH1124+AO1124</f>
        <v>0</v>
      </c>
      <c r="V1124" s="218">
        <f>AI1124+AP1124</f>
        <v>0</v>
      </c>
      <c r="W1124" s="218">
        <f>AJ1124+AQ1124</f>
        <v>0</v>
      </c>
      <c r="X1124" s="218">
        <f>AK1124+AR1124</f>
        <v>0</v>
      </c>
      <c r="Y1124" s="212">
        <f>AL1124+AS1124</f>
        <v>0</v>
      </c>
      <c r="Z1124" s="214">
        <f>AT1124+AY1124+BF1124+BK1124+BP1124+BU1124</f>
        <v>0</v>
      </c>
      <c r="AA1124" s="218">
        <f>AU1124+AZ1124+BG1124+BL1124+BQ1124+BV1124</f>
        <v>0</v>
      </c>
      <c r="AB1124" s="218">
        <f>AV1124+BA1124+BH1124+BM1124+BR1124+BW1124</f>
        <v>0</v>
      </c>
      <c r="AC1124" s="218">
        <f>AW1124+BB1124+BI1124+BN1124+BS1124+BX1124</f>
        <v>0</v>
      </c>
      <c r="AD1124" s="212">
        <f>AX1124+BC1124+BJ1124+BO1124+BT1124+BY1124</f>
        <v>0</v>
      </c>
      <c r="AE1124" s="252"/>
      <c r="AF1124" s="252"/>
      <c r="AH1124" s="249">
        <f>SUM(AI1124:AL1124)</f>
        <v>0</v>
      </c>
      <c r="AI1124" s="238"/>
      <c r="AJ1124" s="238"/>
      <c r="AK1124" s="238"/>
      <c r="AL1124" s="239"/>
      <c r="AM1124" s="254"/>
      <c r="AN1124" s="262"/>
      <c r="AO1124" s="249">
        <f>SUM(AP1124:AS1124)</f>
        <v>0</v>
      </c>
      <c r="AP1124" s="238"/>
      <c r="AQ1124" s="238"/>
      <c r="AR1124" s="238"/>
      <c r="AS1124" s="242"/>
      <c r="AT1124" s="214">
        <f>SUM(AU1124:AX1124)</f>
        <v>0</v>
      </c>
      <c r="AU1124" s="238"/>
      <c r="AV1124" s="238"/>
      <c r="AW1124" s="238"/>
      <c r="AX1124" s="239"/>
      <c r="AY1124" s="249">
        <f>SUM(AZ1124:BC1124)</f>
        <v>0</v>
      </c>
      <c r="AZ1124" s="238"/>
      <c r="BA1124" s="238"/>
      <c r="BB1124" s="238"/>
      <c r="BC1124" s="246"/>
      <c r="BD1124" s="254"/>
      <c r="BE1124" s="252"/>
      <c r="BF1124" s="249">
        <f>SUM(BG1124:BJ1124)</f>
        <v>0</v>
      </c>
      <c r="BG1124" s="238"/>
      <c r="BH1124" s="238"/>
      <c r="BI1124" s="238"/>
      <c r="BJ1124" s="239"/>
      <c r="BK1124" s="249">
        <f>SUM(BL1124:BO1124)</f>
        <v>0</v>
      </c>
      <c r="BL1124" s="238"/>
      <c r="BM1124" s="238"/>
      <c r="BN1124" s="238"/>
      <c r="BO1124" s="246"/>
      <c r="BP1124" s="223">
        <f>SUM(BQ1124:BT1124)</f>
        <v>0</v>
      </c>
      <c r="BQ1124" s="238"/>
      <c r="BR1124" s="238"/>
      <c r="BS1124" s="238"/>
      <c r="BT1124" s="246"/>
      <c r="BU1124" s="249">
        <f>SUM(BV1124:BY1124)</f>
        <v>0</v>
      </c>
      <c r="BV1124" s="238"/>
      <c r="BW1124" s="238"/>
      <c r="BX1124" s="238"/>
      <c r="BY1124" s="246"/>
      <c r="CA1124" s="222">
        <v>993</v>
      </c>
      <c r="CB1124" s="216"/>
      <c r="CC1124" s="216"/>
      <c r="CD1124" s="216"/>
      <c r="CE1124" s="216"/>
      <c r="CF1124" s="216">
        <f t="shared" si="836"/>
        <v>1391000000</v>
      </c>
      <c r="CH1124" s="263" t="s">
        <v>597</v>
      </c>
      <c r="CJ1124" s="274">
        <v>51</v>
      </c>
    </row>
    <row r="1125" spans="1:88" s="211" customFormat="1" ht="16.5" customHeight="1" x14ac:dyDescent="0.15">
      <c r="A1125" s="213"/>
      <c r="B1125" s="236"/>
      <c r="C1125" s="268"/>
      <c r="D1125" s="697" t="s">
        <v>586</v>
      </c>
      <c r="E1125" s="267"/>
      <c r="F1125" s="272"/>
      <c r="G1125" s="224"/>
      <c r="H1125" s="263" t="s">
        <v>596</v>
      </c>
      <c r="I1125" s="230"/>
      <c r="J1125" s="231"/>
      <c r="K1125" s="232"/>
      <c r="L1125" s="232"/>
      <c r="M1125" s="232"/>
      <c r="N1125" s="232"/>
      <c r="O1125" s="232"/>
      <c r="P1125" s="232"/>
      <c r="Q1125" s="233"/>
      <c r="R1125" s="255"/>
      <c r="S1125" s="255"/>
      <c r="T1125" s="258">
        <f>SUBTOTAL(9,T1124:T1124)</f>
        <v>1391000000</v>
      </c>
      <c r="U1125" s="214"/>
      <c r="V1125" s="218"/>
      <c r="W1125" s="218"/>
      <c r="X1125" s="218"/>
      <c r="Y1125" s="212"/>
      <c r="Z1125" s="258">
        <f>SUBTOTAL(9,Z1124:Z1124)</f>
        <v>0</v>
      </c>
      <c r="AA1125" s="218"/>
      <c r="AB1125" s="218"/>
      <c r="AC1125" s="218"/>
      <c r="AD1125" s="212"/>
      <c r="AE1125" s="252"/>
      <c r="AF1125" s="252"/>
      <c r="AH1125" s="249"/>
      <c r="AI1125" s="238"/>
      <c r="AJ1125" s="238"/>
      <c r="AK1125" s="238"/>
      <c r="AL1125" s="239"/>
      <c r="AM1125" s="254"/>
      <c r="AN1125" s="262"/>
      <c r="AO1125" s="249"/>
      <c r="AP1125" s="238"/>
      <c r="AQ1125" s="238"/>
      <c r="AR1125" s="238"/>
      <c r="AS1125" s="242"/>
      <c r="AT1125" s="214"/>
      <c r="AU1125" s="238"/>
      <c r="AV1125" s="238"/>
      <c r="AW1125" s="238"/>
      <c r="AX1125" s="239"/>
      <c r="AY1125" s="249"/>
      <c r="AZ1125" s="238"/>
      <c r="BA1125" s="238"/>
      <c r="BB1125" s="238"/>
      <c r="BC1125" s="246"/>
      <c r="BD1125" s="254"/>
      <c r="BE1125" s="252"/>
      <c r="BF1125" s="249"/>
      <c r="BG1125" s="238"/>
      <c r="BH1125" s="238"/>
      <c r="BI1125" s="238"/>
      <c r="BJ1125" s="239"/>
      <c r="BK1125" s="249"/>
      <c r="BL1125" s="238"/>
      <c r="BM1125" s="238"/>
      <c r="BN1125" s="238"/>
      <c r="BO1125" s="246"/>
      <c r="BP1125" s="223"/>
      <c r="BQ1125" s="238"/>
      <c r="BR1125" s="238"/>
      <c r="BS1125" s="238"/>
      <c r="BT1125" s="246"/>
      <c r="BU1125" s="249"/>
      <c r="BV1125" s="238"/>
      <c r="BW1125" s="238"/>
      <c r="BX1125" s="238"/>
      <c r="BY1125" s="246"/>
      <c r="CA1125" s="222"/>
      <c r="CB1125" s="216"/>
      <c r="CC1125" s="216"/>
      <c r="CD1125" s="216"/>
      <c r="CE1125" s="216"/>
      <c r="CF1125" s="216">
        <f t="shared" si="836"/>
        <v>1391000000</v>
      </c>
      <c r="CH1125" s="263"/>
      <c r="CJ1125" s="274"/>
    </row>
    <row r="1126" spans="1:88" s="211" customFormat="1" ht="16.5" customHeight="1" x14ac:dyDescent="0.15">
      <c r="A1126" s="213">
        <f>+ROW()-14</f>
        <v>1112</v>
      </c>
      <c r="B1126" s="236" t="s">
        <v>74</v>
      </c>
      <c r="C1126" s="268" t="s">
        <v>586</v>
      </c>
      <c r="D1126" s="266" t="s">
        <v>586</v>
      </c>
      <c r="E1126" s="267" t="s">
        <v>576</v>
      </c>
      <c r="F1126" s="272" t="s">
        <v>577</v>
      </c>
      <c r="G1126" s="224"/>
      <c r="H1126" s="263" t="s">
        <v>598</v>
      </c>
      <c r="I1126" s="230"/>
      <c r="J1126" s="231"/>
      <c r="K1126" s="232"/>
      <c r="L1126" s="232"/>
      <c r="M1126" s="232"/>
      <c r="N1126" s="232"/>
      <c r="O1126" s="232"/>
      <c r="P1126" s="232"/>
      <c r="Q1126" s="233"/>
      <c r="R1126" s="255"/>
      <c r="S1126" s="255"/>
      <c r="T1126" s="258">
        <v>1174000000</v>
      </c>
      <c r="U1126" s="214">
        <f>AH1126+AO1126</f>
        <v>0</v>
      </c>
      <c r="V1126" s="218">
        <f>AI1126+AP1126</f>
        <v>0</v>
      </c>
      <c r="W1126" s="218">
        <f>AJ1126+AQ1126</f>
        <v>0</v>
      </c>
      <c r="X1126" s="218">
        <f>AK1126+AR1126</f>
        <v>0</v>
      </c>
      <c r="Y1126" s="212">
        <f>AL1126+AS1126</f>
        <v>0</v>
      </c>
      <c r="Z1126" s="214">
        <f>AT1126+AY1126+BF1126+BK1126+BP1126+BU1126</f>
        <v>0</v>
      </c>
      <c r="AA1126" s="218">
        <f>AU1126+AZ1126+BG1126+BL1126+BQ1126+BV1126</f>
        <v>0</v>
      </c>
      <c r="AB1126" s="218">
        <f>AV1126+BA1126+BH1126+BM1126+BR1126+BW1126</f>
        <v>0</v>
      </c>
      <c r="AC1126" s="218">
        <f>AW1126+BB1126+BI1126+BN1126+BS1126+BX1126</f>
        <v>0</v>
      </c>
      <c r="AD1126" s="212">
        <f>AX1126+BC1126+BJ1126+BO1126+BT1126+BY1126</f>
        <v>0</v>
      </c>
      <c r="AE1126" s="252"/>
      <c r="AF1126" s="252"/>
      <c r="AH1126" s="249">
        <f>SUM(AI1126:AL1126)</f>
        <v>0</v>
      </c>
      <c r="AI1126" s="238"/>
      <c r="AJ1126" s="238"/>
      <c r="AK1126" s="238"/>
      <c r="AL1126" s="239"/>
      <c r="AM1126" s="254"/>
      <c r="AN1126" s="262"/>
      <c r="AO1126" s="249">
        <f>SUM(AP1126:AS1126)</f>
        <v>0</v>
      </c>
      <c r="AP1126" s="238"/>
      <c r="AQ1126" s="238"/>
      <c r="AR1126" s="238"/>
      <c r="AS1126" s="242"/>
      <c r="AT1126" s="214">
        <f>SUM(AU1126:AX1126)</f>
        <v>0</v>
      </c>
      <c r="AU1126" s="238"/>
      <c r="AV1126" s="238"/>
      <c r="AW1126" s="238"/>
      <c r="AX1126" s="239"/>
      <c r="AY1126" s="249">
        <f>SUM(AZ1126:BC1126)</f>
        <v>0</v>
      </c>
      <c r="AZ1126" s="238"/>
      <c r="BA1126" s="238"/>
      <c r="BB1126" s="238"/>
      <c r="BC1126" s="246"/>
      <c r="BD1126" s="254"/>
      <c r="BE1126" s="252"/>
      <c r="BF1126" s="249">
        <f>SUM(BG1126:BJ1126)</f>
        <v>0</v>
      </c>
      <c r="BG1126" s="238"/>
      <c r="BH1126" s="238"/>
      <c r="BI1126" s="238"/>
      <c r="BJ1126" s="239"/>
      <c r="BK1126" s="249">
        <f>SUM(BL1126:BO1126)</f>
        <v>0</v>
      </c>
      <c r="BL1126" s="238"/>
      <c r="BM1126" s="238"/>
      <c r="BN1126" s="238"/>
      <c r="BO1126" s="246"/>
      <c r="BP1126" s="223">
        <f>SUM(BQ1126:BT1126)</f>
        <v>0</v>
      </c>
      <c r="BQ1126" s="238"/>
      <c r="BR1126" s="238"/>
      <c r="BS1126" s="238"/>
      <c r="BT1126" s="246"/>
      <c r="BU1126" s="249">
        <f>SUM(BV1126:BY1126)</f>
        <v>0</v>
      </c>
      <c r="BV1126" s="238"/>
      <c r="BW1126" s="238"/>
      <c r="BX1126" s="238"/>
      <c r="BY1126" s="246"/>
      <c r="CA1126" s="222">
        <v>995</v>
      </c>
      <c r="CB1126" s="216"/>
      <c r="CC1126" s="216"/>
      <c r="CD1126" s="216"/>
      <c r="CE1126" s="216"/>
      <c r="CF1126" s="216">
        <f t="shared" si="836"/>
        <v>1174000000</v>
      </c>
      <c r="CH1126" s="263" t="s">
        <v>599</v>
      </c>
      <c r="CJ1126" s="274">
        <v>51</v>
      </c>
    </row>
    <row r="1127" spans="1:88" s="211" customFormat="1" ht="16.5" customHeight="1" x14ac:dyDescent="0.15">
      <c r="A1127" s="213"/>
      <c r="B1127" s="236"/>
      <c r="C1127" s="268"/>
      <c r="D1127" s="697" t="s">
        <v>586</v>
      </c>
      <c r="E1127" s="267"/>
      <c r="F1127" s="272"/>
      <c r="G1127" s="224"/>
      <c r="H1127" s="263" t="s">
        <v>598</v>
      </c>
      <c r="I1127" s="230"/>
      <c r="J1127" s="231"/>
      <c r="K1127" s="232"/>
      <c r="L1127" s="232"/>
      <c r="M1127" s="232"/>
      <c r="N1127" s="232"/>
      <c r="O1127" s="232"/>
      <c r="P1127" s="232"/>
      <c r="Q1127" s="233"/>
      <c r="R1127" s="255"/>
      <c r="S1127" s="255"/>
      <c r="T1127" s="258">
        <f>SUBTOTAL(9,T1126:T1126)</f>
        <v>1174000000</v>
      </c>
      <c r="U1127" s="214"/>
      <c r="V1127" s="218"/>
      <c r="W1127" s="218"/>
      <c r="X1127" s="218"/>
      <c r="Y1127" s="212"/>
      <c r="Z1127" s="258">
        <f>SUBTOTAL(9,Z1126:Z1126)</f>
        <v>0</v>
      </c>
      <c r="AA1127" s="218"/>
      <c r="AB1127" s="218"/>
      <c r="AC1127" s="218"/>
      <c r="AD1127" s="212"/>
      <c r="AE1127" s="252"/>
      <c r="AF1127" s="252"/>
      <c r="AH1127" s="249"/>
      <c r="AI1127" s="238"/>
      <c r="AJ1127" s="238"/>
      <c r="AK1127" s="238"/>
      <c r="AL1127" s="239"/>
      <c r="AM1127" s="254"/>
      <c r="AN1127" s="262"/>
      <c r="AO1127" s="249"/>
      <c r="AP1127" s="238"/>
      <c r="AQ1127" s="238"/>
      <c r="AR1127" s="238"/>
      <c r="AS1127" s="242"/>
      <c r="AT1127" s="214"/>
      <c r="AU1127" s="238"/>
      <c r="AV1127" s="238"/>
      <c r="AW1127" s="238"/>
      <c r="AX1127" s="239"/>
      <c r="AY1127" s="249"/>
      <c r="AZ1127" s="238"/>
      <c r="BA1127" s="238"/>
      <c r="BB1127" s="238"/>
      <c r="BC1127" s="246"/>
      <c r="BD1127" s="254"/>
      <c r="BE1127" s="252"/>
      <c r="BF1127" s="249"/>
      <c r="BG1127" s="238"/>
      <c r="BH1127" s="238"/>
      <c r="BI1127" s="238"/>
      <c r="BJ1127" s="239"/>
      <c r="BK1127" s="249"/>
      <c r="BL1127" s="238"/>
      <c r="BM1127" s="238"/>
      <c r="BN1127" s="238"/>
      <c r="BO1127" s="246"/>
      <c r="BP1127" s="223"/>
      <c r="BQ1127" s="238"/>
      <c r="BR1127" s="238"/>
      <c r="BS1127" s="238"/>
      <c r="BT1127" s="246"/>
      <c r="BU1127" s="249"/>
      <c r="BV1127" s="238"/>
      <c r="BW1127" s="238"/>
      <c r="BX1127" s="238"/>
      <c r="BY1127" s="246"/>
      <c r="CA1127" s="222"/>
      <c r="CB1127" s="216"/>
      <c r="CC1127" s="216"/>
      <c r="CD1127" s="216"/>
      <c r="CE1127" s="216"/>
      <c r="CF1127" s="216">
        <f t="shared" si="836"/>
        <v>1174000000</v>
      </c>
      <c r="CH1127" s="263"/>
      <c r="CJ1127" s="274"/>
    </row>
    <row r="1128" spans="1:88" s="211" customFormat="1" ht="16.5" customHeight="1" x14ac:dyDescent="0.15">
      <c r="A1128" s="213">
        <f>+ROW()-14</f>
        <v>1114</v>
      </c>
      <c r="B1128" s="236" t="s">
        <v>74</v>
      </c>
      <c r="C1128" s="268" t="s">
        <v>586</v>
      </c>
      <c r="D1128" s="266" t="s">
        <v>586</v>
      </c>
      <c r="E1128" s="267" t="s">
        <v>576</v>
      </c>
      <c r="F1128" s="272" t="s">
        <v>577</v>
      </c>
      <c r="G1128" s="224"/>
      <c r="H1128" s="263" t="s">
        <v>600</v>
      </c>
      <c r="I1128" s="230"/>
      <c r="J1128" s="231"/>
      <c r="K1128" s="232"/>
      <c r="L1128" s="232"/>
      <c r="M1128" s="232"/>
      <c r="N1128" s="232"/>
      <c r="O1128" s="232"/>
      <c r="P1128" s="232"/>
      <c r="Q1128" s="233"/>
      <c r="R1128" s="255"/>
      <c r="S1128" s="255"/>
      <c r="T1128" s="258">
        <v>1171000000</v>
      </c>
      <c r="U1128" s="214">
        <f>AH1128+AO1128</f>
        <v>0</v>
      </c>
      <c r="V1128" s="218">
        <f>AI1128+AP1128</f>
        <v>0</v>
      </c>
      <c r="W1128" s="218">
        <f>AJ1128+AQ1128</f>
        <v>0</v>
      </c>
      <c r="X1128" s="218">
        <f>AK1128+AR1128</f>
        <v>0</v>
      </c>
      <c r="Y1128" s="212">
        <f>AL1128+AS1128</f>
        <v>0</v>
      </c>
      <c r="Z1128" s="214">
        <f>AT1128+AY1128+BF1128+BK1128+BP1128+BU1128</f>
        <v>0</v>
      </c>
      <c r="AA1128" s="218">
        <f>AU1128+AZ1128+BG1128+BL1128+BQ1128+BV1128</f>
        <v>0</v>
      </c>
      <c r="AB1128" s="218">
        <f>AV1128+BA1128+BH1128+BM1128+BR1128+BW1128</f>
        <v>0</v>
      </c>
      <c r="AC1128" s="218">
        <f>AW1128+BB1128+BI1128+BN1128+BS1128+BX1128</f>
        <v>0</v>
      </c>
      <c r="AD1128" s="212">
        <f>AX1128+BC1128+BJ1128+BO1128+BT1128+BY1128</f>
        <v>0</v>
      </c>
      <c r="AE1128" s="252"/>
      <c r="AF1128" s="252"/>
      <c r="AH1128" s="249">
        <f>SUM(AI1128:AL1128)</f>
        <v>0</v>
      </c>
      <c r="AI1128" s="238"/>
      <c r="AJ1128" s="238"/>
      <c r="AK1128" s="238"/>
      <c r="AL1128" s="239"/>
      <c r="AM1128" s="254"/>
      <c r="AN1128" s="262"/>
      <c r="AO1128" s="249">
        <f>SUM(AP1128:AS1128)</f>
        <v>0</v>
      </c>
      <c r="AP1128" s="238"/>
      <c r="AQ1128" s="238"/>
      <c r="AR1128" s="238"/>
      <c r="AS1128" s="242"/>
      <c r="AT1128" s="214">
        <f>SUM(AU1128:AX1128)</f>
        <v>0</v>
      </c>
      <c r="AU1128" s="238"/>
      <c r="AV1128" s="238"/>
      <c r="AW1128" s="238"/>
      <c r="AX1128" s="239"/>
      <c r="AY1128" s="249">
        <f>SUM(AZ1128:BC1128)</f>
        <v>0</v>
      </c>
      <c r="AZ1128" s="238"/>
      <c r="BA1128" s="238"/>
      <c r="BB1128" s="238"/>
      <c r="BC1128" s="246"/>
      <c r="BD1128" s="254"/>
      <c r="BE1128" s="252"/>
      <c r="BF1128" s="249">
        <f>SUM(BG1128:BJ1128)</f>
        <v>0</v>
      </c>
      <c r="BG1128" s="238"/>
      <c r="BH1128" s="238"/>
      <c r="BI1128" s="238"/>
      <c r="BJ1128" s="239"/>
      <c r="BK1128" s="249">
        <f>SUM(BL1128:BO1128)</f>
        <v>0</v>
      </c>
      <c r="BL1128" s="238"/>
      <c r="BM1128" s="238"/>
      <c r="BN1128" s="238"/>
      <c r="BO1128" s="246"/>
      <c r="BP1128" s="223">
        <f>SUM(BQ1128:BT1128)</f>
        <v>0</v>
      </c>
      <c r="BQ1128" s="238"/>
      <c r="BR1128" s="238"/>
      <c r="BS1128" s="238"/>
      <c r="BT1128" s="246"/>
      <c r="BU1128" s="249">
        <f>SUM(BV1128:BY1128)</f>
        <v>0</v>
      </c>
      <c r="BV1128" s="238"/>
      <c r="BW1128" s="238"/>
      <c r="BX1128" s="238"/>
      <c r="BY1128" s="246"/>
      <c r="CA1128" s="222">
        <v>997</v>
      </c>
      <c r="CB1128" s="216"/>
      <c r="CC1128" s="216"/>
      <c r="CD1128" s="216"/>
      <c r="CE1128" s="216"/>
      <c r="CF1128" s="216">
        <f t="shared" si="836"/>
        <v>1171000000</v>
      </c>
      <c r="CH1128" s="263" t="s">
        <v>601</v>
      </c>
      <c r="CJ1128" s="274">
        <v>51</v>
      </c>
    </row>
    <row r="1129" spans="1:88" s="211" customFormat="1" ht="16.5" customHeight="1" x14ac:dyDescent="0.15">
      <c r="A1129" s="213"/>
      <c r="B1129" s="236"/>
      <c r="C1129" s="268"/>
      <c r="D1129" s="697" t="s">
        <v>586</v>
      </c>
      <c r="E1129" s="267"/>
      <c r="F1129" s="272"/>
      <c r="G1129" s="224"/>
      <c r="H1129" s="263" t="s">
        <v>600</v>
      </c>
      <c r="I1129" s="230"/>
      <c r="J1129" s="231"/>
      <c r="K1129" s="232"/>
      <c r="L1129" s="232"/>
      <c r="M1129" s="232"/>
      <c r="N1129" s="232"/>
      <c r="O1129" s="232"/>
      <c r="P1129" s="232"/>
      <c r="Q1129" s="233"/>
      <c r="R1129" s="255"/>
      <c r="S1129" s="255"/>
      <c r="T1129" s="258">
        <f>SUBTOTAL(9,T1128:T1128)</f>
        <v>1171000000</v>
      </c>
      <c r="U1129" s="214"/>
      <c r="V1129" s="218"/>
      <c r="W1129" s="218"/>
      <c r="X1129" s="218"/>
      <c r="Y1129" s="212"/>
      <c r="Z1129" s="258">
        <f>SUBTOTAL(9,Z1128:Z1128)</f>
        <v>0</v>
      </c>
      <c r="AA1129" s="218"/>
      <c r="AB1129" s="218"/>
      <c r="AC1129" s="218"/>
      <c r="AD1129" s="212"/>
      <c r="AE1129" s="252"/>
      <c r="AF1129" s="252"/>
      <c r="AH1129" s="249"/>
      <c r="AI1129" s="238"/>
      <c r="AJ1129" s="238"/>
      <c r="AK1129" s="238"/>
      <c r="AL1129" s="239"/>
      <c r="AM1129" s="254"/>
      <c r="AN1129" s="262"/>
      <c r="AO1129" s="249"/>
      <c r="AP1129" s="238"/>
      <c r="AQ1129" s="238"/>
      <c r="AR1129" s="238"/>
      <c r="AS1129" s="242"/>
      <c r="AT1129" s="214"/>
      <c r="AU1129" s="238"/>
      <c r="AV1129" s="238"/>
      <c r="AW1129" s="238"/>
      <c r="AX1129" s="239"/>
      <c r="AY1129" s="249"/>
      <c r="AZ1129" s="238"/>
      <c r="BA1129" s="238"/>
      <c r="BB1129" s="238"/>
      <c r="BC1129" s="246"/>
      <c r="BD1129" s="254"/>
      <c r="BE1129" s="252"/>
      <c r="BF1129" s="249"/>
      <c r="BG1129" s="238"/>
      <c r="BH1129" s="238"/>
      <c r="BI1129" s="238"/>
      <c r="BJ1129" s="239"/>
      <c r="BK1129" s="249"/>
      <c r="BL1129" s="238"/>
      <c r="BM1129" s="238"/>
      <c r="BN1129" s="238"/>
      <c r="BO1129" s="246"/>
      <c r="BP1129" s="223"/>
      <c r="BQ1129" s="238"/>
      <c r="BR1129" s="238"/>
      <c r="BS1129" s="238"/>
      <c r="BT1129" s="246"/>
      <c r="BU1129" s="249"/>
      <c r="BV1129" s="238"/>
      <c r="BW1129" s="238"/>
      <c r="BX1129" s="238"/>
      <c r="BY1129" s="246"/>
      <c r="CA1129" s="222"/>
      <c r="CB1129" s="216"/>
      <c r="CC1129" s="216"/>
      <c r="CD1129" s="216"/>
      <c r="CE1129" s="216"/>
      <c r="CF1129" s="216">
        <f t="shared" si="836"/>
        <v>1171000000</v>
      </c>
      <c r="CH1129" s="263"/>
      <c r="CJ1129" s="274"/>
    </row>
    <row r="1130" spans="1:88" s="211" customFormat="1" ht="16.5" customHeight="1" x14ac:dyDescent="0.15">
      <c r="A1130" s="213">
        <f>+ROW()-14</f>
        <v>1116</v>
      </c>
      <c r="B1130" s="236" t="s">
        <v>74</v>
      </c>
      <c r="C1130" s="268" t="s">
        <v>586</v>
      </c>
      <c r="D1130" s="266" t="s">
        <v>586</v>
      </c>
      <c r="E1130" s="267" t="s">
        <v>576</v>
      </c>
      <c r="F1130" s="272" t="s">
        <v>577</v>
      </c>
      <c r="G1130" s="224"/>
      <c r="H1130" s="263" t="s">
        <v>602</v>
      </c>
      <c r="I1130" s="230"/>
      <c r="J1130" s="231"/>
      <c r="K1130" s="232"/>
      <c r="L1130" s="232"/>
      <c r="M1130" s="232"/>
      <c r="N1130" s="232"/>
      <c r="O1130" s="232"/>
      <c r="P1130" s="232"/>
      <c r="Q1130" s="233"/>
      <c r="R1130" s="255"/>
      <c r="S1130" s="255"/>
      <c r="T1130" s="258">
        <v>1177000000</v>
      </c>
      <c r="U1130" s="214">
        <f>AH1130+AO1130</f>
        <v>0</v>
      </c>
      <c r="V1130" s="218">
        <f>AI1130+AP1130</f>
        <v>0</v>
      </c>
      <c r="W1130" s="218">
        <f>AJ1130+AQ1130</f>
        <v>0</v>
      </c>
      <c r="X1130" s="218">
        <f>AK1130+AR1130</f>
        <v>0</v>
      </c>
      <c r="Y1130" s="212">
        <f>AL1130+AS1130</f>
        <v>0</v>
      </c>
      <c r="Z1130" s="214">
        <f>AT1130+AY1130+BF1130+BK1130+BP1130+BU1130</f>
        <v>0</v>
      </c>
      <c r="AA1130" s="218">
        <f>AU1130+AZ1130+BG1130+BL1130+BQ1130+BV1130</f>
        <v>0</v>
      </c>
      <c r="AB1130" s="218">
        <f>AV1130+BA1130+BH1130+BM1130+BR1130+BW1130</f>
        <v>0</v>
      </c>
      <c r="AC1130" s="218">
        <f>AW1130+BB1130+BI1130+BN1130+BS1130+BX1130</f>
        <v>0</v>
      </c>
      <c r="AD1130" s="212">
        <f>AX1130+BC1130+BJ1130+BO1130+BT1130+BY1130</f>
        <v>0</v>
      </c>
      <c r="AE1130" s="252"/>
      <c r="AF1130" s="252"/>
      <c r="AH1130" s="249">
        <f>SUM(AI1130:AL1130)</f>
        <v>0</v>
      </c>
      <c r="AI1130" s="238"/>
      <c r="AJ1130" s="238"/>
      <c r="AK1130" s="238"/>
      <c r="AL1130" s="239"/>
      <c r="AM1130" s="254"/>
      <c r="AN1130" s="262"/>
      <c r="AO1130" s="249">
        <f>SUM(AP1130:AS1130)</f>
        <v>0</v>
      </c>
      <c r="AP1130" s="238"/>
      <c r="AQ1130" s="238"/>
      <c r="AR1130" s="238"/>
      <c r="AS1130" s="242"/>
      <c r="AT1130" s="214">
        <f>SUM(AU1130:AX1130)</f>
        <v>0</v>
      </c>
      <c r="AU1130" s="238"/>
      <c r="AV1130" s="238"/>
      <c r="AW1130" s="238"/>
      <c r="AX1130" s="239"/>
      <c r="AY1130" s="249">
        <f>SUM(AZ1130:BC1130)</f>
        <v>0</v>
      </c>
      <c r="AZ1130" s="238"/>
      <c r="BA1130" s="238"/>
      <c r="BB1130" s="238"/>
      <c r="BC1130" s="246"/>
      <c r="BD1130" s="254"/>
      <c r="BE1130" s="252"/>
      <c r="BF1130" s="249">
        <f>SUM(BG1130:BJ1130)</f>
        <v>0</v>
      </c>
      <c r="BG1130" s="238"/>
      <c r="BH1130" s="238"/>
      <c r="BI1130" s="238"/>
      <c r="BJ1130" s="239"/>
      <c r="BK1130" s="249">
        <f>SUM(BL1130:BO1130)</f>
        <v>0</v>
      </c>
      <c r="BL1130" s="238"/>
      <c r="BM1130" s="238"/>
      <c r="BN1130" s="238"/>
      <c r="BO1130" s="246"/>
      <c r="BP1130" s="223">
        <f>SUM(BQ1130:BT1130)</f>
        <v>0</v>
      </c>
      <c r="BQ1130" s="238"/>
      <c r="BR1130" s="238"/>
      <c r="BS1130" s="238"/>
      <c r="BT1130" s="246"/>
      <c r="BU1130" s="249">
        <f>SUM(BV1130:BY1130)</f>
        <v>0</v>
      </c>
      <c r="BV1130" s="238"/>
      <c r="BW1130" s="238"/>
      <c r="BX1130" s="238"/>
      <c r="BY1130" s="246"/>
      <c r="CA1130" s="222">
        <v>999</v>
      </c>
      <c r="CB1130" s="216"/>
      <c r="CC1130" s="216"/>
      <c r="CD1130" s="216"/>
      <c r="CE1130" s="216"/>
      <c r="CF1130" s="216">
        <f t="shared" si="836"/>
        <v>1177000000</v>
      </c>
      <c r="CH1130" s="263" t="s">
        <v>603</v>
      </c>
      <c r="CJ1130" s="274">
        <v>51</v>
      </c>
    </row>
    <row r="1131" spans="1:88" s="211" customFormat="1" ht="16.5" customHeight="1" x14ac:dyDescent="0.15">
      <c r="A1131" s="213"/>
      <c r="B1131" s="236"/>
      <c r="C1131" s="268"/>
      <c r="D1131" s="697" t="s">
        <v>586</v>
      </c>
      <c r="E1131" s="267"/>
      <c r="F1131" s="272"/>
      <c r="G1131" s="224"/>
      <c r="H1131" s="263" t="s">
        <v>602</v>
      </c>
      <c r="I1131" s="230"/>
      <c r="J1131" s="231"/>
      <c r="K1131" s="232"/>
      <c r="L1131" s="232"/>
      <c r="M1131" s="232"/>
      <c r="N1131" s="232"/>
      <c r="O1131" s="232"/>
      <c r="P1131" s="232"/>
      <c r="Q1131" s="233"/>
      <c r="R1131" s="255"/>
      <c r="S1131" s="255"/>
      <c r="T1131" s="258">
        <f>SUBTOTAL(9,T1130:T1130)</f>
        <v>1177000000</v>
      </c>
      <c r="U1131" s="214"/>
      <c r="V1131" s="218"/>
      <c r="W1131" s="218"/>
      <c r="X1131" s="218"/>
      <c r="Y1131" s="212"/>
      <c r="Z1131" s="258">
        <f>SUBTOTAL(9,Z1130:Z1130)</f>
        <v>0</v>
      </c>
      <c r="AA1131" s="218"/>
      <c r="AB1131" s="218"/>
      <c r="AC1131" s="218"/>
      <c r="AD1131" s="212"/>
      <c r="AE1131" s="252"/>
      <c r="AF1131" s="252"/>
      <c r="AH1131" s="249"/>
      <c r="AI1131" s="238"/>
      <c r="AJ1131" s="238"/>
      <c r="AK1131" s="238"/>
      <c r="AL1131" s="239"/>
      <c r="AM1131" s="254"/>
      <c r="AN1131" s="262"/>
      <c r="AO1131" s="249"/>
      <c r="AP1131" s="238"/>
      <c r="AQ1131" s="238"/>
      <c r="AR1131" s="238"/>
      <c r="AS1131" s="242"/>
      <c r="AT1131" s="214"/>
      <c r="AU1131" s="238"/>
      <c r="AV1131" s="238"/>
      <c r="AW1131" s="238"/>
      <c r="AX1131" s="239"/>
      <c r="AY1131" s="249"/>
      <c r="AZ1131" s="238"/>
      <c r="BA1131" s="238"/>
      <c r="BB1131" s="238"/>
      <c r="BC1131" s="246"/>
      <c r="BD1131" s="254"/>
      <c r="BE1131" s="252"/>
      <c r="BF1131" s="249"/>
      <c r="BG1131" s="238"/>
      <c r="BH1131" s="238"/>
      <c r="BI1131" s="238"/>
      <c r="BJ1131" s="239"/>
      <c r="BK1131" s="249"/>
      <c r="BL1131" s="238"/>
      <c r="BM1131" s="238"/>
      <c r="BN1131" s="238"/>
      <c r="BO1131" s="246"/>
      <c r="BP1131" s="223"/>
      <c r="BQ1131" s="238"/>
      <c r="BR1131" s="238"/>
      <c r="BS1131" s="238"/>
      <c r="BT1131" s="246"/>
      <c r="BU1131" s="249"/>
      <c r="BV1131" s="238"/>
      <c r="BW1131" s="238"/>
      <c r="BX1131" s="238"/>
      <c r="BY1131" s="246"/>
      <c r="CA1131" s="222"/>
      <c r="CB1131" s="216"/>
      <c r="CC1131" s="216"/>
      <c r="CD1131" s="216"/>
      <c r="CE1131" s="216"/>
      <c r="CF1131" s="216">
        <f t="shared" si="836"/>
        <v>1177000000</v>
      </c>
      <c r="CH1131" s="263"/>
      <c r="CJ1131" s="274"/>
    </row>
    <row r="1132" spans="1:88" s="211" customFormat="1" ht="16.5" customHeight="1" x14ac:dyDescent="0.15">
      <c r="A1132" s="213">
        <f>+ROW()-14</f>
        <v>1118</v>
      </c>
      <c r="B1132" s="236" t="s">
        <v>28</v>
      </c>
      <c r="C1132" s="268" t="s">
        <v>586</v>
      </c>
      <c r="D1132" s="266" t="s">
        <v>586</v>
      </c>
      <c r="E1132" s="267" t="s">
        <v>576</v>
      </c>
      <c r="F1132" s="272" t="s">
        <v>577</v>
      </c>
      <c r="G1132" s="224"/>
      <c r="H1132" s="263" t="s">
        <v>604</v>
      </c>
      <c r="I1132" s="230"/>
      <c r="J1132" s="231"/>
      <c r="K1132" s="232"/>
      <c r="L1132" s="232"/>
      <c r="M1132" s="232"/>
      <c r="N1132" s="232"/>
      <c r="O1132" s="232"/>
      <c r="P1132" s="232"/>
      <c r="Q1132" s="233"/>
      <c r="R1132" s="255"/>
      <c r="S1132" s="255"/>
      <c r="T1132" s="258">
        <v>1207000000</v>
      </c>
      <c r="U1132" s="214">
        <f>AH1132+AO1132</f>
        <v>0</v>
      </c>
      <c r="V1132" s="218">
        <f>AI1132+AP1132</f>
        <v>0</v>
      </c>
      <c r="W1132" s="218">
        <f>AJ1132+AQ1132</f>
        <v>0</v>
      </c>
      <c r="X1132" s="218">
        <f>AK1132+AR1132</f>
        <v>0</v>
      </c>
      <c r="Y1132" s="212">
        <f>AL1132+AS1132</f>
        <v>0</v>
      </c>
      <c r="Z1132" s="214">
        <f>AT1132+AY1132+BF1132+BK1132+BP1132+BU1132</f>
        <v>0</v>
      </c>
      <c r="AA1132" s="218">
        <f>AU1132+AZ1132+BG1132+BL1132+BQ1132+BV1132</f>
        <v>0</v>
      </c>
      <c r="AB1132" s="218">
        <f>AV1132+BA1132+BH1132+BM1132+BR1132+BW1132</f>
        <v>0</v>
      </c>
      <c r="AC1132" s="218">
        <f>AW1132+BB1132+BI1132+BN1132+BS1132+BX1132</f>
        <v>0</v>
      </c>
      <c r="AD1132" s="212">
        <f>AX1132+BC1132+BJ1132+BO1132+BT1132+BY1132</f>
        <v>0</v>
      </c>
      <c r="AE1132" s="252"/>
      <c r="AF1132" s="252"/>
      <c r="AH1132" s="249">
        <f>SUM(AI1132:AL1132)</f>
        <v>0</v>
      </c>
      <c r="AI1132" s="238"/>
      <c r="AJ1132" s="238"/>
      <c r="AK1132" s="238"/>
      <c r="AL1132" s="239"/>
      <c r="AM1132" s="254"/>
      <c r="AN1132" s="262"/>
      <c r="AO1132" s="249">
        <f>SUM(AP1132:AS1132)</f>
        <v>0</v>
      </c>
      <c r="AP1132" s="238"/>
      <c r="AQ1132" s="238"/>
      <c r="AR1132" s="238"/>
      <c r="AS1132" s="242"/>
      <c r="AT1132" s="214">
        <f>SUM(AU1132:AX1132)</f>
        <v>0</v>
      </c>
      <c r="AU1132" s="238"/>
      <c r="AV1132" s="238"/>
      <c r="AW1132" s="238"/>
      <c r="AX1132" s="239"/>
      <c r="AY1132" s="249">
        <f>SUM(AZ1132:BC1132)</f>
        <v>0</v>
      </c>
      <c r="AZ1132" s="238"/>
      <c r="BA1132" s="238"/>
      <c r="BB1132" s="238"/>
      <c r="BC1132" s="246"/>
      <c r="BD1132" s="254"/>
      <c r="BE1132" s="252"/>
      <c r="BF1132" s="249">
        <f>SUM(BG1132:BJ1132)</f>
        <v>0</v>
      </c>
      <c r="BG1132" s="238"/>
      <c r="BH1132" s="238"/>
      <c r="BI1132" s="238"/>
      <c r="BJ1132" s="239"/>
      <c r="BK1132" s="249">
        <f>SUM(BL1132:BO1132)</f>
        <v>0</v>
      </c>
      <c r="BL1132" s="238"/>
      <c r="BM1132" s="238"/>
      <c r="BN1132" s="238"/>
      <c r="BO1132" s="246"/>
      <c r="BP1132" s="223">
        <f>SUM(BQ1132:BT1132)</f>
        <v>0</v>
      </c>
      <c r="BQ1132" s="238"/>
      <c r="BR1132" s="238"/>
      <c r="BS1132" s="238"/>
      <c r="BT1132" s="246"/>
      <c r="BU1132" s="249">
        <f>SUM(BV1132:BY1132)</f>
        <v>0</v>
      </c>
      <c r="BV1132" s="238"/>
      <c r="BW1132" s="238"/>
      <c r="BX1132" s="238"/>
      <c r="BY1132" s="246"/>
      <c r="CA1132" s="222">
        <v>1001</v>
      </c>
      <c r="CB1132" s="216"/>
      <c r="CC1132" s="216"/>
      <c r="CD1132" s="216"/>
      <c r="CE1132" s="216"/>
      <c r="CF1132" s="216">
        <f t="shared" si="836"/>
        <v>1207000000</v>
      </c>
      <c r="CH1132" s="263" t="s">
        <v>605</v>
      </c>
      <c r="CJ1132" s="274">
        <v>51</v>
      </c>
    </row>
    <row r="1133" spans="1:88" s="211" customFormat="1" ht="16.5" customHeight="1" x14ac:dyDescent="0.15">
      <c r="A1133" s="213"/>
      <c r="B1133" s="236"/>
      <c r="C1133" s="268"/>
      <c r="D1133" s="697" t="s">
        <v>586</v>
      </c>
      <c r="E1133" s="267"/>
      <c r="F1133" s="272"/>
      <c r="G1133" s="224"/>
      <c r="H1133" s="263" t="s">
        <v>604</v>
      </c>
      <c r="I1133" s="230"/>
      <c r="J1133" s="231"/>
      <c r="K1133" s="232"/>
      <c r="L1133" s="232"/>
      <c r="M1133" s="232"/>
      <c r="N1133" s="232"/>
      <c r="O1133" s="232"/>
      <c r="P1133" s="232"/>
      <c r="Q1133" s="233"/>
      <c r="R1133" s="255"/>
      <c r="S1133" s="255"/>
      <c r="T1133" s="258">
        <f>SUBTOTAL(9,T1132:T1132)</f>
        <v>1207000000</v>
      </c>
      <c r="U1133" s="214"/>
      <c r="V1133" s="218"/>
      <c r="W1133" s="218"/>
      <c r="X1133" s="218"/>
      <c r="Y1133" s="212"/>
      <c r="Z1133" s="258">
        <f>SUBTOTAL(9,Z1132:Z1132)</f>
        <v>0</v>
      </c>
      <c r="AA1133" s="218"/>
      <c r="AB1133" s="218"/>
      <c r="AC1133" s="218"/>
      <c r="AD1133" s="212"/>
      <c r="AE1133" s="252"/>
      <c r="AF1133" s="252"/>
      <c r="AH1133" s="249"/>
      <c r="AI1133" s="238"/>
      <c r="AJ1133" s="238"/>
      <c r="AK1133" s="238"/>
      <c r="AL1133" s="239"/>
      <c r="AM1133" s="254"/>
      <c r="AN1133" s="262"/>
      <c r="AO1133" s="249"/>
      <c r="AP1133" s="238"/>
      <c r="AQ1133" s="238"/>
      <c r="AR1133" s="238"/>
      <c r="AS1133" s="242"/>
      <c r="AT1133" s="214"/>
      <c r="AU1133" s="238"/>
      <c r="AV1133" s="238"/>
      <c r="AW1133" s="238"/>
      <c r="AX1133" s="239"/>
      <c r="AY1133" s="249"/>
      <c r="AZ1133" s="238"/>
      <c r="BA1133" s="238"/>
      <c r="BB1133" s="238"/>
      <c r="BC1133" s="246"/>
      <c r="BD1133" s="254"/>
      <c r="BE1133" s="252"/>
      <c r="BF1133" s="249"/>
      <c r="BG1133" s="238"/>
      <c r="BH1133" s="238"/>
      <c r="BI1133" s="238"/>
      <c r="BJ1133" s="239"/>
      <c r="BK1133" s="249"/>
      <c r="BL1133" s="238"/>
      <c r="BM1133" s="238"/>
      <c r="BN1133" s="238"/>
      <c r="BO1133" s="246"/>
      <c r="BP1133" s="223"/>
      <c r="BQ1133" s="238"/>
      <c r="BR1133" s="238"/>
      <c r="BS1133" s="238"/>
      <c r="BT1133" s="246"/>
      <c r="BU1133" s="249"/>
      <c r="BV1133" s="238"/>
      <c r="BW1133" s="238"/>
      <c r="BX1133" s="238"/>
      <c r="BY1133" s="246"/>
      <c r="CA1133" s="222"/>
      <c r="CB1133" s="216"/>
      <c r="CC1133" s="216"/>
      <c r="CD1133" s="216"/>
      <c r="CE1133" s="216"/>
      <c r="CF1133" s="216">
        <f t="shared" si="836"/>
        <v>1207000000</v>
      </c>
      <c r="CH1133" s="263"/>
      <c r="CJ1133" s="274"/>
    </row>
    <row r="1134" spans="1:88" s="211" customFormat="1" ht="16.5" customHeight="1" x14ac:dyDescent="0.15">
      <c r="A1134" s="213">
        <f t="shared" ref="A1134:A1173" si="837">+ROW()-14</f>
        <v>1120</v>
      </c>
      <c r="B1134" s="236" t="s">
        <v>27</v>
      </c>
      <c r="C1134" s="268" t="s">
        <v>586</v>
      </c>
      <c r="D1134" s="266" t="s">
        <v>586</v>
      </c>
      <c r="E1134" s="267" t="s">
        <v>576</v>
      </c>
      <c r="F1134" s="272" t="s">
        <v>577</v>
      </c>
      <c r="G1134" s="224"/>
      <c r="H1134" s="263" t="s">
        <v>606</v>
      </c>
      <c r="I1134" s="230"/>
      <c r="J1134" s="231"/>
      <c r="K1134" s="232"/>
      <c r="L1134" s="232"/>
      <c r="M1134" s="232"/>
      <c r="N1134" s="232"/>
      <c r="O1134" s="232"/>
      <c r="P1134" s="232"/>
      <c r="Q1134" s="233"/>
      <c r="R1134" s="255"/>
      <c r="S1134" s="255"/>
      <c r="T1134" s="348">
        <v>1176000000</v>
      </c>
      <c r="U1134" s="214">
        <f>AH1134+AO1134</f>
        <v>0</v>
      </c>
      <c r="V1134" s="218">
        <f>AI1134+AP1134</f>
        <v>0</v>
      </c>
      <c r="W1134" s="218">
        <f>AJ1134+AQ1134</f>
        <v>0</v>
      </c>
      <c r="X1134" s="218">
        <f>AK1134+AR1134</f>
        <v>0</v>
      </c>
      <c r="Y1134" s="212">
        <f>AL1134+AS1134</f>
        <v>0</v>
      </c>
      <c r="Z1134" s="214">
        <f>AT1134+AY1134+BF1134+BK1134+BP1134+BU1134</f>
        <v>0</v>
      </c>
      <c r="AA1134" s="218">
        <f>AU1134+AZ1134+BG1134+BL1134+BQ1134+BV1134</f>
        <v>0</v>
      </c>
      <c r="AB1134" s="218">
        <f>AV1134+BA1134+BH1134+BM1134+BR1134+BW1134</f>
        <v>0</v>
      </c>
      <c r="AC1134" s="218">
        <f>AW1134+BB1134+BI1134+BN1134+BS1134+BX1134</f>
        <v>0</v>
      </c>
      <c r="AD1134" s="212">
        <f>AX1134+BC1134+BJ1134+BO1134+BT1134+BY1134</f>
        <v>0</v>
      </c>
      <c r="AE1134" s="252"/>
      <c r="AF1134" s="252"/>
      <c r="AH1134" s="249">
        <f>SUM(AI1134:AL1134)</f>
        <v>0</v>
      </c>
      <c r="AI1134" s="238"/>
      <c r="AJ1134" s="238"/>
      <c r="AK1134" s="238"/>
      <c r="AL1134" s="239"/>
      <c r="AM1134" s="254"/>
      <c r="AN1134" s="262"/>
      <c r="AO1134" s="249">
        <f>SUM(AP1134:AS1134)</f>
        <v>0</v>
      </c>
      <c r="AP1134" s="238"/>
      <c r="AQ1134" s="238"/>
      <c r="AR1134" s="238"/>
      <c r="AS1134" s="242"/>
      <c r="AT1134" s="214">
        <f>SUM(AU1134:AX1134)</f>
        <v>0</v>
      </c>
      <c r="AU1134" s="238"/>
      <c r="AV1134" s="238"/>
      <c r="AW1134" s="238"/>
      <c r="AX1134" s="239"/>
      <c r="AY1134" s="249">
        <f>SUM(AZ1134:BC1134)</f>
        <v>0</v>
      </c>
      <c r="AZ1134" s="238"/>
      <c r="BA1134" s="238"/>
      <c r="BB1134" s="238"/>
      <c r="BC1134" s="246"/>
      <c r="BD1134" s="254"/>
      <c r="BE1134" s="252"/>
      <c r="BF1134" s="249">
        <f>SUM(BG1134:BJ1134)</f>
        <v>0</v>
      </c>
      <c r="BG1134" s="238"/>
      <c r="BH1134" s="238"/>
      <c r="BI1134" s="238"/>
      <c r="BJ1134" s="239"/>
      <c r="BK1134" s="249">
        <f>SUM(BL1134:BO1134)</f>
        <v>0</v>
      </c>
      <c r="BL1134" s="238"/>
      <c r="BM1134" s="238"/>
      <c r="BN1134" s="238"/>
      <c r="BO1134" s="246"/>
      <c r="BP1134" s="223">
        <f>SUM(BQ1134:BT1134)</f>
        <v>0</v>
      </c>
      <c r="BQ1134" s="238"/>
      <c r="BR1134" s="238"/>
      <c r="BS1134" s="238"/>
      <c r="BT1134" s="246"/>
      <c r="BU1134" s="249">
        <f>SUM(BV1134:BY1134)</f>
        <v>0</v>
      </c>
      <c r="BV1134" s="238"/>
      <c r="BW1134" s="238"/>
      <c r="BX1134" s="238"/>
      <c r="BY1134" s="246"/>
      <c r="CA1134" s="222">
        <v>1001</v>
      </c>
      <c r="CB1134" s="216"/>
      <c r="CC1134" s="216"/>
      <c r="CD1134" s="216"/>
      <c r="CE1134" s="216"/>
      <c r="CF1134" s="216">
        <f t="shared" si="836"/>
        <v>1176000000</v>
      </c>
      <c r="CH1134" s="263" t="s">
        <v>605</v>
      </c>
      <c r="CJ1134" s="274">
        <v>51</v>
      </c>
    </row>
    <row r="1135" spans="1:88" s="211" customFormat="1" ht="16.5" customHeight="1" x14ac:dyDescent="0.15">
      <c r="A1135" s="213">
        <f t="shared" si="837"/>
        <v>1121</v>
      </c>
      <c r="B1135" s="498"/>
      <c r="C1135" s="511"/>
      <c r="D1135" s="697" t="s">
        <v>586</v>
      </c>
      <c r="E1135" s="512"/>
      <c r="F1135" s="513"/>
      <c r="G1135" s="514"/>
      <c r="H1135" s="263" t="s">
        <v>606</v>
      </c>
      <c r="I1135" s="516"/>
      <c r="J1135" s="517"/>
      <c r="K1135" s="364"/>
      <c r="L1135" s="364"/>
      <c r="M1135" s="364"/>
      <c r="N1135" s="364"/>
      <c r="O1135" s="364"/>
      <c r="P1135" s="364"/>
      <c r="Q1135" s="365"/>
      <c r="R1135" s="437"/>
      <c r="S1135" s="437"/>
      <c r="T1135" s="518">
        <f>SUBTOTAL(9,T1134:T1134)</f>
        <v>1176000000</v>
      </c>
      <c r="U1135" s="519"/>
      <c r="V1135" s="520"/>
      <c r="W1135" s="520"/>
      <c r="X1135" s="520"/>
      <c r="Y1135" s="521"/>
      <c r="Z1135" s="518">
        <f>SUBTOTAL(9,Z1134:Z1134)</f>
        <v>0</v>
      </c>
      <c r="AA1135" s="520"/>
      <c r="AB1135" s="520"/>
      <c r="AC1135" s="520"/>
      <c r="AD1135" s="521"/>
      <c r="AE1135" s="331"/>
      <c r="AF1135" s="331"/>
      <c r="AG1135" s="332"/>
      <c r="AH1135" s="522"/>
      <c r="AI1135" s="523"/>
      <c r="AJ1135" s="523"/>
      <c r="AK1135" s="523"/>
      <c r="AL1135" s="524"/>
      <c r="AM1135" s="334"/>
      <c r="AN1135" s="335"/>
      <c r="AO1135" s="522"/>
      <c r="AP1135" s="523"/>
      <c r="AQ1135" s="523"/>
      <c r="AR1135" s="523"/>
      <c r="AS1135" s="525"/>
      <c r="AT1135" s="519"/>
      <c r="AU1135" s="523"/>
      <c r="AV1135" s="523"/>
      <c r="AW1135" s="523"/>
      <c r="AX1135" s="524"/>
      <c r="AY1135" s="522"/>
      <c r="AZ1135" s="523"/>
      <c r="BA1135" s="523"/>
      <c r="BB1135" s="523"/>
      <c r="BC1135" s="526"/>
      <c r="BD1135" s="334"/>
      <c r="BE1135" s="331"/>
      <c r="BF1135" s="522"/>
      <c r="BG1135" s="523"/>
      <c r="BH1135" s="523"/>
      <c r="BI1135" s="523"/>
      <c r="BJ1135" s="524"/>
      <c r="BK1135" s="522"/>
      <c r="BL1135" s="523"/>
      <c r="BM1135" s="523"/>
      <c r="BN1135" s="523"/>
      <c r="BO1135" s="526"/>
      <c r="BP1135" s="527"/>
      <c r="BQ1135" s="523"/>
      <c r="BR1135" s="523"/>
      <c r="BS1135" s="523"/>
      <c r="BT1135" s="526"/>
      <c r="BU1135" s="249"/>
      <c r="BV1135" s="238"/>
      <c r="BW1135" s="238"/>
      <c r="BX1135" s="238"/>
      <c r="BY1135" s="246"/>
      <c r="CA1135" s="222"/>
      <c r="CB1135" s="216"/>
      <c r="CC1135" s="216"/>
      <c r="CD1135" s="216"/>
      <c r="CE1135" s="216"/>
      <c r="CF1135" s="216">
        <f t="shared" si="836"/>
        <v>1176000000</v>
      </c>
    </row>
    <row r="1136" spans="1:88" ht="16.5" customHeight="1" x14ac:dyDescent="0.15">
      <c r="A1136" s="213">
        <f t="shared" si="837"/>
        <v>1122</v>
      </c>
      <c r="B1136" s="73"/>
      <c r="C1136" s="136"/>
      <c r="D1136" s="133"/>
      <c r="E1136" s="134"/>
      <c r="F1136" s="135"/>
      <c r="G1136" s="49"/>
      <c r="H1136" s="148"/>
      <c r="I1136" s="58"/>
      <c r="J1136" s="59"/>
      <c r="K1136" s="66"/>
      <c r="L1136" s="66"/>
      <c r="M1136" s="66"/>
      <c r="N1136" s="66"/>
      <c r="O1136" s="66"/>
      <c r="P1136" s="66"/>
      <c r="Q1136" s="67"/>
      <c r="R1136" s="109"/>
      <c r="S1136" s="109"/>
      <c r="T1136" s="112"/>
      <c r="U1136" s="30">
        <f t="shared" ref="U1136:U1178" si="838">AH1136+AO1136</f>
        <v>0</v>
      </c>
      <c r="V1136" s="32">
        <f t="shared" ref="V1136:V1178" si="839">AI1136+AP1136</f>
        <v>0</v>
      </c>
      <c r="W1136" s="32">
        <f t="shared" ref="W1136:W1178" si="840">AJ1136+AQ1136</f>
        <v>0</v>
      </c>
      <c r="X1136" s="32">
        <f t="shared" ref="X1136:X1178" si="841">AK1136+AR1136</f>
        <v>0</v>
      </c>
      <c r="Y1136" s="17">
        <f t="shared" ref="Y1136:Y1178" si="842">AL1136+AS1136</f>
        <v>0</v>
      </c>
      <c r="Z1136" s="30">
        <f t="shared" ref="Z1136:Z1179" si="843">AT1136+AY1136+BF1136+BK1136+BP1136+BU1136</f>
        <v>0</v>
      </c>
      <c r="AA1136" s="32">
        <f t="shared" ref="AA1136:AA1179" si="844">AU1136+AZ1136+BG1136+BL1136+BQ1136+BV1136</f>
        <v>0</v>
      </c>
      <c r="AB1136" s="32">
        <f t="shared" ref="AB1136:AB1179" si="845">AV1136+BA1136+BH1136+BM1136+BR1136+BW1136</f>
        <v>0</v>
      </c>
      <c r="AC1136" s="32">
        <f t="shared" ref="AC1136:AC1179" si="846">AW1136+BB1136+BI1136+BN1136+BS1136+BX1136</f>
        <v>0</v>
      </c>
      <c r="AD1136" s="17">
        <f t="shared" ref="AD1136:AD1179" si="847">AX1136+BC1136+BJ1136+BO1136+BT1136+BY1136</f>
        <v>0</v>
      </c>
      <c r="AE1136" s="102"/>
      <c r="AF1136" s="102"/>
      <c r="AH1136" s="100">
        <f t="shared" ref="AH1136:AH1179" si="848">SUM(AI1136:AL1136)</f>
        <v>0</v>
      </c>
      <c r="AI1136" s="81"/>
      <c r="AJ1136" s="81"/>
      <c r="AK1136" s="81"/>
      <c r="AL1136" s="82"/>
      <c r="AM1136" s="107"/>
      <c r="AN1136" s="117"/>
      <c r="AO1136" s="96">
        <f t="shared" ref="AO1136:AO1179" si="849">SUM(AP1136:AS1136)</f>
        <v>0</v>
      </c>
      <c r="AP1136" s="81"/>
      <c r="AQ1136" s="81"/>
      <c r="AR1136" s="81"/>
      <c r="AS1136" s="87"/>
      <c r="AT1136" s="15">
        <f t="shared" ref="AT1136:AT1179" si="850">SUM(AU1136:AX1136)</f>
        <v>0</v>
      </c>
      <c r="AU1136" s="81"/>
      <c r="AV1136" s="81"/>
      <c r="AW1136" s="81"/>
      <c r="AX1136" s="82"/>
      <c r="AY1136" s="96">
        <f t="shared" ref="AY1136:AY1179" si="851">SUM(AZ1136:BC1136)</f>
        <v>0</v>
      </c>
      <c r="AZ1136" s="81"/>
      <c r="BA1136" s="81"/>
      <c r="BB1136" s="81"/>
      <c r="BC1136" s="92"/>
      <c r="BD1136" s="107"/>
      <c r="BE1136" s="102"/>
      <c r="BF1136" s="96">
        <f t="shared" ref="BF1136:BF1179" si="852">SUM(BG1136:BJ1136)</f>
        <v>0</v>
      </c>
      <c r="BG1136" s="81"/>
      <c r="BH1136" s="81"/>
      <c r="BI1136" s="81"/>
      <c r="BJ1136" s="82"/>
      <c r="BK1136" s="96">
        <f t="shared" ref="BK1136:BK1179" si="853">SUM(BL1136:BO1136)</f>
        <v>0</v>
      </c>
      <c r="BL1136" s="81"/>
      <c r="BM1136" s="81"/>
      <c r="BN1136" s="81"/>
      <c r="BO1136" s="92"/>
      <c r="BP1136" s="40">
        <f t="shared" ref="BP1136:BP1179" si="854">SUM(BQ1136:BT1136)</f>
        <v>0</v>
      </c>
      <c r="BQ1136" s="81"/>
      <c r="BR1136" s="81"/>
      <c r="BS1136" s="81"/>
      <c r="BT1136" s="92"/>
      <c r="BU1136" s="96">
        <f t="shared" ref="BU1136:BU1179" si="855">SUM(BV1136:BY1136)</f>
        <v>0</v>
      </c>
      <c r="BV1136" s="81"/>
      <c r="BW1136" s="81"/>
      <c r="BX1136" s="81"/>
      <c r="BY1136" s="92"/>
      <c r="CA1136" s="39">
        <v>1102</v>
      </c>
      <c r="CB1136" s="31"/>
      <c r="CC1136" s="31"/>
      <c r="CD1136" s="31"/>
      <c r="CE1136" s="31"/>
      <c r="CF1136" s="31">
        <f t="shared" ref="CF1136:CF1179" si="856">+T1136-Z1136</f>
        <v>0</v>
      </c>
    </row>
    <row r="1137" spans="1:84" ht="16.5" customHeight="1" x14ac:dyDescent="0.15">
      <c r="A1137" s="213">
        <f t="shared" si="837"/>
        <v>1123</v>
      </c>
      <c r="B1137" s="74"/>
      <c r="C1137" s="140"/>
      <c r="D1137" s="137"/>
      <c r="E1137" s="134"/>
      <c r="F1137" s="138"/>
      <c r="G1137" s="52"/>
      <c r="H1137" s="148"/>
      <c r="I1137" s="58"/>
      <c r="J1137" s="59"/>
      <c r="K1137" s="68"/>
      <c r="L1137" s="68"/>
      <c r="M1137" s="68"/>
      <c r="N1137" s="68"/>
      <c r="O1137" s="68"/>
      <c r="P1137" s="68"/>
      <c r="Q1137" s="69"/>
      <c r="R1137" s="109"/>
      <c r="S1137" s="109"/>
      <c r="T1137" s="114"/>
      <c r="U1137" s="36">
        <f t="shared" si="838"/>
        <v>0</v>
      </c>
      <c r="V1137" s="37">
        <f t="shared" si="839"/>
        <v>0</v>
      </c>
      <c r="W1137" s="37">
        <f t="shared" si="840"/>
        <v>0</v>
      </c>
      <c r="X1137" s="37">
        <f t="shared" si="841"/>
        <v>0</v>
      </c>
      <c r="Y1137" s="38">
        <f t="shared" si="842"/>
        <v>0</v>
      </c>
      <c r="Z1137" s="36">
        <f t="shared" si="843"/>
        <v>0</v>
      </c>
      <c r="AA1137" s="37">
        <f t="shared" si="844"/>
        <v>0</v>
      </c>
      <c r="AB1137" s="37">
        <f t="shared" si="845"/>
        <v>0</v>
      </c>
      <c r="AC1137" s="37">
        <f t="shared" si="846"/>
        <v>0</v>
      </c>
      <c r="AD1137" s="38">
        <f t="shared" si="847"/>
        <v>0</v>
      </c>
      <c r="AE1137" s="102"/>
      <c r="AF1137" s="102"/>
      <c r="AH1137" s="101">
        <f t="shared" si="848"/>
        <v>0</v>
      </c>
      <c r="AI1137" s="83"/>
      <c r="AJ1137" s="83"/>
      <c r="AK1137" s="83"/>
      <c r="AL1137" s="84"/>
      <c r="AM1137" s="107"/>
      <c r="AN1137" s="117"/>
      <c r="AO1137" s="96">
        <f t="shared" si="849"/>
        <v>0</v>
      </c>
      <c r="AP1137" s="83"/>
      <c r="AQ1137" s="83"/>
      <c r="AR1137" s="83"/>
      <c r="AS1137" s="88"/>
      <c r="AT1137" s="15">
        <f t="shared" si="850"/>
        <v>0</v>
      </c>
      <c r="AU1137" s="83"/>
      <c r="AV1137" s="83"/>
      <c r="AW1137" s="83"/>
      <c r="AX1137" s="84"/>
      <c r="AY1137" s="96">
        <f t="shared" si="851"/>
        <v>0</v>
      </c>
      <c r="AZ1137" s="83"/>
      <c r="BA1137" s="83"/>
      <c r="BB1137" s="83"/>
      <c r="BC1137" s="93"/>
      <c r="BD1137" s="107"/>
      <c r="BE1137" s="102"/>
      <c r="BF1137" s="96">
        <f t="shared" si="852"/>
        <v>0</v>
      </c>
      <c r="BG1137" s="83"/>
      <c r="BH1137" s="83"/>
      <c r="BI1137" s="83"/>
      <c r="BJ1137" s="84"/>
      <c r="BK1137" s="96">
        <f t="shared" si="853"/>
        <v>0</v>
      </c>
      <c r="BL1137" s="83"/>
      <c r="BM1137" s="83"/>
      <c r="BN1137" s="83"/>
      <c r="BO1137" s="93"/>
      <c r="BP1137" s="40">
        <f t="shared" si="854"/>
        <v>0</v>
      </c>
      <c r="BQ1137" s="83"/>
      <c r="BR1137" s="83"/>
      <c r="BS1137" s="83"/>
      <c r="BT1137" s="93"/>
      <c r="BU1137" s="96">
        <f t="shared" si="855"/>
        <v>0</v>
      </c>
      <c r="BV1137" s="83"/>
      <c r="BW1137" s="83"/>
      <c r="BX1137" s="83"/>
      <c r="BY1137" s="93"/>
      <c r="CA1137" s="39">
        <v>1103</v>
      </c>
      <c r="CB1137" s="31"/>
      <c r="CC1137" s="31"/>
      <c r="CD1137" s="31"/>
      <c r="CE1137" s="31"/>
      <c r="CF1137" s="31">
        <f t="shared" si="856"/>
        <v>0</v>
      </c>
    </row>
    <row r="1138" spans="1:84" ht="16.5" customHeight="1" x14ac:dyDescent="0.15">
      <c r="A1138" s="213">
        <f t="shared" si="837"/>
        <v>1124</v>
      </c>
      <c r="B1138" s="73"/>
      <c r="C1138" s="136"/>
      <c r="D1138" s="133"/>
      <c r="E1138" s="134"/>
      <c r="F1138" s="135"/>
      <c r="G1138" s="49"/>
      <c r="H1138" s="148"/>
      <c r="I1138" s="58"/>
      <c r="J1138" s="59"/>
      <c r="K1138" s="66"/>
      <c r="L1138" s="66"/>
      <c r="M1138" s="66"/>
      <c r="N1138" s="66"/>
      <c r="O1138" s="66"/>
      <c r="P1138" s="66"/>
      <c r="Q1138" s="67"/>
      <c r="R1138" s="109"/>
      <c r="S1138" s="109"/>
      <c r="T1138" s="112"/>
      <c r="U1138" s="30">
        <f t="shared" si="838"/>
        <v>0</v>
      </c>
      <c r="V1138" s="32">
        <f t="shared" si="839"/>
        <v>0</v>
      </c>
      <c r="W1138" s="32">
        <f t="shared" si="840"/>
        <v>0</v>
      </c>
      <c r="X1138" s="32">
        <f t="shared" si="841"/>
        <v>0</v>
      </c>
      <c r="Y1138" s="17">
        <f t="shared" si="842"/>
        <v>0</v>
      </c>
      <c r="Z1138" s="30">
        <f t="shared" si="843"/>
        <v>0</v>
      </c>
      <c r="AA1138" s="32">
        <f t="shared" si="844"/>
        <v>0</v>
      </c>
      <c r="AB1138" s="32">
        <f t="shared" si="845"/>
        <v>0</v>
      </c>
      <c r="AC1138" s="32">
        <f t="shared" si="846"/>
        <v>0</v>
      </c>
      <c r="AD1138" s="17">
        <f t="shared" si="847"/>
        <v>0</v>
      </c>
      <c r="AE1138" s="102"/>
      <c r="AF1138" s="102"/>
      <c r="AH1138" s="100">
        <f t="shared" si="848"/>
        <v>0</v>
      </c>
      <c r="AI1138" s="81"/>
      <c r="AJ1138" s="81"/>
      <c r="AK1138" s="81"/>
      <c r="AL1138" s="82"/>
      <c r="AM1138" s="107"/>
      <c r="AN1138" s="117"/>
      <c r="AO1138" s="96">
        <f t="shared" si="849"/>
        <v>0</v>
      </c>
      <c r="AP1138" s="81"/>
      <c r="AQ1138" s="81"/>
      <c r="AR1138" s="81"/>
      <c r="AS1138" s="87"/>
      <c r="AT1138" s="15">
        <f t="shared" si="850"/>
        <v>0</v>
      </c>
      <c r="AU1138" s="81"/>
      <c r="AV1138" s="81"/>
      <c r="AW1138" s="81"/>
      <c r="AX1138" s="82"/>
      <c r="AY1138" s="96">
        <f t="shared" si="851"/>
        <v>0</v>
      </c>
      <c r="AZ1138" s="81"/>
      <c r="BA1138" s="81"/>
      <c r="BB1138" s="81"/>
      <c r="BC1138" s="92"/>
      <c r="BD1138" s="107"/>
      <c r="BE1138" s="102"/>
      <c r="BF1138" s="96">
        <f t="shared" si="852"/>
        <v>0</v>
      </c>
      <c r="BG1138" s="81"/>
      <c r="BH1138" s="81"/>
      <c r="BI1138" s="81"/>
      <c r="BJ1138" s="82"/>
      <c r="BK1138" s="96">
        <f t="shared" si="853"/>
        <v>0</v>
      </c>
      <c r="BL1138" s="81"/>
      <c r="BM1138" s="81"/>
      <c r="BN1138" s="81"/>
      <c r="BO1138" s="92"/>
      <c r="BP1138" s="40">
        <f t="shared" si="854"/>
        <v>0</v>
      </c>
      <c r="BQ1138" s="81"/>
      <c r="BR1138" s="81"/>
      <c r="BS1138" s="81"/>
      <c r="BT1138" s="92"/>
      <c r="BU1138" s="96">
        <f t="shared" si="855"/>
        <v>0</v>
      </c>
      <c r="BV1138" s="81"/>
      <c r="BW1138" s="81"/>
      <c r="BX1138" s="81"/>
      <c r="BY1138" s="92"/>
      <c r="CA1138" s="39">
        <v>1104</v>
      </c>
      <c r="CB1138" s="31"/>
      <c r="CC1138" s="31"/>
      <c r="CD1138" s="31"/>
      <c r="CE1138" s="31"/>
      <c r="CF1138" s="31">
        <f t="shared" si="856"/>
        <v>0</v>
      </c>
    </row>
    <row r="1139" spans="1:84" ht="16.5" customHeight="1" x14ac:dyDescent="0.15">
      <c r="A1139" s="213">
        <f t="shared" si="837"/>
        <v>1125</v>
      </c>
      <c r="B1139" s="74"/>
      <c r="C1139" s="140"/>
      <c r="D1139" s="137"/>
      <c r="E1139" s="134"/>
      <c r="F1139" s="138"/>
      <c r="G1139" s="52"/>
      <c r="H1139" s="148"/>
      <c r="I1139" s="58"/>
      <c r="J1139" s="59"/>
      <c r="K1139" s="68"/>
      <c r="L1139" s="68"/>
      <c r="M1139" s="68"/>
      <c r="N1139" s="68"/>
      <c r="O1139" s="68"/>
      <c r="P1139" s="68"/>
      <c r="Q1139" s="69"/>
      <c r="R1139" s="109"/>
      <c r="S1139" s="109"/>
      <c r="T1139" s="114"/>
      <c r="U1139" s="36">
        <f t="shared" si="838"/>
        <v>0</v>
      </c>
      <c r="V1139" s="37">
        <f t="shared" si="839"/>
        <v>0</v>
      </c>
      <c r="W1139" s="37">
        <f t="shared" si="840"/>
        <v>0</v>
      </c>
      <c r="X1139" s="37">
        <f t="shared" si="841"/>
        <v>0</v>
      </c>
      <c r="Y1139" s="38">
        <f t="shared" si="842"/>
        <v>0</v>
      </c>
      <c r="Z1139" s="36">
        <f t="shared" si="843"/>
        <v>0</v>
      </c>
      <c r="AA1139" s="37">
        <f t="shared" si="844"/>
        <v>0</v>
      </c>
      <c r="AB1139" s="37">
        <f t="shared" si="845"/>
        <v>0</v>
      </c>
      <c r="AC1139" s="37">
        <f t="shared" si="846"/>
        <v>0</v>
      </c>
      <c r="AD1139" s="38">
        <f t="shared" si="847"/>
        <v>0</v>
      </c>
      <c r="AE1139" s="102"/>
      <c r="AF1139" s="102"/>
      <c r="AH1139" s="101">
        <f t="shared" si="848"/>
        <v>0</v>
      </c>
      <c r="AI1139" s="83"/>
      <c r="AJ1139" s="83"/>
      <c r="AK1139" s="83"/>
      <c r="AL1139" s="84"/>
      <c r="AM1139" s="107"/>
      <c r="AN1139" s="117"/>
      <c r="AO1139" s="96">
        <f t="shared" si="849"/>
        <v>0</v>
      </c>
      <c r="AP1139" s="83"/>
      <c r="AQ1139" s="83"/>
      <c r="AR1139" s="83"/>
      <c r="AS1139" s="88"/>
      <c r="AT1139" s="15">
        <f t="shared" si="850"/>
        <v>0</v>
      </c>
      <c r="AU1139" s="83"/>
      <c r="AV1139" s="83"/>
      <c r="AW1139" s="83"/>
      <c r="AX1139" s="84"/>
      <c r="AY1139" s="96">
        <f t="shared" si="851"/>
        <v>0</v>
      </c>
      <c r="AZ1139" s="83"/>
      <c r="BA1139" s="83"/>
      <c r="BB1139" s="83"/>
      <c r="BC1139" s="93"/>
      <c r="BD1139" s="107"/>
      <c r="BE1139" s="102"/>
      <c r="BF1139" s="96">
        <f t="shared" si="852"/>
        <v>0</v>
      </c>
      <c r="BG1139" s="83"/>
      <c r="BH1139" s="83"/>
      <c r="BI1139" s="83"/>
      <c r="BJ1139" s="84"/>
      <c r="BK1139" s="96">
        <f t="shared" si="853"/>
        <v>0</v>
      </c>
      <c r="BL1139" s="83"/>
      <c r="BM1139" s="83"/>
      <c r="BN1139" s="83"/>
      <c r="BO1139" s="93"/>
      <c r="BP1139" s="40">
        <f t="shared" si="854"/>
        <v>0</v>
      </c>
      <c r="BQ1139" s="83"/>
      <c r="BR1139" s="83"/>
      <c r="BS1139" s="83"/>
      <c r="BT1139" s="93"/>
      <c r="BU1139" s="96">
        <f t="shared" si="855"/>
        <v>0</v>
      </c>
      <c r="BV1139" s="83"/>
      <c r="BW1139" s="83"/>
      <c r="BX1139" s="83"/>
      <c r="BY1139" s="93"/>
      <c r="CA1139" s="39">
        <v>1105</v>
      </c>
      <c r="CB1139" s="31"/>
      <c r="CC1139" s="31"/>
      <c r="CD1139" s="31"/>
      <c r="CE1139" s="31"/>
      <c r="CF1139" s="31">
        <f t="shared" si="856"/>
        <v>0</v>
      </c>
    </row>
    <row r="1140" spans="1:84" ht="16.5" customHeight="1" x14ac:dyDescent="0.15">
      <c r="A1140" s="213">
        <f t="shared" si="837"/>
        <v>1126</v>
      </c>
      <c r="B1140" s="73"/>
      <c r="C1140" s="136"/>
      <c r="D1140" s="133"/>
      <c r="E1140" s="134"/>
      <c r="F1140" s="135"/>
      <c r="G1140" s="49"/>
      <c r="H1140" s="148"/>
      <c r="I1140" s="58"/>
      <c r="J1140" s="59"/>
      <c r="K1140" s="66"/>
      <c r="L1140" s="66"/>
      <c r="M1140" s="66"/>
      <c r="N1140" s="66"/>
      <c r="O1140" s="66"/>
      <c r="P1140" s="66"/>
      <c r="Q1140" s="67"/>
      <c r="R1140" s="109"/>
      <c r="S1140" s="109"/>
      <c r="T1140" s="112"/>
      <c r="U1140" s="30">
        <f t="shared" si="838"/>
        <v>0</v>
      </c>
      <c r="V1140" s="32">
        <f t="shared" si="839"/>
        <v>0</v>
      </c>
      <c r="W1140" s="32">
        <f t="shared" si="840"/>
        <v>0</v>
      </c>
      <c r="X1140" s="32">
        <f t="shared" si="841"/>
        <v>0</v>
      </c>
      <c r="Y1140" s="17">
        <f t="shared" si="842"/>
        <v>0</v>
      </c>
      <c r="Z1140" s="30">
        <f t="shared" si="843"/>
        <v>0</v>
      </c>
      <c r="AA1140" s="32">
        <f t="shared" si="844"/>
        <v>0</v>
      </c>
      <c r="AB1140" s="32">
        <f t="shared" si="845"/>
        <v>0</v>
      </c>
      <c r="AC1140" s="32">
        <f t="shared" si="846"/>
        <v>0</v>
      </c>
      <c r="AD1140" s="17">
        <f t="shared" si="847"/>
        <v>0</v>
      </c>
      <c r="AE1140" s="102"/>
      <c r="AF1140" s="102"/>
      <c r="AH1140" s="100">
        <f t="shared" si="848"/>
        <v>0</v>
      </c>
      <c r="AI1140" s="81"/>
      <c r="AJ1140" s="81"/>
      <c r="AK1140" s="81"/>
      <c r="AL1140" s="82"/>
      <c r="AM1140" s="107"/>
      <c r="AN1140" s="117"/>
      <c r="AO1140" s="96">
        <f t="shared" si="849"/>
        <v>0</v>
      </c>
      <c r="AP1140" s="81"/>
      <c r="AQ1140" s="81"/>
      <c r="AR1140" s="81"/>
      <c r="AS1140" s="87"/>
      <c r="AT1140" s="15">
        <f t="shared" si="850"/>
        <v>0</v>
      </c>
      <c r="AU1140" s="81"/>
      <c r="AV1140" s="81"/>
      <c r="AW1140" s="81"/>
      <c r="AX1140" s="82"/>
      <c r="AY1140" s="96">
        <f t="shared" si="851"/>
        <v>0</v>
      </c>
      <c r="AZ1140" s="81"/>
      <c r="BA1140" s="81"/>
      <c r="BB1140" s="81"/>
      <c r="BC1140" s="92"/>
      <c r="BD1140" s="107"/>
      <c r="BE1140" s="102"/>
      <c r="BF1140" s="96">
        <f t="shared" si="852"/>
        <v>0</v>
      </c>
      <c r="BG1140" s="81"/>
      <c r="BH1140" s="81"/>
      <c r="BI1140" s="81"/>
      <c r="BJ1140" s="82"/>
      <c r="BK1140" s="96">
        <f t="shared" si="853"/>
        <v>0</v>
      </c>
      <c r="BL1140" s="81"/>
      <c r="BM1140" s="81"/>
      <c r="BN1140" s="81"/>
      <c r="BO1140" s="92"/>
      <c r="BP1140" s="40">
        <f t="shared" si="854"/>
        <v>0</v>
      </c>
      <c r="BQ1140" s="81"/>
      <c r="BR1140" s="81"/>
      <c r="BS1140" s="81"/>
      <c r="BT1140" s="92"/>
      <c r="BU1140" s="96">
        <f t="shared" si="855"/>
        <v>0</v>
      </c>
      <c r="BV1140" s="81"/>
      <c r="BW1140" s="81"/>
      <c r="BX1140" s="81"/>
      <c r="BY1140" s="92"/>
      <c r="CA1140" s="39">
        <v>1106</v>
      </c>
      <c r="CB1140" s="31"/>
      <c r="CC1140" s="31"/>
      <c r="CD1140" s="31"/>
      <c r="CE1140" s="31"/>
      <c r="CF1140" s="31">
        <f t="shared" si="856"/>
        <v>0</v>
      </c>
    </row>
    <row r="1141" spans="1:84" ht="16.5" customHeight="1" x14ac:dyDescent="0.15">
      <c r="A1141" s="213">
        <f t="shared" si="837"/>
        <v>1127</v>
      </c>
      <c r="B1141" s="74"/>
      <c r="C1141" s="140"/>
      <c r="D1141" s="137"/>
      <c r="E1141" s="134"/>
      <c r="F1141" s="138"/>
      <c r="G1141" s="52"/>
      <c r="H1141" s="148"/>
      <c r="I1141" s="58"/>
      <c r="J1141" s="59"/>
      <c r="K1141" s="68"/>
      <c r="L1141" s="68"/>
      <c r="M1141" s="68"/>
      <c r="N1141" s="68"/>
      <c r="O1141" s="68"/>
      <c r="P1141" s="68"/>
      <c r="Q1141" s="69"/>
      <c r="R1141" s="109"/>
      <c r="S1141" s="109"/>
      <c r="T1141" s="114"/>
      <c r="U1141" s="36">
        <f t="shared" si="838"/>
        <v>0</v>
      </c>
      <c r="V1141" s="37">
        <f t="shared" si="839"/>
        <v>0</v>
      </c>
      <c r="W1141" s="37">
        <f t="shared" si="840"/>
        <v>0</v>
      </c>
      <c r="X1141" s="37">
        <f t="shared" si="841"/>
        <v>0</v>
      </c>
      <c r="Y1141" s="38">
        <f t="shared" si="842"/>
        <v>0</v>
      </c>
      <c r="Z1141" s="36">
        <f t="shared" si="843"/>
        <v>0</v>
      </c>
      <c r="AA1141" s="37">
        <f t="shared" si="844"/>
        <v>0</v>
      </c>
      <c r="AB1141" s="37">
        <f t="shared" si="845"/>
        <v>0</v>
      </c>
      <c r="AC1141" s="37">
        <f t="shared" si="846"/>
        <v>0</v>
      </c>
      <c r="AD1141" s="38">
        <f t="shared" si="847"/>
        <v>0</v>
      </c>
      <c r="AE1141" s="102"/>
      <c r="AF1141" s="102"/>
      <c r="AH1141" s="101">
        <f t="shared" si="848"/>
        <v>0</v>
      </c>
      <c r="AI1141" s="83"/>
      <c r="AJ1141" s="83"/>
      <c r="AK1141" s="83"/>
      <c r="AL1141" s="84"/>
      <c r="AM1141" s="107"/>
      <c r="AN1141" s="117"/>
      <c r="AO1141" s="96">
        <f t="shared" si="849"/>
        <v>0</v>
      </c>
      <c r="AP1141" s="83"/>
      <c r="AQ1141" s="83"/>
      <c r="AR1141" s="83"/>
      <c r="AS1141" s="88"/>
      <c r="AT1141" s="15">
        <f t="shared" si="850"/>
        <v>0</v>
      </c>
      <c r="AU1141" s="83"/>
      <c r="AV1141" s="83"/>
      <c r="AW1141" s="83"/>
      <c r="AX1141" s="84"/>
      <c r="AY1141" s="96">
        <f t="shared" si="851"/>
        <v>0</v>
      </c>
      <c r="AZ1141" s="83"/>
      <c r="BA1141" s="83"/>
      <c r="BB1141" s="83"/>
      <c r="BC1141" s="93"/>
      <c r="BD1141" s="107"/>
      <c r="BE1141" s="102"/>
      <c r="BF1141" s="96">
        <f t="shared" si="852"/>
        <v>0</v>
      </c>
      <c r="BG1141" s="83"/>
      <c r="BH1141" s="83"/>
      <c r="BI1141" s="83"/>
      <c r="BJ1141" s="84"/>
      <c r="BK1141" s="96">
        <f t="shared" si="853"/>
        <v>0</v>
      </c>
      <c r="BL1141" s="83"/>
      <c r="BM1141" s="83"/>
      <c r="BN1141" s="83"/>
      <c r="BO1141" s="93"/>
      <c r="BP1141" s="40">
        <f t="shared" si="854"/>
        <v>0</v>
      </c>
      <c r="BQ1141" s="83"/>
      <c r="BR1141" s="83"/>
      <c r="BS1141" s="83"/>
      <c r="BT1141" s="93"/>
      <c r="BU1141" s="96">
        <f t="shared" si="855"/>
        <v>0</v>
      </c>
      <c r="BV1141" s="83"/>
      <c r="BW1141" s="83"/>
      <c r="BX1141" s="83"/>
      <c r="BY1141" s="93"/>
      <c r="CA1141" s="39">
        <v>1107</v>
      </c>
      <c r="CB1141" s="31"/>
      <c r="CC1141" s="31"/>
      <c r="CD1141" s="31"/>
      <c r="CE1141" s="31"/>
      <c r="CF1141" s="31">
        <f t="shared" si="856"/>
        <v>0</v>
      </c>
    </row>
    <row r="1142" spans="1:84" ht="16.5" customHeight="1" x14ac:dyDescent="0.15">
      <c r="A1142" s="213">
        <f t="shared" si="837"/>
        <v>1128</v>
      </c>
      <c r="B1142" s="73"/>
      <c r="C1142" s="136"/>
      <c r="D1142" s="133"/>
      <c r="E1142" s="134"/>
      <c r="F1142" s="135"/>
      <c r="G1142" s="49"/>
      <c r="H1142" s="148"/>
      <c r="I1142" s="58"/>
      <c r="J1142" s="59"/>
      <c r="K1142" s="66"/>
      <c r="L1142" s="66"/>
      <c r="M1142" s="66"/>
      <c r="N1142" s="66"/>
      <c r="O1142" s="66"/>
      <c r="P1142" s="66"/>
      <c r="Q1142" s="67"/>
      <c r="R1142" s="109"/>
      <c r="S1142" s="109"/>
      <c r="T1142" s="112"/>
      <c r="U1142" s="30">
        <f t="shared" si="838"/>
        <v>0</v>
      </c>
      <c r="V1142" s="32">
        <f t="shared" si="839"/>
        <v>0</v>
      </c>
      <c r="W1142" s="32">
        <f t="shared" si="840"/>
        <v>0</v>
      </c>
      <c r="X1142" s="32">
        <f t="shared" si="841"/>
        <v>0</v>
      </c>
      <c r="Y1142" s="17">
        <f t="shared" si="842"/>
        <v>0</v>
      </c>
      <c r="Z1142" s="30">
        <f t="shared" si="843"/>
        <v>0</v>
      </c>
      <c r="AA1142" s="32">
        <f t="shared" si="844"/>
        <v>0</v>
      </c>
      <c r="AB1142" s="32">
        <f t="shared" si="845"/>
        <v>0</v>
      </c>
      <c r="AC1142" s="32">
        <f t="shared" si="846"/>
        <v>0</v>
      </c>
      <c r="AD1142" s="17">
        <f t="shared" si="847"/>
        <v>0</v>
      </c>
      <c r="AE1142" s="102"/>
      <c r="AF1142" s="102"/>
      <c r="AH1142" s="100">
        <f t="shared" si="848"/>
        <v>0</v>
      </c>
      <c r="AI1142" s="81"/>
      <c r="AJ1142" s="81"/>
      <c r="AK1142" s="81"/>
      <c r="AL1142" s="82"/>
      <c r="AM1142" s="107"/>
      <c r="AN1142" s="117"/>
      <c r="AO1142" s="96">
        <f t="shared" si="849"/>
        <v>0</v>
      </c>
      <c r="AP1142" s="81"/>
      <c r="AQ1142" s="81"/>
      <c r="AR1142" s="81"/>
      <c r="AS1142" s="87"/>
      <c r="AT1142" s="15">
        <f t="shared" si="850"/>
        <v>0</v>
      </c>
      <c r="AU1142" s="81"/>
      <c r="AV1142" s="81"/>
      <c r="AW1142" s="81"/>
      <c r="AX1142" s="82"/>
      <c r="AY1142" s="96">
        <f t="shared" si="851"/>
        <v>0</v>
      </c>
      <c r="AZ1142" s="81"/>
      <c r="BA1142" s="81"/>
      <c r="BB1142" s="81"/>
      <c r="BC1142" s="92"/>
      <c r="BD1142" s="107"/>
      <c r="BE1142" s="102"/>
      <c r="BF1142" s="96">
        <f t="shared" si="852"/>
        <v>0</v>
      </c>
      <c r="BG1142" s="81"/>
      <c r="BH1142" s="81"/>
      <c r="BI1142" s="81"/>
      <c r="BJ1142" s="82"/>
      <c r="BK1142" s="96">
        <f t="shared" si="853"/>
        <v>0</v>
      </c>
      <c r="BL1142" s="81"/>
      <c r="BM1142" s="81"/>
      <c r="BN1142" s="81"/>
      <c r="BO1142" s="92"/>
      <c r="BP1142" s="40">
        <f t="shared" si="854"/>
        <v>0</v>
      </c>
      <c r="BQ1142" s="81"/>
      <c r="BR1142" s="81"/>
      <c r="BS1142" s="81"/>
      <c r="BT1142" s="92"/>
      <c r="BU1142" s="96">
        <f t="shared" si="855"/>
        <v>0</v>
      </c>
      <c r="BV1142" s="81"/>
      <c r="BW1142" s="81"/>
      <c r="BX1142" s="81"/>
      <c r="BY1142" s="92"/>
      <c r="CA1142" s="39">
        <v>1108</v>
      </c>
      <c r="CB1142" s="31"/>
      <c r="CC1142" s="31"/>
      <c r="CD1142" s="31"/>
      <c r="CE1142" s="31"/>
      <c r="CF1142" s="31">
        <f t="shared" si="856"/>
        <v>0</v>
      </c>
    </row>
    <row r="1143" spans="1:84" ht="16.5" customHeight="1" x14ac:dyDescent="0.15">
      <c r="A1143" s="213">
        <f t="shared" si="837"/>
        <v>1129</v>
      </c>
      <c r="B1143" s="74"/>
      <c r="C1143" s="140"/>
      <c r="D1143" s="137"/>
      <c r="E1143" s="134"/>
      <c r="F1143" s="138"/>
      <c r="G1143" s="52"/>
      <c r="H1143" s="148"/>
      <c r="I1143" s="58"/>
      <c r="J1143" s="59"/>
      <c r="K1143" s="68"/>
      <c r="L1143" s="68"/>
      <c r="M1143" s="68"/>
      <c r="N1143" s="68"/>
      <c r="O1143" s="68"/>
      <c r="P1143" s="68"/>
      <c r="Q1143" s="69"/>
      <c r="R1143" s="109"/>
      <c r="S1143" s="109"/>
      <c r="T1143" s="114"/>
      <c r="U1143" s="36">
        <f t="shared" si="838"/>
        <v>0</v>
      </c>
      <c r="V1143" s="37">
        <f t="shared" si="839"/>
        <v>0</v>
      </c>
      <c r="W1143" s="37">
        <f t="shared" si="840"/>
        <v>0</v>
      </c>
      <c r="X1143" s="37">
        <f t="shared" si="841"/>
        <v>0</v>
      </c>
      <c r="Y1143" s="38">
        <f t="shared" si="842"/>
        <v>0</v>
      </c>
      <c r="Z1143" s="36">
        <f t="shared" si="843"/>
        <v>0</v>
      </c>
      <c r="AA1143" s="37">
        <f t="shared" si="844"/>
        <v>0</v>
      </c>
      <c r="AB1143" s="37">
        <f t="shared" si="845"/>
        <v>0</v>
      </c>
      <c r="AC1143" s="37">
        <f t="shared" si="846"/>
        <v>0</v>
      </c>
      <c r="AD1143" s="38">
        <f t="shared" si="847"/>
        <v>0</v>
      </c>
      <c r="AE1143" s="102"/>
      <c r="AF1143" s="102"/>
      <c r="AH1143" s="101">
        <f t="shared" si="848"/>
        <v>0</v>
      </c>
      <c r="AI1143" s="83"/>
      <c r="AJ1143" s="83"/>
      <c r="AK1143" s="83"/>
      <c r="AL1143" s="84"/>
      <c r="AM1143" s="107"/>
      <c r="AN1143" s="117"/>
      <c r="AO1143" s="96">
        <f t="shared" si="849"/>
        <v>0</v>
      </c>
      <c r="AP1143" s="83"/>
      <c r="AQ1143" s="83"/>
      <c r="AR1143" s="83"/>
      <c r="AS1143" s="88"/>
      <c r="AT1143" s="15">
        <f t="shared" si="850"/>
        <v>0</v>
      </c>
      <c r="AU1143" s="83"/>
      <c r="AV1143" s="83"/>
      <c r="AW1143" s="83"/>
      <c r="AX1143" s="84"/>
      <c r="AY1143" s="96">
        <f t="shared" si="851"/>
        <v>0</v>
      </c>
      <c r="AZ1143" s="83"/>
      <c r="BA1143" s="83"/>
      <c r="BB1143" s="83"/>
      <c r="BC1143" s="93"/>
      <c r="BD1143" s="107"/>
      <c r="BE1143" s="102"/>
      <c r="BF1143" s="96">
        <f t="shared" si="852"/>
        <v>0</v>
      </c>
      <c r="BG1143" s="83"/>
      <c r="BH1143" s="83"/>
      <c r="BI1143" s="83"/>
      <c r="BJ1143" s="84"/>
      <c r="BK1143" s="96">
        <f t="shared" si="853"/>
        <v>0</v>
      </c>
      <c r="BL1143" s="83"/>
      <c r="BM1143" s="83"/>
      <c r="BN1143" s="83"/>
      <c r="BO1143" s="93"/>
      <c r="BP1143" s="40">
        <f t="shared" si="854"/>
        <v>0</v>
      </c>
      <c r="BQ1143" s="83"/>
      <c r="BR1143" s="83"/>
      <c r="BS1143" s="83"/>
      <c r="BT1143" s="93"/>
      <c r="BU1143" s="96">
        <f t="shared" si="855"/>
        <v>0</v>
      </c>
      <c r="BV1143" s="83"/>
      <c r="BW1143" s="83"/>
      <c r="BX1143" s="83"/>
      <c r="BY1143" s="93"/>
      <c r="CA1143" s="39">
        <v>1109</v>
      </c>
      <c r="CB1143" s="31"/>
      <c r="CC1143" s="31"/>
      <c r="CD1143" s="31"/>
      <c r="CE1143" s="31"/>
      <c r="CF1143" s="31">
        <f t="shared" si="856"/>
        <v>0</v>
      </c>
    </row>
    <row r="1144" spans="1:84" ht="16.5" customHeight="1" x14ac:dyDescent="0.15">
      <c r="A1144" s="213">
        <f t="shared" si="837"/>
        <v>1130</v>
      </c>
      <c r="B1144" s="73"/>
      <c r="C1144" s="136"/>
      <c r="D1144" s="133"/>
      <c r="E1144" s="134"/>
      <c r="F1144" s="135"/>
      <c r="G1144" s="49"/>
      <c r="H1144" s="148"/>
      <c r="I1144" s="58"/>
      <c r="J1144" s="59"/>
      <c r="K1144" s="66"/>
      <c r="L1144" s="66"/>
      <c r="M1144" s="66"/>
      <c r="N1144" s="66"/>
      <c r="O1144" s="66"/>
      <c r="P1144" s="66"/>
      <c r="Q1144" s="67"/>
      <c r="R1144" s="109"/>
      <c r="S1144" s="109"/>
      <c r="T1144" s="112"/>
      <c r="U1144" s="30">
        <f t="shared" si="838"/>
        <v>0</v>
      </c>
      <c r="V1144" s="32">
        <f t="shared" si="839"/>
        <v>0</v>
      </c>
      <c r="W1144" s="32">
        <f t="shared" si="840"/>
        <v>0</v>
      </c>
      <c r="X1144" s="32">
        <f t="shared" si="841"/>
        <v>0</v>
      </c>
      <c r="Y1144" s="17">
        <f t="shared" si="842"/>
        <v>0</v>
      </c>
      <c r="Z1144" s="30">
        <f t="shared" si="843"/>
        <v>0</v>
      </c>
      <c r="AA1144" s="32">
        <f t="shared" si="844"/>
        <v>0</v>
      </c>
      <c r="AB1144" s="32">
        <f t="shared" si="845"/>
        <v>0</v>
      </c>
      <c r="AC1144" s="32">
        <f t="shared" si="846"/>
        <v>0</v>
      </c>
      <c r="AD1144" s="17">
        <f t="shared" si="847"/>
        <v>0</v>
      </c>
      <c r="AE1144" s="102"/>
      <c r="AF1144" s="102"/>
      <c r="AH1144" s="100">
        <f t="shared" si="848"/>
        <v>0</v>
      </c>
      <c r="AI1144" s="81"/>
      <c r="AJ1144" s="81"/>
      <c r="AK1144" s="81"/>
      <c r="AL1144" s="82"/>
      <c r="AM1144" s="107"/>
      <c r="AN1144" s="117"/>
      <c r="AO1144" s="96">
        <f t="shared" si="849"/>
        <v>0</v>
      </c>
      <c r="AP1144" s="81"/>
      <c r="AQ1144" s="81"/>
      <c r="AR1144" s="81"/>
      <c r="AS1144" s="87"/>
      <c r="AT1144" s="15">
        <f t="shared" si="850"/>
        <v>0</v>
      </c>
      <c r="AU1144" s="81"/>
      <c r="AV1144" s="81"/>
      <c r="AW1144" s="81"/>
      <c r="AX1144" s="82"/>
      <c r="AY1144" s="96">
        <f t="shared" si="851"/>
        <v>0</v>
      </c>
      <c r="AZ1144" s="81"/>
      <c r="BA1144" s="81"/>
      <c r="BB1144" s="81"/>
      <c r="BC1144" s="92"/>
      <c r="BD1144" s="107"/>
      <c r="BE1144" s="102"/>
      <c r="BF1144" s="96">
        <f t="shared" si="852"/>
        <v>0</v>
      </c>
      <c r="BG1144" s="81"/>
      <c r="BH1144" s="81"/>
      <c r="BI1144" s="81"/>
      <c r="BJ1144" s="82"/>
      <c r="BK1144" s="96">
        <f t="shared" si="853"/>
        <v>0</v>
      </c>
      <c r="BL1144" s="81"/>
      <c r="BM1144" s="81"/>
      <c r="BN1144" s="81"/>
      <c r="BO1144" s="92"/>
      <c r="BP1144" s="40">
        <f t="shared" si="854"/>
        <v>0</v>
      </c>
      <c r="BQ1144" s="81"/>
      <c r="BR1144" s="81"/>
      <c r="BS1144" s="81"/>
      <c r="BT1144" s="92"/>
      <c r="BU1144" s="96">
        <f t="shared" si="855"/>
        <v>0</v>
      </c>
      <c r="BV1144" s="81"/>
      <c r="BW1144" s="81"/>
      <c r="BX1144" s="81"/>
      <c r="BY1144" s="92"/>
      <c r="CA1144" s="39">
        <v>1110</v>
      </c>
      <c r="CB1144" s="31"/>
      <c r="CC1144" s="31"/>
      <c r="CD1144" s="31"/>
      <c r="CE1144" s="31"/>
      <c r="CF1144" s="31">
        <f t="shared" si="856"/>
        <v>0</v>
      </c>
    </row>
    <row r="1145" spans="1:84" ht="16.5" customHeight="1" x14ac:dyDescent="0.15">
      <c r="A1145" s="213">
        <f t="shared" si="837"/>
        <v>1131</v>
      </c>
      <c r="B1145" s="74"/>
      <c r="C1145" s="140"/>
      <c r="D1145" s="137"/>
      <c r="E1145" s="134"/>
      <c r="F1145" s="138"/>
      <c r="G1145" s="52"/>
      <c r="H1145" s="148"/>
      <c r="I1145" s="58"/>
      <c r="J1145" s="59"/>
      <c r="K1145" s="68"/>
      <c r="L1145" s="68"/>
      <c r="M1145" s="68"/>
      <c r="N1145" s="68"/>
      <c r="O1145" s="68"/>
      <c r="P1145" s="68"/>
      <c r="Q1145" s="69"/>
      <c r="R1145" s="109"/>
      <c r="S1145" s="109"/>
      <c r="T1145" s="114"/>
      <c r="U1145" s="36">
        <f t="shared" si="838"/>
        <v>0</v>
      </c>
      <c r="V1145" s="37">
        <f t="shared" si="839"/>
        <v>0</v>
      </c>
      <c r="W1145" s="37">
        <f t="shared" si="840"/>
        <v>0</v>
      </c>
      <c r="X1145" s="37">
        <f t="shared" si="841"/>
        <v>0</v>
      </c>
      <c r="Y1145" s="38">
        <f t="shared" si="842"/>
        <v>0</v>
      </c>
      <c r="Z1145" s="36">
        <f t="shared" si="843"/>
        <v>0</v>
      </c>
      <c r="AA1145" s="37">
        <f t="shared" si="844"/>
        <v>0</v>
      </c>
      <c r="AB1145" s="37">
        <f t="shared" si="845"/>
        <v>0</v>
      </c>
      <c r="AC1145" s="37">
        <f t="shared" si="846"/>
        <v>0</v>
      </c>
      <c r="AD1145" s="38">
        <f t="shared" si="847"/>
        <v>0</v>
      </c>
      <c r="AE1145" s="102"/>
      <c r="AF1145" s="102"/>
      <c r="AH1145" s="101">
        <f t="shared" si="848"/>
        <v>0</v>
      </c>
      <c r="AI1145" s="83"/>
      <c r="AJ1145" s="83"/>
      <c r="AK1145" s="83"/>
      <c r="AL1145" s="84"/>
      <c r="AM1145" s="107"/>
      <c r="AN1145" s="117"/>
      <c r="AO1145" s="96">
        <f t="shared" si="849"/>
        <v>0</v>
      </c>
      <c r="AP1145" s="83"/>
      <c r="AQ1145" s="83"/>
      <c r="AR1145" s="83"/>
      <c r="AS1145" s="88"/>
      <c r="AT1145" s="15">
        <f t="shared" si="850"/>
        <v>0</v>
      </c>
      <c r="AU1145" s="83"/>
      <c r="AV1145" s="83"/>
      <c r="AW1145" s="83"/>
      <c r="AX1145" s="84"/>
      <c r="AY1145" s="96">
        <f t="shared" si="851"/>
        <v>0</v>
      </c>
      <c r="AZ1145" s="83"/>
      <c r="BA1145" s="83"/>
      <c r="BB1145" s="83"/>
      <c r="BC1145" s="93"/>
      <c r="BD1145" s="107"/>
      <c r="BE1145" s="102"/>
      <c r="BF1145" s="96">
        <f t="shared" si="852"/>
        <v>0</v>
      </c>
      <c r="BG1145" s="83"/>
      <c r="BH1145" s="83"/>
      <c r="BI1145" s="83"/>
      <c r="BJ1145" s="84"/>
      <c r="BK1145" s="96">
        <f t="shared" si="853"/>
        <v>0</v>
      </c>
      <c r="BL1145" s="83"/>
      <c r="BM1145" s="83"/>
      <c r="BN1145" s="83"/>
      <c r="BO1145" s="93"/>
      <c r="BP1145" s="40">
        <f t="shared" si="854"/>
        <v>0</v>
      </c>
      <c r="BQ1145" s="83"/>
      <c r="BR1145" s="83"/>
      <c r="BS1145" s="83"/>
      <c r="BT1145" s="93"/>
      <c r="BU1145" s="96">
        <f t="shared" si="855"/>
        <v>0</v>
      </c>
      <c r="BV1145" s="83"/>
      <c r="BW1145" s="83"/>
      <c r="BX1145" s="83"/>
      <c r="BY1145" s="93"/>
      <c r="CA1145" s="39">
        <v>1111</v>
      </c>
      <c r="CB1145" s="31"/>
      <c r="CC1145" s="31"/>
      <c r="CD1145" s="31"/>
      <c r="CE1145" s="31"/>
      <c r="CF1145" s="31">
        <f t="shared" si="856"/>
        <v>0</v>
      </c>
    </row>
    <row r="1146" spans="1:84" ht="16.5" customHeight="1" x14ac:dyDescent="0.15">
      <c r="A1146" s="213">
        <f t="shared" si="837"/>
        <v>1132</v>
      </c>
      <c r="B1146" s="73"/>
      <c r="C1146" s="136"/>
      <c r="D1146" s="133"/>
      <c r="E1146" s="134"/>
      <c r="F1146" s="135"/>
      <c r="G1146" s="49"/>
      <c r="H1146" s="148"/>
      <c r="I1146" s="58"/>
      <c r="J1146" s="59"/>
      <c r="K1146" s="66"/>
      <c r="L1146" s="66"/>
      <c r="M1146" s="66"/>
      <c r="N1146" s="66"/>
      <c r="O1146" s="66"/>
      <c r="P1146" s="66"/>
      <c r="Q1146" s="67"/>
      <c r="R1146" s="109"/>
      <c r="S1146" s="109"/>
      <c r="T1146" s="112"/>
      <c r="U1146" s="30">
        <f t="shared" si="838"/>
        <v>0</v>
      </c>
      <c r="V1146" s="32">
        <f t="shared" si="839"/>
        <v>0</v>
      </c>
      <c r="W1146" s="32">
        <f t="shared" si="840"/>
        <v>0</v>
      </c>
      <c r="X1146" s="32">
        <f t="shared" si="841"/>
        <v>0</v>
      </c>
      <c r="Y1146" s="17">
        <f t="shared" si="842"/>
        <v>0</v>
      </c>
      <c r="Z1146" s="30">
        <f t="shared" si="843"/>
        <v>0</v>
      </c>
      <c r="AA1146" s="32">
        <f t="shared" si="844"/>
        <v>0</v>
      </c>
      <c r="AB1146" s="32">
        <f t="shared" si="845"/>
        <v>0</v>
      </c>
      <c r="AC1146" s="32">
        <f t="shared" si="846"/>
        <v>0</v>
      </c>
      <c r="AD1146" s="17">
        <f t="shared" si="847"/>
        <v>0</v>
      </c>
      <c r="AE1146" s="102"/>
      <c r="AF1146" s="102"/>
      <c r="AH1146" s="100">
        <f t="shared" si="848"/>
        <v>0</v>
      </c>
      <c r="AI1146" s="81"/>
      <c r="AJ1146" s="81"/>
      <c r="AK1146" s="81"/>
      <c r="AL1146" s="82"/>
      <c r="AM1146" s="107"/>
      <c r="AN1146" s="117"/>
      <c r="AO1146" s="96">
        <f t="shared" si="849"/>
        <v>0</v>
      </c>
      <c r="AP1146" s="81"/>
      <c r="AQ1146" s="81"/>
      <c r="AR1146" s="81"/>
      <c r="AS1146" s="87"/>
      <c r="AT1146" s="15">
        <f t="shared" si="850"/>
        <v>0</v>
      </c>
      <c r="AU1146" s="81"/>
      <c r="AV1146" s="81"/>
      <c r="AW1146" s="81"/>
      <c r="AX1146" s="82"/>
      <c r="AY1146" s="96">
        <f t="shared" si="851"/>
        <v>0</v>
      </c>
      <c r="AZ1146" s="81"/>
      <c r="BA1146" s="81"/>
      <c r="BB1146" s="81"/>
      <c r="BC1146" s="92"/>
      <c r="BD1146" s="107"/>
      <c r="BE1146" s="102"/>
      <c r="BF1146" s="96">
        <f t="shared" si="852"/>
        <v>0</v>
      </c>
      <c r="BG1146" s="81"/>
      <c r="BH1146" s="81"/>
      <c r="BI1146" s="81"/>
      <c r="BJ1146" s="82"/>
      <c r="BK1146" s="96">
        <f t="shared" si="853"/>
        <v>0</v>
      </c>
      <c r="BL1146" s="81"/>
      <c r="BM1146" s="81"/>
      <c r="BN1146" s="81"/>
      <c r="BO1146" s="92"/>
      <c r="BP1146" s="40">
        <f t="shared" si="854"/>
        <v>0</v>
      </c>
      <c r="BQ1146" s="81"/>
      <c r="BR1146" s="81"/>
      <c r="BS1146" s="81"/>
      <c r="BT1146" s="92"/>
      <c r="BU1146" s="96">
        <f t="shared" si="855"/>
        <v>0</v>
      </c>
      <c r="BV1146" s="81"/>
      <c r="BW1146" s="81"/>
      <c r="BX1146" s="81"/>
      <c r="BY1146" s="92"/>
      <c r="CA1146" s="39">
        <v>1112</v>
      </c>
      <c r="CB1146" s="31"/>
      <c r="CC1146" s="31"/>
      <c r="CD1146" s="31"/>
      <c r="CE1146" s="31"/>
      <c r="CF1146" s="31">
        <f t="shared" si="856"/>
        <v>0</v>
      </c>
    </row>
    <row r="1147" spans="1:84" ht="16.5" customHeight="1" x14ac:dyDescent="0.15">
      <c r="A1147" s="213">
        <f t="shared" si="837"/>
        <v>1133</v>
      </c>
      <c r="B1147" s="74"/>
      <c r="C1147" s="140"/>
      <c r="D1147" s="137"/>
      <c r="E1147" s="134"/>
      <c r="F1147" s="138"/>
      <c r="G1147" s="52"/>
      <c r="H1147" s="148"/>
      <c r="I1147" s="58"/>
      <c r="J1147" s="59"/>
      <c r="K1147" s="68"/>
      <c r="L1147" s="68"/>
      <c r="M1147" s="68"/>
      <c r="N1147" s="68"/>
      <c r="O1147" s="68"/>
      <c r="P1147" s="68"/>
      <c r="Q1147" s="69"/>
      <c r="R1147" s="109"/>
      <c r="S1147" s="109"/>
      <c r="T1147" s="114"/>
      <c r="U1147" s="36">
        <f t="shared" si="838"/>
        <v>0</v>
      </c>
      <c r="V1147" s="37">
        <f t="shared" si="839"/>
        <v>0</v>
      </c>
      <c r="W1147" s="37">
        <f t="shared" si="840"/>
        <v>0</v>
      </c>
      <c r="X1147" s="37">
        <f t="shared" si="841"/>
        <v>0</v>
      </c>
      <c r="Y1147" s="38">
        <f t="shared" si="842"/>
        <v>0</v>
      </c>
      <c r="Z1147" s="36">
        <f t="shared" si="843"/>
        <v>0</v>
      </c>
      <c r="AA1147" s="37">
        <f t="shared" si="844"/>
        <v>0</v>
      </c>
      <c r="AB1147" s="37">
        <f t="shared" si="845"/>
        <v>0</v>
      </c>
      <c r="AC1147" s="37">
        <f t="shared" si="846"/>
        <v>0</v>
      </c>
      <c r="AD1147" s="38">
        <f t="shared" si="847"/>
        <v>0</v>
      </c>
      <c r="AE1147" s="102"/>
      <c r="AF1147" s="102"/>
      <c r="AH1147" s="101">
        <f t="shared" si="848"/>
        <v>0</v>
      </c>
      <c r="AI1147" s="83"/>
      <c r="AJ1147" s="83"/>
      <c r="AK1147" s="83"/>
      <c r="AL1147" s="84"/>
      <c r="AM1147" s="107"/>
      <c r="AN1147" s="117"/>
      <c r="AO1147" s="96">
        <f t="shared" si="849"/>
        <v>0</v>
      </c>
      <c r="AP1147" s="83"/>
      <c r="AQ1147" s="83"/>
      <c r="AR1147" s="83"/>
      <c r="AS1147" s="88"/>
      <c r="AT1147" s="15">
        <f t="shared" si="850"/>
        <v>0</v>
      </c>
      <c r="AU1147" s="83"/>
      <c r="AV1147" s="83"/>
      <c r="AW1147" s="83"/>
      <c r="AX1147" s="84"/>
      <c r="AY1147" s="96">
        <f t="shared" si="851"/>
        <v>0</v>
      </c>
      <c r="AZ1147" s="83"/>
      <c r="BA1147" s="83"/>
      <c r="BB1147" s="83"/>
      <c r="BC1147" s="93"/>
      <c r="BD1147" s="107"/>
      <c r="BE1147" s="102"/>
      <c r="BF1147" s="96">
        <f t="shared" si="852"/>
        <v>0</v>
      </c>
      <c r="BG1147" s="83"/>
      <c r="BH1147" s="83"/>
      <c r="BI1147" s="83"/>
      <c r="BJ1147" s="84"/>
      <c r="BK1147" s="96">
        <f t="shared" si="853"/>
        <v>0</v>
      </c>
      <c r="BL1147" s="83"/>
      <c r="BM1147" s="83"/>
      <c r="BN1147" s="83"/>
      <c r="BO1147" s="93"/>
      <c r="BP1147" s="40">
        <f t="shared" si="854"/>
        <v>0</v>
      </c>
      <c r="BQ1147" s="83"/>
      <c r="BR1147" s="83"/>
      <c r="BS1147" s="83"/>
      <c r="BT1147" s="93"/>
      <c r="BU1147" s="96">
        <f t="shared" si="855"/>
        <v>0</v>
      </c>
      <c r="BV1147" s="83"/>
      <c r="BW1147" s="83"/>
      <c r="BX1147" s="83"/>
      <c r="BY1147" s="93"/>
      <c r="CA1147" s="39">
        <v>1113</v>
      </c>
      <c r="CB1147" s="31"/>
      <c r="CC1147" s="31"/>
      <c r="CD1147" s="31"/>
      <c r="CE1147" s="31"/>
      <c r="CF1147" s="31">
        <f t="shared" si="856"/>
        <v>0</v>
      </c>
    </row>
    <row r="1148" spans="1:84" ht="16.5" customHeight="1" x14ac:dyDescent="0.15">
      <c r="A1148" s="213">
        <f t="shared" si="837"/>
        <v>1134</v>
      </c>
      <c r="B1148" s="73"/>
      <c r="C1148" s="136"/>
      <c r="D1148" s="133"/>
      <c r="E1148" s="134"/>
      <c r="F1148" s="135"/>
      <c r="G1148" s="49"/>
      <c r="H1148" s="148"/>
      <c r="I1148" s="58"/>
      <c r="J1148" s="59"/>
      <c r="K1148" s="66"/>
      <c r="L1148" s="66"/>
      <c r="M1148" s="66"/>
      <c r="N1148" s="66"/>
      <c r="O1148" s="66"/>
      <c r="P1148" s="66"/>
      <c r="Q1148" s="67"/>
      <c r="R1148" s="109"/>
      <c r="S1148" s="109"/>
      <c r="T1148" s="112"/>
      <c r="U1148" s="30">
        <f t="shared" si="838"/>
        <v>0</v>
      </c>
      <c r="V1148" s="32">
        <f t="shared" si="839"/>
        <v>0</v>
      </c>
      <c r="W1148" s="32">
        <f t="shared" si="840"/>
        <v>0</v>
      </c>
      <c r="X1148" s="32">
        <f t="shared" si="841"/>
        <v>0</v>
      </c>
      <c r="Y1148" s="17">
        <f t="shared" si="842"/>
        <v>0</v>
      </c>
      <c r="Z1148" s="30">
        <f t="shared" si="843"/>
        <v>0</v>
      </c>
      <c r="AA1148" s="32">
        <f t="shared" si="844"/>
        <v>0</v>
      </c>
      <c r="AB1148" s="32">
        <f t="shared" si="845"/>
        <v>0</v>
      </c>
      <c r="AC1148" s="32">
        <f t="shared" si="846"/>
        <v>0</v>
      </c>
      <c r="AD1148" s="17">
        <f t="shared" si="847"/>
        <v>0</v>
      </c>
      <c r="AE1148" s="102"/>
      <c r="AF1148" s="102"/>
      <c r="AH1148" s="100">
        <f t="shared" si="848"/>
        <v>0</v>
      </c>
      <c r="AI1148" s="81"/>
      <c r="AJ1148" s="81"/>
      <c r="AK1148" s="81"/>
      <c r="AL1148" s="82"/>
      <c r="AM1148" s="107"/>
      <c r="AN1148" s="117"/>
      <c r="AO1148" s="96">
        <f t="shared" si="849"/>
        <v>0</v>
      </c>
      <c r="AP1148" s="81"/>
      <c r="AQ1148" s="81"/>
      <c r="AR1148" s="81"/>
      <c r="AS1148" s="87"/>
      <c r="AT1148" s="15">
        <f t="shared" si="850"/>
        <v>0</v>
      </c>
      <c r="AU1148" s="81"/>
      <c r="AV1148" s="81"/>
      <c r="AW1148" s="81"/>
      <c r="AX1148" s="82"/>
      <c r="AY1148" s="96">
        <f t="shared" si="851"/>
        <v>0</v>
      </c>
      <c r="AZ1148" s="81"/>
      <c r="BA1148" s="81"/>
      <c r="BB1148" s="81"/>
      <c r="BC1148" s="92"/>
      <c r="BD1148" s="107"/>
      <c r="BE1148" s="102"/>
      <c r="BF1148" s="96">
        <f t="shared" si="852"/>
        <v>0</v>
      </c>
      <c r="BG1148" s="81"/>
      <c r="BH1148" s="81"/>
      <c r="BI1148" s="81"/>
      <c r="BJ1148" s="82"/>
      <c r="BK1148" s="96">
        <f t="shared" si="853"/>
        <v>0</v>
      </c>
      <c r="BL1148" s="81"/>
      <c r="BM1148" s="81"/>
      <c r="BN1148" s="81"/>
      <c r="BO1148" s="92"/>
      <c r="BP1148" s="40">
        <f t="shared" si="854"/>
        <v>0</v>
      </c>
      <c r="BQ1148" s="81"/>
      <c r="BR1148" s="81"/>
      <c r="BS1148" s="81"/>
      <c r="BT1148" s="92"/>
      <c r="BU1148" s="96">
        <f t="shared" si="855"/>
        <v>0</v>
      </c>
      <c r="BV1148" s="81"/>
      <c r="BW1148" s="81"/>
      <c r="BX1148" s="81"/>
      <c r="BY1148" s="92"/>
      <c r="CA1148" s="39">
        <v>1114</v>
      </c>
      <c r="CB1148" s="31"/>
      <c r="CC1148" s="31"/>
      <c r="CD1148" s="31"/>
      <c r="CE1148" s="31"/>
      <c r="CF1148" s="31">
        <f t="shared" si="856"/>
        <v>0</v>
      </c>
    </row>
    <row r="1149" spans="1:84" ht="16.5" customHeight="1" x14ac:dyDescent="0.15">
      <c r="A1149" s="213">
        <f t="shared" si="837"/>
        <v>1135</v>
      </c>
      <c r="B1149" s="74"/>
      <c r="C1149" s="140"/>
      <c r="D1149" s="137"/>
      <c r="E1149" s="134"/>
      <c r="F1149" s="138"/>
      <c r="G1149" s="52"/>
      <c r="H1149" s="148"/>
      <c r="I1149" s="58"/>
      <c r="J1149" s="59"/>
      <c r="K1149" s="68"/>
      <c r="L1149" s="68"/>
      <c r="M1149" s="68"/>
      <c r="N1149" s="68"/>
      <c r="O1149" s="68"/>
      <c r="P1149" s="68"/>
      <c r="Q1149" s="69"/>
      <c r="R1149" s="109"/>
      <c r="S1149" s="109"/>
      <c r="T1149" s="114"/>
      <c r="U1149" s="36">
        <f t="shared" si="838"/>
        <v>0</v>
      </c>
      <c r="V1149" s="37">
        <f t="shared" si="839"/>
        <v>0</v>
      </c>
      <c r="W1149" s="37">
        <f t="shared" si="840"/>
        <v>0</v>
      </c>
      <c r="X1149" s="37">
        <f t="shared" si="841"/>
        <v>0</v>
      </c>
      <c r="Y1149" s="38">
        <f t="shared" si="842"/>
        <v>0</v>
      </c>
      <c r="Z1149" s="36">
        <f t="shared" si="843"/>
        <v>0</v>
      </c>
      <c r="AA1149" s="37">
        <f t="shared" si="844"/>
        <v>0</v>
      </c>
      <c r="AB1149" s="37">
        <f t="shared" si="845"/>
        <v>0</v>
      </c>
      <c r="AC1149" s="37">
        <f t="shared" si="846"/>
        <v>0</v>
      </c>
      <c r="AD1149" s="38">
        <f t="shared" si="847"/>
        <v>0</v>
      </c>
      <c r="AE1149" s="102"/>
      <c r="AF1149" s="102"/>
      <c r="AH1149" s="101">
        <f t="shared" si="848"/>
        <v>0</v>
      </c>
      <c r="AI1149" s="83"/>
      <c r="AJ1149" s="83"/>
      <c r="AK1149" s="83"/>
      <c r="AL1149" s="84"/>
      <c r="AM1149" s="107"/>
      <c r="AN1149" s="117"/>
      <c r="AO1149" s="96">
        <f t="shared" si="849"/>
        <v>0</v>
      </c>
      <c r="AP1149" s="83"/>
      <c r="AQ1149" s="83"/>
      <c r="AR1149" s="83"/>
      <c r="AS1149" s="88"/>
      <c r="AT1149" s="15">
        <f t="shared" si="850"/>
        <v>0</v>
      </c>
      <c r="AU1149" s="83"/>
      <c r="AV1149" s="83"/>
      <c r="AW1149" s="83"/>
      <c r="AX1149" s="84"/>
      <c r="AY1149" s="96">
        <f t="shared" si="851"/>
        <v>0</v>
      </c>
      <c r="AZ1149" s="83"/>
      <c r="BA1149" s="83"/>
      <c r="BB1149" s="83"/>
      <c r="BC1149" s="93"/>
      <c r="BD1149" s="107"/>
      <c r="BE1149" s="102"/>
      <c r="BF1149" s="96">
        <f t="shared" si="852"/>
        <v>0</v>
      </c>
      <c r="BG1149" s="83"/>
      <c r="BH1149" s="83"/>
      <c r="BI1149" s="83"/>
      <c r="BJ1149" s="84"/>
      <c r="BK1149" s="96">
        <f t="shared" si="853"/>
        <v>0</v>
      </c>
      <c r="BL1149" s="83"/>
      <c r="BM1149" s="83"/>
      <c r="BN1149" s="83"/>
      <c r="BO1149" s="93"/>
      <c r="BP1149" s="40">
        <f t="shared" si="854"/>
        <v>0</v>
      </c>
      <c r="BQ1149" s="83"/>
      <c r="BR1149" s="83"/>
      <c r="BS1149" s="83"/>
      <c r="BT1149" s="93"/>
      <c r="BU1149" s="96">
        <f t="shared" si="855"/>
        <v>0</v>
      </c>
      <c r="BV1149" s="83"/>
      <c r="BW1149" s="83"/>
      <c r="BX1149" s="83"/>
      <c r="BY1149" s="93"/>
      <c r="CA1149" s="39">
        <v>1115</v>
      </c>
      <c r="CB1149" s="31"/>
      <c r="CC1149" s="31"/>
      <c r="CD1149" s="31"/>
      <c r="CE1149" s="31"/>
      <c r="CF1149" s="31">
        <f t="shared" si="856"/>
        <v>0</v>
      </c>
    </row>
    <row r="1150" spans="1:84" ht="16.5" customHeight="1" x14ac:dyDescent="0.15">
      <c r="A1150" s="213">
        <f t="shared" si="837"/>
        <v>1136</v>
      </c>
      <c r="B1150" s="73"/>
      <c r="C1150" s="136"/>
      <c r="D1150" s="133"/>
      <c r="E1150" s="134"/>
      <c r="F1150" s="135"/>
      <c r="G1150" s="49"/>
      <c r="H1150" s="148"/>
      <c r="I1150" s="58"/>
      <c r="J1150" s="59"/>
      <c r="K1150" s="66"/>
      <c r="L1150" s="66"/>
      <c r="M1150" s="66"/>
      <c r="N1150" s="66"/>
      <c r="O1150" s="66"/>
      <c r="P1150" s="66"/>
      <c r="Q1150" s="67"/>
      <c r="R1150" s="109"/>
      <c r="S1150" s="109"/>
      <c r="T1150" s="112"/>
      <c r="U1150" s="30">
        <f t="shared" si="838"/>
        <v>0</v>
      </c>
      <c r="V1150" s="32">
        <f t="shared" si="839"/>
        <v>0</v>
      </c>
      <c r="W1150" s="32">
        <f t="shared" si="840"/>
        <v>0</v>
      </c>
      <c r="X1150" s="32">
        <f t="shared" si="841"/>
        <v>0</v>
      </c>
      <c r="Y1150" s="17">
        <f t="shared" si="842"/>
        <v>0</v>
      </c>
      <c r="Z1150" s="30">
        <f t="shared" si="843"/>
        <v>0</v>
      </c>
      <c r="AA1150" s="32">
        <f t="shared" si="844"/>
        <v>0</v>
      </c>
      <c r="AB1150" s="32">
        <f t="shared" si="845"/>
        <v>0</v>
      </c>
      <c r="AC1150" s="32">
        <f t="shared" si="846"/>
        <v>0</v>
      </c>
      <c r="AD1150" s="17">
        <f t="shared" si="847"/>
        <v>0</v>
      </c>
      <c r="AE1150" s="102"/>
      <c r="AF1150" s="102"/>
      <c r="AH1150" s="100">
        <f t="shared" si="848"/>
        <v>0</v>
      </c>
      <c r="AI1150" s="81"/>
      <c r="AJ1150" s="81"/>
      <c r="AK1150" s="81"/>
      <c r="AL1150" s="82"/>
      <c r="AM1150" s="107"/>
      <c r="AN1150" s="117"/>
      <c r="AO1150" s="96">
        <f t="shared" si="849"/>
        <v>0</v>
      </c>
      <c r="AP1150" s="81"/>
      <c r="AQ1150" s="81"/>
      <c r="AR1150" s="81"/>
      <c r="AS1150" s="87"/>
      <c r="AT1150" s="15">
        <f t="shared" si="850"/>
        <v>0</v>
      </c>
      <c r="AU1150" s="81"/>
      <c r="AV1150" s="81"/>
      <c r="AW1150" s="81"/>
      <c r="AX1150" s="82"/>
      <c r="AY1150" s="96">
        <f t="shared" si="851"/>
        <v>0</v>
      </c>
      <c r="AZ1150" s="81"/>
      <c r="BA1150" s="81"/>
      <c r="BB1150" s="81"/>
      <c r="BC1150" s="92"/>
      <c r="BD1150" s="107"/>
      <c r="BE1150" s="102"/>
      <c r="BF1150" s="96">
        <f t="shared" si="852"/>
        <v>0</v>
      </c>
      <c r="BG1150" s="81"/>
      <c r="BH1150" s="81"/>
      <c r="BI1150" s="81"/>
      <c r="BJ1150" s="82"/>
      <c r="BK1150" s="96">
        <f t="shared" si="853"/>
        <v>0</v>
      </c>
      <c r="BL1150" s="81"/>
      <c r="BM1150" s="81"/>
      <c r="BN1150" s="81"/>
      <c r="BO1150" s="92"/>
      <c r="BP1150" s="40">
        <f t="shared" si="854"/>
        <v>0</v>
      </c>
      <c r="BQ1150" s="81"/>
      <c r="BR1150" s="81"/>
      <c r="BS1150" s="81"/>
      <c r="BT1150" s="92"/>
      <c r="BU1150" s="96">
        <f t="shared" si="855"/>
        <v>0</v>
      </c>
      <c r="BV1150" s="81"/>
      <c r="BW1150" s="81"/>
      <c r="BX1150" s="81"/>
      <c r="BY1150" s="92"/>
      <c r="CA1150" s="39">
        <v>1116</v>
      </c>
      <c r="CB1150" s="31"/>
      <c r="CC1150" s="31"/>
      <c r="CD1150" s="31"/>
      <c r="CE1150" s="31"/>
      <c r="CF1150" s="31">
        <f t="shared" si="856"/>
        <v>0</v>
      </c>
    </row>
    <row r="1151" spans="1:84" ht="16.5" customHeight="1" x14ac:dyDescent="0.15">
      <c r="A1151" s="213">
        <f t="shared" si="837"/>
        <v>1137</v>
      </c>
      <c r="B1151" s="74"/>
      <c r="C1151" s="140"/>
      <c r="D1151" s="137"/>
      <c r="E1151" s="134"/>
      <c r="F1151" s="138"/>
      <c r="G1151" s="52"/>
      <c r="H1151" s="148"/>
      <c r="I1151" s="58"/>
      <c r="J1151" s="59"/>
      <c r="K1151" s="68"/>
      <c r="L1151" s="68"/>
      <c r="M1151" s="68"/>
      <c r="N1151" s="68"/>
      <c r="O1151" s="68"/>
      <c r="P1151" s="68"/>
      <c r="Q1151" s="69"/>
      <c r="R1151" s="109"/>
      <c r="S1151" s="109"/>
      <c r="T1151" s="114"/>
      <c r="U1151" s="36">
        <f t="shared" si="838"/>
        <v>0</v>
      </c>
      <c r="V1151" s="37">
        <f t="shared" si="839"/>
        <v>0</v>
      </c>
      <c r="W1151" s="37">
        <f t="shared" si="840"/>
        <v>0</v>
      </c>
      <c r="X1151" s="37">
        <f t="shared" si="841"/>
        <v>0</v>
      </c>
      <c r="Y1151" s="38">
        <f t="shared" si="842"/>
        <v>0</v>
      </c>
      <c r="Z1151" s="36">
        <f t="shared" si="843"/>
        <v>0</v>
      </c>
      <c r="AA1151" s="37">
        <f t="shared" si="844"/>
        <v>0</v>
      </c>
      <c r="AB1151" s="37">
        <f t="shared" si="845"/>
        <v>0</v>
      </c>
      <c r="AC1151" s="37">
        <f t="shared" si="846"/>
        <v>0</v>
      </c>
      <c r="AD1151" s="38">
        <f t="shared" si="847"/>
        <v>0</v>
      </c>
      <c r="AE1151" s="102"/>
      <c r="AF1151" s="102"/>
      <c r="AH1151" s="101">
        <f t="shared" si="848"/>
        <v>0</v>
      </c>
      <c r="AI1151" s="83"/>
      <c r="AJ1151" s="83"/>
      <c r="AK1151" s="83"/>
      <c r="AL1151" s="84"/>
      <c r="AM1151" s="107"/>
      <c r="AN1151" s="117"/>
      <c r="AO1151" s="96">
        <f t="shared" si="849"/>
        <v>0</v>
      </c>
      <c r="AP1151" s="83"/>
      <c r="AQ1151" s="83"/>
      <c r="AR1151" s="83"/>
      <c r="AS1151" s="88"/>
      <c r="AT1151" s="15">
        <f t="shared" si="850"/>
        <v>0</v>
      </c>
      <c r="AU1151" s="83"/>
      <c r="AV1151" s="83"/>
      <c r="AW1151" s="83"/>
      <c r="AX1151" s="84"/>
      <c r="AY1151" s="96">
        <f t="shared" si="851"/>
        <v>0</v>
      </c>
      <c r="AZ1151" s="83"/>
      <c r="BA1151" s="83"/>
      <c r="BB1151" s="83"/>
      <c r="BC1151" s="93"/>
      <c r="BD1151" s="107"/>
      <c r="BE1151" s="102"/>
      <c r="BF1151" s="96">
        <f t="shared" si="852"/>
        <v>0</v>
      </c>
      <c r="BG1151" s="83"/>
      <c r="BH1151" s="83"/>
      <c r="BI1151" s="83"/>
      <c r="BJ1151" s="84"/>
      <c r="BK1151" s="96">
        <f t="shared" si="853"/>
        <v>0</v>
      </c>
      <c r="BL1151" s="83"/>
      <c r="BM1151" s="83"/>
      <c r="BN1151" s="83"/>
      <c r="BO1151" s="93"/>
      <c r="BP1151" s="40">
        <f t="shared" si="854"/>
        <v>0</v>
      </c>
      <c r="BQ1151" s="83"/>
      <c r="BR1151" s="83"/>
      <c r="BS1151" s="83"/>
      <c r="BT1151" s="93"/>
      <c r="BU1151" s="96">
        <f t="shared" si="855"/>
        <v>0</v>
      </c>
      <c r="BV1151" s="83"/>
      <c r="BW1151" s="83"/>
      <c r="BX1151" s="83"/>
      <c r="BY1151" s="93"/>
      <c r="CA1151" s="39">
        <v>1117</v>
      </c>
      <c r="CB1151" s="31"/>
      <c r="CC1151" s="31"/>
      <c r="CD1151" s="31"/>
      <c r="CE1151" s="31"/>
      <c r="CF1151" s="31">
        <f t="shared" si="856"/>
        <v>0</v>
      </c>
    </row>
    <row r="1152" spans="1:84" ht="16.5" customHeight="1" x14ac:dyDescent="0.15">
      <c r="A1152" s="213">
        <f t="shared" si="837"/>
        <v>1138</v>
      </c>
      <c r="B1152" s="73"/>
      <c r="C1152" s="136"/>
      <c r="D1152" s="133"/>
      <c r="E1152" s="134"/>
      <c r="F1152" s="135"/>
      <c r="G1152" s="49"/>
      <c r="H1152" s="148"/>
      <c r="I1152" s="58"/>
      <c r="J1152" s="59"/>
      <c r="K1152" s="66"/>
      <c r="L1152" s="66"/>
      <c r="M1152" s="66"/>
      <c r="N1152" s="66"/>
      <c r="O1152" s="66"/>
      <c r="P1152" s="66"/>
      <c r="Q1152" s="67"/>
      <c r="R1152" s="109"/>
      <c r="S1152" s="109"/>
      <c r="T1152" s="112"/>
      <c r="U1152" s="30">
        <f t="shared" si="838"/>
        <v>0</v>
      </c>
      <c r="V1152" s="32">
        <f t="shared" si="839"/>
        <v>0</v>
      </c>
      <c r="W1152" s="32">
        <f t="shared" si="840"/>
        <v>0</v>
      </c>
      <c r="X1152" s="32">
        <f t="shared" si="841"/>
        <v>0</v>
      </c>
      <c r="Y1152" s="17">
        <f t="shared" si="842"/>
        <v>0</v>
      </c>
      <c r="Z1152" s="30">
        <f t="shared" si="843"/>
        <v>0</v>
      </c>
      <c r="AA1152" s="32">
        <f t="shared" si="844"/>
        <v>0</v>
      </c>
      <c r="AB1152" s="32">
        <f t="shared" si="845"/>
        <v>0</v>
      </c>
      <c r="AC1152" s="32">
        <f t="shared" si="846"/>
        <v>0</v>
      </c>
      <c r="AD1152" s="17">
        <f t="shared" si="847"/>
        <v>0</v>
      </c>
      <c r="AE1152" s="102"/>
      <c r="AF1152" s="102"/>
      <c r="AH1152" s="100">
        <f t="shared" si="848"/>
        <v>0</v>
      </c>
      <c r="AI1152" s="81"/>
      <c r="AJ1152" s="81"/>
      <c r="AK1152" s="81"/>
      <c r="AL1152" s="82"/>
      <c r="AM1152" s="107"/>
      <c r="AN1152" s="117"/>
      <c r="AO1152" s="96">
        <f t="shared" si="849"/>
        <v>0</v>
      </c>
      <c r="AP1152" s="81"/>
      <c r="AQ1152" s="81"/>
      <c r="AR1152" s="81"/>
      <c r="AS1152" s="87"/>
      <c r="AT1152" s="15">
        <f t="shared" si="850"/>
        <v>0</v>
      </c>
      <c r="AU1152" s="81"/>
      <c r="AV1152" s="81"/>
      <c r="AW1152" s="81"/>
      <c r="AX1152" s="82"/>
      <c r="AY1152" s="96">
        <f t="shared" si="851"/>
        <v>0</v>
      </c>
      <c r="AZ1152" s="81"/>
      <c r="BA1152" s="81"/>
      <c r="BB1152" s="81"/>
      <c r="BC1152" s="92"/>
      <c r="BD1152" s="107"/>
      <c r="BE1152" s="102"/>
      <c r="BF1152" s="96">
        <f t="shared" si="852"/>
        <v>0</v>
      </c>
      <c r="BG1152" s="81"/>
      <c r="BH1152" s="81"/>
      <c r="BI1152" s="81"/>
      <c r="BJ1152" s="82"/>
      <c r="BK1152" s="96">
        <f t="shared" si="853"/>
        <v>0</v>
      </c>
      <c r="BL1152" s="81"/>
      <c r="BM1152" s="81"/>
      <c r="BN1152" s="81"/>
      <c r="BO1152" s="92"/>
      <c r="BP1152" s="40">
        <f t="shared" si="854"/>
        <v>0</v>
      </c>
      <c r="BQ1152" s="81"/>
      <c r="BR1152" s="81"/>
      <c r="BS1152" s="81"/>
      <c r="BT1152" s="92"/>
      <c r="BU1152" s="96">
        <f t="shared" si="855"/>
        <v>0</v>
      </c>
      <c r="BV1152" s="81"/>
      <c r="BW1152" s="81"/>
      <c r="BX1152" s="81"/>
      <c r="BY1152" s="92"/>
      <c r="CA1152" s="39">
        <v>1118</v>
      </c>
      <c r="CB1152" s="31"/>
      <c r="CC1152" s="31"/>
      <c r="CD1152" s="31"/>
      <c r="CE1152" s="31"/>
      <c r="CF1152" s="31">
        <f t="shared" si="856"/>
        <v>0</v>
      </c>
    </row>
    <row r="1153" spans="1:84" ht="16.5" customHeight="1" x14ac:dyDescent="0.15">
      <c r="A1153" s="213">
        <f t="shared" si="837"/>
        <v>1139</v>
      </c>
      <c r="B1153" s="74"/>
      <c r="C1153" s="140"/>
      <c r="D1153" s="137"/>
      <c r="E1153" s="134"/>
      <c r="F1153" s="138"/>
      <c r="G1153" s="52"/>
      <c r="H1153" s="148"/>
      <c r="I1153" s="58"/>
      <c r="J1153" s="59"/>
      <c r="K1153" s="68"/>
      <c r="L1153" s="68"/>
      <c r="M1153" s="68"/>
      <c r="N1153" s="68"/>
      <c r="O1153" s="68"/>
      <c r="P1153" s="68"/>
      <c r="Q1153" s="69"/>
      <c r="R1153" s="109"/>
      <c r="S1153" s="109"/>
      <c r="T1153" s="114"/>
      <c r="U1153" s="36">
        <f t="shared" si="838"/>
        <v>0</v>
      </c>
      <c r="V1153" s="37">
        <f t="shared" si="839"/>
        <v>0</v>
      </c>
      <c r="W1153" s="37">
        <f t="shared" si="840"/>
        <v>0</v>
      </c>
      <c r="X1153" s="37">
        <f t="shared" si="841"/>
        <v>0</v>
      </c>
      <c r="Y1153" s="38">
        <f t="shared" si="842"/>
        <v>0</v>
      </c>
      <c r="Z1153" s="36">
        <f t="shared" si="843"/>
        <v>0</v>
      </c>
      <c r="AA1153" s="37">
        <f t="shared" si="844"/>
        <v>0</v>
      </c>
      <c r="AB1153" s="37">
        <f t="shared" si="845"/>
        <v>0</v>
      </c>
      <c r="AC1153" s="37">
        <f t="shared" si="846"/>
        <v>0</v>
      </c>
      <c r="AD1153" s="38">
        <f t="shared" si="847"/>
        <v>0</v>
      </c>
      <c r="AE1153" s="102"/>
      <c r="AF1153" s="102"/>
      <c r="AH1153" s="101">
        <f t="shared" si="848"/>
        <v>0</v>
      </c>
      <c r="AI1153" s="83"/>
      <c r="AJ1153" s="83"/>
      <c r="AK1153" s="83"/>
      <c r="AL1153" s="84"/>
      <c r="AM1153" s="107"/>
      <c r="AN1153" s="117"/>
      <c r="AO1153" s="96">
        <f t="shared" si="849"/>
        <v>0</v>
      </c>
      <c r="AP1153" s="83"/>
      <c r="AQ1153" s="83"/>
      <c r="AR1153" s="83"/>
      <c r="AS1153" s="88"/>
      <c r="AT1153" s="15">
        <f t="shared" si="850"/>
        <v>0</v>
      </c>
      <c r="AU1153" s="83"/>
      <c r="AV1153" s="83"/>
      <c r="AW1153" s="83"/>
      <c r="AX1153" s="84"/>
      <c r="AY1153" s="96">
        <f t="shared" si="851"/>
        <v>0</v>
      </c>
      <c r="AZ1153" s="83"/>
      <c r="BA1153" s="83"/>
      <c r="BB1153" s="83"/>
      <c r="BC1153" s="93"/>
      <c r="BD1153" s="107"/>
      <c r="BE1153" s="102"/>
      <c r="BF1153" s="96">
        <f t="shared" si="852"/>
        <v>0</v>
      </c>
      <c r="BG1153" s="83"/>
      <c r="BH1153" s="83"/>
      <c r="BI1153" s="83"/>
      <c r="BJ1153" s="84"/>
      <c r="BK1153" s="96">
        <f t="shared" si="853"/>
        <v>0</v>
      </c>
      <c r="BL1153" s="83"/>
      <c r="BM1153" s="83"/>
      <c r="BN1153" s="83"/>
      <c r="BO1153" s="93"/>
      <c r="BP1153" s="40">
        <f t="shared" si="854"/>
        <v>0</v>
      </c>
      <c r="BQ1153" s="83"/>
      <c r="BR1153" s="83"/>
      <c r="BS1153" s="83"/>
      <c r="BT1153" s="93"/>
      <c r="BU1153" s="96">
        <f t="shared" si="855"/>
        <v>0</v>
      </c>
      <c r="BV1153" s="83"/>
      <c r="BW1153" s="83"/>
      <c r="BX1153" s="83"/>
      <c r="BY1153" s="93"/>
      <c r="CA1153" s="39">
        <v>1119</v>
      </c>
      <c r="CB1153" s="31"/>
      <c r="CC1153" s="31"/>
      <c r="CD1153" s="31"/>
      <c r="CE1153" s="31"/>
      <c r="CF1153" s="31">
        <f t="shared" si="856"/>
        <v>0</v>
      </c>
    </row>
    <row r="1154" spans="1:84" ht="16.5" customHeight="1" x14ac:dyDescent="0.15">
      <c r="A1154" s="213">
        <f t="shared" si="837"/>
        <v>1140</v>
      </c>
      <c r="B1154" s="73"/>
      <c r="C1154" s="136"/>
      <c r="D1154" s="133"/>
      <c r="E1154" s="134"/>
      <c r="F1154" s="135"/>
      <c r="G1154" s="49"/>
      <c r="H1154" s="148"/>
      <c r="I1154" s="58"/>
      <c r="J1154" s="59"/>
      <c r="K1154" s="66"/>
      <c r="L1154" s="66"/>
      <c r="M1154" s="66"/>
      <c r="N1154" s="66"/>
      <c r="O1154" s="66"/>
      <c r="P1154" s="66"/>
      <c r="Q1154" s="67"/>
      <c r="R1154" s="109"/>
      <c r="S1154" s="109"/>
      <c r="T1154" s="112"/>
      <c r="U1154" s="30">
        <f t="shared" si="838"/>
        <v>0</v>
      </c>
      <c r="V1154" s="32">
        <f t="shared" si="839"/>
        <v>0</v>
      </c>
      <c r="W1154" s="32">
        <f t="shared" si="840"/>
        <v>0</v>
      </c>
      <c r="X1154" s="32">
        <f t="shared" si="841"/>
        <v>0</v>
      </c>
      <c r="Y1154" s="17">
        <f t="shared" si="842"/>
        <v>0</v>
      </c>
      <c r="Z1154" s="30">
        <f t="shared" si="843"/>
        <v>0</v>
      </c>
      <c r="AA1154" s="32">
        <f t="shared" si="844"/>
        <v>0</v>
      </c>
      <c r="AB1154" s="32">
        <f t="shared" si="845"/>
        <v>0</v>
      </c>
      <c r="AC1154" s="32">
        <f t="shared" si="846"/>
        <v>0</v>
      </c>
      <c r="AD1154" s="17">
        <f t="shared" si="847"/>
        <v>0</v>
      </c>
      <c r="AE1154" s="102"/>
      <c r="AF1154" s="102"/>
      <c r="AH1154" s="100">
        <f t="shared" si="848"/>
        <v>0</v>
      </c>
      <c r="AI1154" s="81"/>
      <c r="AJ1154" s="81"/>
      <c r="AK1154" s="81"/>
      <c r="AL1154" s="82"/>
      <c r="AM1154" s="107"/>
      <c r="AN1154" s="117"/>
      <c r="AO1154" s="96">
        <f t="shared" si="849"/>
        <v>0</v>
      </c>
      <c r="AP1154" s="81"/>
      <c r="AQ1154" s="81"/>
      <c r="AR1154" s="81"/>
      <c r="AS1154" s="87"/>
      <c r="AT1154" s="15">
        <f t="shared" si="850"/>
        <v>0</v>
      </c>
      <c r="AU1154" s="81"/>
      <c r="AV1154" s="81"/>
      <c r="AW1154" s="81"/>
      <c r="AX1154" s="82"/>
      <c r="AY1154" s="96">
        <f t="shared" si="851"/>
        <v>0</v>
      </c>
      <c r="AZ1154" s="81"/>
      <c r="BA1154" s="81"/>
      <c r="BB1154" s="81"/>
      <c r="BC1154" s="92"/>
      <c r="BD1154" s="107"/>
      <c r="BE1154" s="102"/>
      <c r="BF1154" s="96">
        <f t="shared" si="852"/>
        <v>0</v>
      </c>
      <c r="BG1154" s="81"/>
      <c r="BH1154" s="81"/>
      <c r="BI1154" s="81"/>
      <c r="BJ1154" s="82"/>
      <c r="BK1154" s="96">
        <f t="shared" si="853"/>
        <v>0</v>
      </c>
      <c r="BL1154" s="81"/>
      <c r="BM1154" s="81"/>
      <c r="BN1154" s="81"/>
      <c r="BO1154" s="92"/>
      <c r="BP1154" s="40">
        <f t="shared" si="854"/>
        <v>0</v>
      </c>
      <c r="BQ1154" s="81"/>
      <c r="BR1154" s="81"/>
      <c r="BS1154" s="81"/>
      <c r="BT1154" s="92"/>
      <c r="BU1154" s="96">
        <f t="shared" si="855"/>
        <v>0</v>
      </c>
      <c r="BV1154" s="81"/>
      <c r="BW1154" s="81"/>
      <c r="BX1154" s="81"/>
      <c r="BY1154" s="92"/>
      <c r="CA1154" s="39">
        <v>1120</v>
      </c>
      <c r="CB1154" s="31"/>
      <c r="CC1154" s="31"/>
      <c r="CD1154" s="31"/>
      <c r="CE1154" s="31"/>
      <c r="CF1154" s="31">
        <f t="shared" si="856"/>
        <v>0</v>
      </c>
    </row>
    <row r="1155" spans="1:84" ht="16.5" customHeight="1" x14ac:dyDescent="0.15">
      <c r="A1155" s="213">
        <f t="shared" si="837"/>
        <v>1141</v>
      </c>
      <c r="B1155" s="74"/>
      <c r="C1155" s="140"/>
      <c r="D1155" s="137"/>
      <c r="E1155" s="134"/>
      <c r="F1155" s="138"/>
      <c r="G1155" s="52"/>
      <c r="H1155" s="148"/>
      <c r="I1155" s="58"/>
      <c r="J1155" s="59"/>
      <c r="K1155" s="68"/>
      <c r="L1155" s="68"/>
      <c r="M1155" s="68"/>
      <c r="N1155" s="68"/>
      <c r="O1155" s="68"/>
      <c r="P1155" s="68"/>
      <c r="Q1155" s="69"/>
      <c r="R1155" s="109"/>
      <c r="S1155" s="109"/>
      <c r="T1155" s="114"/>
      <c r="U1155" s="36">
        <f t="shared" si="838"/>
        <v>0</v>
      </c>
      <c r="V1155" s="37">
        <f t="shared" si="839"/>
        <v>0</v>
      </c>
      <c r="W1155" s="37">
        <f t="shared" si="840"/>
        <v>0</v>
      </c>
      <c r="X1155" s="37">
        <f t="shared" si="841"/>
        <v>0</v>
      </c>
      <c r="Y1155" s="38">
        <f t="shared" si="842"/>
        <v>0</v>
      </c>
      <c r="Z1155" s="36">
        <f t="shared" si="843"/>
        <v>0</v>
      </c>
      <c r="AA1155" s="37">
        <f t="shared" si="844"/>
        <v>0</v>
      </c>
      <c r="AB1155" s="37">
        <f t="shared" si="845"/>
        <v>0</v>
      </c>
      <c r="AC1155" s="37">
        <f t="shared" si="846"/>
        <v>0</v>
      </c>
      <c r="AD1155" s="38">
        <f t="shared" si="847"/>
        <v>0</v>
      </c>
      <c r="AE1155" s="102"/>
      <c r="AF1155" s="102"/>
      <c r="AH1155" s="101">
        <f t="shared" si="848"/>
        <v>0</v>
      </c>
      <c r="AI1155" s="83"/>
      <c r="AJ1155" s="83"/>
      <c r="AK1155" s="83"/>
      <c r="AL1155" s="84"/>
      <c r="AM1155" s="107"/>
      <c r="AN1155" s="117"/>
      <c r="AO1155" s="96">
        <f t="shared" si="849"/>
        <v>0</v>
      </c>
      <c r="AP1155" s="83"/>
      <c r="AQ1155" s="83"/>
      <c r="AR1155" s="83"/>
      <c r="AS1155" s="88"/>
      <c r="AT1155" s="15">
        <f t="shared" si="850"/>
        <v>0</v>
      </c>
      <c r="AU1155" s="83"/>
      <c r="AV1155" s="83"/>
      <c r="AW1155" s="83"/>
      <c r="AX1155" s="84"/>
      <c r="AY1155" s="96">
        <f t="shared" si="851"/>
        <v>0</v>
      </c>
      <c r="AZ1155" s="83"/>
      <c r="BA1155" s="83"/>
      <c r="BB1155" s="83"/>
      <c r="BC1155" s="93"/>
      <c r="BD1155" s="107"/>
      <c r="BE1155" s="102"/>
      <c r="BF1155" s="96">
        <f t="shared" si="852"/>
        <v>0</v>
      </c>
      <c r="BG1155" s="83"/>
      <c r="BH1155" s="83"/>
      <c r="BI1155" s="83"/>
      <c r="BJ1155" s="84"/>
      <c r="BK1155" s="96">
        <f t="shared" si="853"/>
        <v>0</v>
      </c>
      <c r="BL1155" s="83"/>
      <c r="BM1155" s="83"/>
      <c r="BN1155" s="83"/>
      <c r="BO1155" s="93"/>
      <c r="BP1155" s="40">
        <f t="shared" si="854"/>
        <v>0</v>
      </c>
      <c r="BQ1155" s="83"/>
      <c r="BR1155" s="83"/>
      <c r="BS1155" s="83"/>
      <c r="BT1155" s="93"/>
      <c r="BU1155" s="96">
        <f t="shared" si="855"/>
        <v>0</v>
      </c>
      <c r="BV1155" s="83"/>
      <c r="BW1155" s="83"/>
      <c r="BX1155" s="83"/>
      <c r="BY1155" s="93"/>
      <c r="CA1155" s="39">
        <v>1121</v>
      </c>
      <c r="CB1155" s="31"/>
      <c r="CC1155" s="31"/>
      <c r="CD1155" s="31"/>
      <c r="CE1155" s="31"/>
      <c r="CF1155" s="31">
        <f t="shared" si="856"/>
        <v>0</v>
      </c>
    </row>
    <row r="1156" spans="1:84" ht="16.5" customHeight="1" x14ac:dyDescent="0.15">
      <c r="A1156" s="213">
        <f t="shared" si="837"/>
        <v>1142</v>
      </c>
      <c r="B1156" s="73"/>
      <c r="C1156" s="136"/>
      <c r="D1156" s="133"/>
      <c r="E1156" s="134"/>
      <c r="F1156" s="135"/>
      <c r="G1156" s="49"/>
      <c r="H1156" s="148"/>
      <c r="I1156" s="58"/>
      <c r="J1156" s="59"/>
      <c r="K1156" s="66"/>
      <c r="L1156" s="66"/>
      <c r="M1156" s="66"/>
      <c r="N1156" s="66"/>
      <c r="O1156" s="66"/>
      <c r="P1156" s="66"/>
      <c r="Q1156" s="67"/>
      <c r="R1156" s="109"/>
      <c r="S1156" s="109"/>
      <c r="T1156" s="112"/>
      <c r="U1156" s="30">
        <f t="shared" si="838"/>
        <v>0</v>
      </c>
      <c r="V1156" s="32">
        <f t="shared" si="839"/>
        <v>0</v>
      </c>
      <c r="W1156" s="32">
        <f t="shared" si="840"/>
        <v>0</v>
      </c>
      <c r="X1156" s="32">
        <f t="shared" si="841"/>
        <v>0</v>
      </c>
      <c r="Y1156" s="17">
        <f t="shared" si="842"/>
        <v>0</v>
      </c>
      <c r="Z1156" s="30">
        <f t="shared" si="843"/>
        <v>0</v>
      </c>
      <c r="AA1156" s="32">
        <f t="shared" si="844"/>
        <v>0</v>
      </c>
      <c r="AB1156" s="32">
        <f t="shared" si="845"/>
        <v>0</v>
      </c>
      <c r="AC1156" s="32">
        <f t="shared" si="846"/>
        <v>0</v>
      </c>
      <c r="AD1156" s="17">
        <f t="shared" si="847"/>
        <v>0</v>
      </c>
      <c r="AE1156" s="102"/>
      <c r="AF1156" s="102"/>
      <c r="AH1156" s="100">
        <f t="shared" si="848"/>
        <v>0</v>
      </c>
      <c r="AI1156" s="81"/>
      <c r="AJ1156" s="81"/>
      <c r="AK1156" s="81"/>
      <c r="AL1156" s="82"/>
      <c r="AM1156" s="107"/>
      <c r="AN1156" s="117"/>
      <c r="AO1156" s="96">
        <f t="shared" si="849"/>
        <v>0</v>
      </c>
      <c r="AP1156" s="81"/>
      <c r="AQ1156" s="81"/>
      <c r="AR1156" s="81"/>
      <c r="AS1156" s="87"/>
      <c r="AT1156" s="15">
        <f t="shared" si="850"/>
        <v>0</v>
      </c>
      <c r="AU1156" s="81"/>
      <c r="AV1156" s="81"/>
      <c r="AW1156" s="81"/>
      <c r="AX1156" s="82"/>
      <c r="AY1156" s="96">
        <f t="shared" si="851"/>
        <v>0</v>
      </c>
      <c r="AZ1156" s="81"/>
      <c r="BA1156" s="81"/>
      <c r="BB1156" s="81"/>
      <c r="BC1156" s="92"/>
      <c r="BD1156" s="107"/>
      <c r="BE1156" s="102"/>
      <c r="BF1156" s="96">
        <f t="shared" si="852"/>
        <v>0</v>
      </c>
      <c r="BG1156" s="81"/>
      <c r="BH1156" s="81"/>
      <c r="BI1156" s="81"/>
      <c r="BJ1156" s="82"/>
      <c r="BK1156" s="96">
        <f t="shared" si="853"/>
        <v>0</v>
      </c>
      <c r="BL1156" s="81"/>
      <c r="BM1156" s="81"/>
      <c r="BN1156" s="81"/>
      <c r="BO1156" s="92"/>
      <c r="BP1156" s="40">
        <f t="shared" si="854"/>
        <v>0</v>
      </c>
      <c r="BQ1156" s="81"/>
      <c r="BR1156" s="81"/>
      <c r="BS1156" s="81"/>
      <c r="BT1156" s="92"/>
      <c r="BU1156" s="96">
        <f t="shared" si="855"/>
        <v>0</v>
      </c>
      <c r="BV1156" s="81"/>
      <c r="BW1156" s="81"/>
      <c r="BX1156" s="81"/>
      <c r="BY1156" s="92"/>
      <c r="CA1156" s="39">
        <v>1122</v>
      </c>
      <c r="CB1156" s="31"/>
      <c r="CC1156" s="31"/>
      <c r="CD1156" s="31"/>
      <c r="CE1156" s="31"/>
      <c r="CF1156" s="31">
        <f t="shared" si="856"/>
        <v>0</v>
      </c>
    </row>
    <row r="1157" spans="1:84" ht="16.5" customHeight="1" x14ac:dyDescent="0.15">
      <c r="A1157" s="11">
        <f t="shared" si="837"/>
        <v>1143</v>
      </c>
      <c r="B1157" s="74"/>
      <c r="C1157" s="140"/>
      <c r="D1157" s="137"/>
      <c r="E1157" s="134"/>
      <c r="F1157" s="138"/>
      <c r="G1157" s="52"/>
      <c r="H1157" s="148"/>
      <c r="I1157" s="58"/>
      <c r="J1157" s="59"/>
      <c r="K1157" s="68"/>
      <c r="L1157" s="68"/>
      <c r="M1157" s="68"/>
      <c r="N1157" s="68"/>
      <c r="O1157" s="68"/>
      <c r="P1157" s="68"/>
      <c r="Q1157" s="69"/>
      <c r="R1157" s="109"/>
      <c r="S1157" s="109"/>
      <c r="T1157" s="114"/>
      <c r="U1157" s="36">
        <f t="shared" si="838"/>
        <v>0</v>
      </c>
      <c r="V1157" s="37">
        <f t="shared" si="839"/>
        <v>0</v>
      </c>
      <c r="W1157" s="37">
        <f t="shared" si="840"/>
        <v>0</v>
      </c>
      <c r="X1157" s="37">
        <f t="shared" si="841"/>
        <v>0</v>
      </c>
      <c r="Y1157" s="38">
        <f t="shared" si="842"/>
        <v>0</v>
      </c>
      <c r="Z1157" s="36">
        <f t="shared" si="843"/>
        <v>0</v>
      </c>
      <c r="AA1157" s="37">
        <f t="shared" si="844"/>
        <v>0</v>
      </c>
      <c r="AB1157" s="37">
        <f t="shared" si="845"/>
        <v>0</v>
      </c>
      <c r="AC1157" s="37">
        <f t="shared" si="846"/>
        <v>0</v>
      </c>
      <c r="AD1157" s="38">
        <f t="shared" si="847"/>
        <v>0</v>
      </c>
      <c r="AE1157" s="102"/>
      <c r="AF1157" s="102"/>
      <c r="AH1157" s="101">
        <f t="shared" si="848"/>
        <v>0</v>
      </c>
      <c r="AI1157" s="83"/>
      <c r="AJ1157" s="83"/>
      <c r="AK1157" s="83"/>
      <c r="AL1157" s="84"/>
      <c r="AM1157" s="107"/>
      <c r="AN1157" s="117"/>
      <c r="AO1157" s="96">
        <f t="shared" si="849"/>
        <v>0</v>
      </c>
      <c r="AP1157" s="83"/>
      <c r="AQ1157" s="83"/>
      <c r="AR1157" s="83"/>
      <c r="AS1157" s="88"/>
      <c r="AT1157" s="15">
        <f t="shared" si="850"/>
        <v>0</v>
      </c>
      <c r="AU1157" s="83"/>
      <c r="AV1157" s="83"/>
      <c r="AW1157" s="83"/>
      <c r="AX1157" s="84"/>
      <c r="AY1157" s="96">
        <f t="shared" si="851"/>
        <v>0</v>
      </c>
      <c r="AZ1157" s="83"/>
      <c r="BA1157" s="83"/>
      <c r="BB1157" s="83"/>
      <c r="BC1157" s="93"/>
      <c r="BD1157" s="107"/>
      <c r="BE1157" s="102"/>
      <c r="BF1157" s="96">
        <f t="shared" si="852"/>
        <v>0</v>
      </c>
      <c r="BG1157" s="83"/>
      <c r="BH1157" s="83"/>
      <c r="BI1157" s="83"/>
      <c r="BJ1157" s="84"/>
      <c r="BK1157" s="96">
        <f t="shared" si="853"/>
        <v>0</v>
      </c>
      <c r="BL1157" s="83"/>
      <c r="BM1157" s="83"/>
      <c r="BN1157" s="83"/>
      <c r="BO1157" s="93"/>
      <c r="BP1157" s="40">
        <f t="shared" si="854"/>
        <v>0</v>
      </c>
      <c r="BQ1157" s="83"/>
      <c r="BR1157" s="83"/>
      <c r="BS1157" s="83"/>
      <c r="BT1157" s="93"/>
      <c r="BU1157" s="96">
        <f t="shared" si="855"/>
        <v>0</v>
      </c>
      <c r="BV1157" s="83"/>
      <c r="BW1157" s="83"/>
      <c r="BX1157" s="83"/>
      <c r="BY1157" s="93"/>
      <c r="CA1157" s="39">
        <v>1123</v>
      </c>
      <c r="CB1157" s="31"/>
      <c r="CC1157" s="31"/>
      <c r="CD1157" s="31"/>
      <c r="CE1157" s="31"/>
      <c r="CF1157" s="31">
        <f t="shared" si="856"/>
        <v>0</v>
      </c>
    </row>
    <row r="1158" spans="1:84" ht="16.5" customHeight="1" x14ac:dyDescent="0.15">
      <c r="A1158" s="11">
        <f t="shared" si="837"/>
        <v>1144</v>
      </c>
      <c r="B1158" s="73"/>
      <c r="C1158" s="136"/>
      <c r="D1158" s="133"/>
      <c r="E1158" s="134"/>
      <c r="F1158" s="135"/>
      <c r="G1158" s="49"/>
      <c r="H1158" s="148"/>
      <c r="I1158" s="58"/>
      <c r="J1158" s="59"/>
      <c r="K1158" s="66"/>
      <c r="L1158" s="66"/>
      <c r="M1158" s="66"/>
      <c r="N1158" s="66"/>
      <c r="O1158" s="66"/>
      <c r="P1158" s="66"/>
      <c r="Q1158" s="67"/>
      <c r="R1158" s="109"/>
      <c r="S1158" s="109"/>
      <c r="T1158" s="112"/>
      <c r="U1158" s="30">
        <f t="shared" si="838"/>
        <v>0</v>
      </c>
      <c r="V1158" s="32">
        <f t="shared" si="839"/>
        <v>0</v>
      </c>
      <c r="W1158" s="32">
        <f t="shared" si="840"/>
        <v>0</v>
      </c>
      <c r="X1158" s="32">
        <f t="shared" si="841"/>
        <v>0</v>
      </c>
      <c r="Y1158" s="17">
        <f t="shared" si="842"/>
        <v>0</v>
      </c>
      <c r="Z1158" s="30">
        <f t="shared" si="843"/>
        <v>0</v>
      </c>
      <c r="AA1158" s="32">
        <f t="shared" si="844"/>
        <v>0</v>
      </c>
      <c r="AB1158" s="32">
        <f t="shared" si="845"/>
        <v>0</v>
      </c>
      <c r="AC1158" s="32">
        <f t="shared" si="846"/>
        <v>0</v>
      </c>
      <c r="AD1158" s="17">
        <f t="shared" si="847"/>
        <v>0</v>
      </c>
      <c r="AE1158" s="102"/>
      <c r="AF1158" s="102"/>
      <c r="AH1158" s="100">
        <f t="shared" si="848"/>
        <v>0</v>
      </c>
      <c r="AI1158" s="81"/>
      <c r="AJ1158" s="81"/>
      <c r="AK1158" s="81"/>
      <c r="AL1158" s="82"/>
      <c r="AM1158" s="107"/>
      <c r="AN1158" s="117"/>
      <c r="AO1158" s="96">
        <f t="shared" si="849"/>
        <v>0</v>
      </c>
      <c r="AP1158" s="81"/>
      <c r="AQ1158" s="81"/>
      <c r="AR1158" s="81"/>
      <c r="AS1158" s="87"/>
      <c r="AT1158" s="15">
        <f t="shared" si="850"/>
        <v>0</v>
      </c>
      <c r="AU1158" s="81"/>
      <c r="AV1158" s="81"/>
      <c r="AW1158" s="81"/>
      <c r="AX1158" s="82"/>
      <c r="AY1158" s="96">
        <f t="shared" si="851"/>
        <v>0</v>
      </c>
      <c r="AZ1158" s="81"/>
      <c r="BA1158" s="81"/>
      <c r="BB1158" s="81"/>
      <c r="BC1158" s="92"/>
      <c r="BD1158" s="107"/>
      <c r="BE1158" s="102"/>
      <c r="BF1158" s="96">
        <f t="shared" si="852"/>
        <v>0</v>
      </c>
      <c r="BG1158" s="81"/>
      <c r="BH1158" s="81"/>
      <c r="BI1158" s="81"/>
      <c r="BJ1158" s="82"/>
      <c r="BK1158" s="96">
        <f t="shared" si="853"/>
        <v>0</v>
      </c>
      <c r="BL1158" s="81"/>
      <c r="BM1158" s="81"/>
      <c r="BN1158" s="81"/>
      <c r="BO1158" s="92"/>
      <c r="BP1158" s="40">
        <f t="shared" si="854"/>
        <v>0</v>
      </c>
      <c r="BQ1158" s="81"/>
      <c r="BR1158" s="81"/>
      <c r="BS1158" s="81"/>
      <c r="BT1158" s="92"/>
      <c r="BU1158" s="96">
        <f t="shared" si="855"/>
        <v>0</v>
      </c>
      <c r="BV1158" s="81"/>
      <c r="BW1158" s="81"/>
      <c r="BX1158" s="81"/>
      <c r="BY1158" s="92"/>
      <c r="CA1158" s="39">
        <v>1124</v>
      </c>
      <c r="CB1158" s="31"/>
      <c r="CC1158" s="31"/>
      <c r="CD1158" s="31"/>
      <c r="CE1158" s="31"/>
      <c r="CF1158" s="31">
        <f t="shared" si="856"/>
        <v>0</v>
      </c>
    </row>
    <row r="1159" spans="1:84" ht="16.5" customHeight="1" x14ac:dyDescent="0.15">
      <c r="A1159" s="11">
        <f t="shared" si="837"/>
        <v>1145</v>
      </c>
      <c r="B1159" s="74"/>
      <c r="C1159" s="140"/>
      <c r="D1159" s="137"/>
      <c r="E1159" s="134"/>
      <c r="F1159" s="138"/>
      <c r="G1159" s="52"/>
      <c r="H1159" s="148"/>
      <c r="I1159" s="58"/>
      <c r="J1159" s="59"/>
      <c r="K1159" s="68"/>
      <c r="L1159" s="68"/>
      <c r="M1159" s="68"/>
      <c r="N1159" s="68"/>
      <c r="O1159" s="68"/>
      <c r="P1159" s="68"/>
      <c r="Q1159" s="69"/>
      <c r="R1159" s="109"/>
      <c r="S1159" s="109"/>
      <c r="T1159" s="114"/>
      <c r="U1159" s="36">
        <f t="shared" si="838"/>
        <v>0</v>
      </c>
      <c r="V1159" s="37">
        <f t="shared" si="839"/>
        <v>0</v>
      </c>
      <c r="W1159" s="37">
        <f t="shared" si="840"/>
        <v>0</v>
      </c>
      <c r="X1159" s="37">
        <f t="shared" si="841"/>
        <v>0</v>
      </c>
      <c r="Y1159" s="38">
        <f t="shared" si="842"/>
        <v>0</v>
      </c>
      <c r="Z1159" s="36">
        <f t="shared" si="843"/>
        <v>0</v>
      </c>
      <c r="AA1159" s="37">
        <f t="shared" si="844"/>
        <v>0</v>
      </c>
      <c r="AB1159" s="37">
        <f t="shared" si="845"/>
        <v>0</v>
      </c>
      <c r="AC1159" s="37">
        <f t="shared" si="846"/>
        <v>0</v>
      </c>
      <c r="AD1159" s="38">
        <f t="shared" si="847"/>
        <v>0</v>
      </c>
      <c r="AE1159" s="102"/>
      <c r="AF1159" s="102"/>
      <c r="AH1159" s="101">
        <f t="shared" si="848"/>
        <v>0</v>
      </c>
      <c r="AI1159" s="83"/>
      <c r="AJ1159" s="83"/>
      <c r="AK1159" s="83"/>
      <c r="AL1159" s="84"/>
      <c r="AM1159" s="107"/>
      <c r="AN1159" s="117"/>
      <c r="AO1159" s="96">
        <f t="shared" si="849"/>
        <v>0</v>
      </c>
      <c r="AP1159" s="83"/>
      <c r="AQ1159" s="83"/>
      <c r="AR1159" s="83"/>
      <c r="AS1159" s="88"/>
      <c r="AT1159" s="15">
        <f t="shared" si="850"/>
        <v>0</v>
      </c>
      <c r="AU1159" s="83"/>
      <c r="AV1159" s="83"/>
      <c r="AW1159" s="83"/>
      <c r="AX1159" s="84"/>
      <c r="AY1159" s="96">
        <f t="shared" si="851"/>
        <v>0</v>
      </c>
      <c r="AZ1159" s="83"/>
      <c r="BA1159" s="83"/>
      <c r="BB1159" s="83"/>
      <c r="BC1159" s="93"/>
      <c r="BD1159" s="107"/>
      <c r="BE1159" s="102"/>
      <c r="BF1159" s="96">
        <f t="shared" si="852"/>
        <v>0</v>
      </c>
      <c r="BG1159" s="83"/>
      <c r="BH1159" s="83"/>
      <c r="BI1159" s="83"/>
      <c r="BJ1159" s="84"/>
      <c r="BK1159" s="96">
        <f t="shared" si="853"/>
        <v>0</v>
      </c>
      <c r="BL1159" s="83"/>
      <c r="BM1159" s="83"/>
      <c r="BN1159" s="83"/>
      <c r="BO1159" s="93"/>
      <c r="BP1159" s="40">
        <f t="shared" si="854"/>
        <v>0</v>
      </c>
      <c r="BQ1159" s="83"/>
      <c r="BR1159" s="83"/>
      <c r="BS1159" s="83"/>
      <c r="BT1159" s="93"/>
      <c r="BU1159" s="96">
        <f t="shared" si="855"/>
        <v>0</v>
      </c>
      <c r="BV1159" s="83"/>
      <c r="BW1159" s="83"/>
      <c r="BX1159" s="83"/>
      <c r="BY1159" s="93"/>
      <c r="CA1159" s="39">
        <v>1125</v>
      </c>
      <c r="CB1159" s="31"/>
      <c r="CC1159" s="31"/>
      <c r="CD1159" s="31"/>
      <c r="CE1159" s="31"/>
      <c r="CF1159" s="31">
        <f t="shared" si="856"/>
        <v>0</v>
      </c>
    </row>
    <row r="1160" spans="1:84" ht="16.5" customHeight="1" x14ac:dyDescent="0.15">
      <c r="A1160" s="11">
        <f t="shared" si="837"/>
        <v>1146</v>
      </c>
      <c r="B1160" s="73"/>
      <c r="C1160" s="136"/>
      <c r="D1160" s="133"/>
      <c r="E1160" s="134"/>
      <c r="F1160" s="135"/>
      <c r="G1160" s="49"/>
      <c r="H1160" s="148"/>
      <c r="I1160" s="58"/>
      <c r="J1160" s="59"/>
      <c r="K1160" s="66"/>
      <c r="L1160" s="66"/>
      <c r="M1160" s="66"/>
      <c r="N1160" s="66"/>
      <c r="O1160" s="66"/>
      <c r="P1160" s="66"/>
      <c r="Q1160" s="67"/>
      <c r="R1160" s="109"/>
      <c r="S1160" s="109"/>
      <c r="T1160" s="112"/>
      <c r="U1160" s="30">
        <f t="shared" si="838"/>
        <v>0</v>
      </c>
      <c r="V1160" s="32">
        <f t="shared" si="839"/>
        <v>0</v>
      </c>
      <c r="W1160" s="32">
        <f t="shared" si="840"/>
        <v>0</v>
      </c>
      <c r="X1160" s="32">
        <f t="shared" si="841"/>
        <v>0</v>
      </c>
      <c r="Y1160" s="17">
        <f t="shared" si="842"/>
        <v>0</v>
      </c>
      <c r="Z1160" s="30">
        <f t="shared" si="843"/>
        <v>0</v>
      </c>
      <c r="AA1160" s="32">
        <f t="shared" si="844"/>
        <v>0</v>
      </c>
      <c r="AB1160" s="32">
        <f t="shared" si="845"/>
        <v>0</v>
      </c>
      <c r="AC1160" s="32">
        <f t="shared" si="846"/>
        <v>0</v>
      </c>
      <c r="AD1160" s="17">
        <f t="shared" si="847"/>
        <v>0</v>
      </c>
      <c r="AE1160" s="102"/>
      <c r="AF1160" s="102"/>
      <c r="AH1160" s="100">
        <f t="shared" si="848"/>
        <v>0</v>
      </c>
      <c r="AI1160" s="81"/>
      <c r="AJ1160" s="81"/>
      <c r="AK1160" s="81"/>
      <c r="AL1160" s="82"/>
      <c r="AM1160" s="107"/>
      <c r="AN1160" s="117"/>
      <c r="AO1160" s="96">
        <f t="shared" si="849"/>
        <v>0</v>
      </c>
      <c r="AP1160" s="81"/>
      <c r="AQ1160" s="81"/>
      <c r="AR1160" s="81"/>
      <c r="AS1160" s="87"/>
      <c r="AT1160" s="15">
        <f t="shared" si="850"/>
        <v>0</v>
      </c>
      <c r="AU1160" s="81"/>
      <c r="AV1160" s="81"/>
      <c r="AW1160" s="81"/>
      <c r="AX1160" s="82"/>
      <c r="AY1160" s="96">
        <f t="shared" si="851"/>
        <v>0</v>
      </c>
      <c r="AZ1160" s="81"/>
      <c r="BA1160" s="81"/>
      <c r="BB1160" s="81"/>
      <c r="BC1160" s="92"/>
      <c r="BD1160" s="107"/>
      <c r="BE1160" s="102"/>
      <c r="BF1160" s="96">
        <f t="shared" si="852"/>
        <v>0</v>
      </c>
      <c r="BG1160" s="81"/>
      <c r="BH1160" s="81"/>
      <c r="BI1160" s="81"/>
      <c r="BJ1160" s="82"/>
      <c r="BK1160" s="96">
        <f t="shared" si="853"/>
        <v>0</v>
      </c>
      <c r="BL1160" s="81"/>
      <c r="BM1160" s="81"/>
      <c r="BN1160" s="81"/>
      <c r="BO1160" s="92"/>
      <c r="BP1160" s="40">
        <f t="shared" si="854"/>
        <v>0</v>
      </c>
      <c r="BQ1160" s="81"/>
      <c r="BR1160" s="81"/>
      <c r="BS1160" s="81"/>
      <c r="BT1160" s="92"/>
      <c r="BU1160" s="96">
        <f t="shared" si="855"/>
        <v>0</v>
      </c>
      <c r="BV1160" s="81"/>
      <c r="BW1160" s="81"/>
      <c r="BX1160" s="81"/>
      <c r="BY1160" s="92"/>
      <c r="CA1160" s="39">
        <v>1126</v>
      </c>
      <c r="CB1160" s="31"/>
      <c r="CC1160" s="31"/>
      <c r="CD1160" s="31"/>
      <c r="CE1160" s="31"/>
      <c r="CF1160" s="31">
        <f t="shared" si="856"/>
        <v>0</v>
      </c>
    </row>
    <row r="1161" spans="1:84" ht="16.5" customHeight="1" x14ac:dyDescent="0.15">
      <c r="A1161" s="11">
        <f t="shared" si="837"/>
        <v>1147</v>
      </c>
      <c r="B1161" s="74"/>
      <c r="C1161" s="140"/>
      <c r="D1161" s="137"/>
      <c r="E1161" s="134"/>
      <c r="F1161" s="138"/>
      <c r="G1161" s="52"/>
      <c r="H1161" s="148"/>
      <c r="I1161" s="58"/>
      <c r="J1161" s="59"/>
      <c r="K1161" s="68"/>
      <c r="L1161" s="68"/>
      <c r="M1161" s="68"/>
      <c r="N1161" s="68"/>
      <c r="O1161" s="68"/>
      <c r="P1161" s="68"/>
      <c r="Q1161" s="69"/>
      <c r="R1161" s="109"/>
      <c r="S1161" s="109"/>
      <c r="T1161" s="114"/>
      <c r="U1161" s="36">
        <f t="shared" si="838"/>
        <v>0</v>
      </c>
      <c r="V1161" s="37">
        <f t="shared" si="839"/>
        <v>0</v>
      </c>
      <c r="W1161" s="37">
        <f t="shared" si="840"/>
        <v>0</v>
      </c>
      <c r="X1161" s="37">
        <f t="shared" si="841"/>
        <v>0</v>
      </c>
      <c r="Y1161" s="38">
        <f t="shared" si="842"/>
        <v>0</v>
      </c>
      <c r="Z1161" s="36">
        <f t="shared" si="843"/>
        <v>0</v>
      </c>
      <c r="AA1161" s="37">
        <f t="shared" si="844"/>
        <v>0</v>
      </c>
      <c r="AB1161" s="37">
        <f t="shared" si="845"/>
        <v>0</v>
      </c>
      <c r="AC1161" s="37">
        <f t="shared" si="846"/>
        <v>0</v>
      </c>
      <c r="AD1161" s="38">
        <f t="shared" si="847"/>
        <v>0</v>
      </c>
      <c r="AE1161" s="102"/>
      <c r="AF1161" s="102"/>
      <c r="AH1161" s="101">
        <f t="shared" si="848"/>
        <v>0</v>
      </c>
      <c r="AI1161" s="83"/>
      <c r="AJ1161" s="83"/>
      <c r="AK1161" s="83"/>
      <c r="AL1161" s="84"/>
      <c r="AM1161" s="107"/>
      <c r="AN1161" s="117"/>
      <c r="AO1161" s="96">
        <f t="shared" si="849"/>
        <v>0</v>
      </c>
      <c r="AP1161" s="83"/>
      <c r="AQ1161" s="83"/>
      <c r="AR1161" s="83"/>
      <c r="AS1161" s="88"/>
      <c r="AT1161" s="15">
        <f t="shared" si="850"/>
        <v>0</v>
      </c>
      <c r="AU1161" s="83"/>
      <c r="AV1161" s="83"/>
      <c r="AW1161" s="83"/>
      <c r="AX1161" s="84"/>
      <c r="AY1161" s="96">
        <f t="shared" si="851"/>
        <v>0</v>
      </c>
      <c r="AZ1161" s="83"/>
      <c r="BA1161" s="83"/>
      <c r="BB1161" s="83"/>
      <c r="BC1161" s="93"/>
      <c r="BD1161" s="107"/>
      <c r="BE1161" s="102"/>
      <c r="BF1161" s="96">
        <f t="shared" si="852"/>
        <v>0</v>
      </c>
      <c r="BG1161" s="83"/>
      <c r="BH1161" s="83"/>
      <c r="BI1161" s="83"/>
      <c r="BJ1161" s="84"/>
      <c r="BK1161" s="96">
        <f t="shared" si="853"/>
        <v>0</v>
      </c>
      <c r="BL1161" s="83"/>
      <c r="BM1161" s="83"/>
      <c r="BN1161" s="83"/>
      <c r="BO1161" s="93"/>
      <c r="BP1161" s="40">
        <f t="shared" si="854"/>
        <v>0</v>
      </c>
      <c r="BQ1161" s="83"/>
      <c r="BR1161" s="83"/>
      <c r="BS1161" s="83"/>
      <c r="BT1161" s="93"/>
      <c r="BU1161" s="96">
        <f t="shared" si="855"/>
        <v>0</v>
      </c>
      <c r="BV1161" s="83"/>
      <c r="BW1161" s="83"/>
      <c r="BX1161" s="83"/>
      <c r="BY1161" s="93"/>
      <c r="CA1161" s="39">
        <v>1127</v>
      </c>
      <c r="CB1161" s="31"/>
      <c r="CC1161" s="31"/>
      <c r="CD1161" s="31"/>
      <c r="CE1161" s="31"/>
      <c r="CF1161" s="31">
        <f t="shared" si="856"/>
        <v>0</v>
      </c>
    </row>
    <row r="1162" spans="1:84" ht="16.5" customHeight="1" x14ac:dyDescent="0.15">
      <c r="A1162" s="11">
        <f t="shared" si="837"/>
        <v>1148</v>
      </c>
      <c r="B1162" s="73"/>
      <c r="C1162" s="136"/>
      <c r="D1162" s="133"/>
      <c r="E1162" s="134"/>
      <c r="F1162" s="135"/>
      <c r="G1162" s="49"/>
      <c r="H1162" s="148"/>
      <c r="I1162" s="58"/>
      <c r="J1162" s="59"/>
      <c r="K1162" s="66"/>
      <c r="L1162" s="66"/>
      <c r="M1162" s="66"/>
      <c r="N1162" s="66"/>
      <c r="O1162" s="66"/>
      <c r="P1162" s="66"/>
      <c r="Q1162" s="67"/>
      <c r="R1162" s="109"/>
      <c r="S1162" s="109"/>
      <c r="T1162" s="112"/>
      <c r="U1162" s="30">
        <f t="shared" si="838"/>
        <v>0</v>
      </c>
      <c r="V1162" s="32">
        <f t="shared" si="839"/>
        <v>0</v>
      </c>
      <c r="W1162" s="32">
        <f t="shared" si="840"/>
        <v>0</v>
      </c>
      <c r="X1162" s="32">
        <f t="shared" si="841"/>
        <v>0</v>
      </c>
      <c r="Y1162" s="17">
        <f t="shared" si="842"/>
        <v>0</v>
      </c>
      <c r="Z1162" s="30">
        <f t="shared" si="843"/>
        <v>0</v>
      </c>
      <c r="AA1162" s="32">
        <f t="shared" si="844"/>
        <v>0</v>
      </c>
      <c r="AB1162" s="32">
        <f t="shared" si="845"/>
        <v>0</v>
      </c>
      <c r="AC1162" s="32">
        <f t="shared" si="846"/>
        <v>0</v>
      </c>
      <c r="AD1162" s="17">
        <f t="shared" si="847"/>
        <v>0</v>
      </c>
      <c r="AE1162" s="102"/>
      <c r="AF1162" s="102"/>
      <c r="AH1162" s="100">
        <f t="shared" si="848"/>
        <v>0</v>
      </c>
      <c r="AI1162" s="81"/>
      <c r="AJ1162" s="81"/>
      <c r="AK1162" s="81"/>
      <c r="AL1162" s="82"/>
      <c r="AM1162" s="107"/>
      <c r="AN1162" s="117"/>
      <c r="AO1162" s="96">
        <f t="shared" si="849"/>
        <v>0</v>
      </c>
      <c r="AP1162" s="81"/>
      <c r="AQ1162" s="81"/>
      <c r="AR1162" s="81"/>
      <c r="AS1162" s="87"/>
      <c r="AT1162" s="15">
        <f t="shared" si="850"/>
        <v>0</v>
      </c>
      <c r="AU1162" s="81"/>
      <c r="AV1162" s="81"/>
      <c r="AW1162" s="81"/>
      <c r="AX1162" s="82"/>
      <c r="AY1162" s="96">
        <f t="shared" si="851"/>
        <v>0</v>
      </c>
      <c r="AZ1162" s="81"/>
      <c r="BA1162" s="81"/>
      <c r="BB1162" s="81"/>
      <c r="BC1162" s="92"/>
      <c r="BD1162" s="107"/>
      <c r="BE1162" s="102"/>
      <c r="BF1162" s="96">
        <f t="shared" si="852"/>
        <v>0</v>
      </c>
      <c r="BG1162" s="81"/>
      <c r="BH1162" s="81"/>
      <c r="BI1162" s="81"/>
      <c r="BJ1162" s="82"/>
      <c r="BK1162" s="96">
        <f t="shared" si="853"/>
        <v>0</v>
      </c>
      <c r="BL1162" s="81"/>
      <c r="BM1162" s="81"/>
      <c r="BN1162" s="81"/>
      <c r="BO1162" s="92"/>
      <c r="BP1162" s="40">
        <f t="shared" si="854"/>
        <v>0</v>
      </c>
      <c r="BQ1162" s="81"/>
      <c r="BR1162" s="81"/>
      <c r="BS1162" s="81"/>
      <c r="BT1162" s="92"/>
      <c r="BU1162" s="96">
        <f t="shared" si="855"/>
        <v>0</v>
      </c>
      <c r="BV1162" s="81"/>
      <c r="BW1162" s="81"/>
      <c r="BX1162" s="81"/>
      <c r="BY1162" s="92"/>
      <c r="CA1162" s="39">
        <v>1128</v>
      </c>
      <c r="CB1162" s="31"/>
      <c r="CC1162" s="31"/>
      <c r="CD1162" s="31"/>
      <c r="CE1162" s="31"/>
      <c r="CF1162" s="31">
        <f t="shared" si="856"/>
        <v>0</v>
      </c>
    </row>
    <row r="1163" spans="1:84" ht="16.5" customHeight="1" x14ac:dyDescent="0.15">
      <c r="A1163" s="11">
        <f t="shared" si="837"/>
        <v>1149</v>
      </c>
      <c r="B1163" s="74"/>
      <c r="C1163" s="140"/>
      <c r="D1163" s="137"/>
      <c r="E1163" s="134"/>
      <c r="F1163" s="138"/>
      <c r="G1163" s="52"/>
      <c r="H1163" s="148"/>
      <c r="I1163" s="58"/>
      <c r="J1163" s="59"/>
      <c r="K1163" s="68"/>
      <c r="L1163" s="68"/>
      <c r="M1163" s="68"/>
      <c r="N1163" s="68"/>
      <c r="O1163" s="68"/>
      <c r="P1163" s="68"/>
      <c r="Q1163" s="69"/>
      <c r="R1163" s="109"/>
      <c r="S1163" s="109"/>
      <c r="T1163" s="114"/>
      <c r="U1163" s="36">
        <f t="shared" si="838"/>
        <v>0</v>
      </c>
      <c r="V1163" s="37">
        <f t="shared" si="839"/>
        <v>0</v>
      </c>
      <c r="W1163" s="37">
        <f t="shared" si="840"/>
        <v>0</v>
      </c>
      <c r="X1163" s="37">
        <f t="shared" si="841"/>
        <v>0</v>
      </c>
      <c r="Y1163" s="38">
        <f t="shared" si="842"/>
        <v>0</v>
      </c>
      <c r="Z1163" s="36">
        <f t="shared" si="843"/>
        <v>0</v>
      </c>
      <c r="AA1163" s="37">
        <f t="shared" si="844"/>
        <v>0</v>
      </c>
      <c r="AB1163" s="37">
        <f t="shared" si="845"/>
        <v>0</v>
      </c>
      <c r="AC1163" s="37">
        <f t="shared" si="846"/>
        <v>0</v>
      </c>
      <c r="AD1163" s="38">
        <f t="shared" si="847"/>
        <v>0</v>
      </c>
      <c r="AE1163" s="102"/>
      <c r="AF1163" s="102"/>
      <c r="AH1163" s="101">
        <f t="shared" si="848"/>
        <v>0</v>
      </c>
      <c r="AI1163" s="83"/>
      <c r="AJ1163" s="83"/>
      <c r="AK1163" s="83"/>
      <c r="AL1163" s="84"/>
      <c r="AM1163" s="107"/>
      <c r="AN1163" s="117"/>
      <c r="AO1163" s="96">
        <f t="shared" si="849"/>
        <v>0</v>
      </c>
      <c r="AP1163" s="83"/>
      <c r="AQ1163" s="83"/>
      <c r="AR1163" s="83"/>
      <c r="AS1163" s="88"/>
      <c r="AT1163" s="15">
        <f t="shared" si="850"/>
        <v>0</v>
      </c>
      <c r="AU1163" s="83"/>
      <c r="AV1163" s="83"/>
      <c r="AW1163" s="83"/>
      <c r="AX1163" s="84"/>
      <c r="AY1163" s="96">
        <f t="shared" si="851"/>
        <v>0</v>
      </c>
      <c r="AZ1163" s="83"/>
      <c r="BA1163" s="83"/>
      <c r="BB1163" s="83"/>
      <c r="BC1163" s="93"/>
      <c r="BD1163" s="107"/>
      <c r="BE1163" s="102"/>
      <c r="BF1163" s="96">
        <f t="shared" si="852"/>
        <v>0</v>
      </c>
      <c r="BG1163" s="83"/>
      <c r="BH1163" s="83"/>
      <c r="BI1163" s="83"/>
      <c r="BJ1163" s="84"/>
      <c r="BK1163" s="96">
        <f t="shared" si="853"/>
        <v>0</v>
      </c>
      <c r="BL1163" s="83"/>
      <c r="BM1163" s="83"/>
      <c r="BN1163" s="83"/>
      <c r="BO1163" s="93"/>
      <c r="BP1163" s="40">
        <f t="shared" si="854"/>
        <v>0</v>
      </c>
      <c r="BQ1163" s="83"/>
      <c r="BR1163" s="83"/>
      <c r="BS1163" s="83"/>
      <c r="BT1163" s="93"/>
      <c r="BU1163" s="96">
        <f t="shared" si="855"/>
        <v>0</v>
      </c>
      <c r="BV1163" s="83"/>
      <c r="BW1163" s="83"/>
      <c r="BX1163" s="83"/>
      <c r="BY1163" s="93"/>
      <c r="CA1163" s="39">
        <v>1129</v>
      </c>
      <c r="CB1163" s="31"/>
      <c r="CC1163" s="31"/>
      <c r="CD1163" s="31"/>
      <c r="CE1163" s="31"/>
      <c r="CF1163" s="31">
        <f t="shared" si="856"/>
        <v>0</v>
      </c>
    </row>
    <row r="1164" spans="1:84" ht="16.5" customHeight="1" x14ac:dyDescent="0.15">
      <c r="A1164" s="11">
        <f t="shared" si="837"/>
        <v>1150</v>
      </c>
      <c r="B1164" s="73"/>
      <c r="C1164" s="136"/>
      <c r="D1164" s="133"/>
      <c r="E1164" s="134"/>
      <c r="F1164" s="135"/>
      <c r="G1164" s="49"/>
      <c r="H1164" s="148"/>
      <c r="I1164" s="58"/>
      <c r="J1164" s="59"/>
      <c r="K1164" s="66"/>
      <c r="L1164" s="66"/>
      <c r="M1164" s="66"/>
      <c r="N1164" s="66"/>
      <c r="O1164" s="66"/>
      <c r="P1164" s="66"/>
      <c r="Q1164" s="67"/>
      <c r="R1164" s="109"/>
      <c r="S1164" s="109"/>
      <c r="T1164" s="112"/>
      <c r="U1164" s="30">
        <f t="shared" si="838"/>
        <v>0</v>
      </c>
      <c r="V1164" s="32">
        <f t="shared" si="839"/>
        <v>0</v>
      </c>
      <c r="W1164" s="32">
        <f t="shared" si="840"/>
        <v>0</v>
      </c>
      <c r="X1164" s="32">
        <f t="shared" si="841"/>
        <v>0</v>
      </c>
      <c r="Y1164" s="17">
        <f t="shared" si="842"/>
        <v>0</v>
      </c>
      <c r="Z1164" s="30">
        <f t="shared" si="843"/>
        <v>0</v>
      </c>
      <c r="AA1164" s="32">
        <f t="shared" si="844"/>
        <v>0</v>
      </c>
      <c r="AB1164" s="32">
        <f t="shared" si="845"/>
        <v>0</v>
      </c>
      <c r="AC1164" s="32">
        <f t="shared" si="846"/>
        <v>0</v>
      </c>
      <c r="AD1164" s="17">
        <f t="shared" si="847"/>
        <v>0</v>
      </c>
      <c r="AE1164" s="102"/>
      <c r="AF1164" s="102"/>
      <c r="AH1164" s="100">
        <f t="shared" si="848"/>
        <v>0</v>
      </c>
      <c r="AI1164" s="81"/>
      <c r="AJ1164" s="81"/>
      <c r="AK1164" s="81"/>
      <c r="AL1164" s="82"/>
      <c r="AM1164" s="107"/>
      <c r="AN1164" s="117"/>
      <c r="AO1164" s="96">
        <f t="shared" si="849"/>
        <v>0</v>
      </c>
      <c r="AP1164" s="81"/>
      <c r="AQ1164" s="81"/>
      <c r="AR1164" s="81"/>
      <c r="AS1164" s="87"/>
      <c r="AT1164" s="15">
        <f t="shared" si="850"/>
        <v>0</v>
      </c>
      <c r="AU1164" s="81"/>
      <c r="AV1164" s="81"/>
      <c r="AW1164" s="81"/>
      <c r="AX1164" s="82"/>
      <c r="AY1164" s="96">
        <f t="shared" si="851"/>
        <v>0</v>
      </c>
      <c r="AZ1164" s="81"/>
      <c r="BA1164" s="81"/>
      <c r="BB1164" s="81"/>
      <c r="BC1164" s="92"/>
      <c r="BD1164" s="107"/>
      <c r="BE1164" s="102"/>
      <c r="BF1164" s="96">
        <f t="shared" si="852"/>
        <v>0</v>
      </c>
      <c r="BG1164" s="81"/>
      <c r="BH1164" s="81"/>
      <c r="BI1164" s="81"/>
      <c r="BJ1164" s="82"/>
      <c r="BK1164" s="96">
        <f t="shared" si="853"/>
        <v>0</v>
      </c>
      <c r="BL1164" s="81"/>
      <c r="BM1164" s="81"/>
      <c r="BN1164" s="81"/>
      <c r="BO1164" s="92"/>
      <c r="BP1164" s="40">
        <f t="shared" si="854"/>
        <v>0</v>
      </c>
      <c r="BQ1164" s="81"/>
      <c r="BR1164" s="81"/>
      <c r="BS1164" s="81"/>
      <c r="BT1164" s="92"/>
      <c r="BU1164" s="96">
        <f t="shared" si="855"/>
        <v>0</v>
      </c>
      <c r="BV1164" s="81"/>
      <c r="BW1164" s="81"/>
      <c r="BX1164" s="81"/>
      <c r="BY1164" s="92"/>
      <c r="CA1164" s="39">
        <v>1130</v>
      </c>
      <c r="CB1164" s="31"/>
      <c r="CC1164" s="31"/>
      <c r="CD1164" s="31"/>
      <c r="CE1164" s="31"/>
      <c r="CF1164" s="31">
        <f t="shared" si="856"/>
        <v>0</v>
      </c>
    </row>
    <row r="1165" spans="1:84" ht="16.5" customHeight="1" x14ac:dyDescent="0.15">
      <c r="A1165" s="11">
        <f t="shared" si="837"/>
        <v>1151</v>
      </c>
      <c r="B1165" s="74"/>
      <c r="C1165" s="140"/>
      <c r="D1165" s="137"/>
      <c r="E1165" s="134"/>
      <c r="F1165" s="138"/>
      <c r="G1165" s="52"/>
      <c r="H1165" s="148"/>
      <c r="I1165" s="58"/>
      <c r="J1165" s="59"/>
      <c r="K1165" s="68"/>
      <c r="L1165" s="68"/>
      <c r="M1165" s="68"/>
      <c r="N1165" s="68"/>
      <c r="O1165" s="68"/>
      <c r="P1165" s="68"/>
      <c r="Q1165" s="69"/>
      <c r="R1165" s="109"/>
      <c r="S1165" s="109"/>
      <c r="T1165" s="114"/>
      <c r="U1165" s="36">
        <f t="shared" si="838"/>
        <v>0</v>
      </c>
      <c r="V1165" s="37">
        <f t="shared" si="839"/>
        <v>0</v>
      </c>
      <c r="W1165" s="37">
        <f t="shared" si="840"/>
        <v>0</v>
      </c>
      <c r="X1165" s="37">
        <f t="shared" si="841"/>
        <v>0</v>
      </c>
      <c r="Y1165" s="38">
        <f t="shared" si="842"/>
        <v>0</v>
      </c>
      <c r="Z1165" s="36">
        <f t="shared" si="843"/>
        <v>0</v>
      </c>
      <c r="AA1165" s="37">
        <f t="shared" si="844"/>
        <v>0</v>
      </c>
      <c r="AB1165" s="37">
        <f t="shared" si="845"/>
        <v>0</v>
      </c>
      <c r="AC1165" s="37">
        <f t="shared" si="846"/>
        <v>0</v>
      </c>
      <c r="AD1165" s="38">
        <f t="shared" si="847"/>
        <v>0</v>
      </c>
      <c r="AE1165" s="102"/>
      <c r="AF1165" s="102"/>
      <c r="AH1165" s="101">
        <f t="shared" si="848"/>
        <v>0</v>
      </c>
      <c r="AI1165" s="83"/>
      <c r="AJ1165" s="83"/>
      <c r="AK1165" s="83"/>
      <c r="AL1165" s="84"/>
      <c r="AM1165" s="107"/>
      <c r="AN1165" s="117"/>
      <c r="AO1165" s="96">
        <f t="shared" si="849"/>
        <v>0</v>
      </c>
      <c r="AP1165" s="83"/>
      <c r="AQ1165" s="83"/>
      <c r="AR1165" s="83"/>
      <c r="AS1165" s="88"/>
      <c r="AT1165" s="15">
        <f t="shared" si="850"/>
        <v>0</v>
      </c>
      <c r="AU1165" s="83"/>
      <c r="AV1165" s="83"/>
      <c r="AW1165" s="83"/>
      <c r="AX1165" s="84"/>
      <c r="AY1165" s="96">
        <f t="shared" si="851"/>
        <v>0</v>
      </c>
      <c r="AZ1165" s="83"/>
      <c r="BA1165" s="83"/>
      <c r="BB1165" s="83"/>
      <c r="BC1165" s="93"/>
      <c r="BD1165" s="107"/>
      <c r="BE1165" s="102"/>
      <c r="BF1165" s="96">
        <f t="shared" si="852"/>
        <v>0</v>
      </c>
      <c r="BG1165" s="83"/>
      <c r="BH1165" s="83"/>
      <c r="BI1165" s="83"/>
      <c r="BJ1165" s="84"/>
      <c r="BK1165" s="96">
        <f t="shared" si="853"/>
        <v>0</v>
      </c>
      <c r="BL1165" s="83"/>
      <c r="BM1165" s="83"/>
      <c r="BN1165" s="83"/>
      <c r="BO1165" s="93"/>
      <c r="BP1165" s="40">
        <f t="shared" si="854"/>
        <v>0</v>
      </c>
      <c r="BQ1165" s="83"/>
      <c r="BR1165" s="83"/>
      <c r="BS1165" s="83"/>
      <c r="BT1165" s="93"/>
      <c r="BU1165" s="96">
        <f t="shared" si="855"/>
        <v>0</v>
      </c>
      <c r="BV1165" s="83"/>
      <c r="BW1165" s="83"/>
      <c r="BX1165" s="83"/>
      <c r="BY1165" s="93"/>
      <c r="CA1165" s="39">
        <v>1131</v>
      </c>
      <c r="CB1165" s="31"/>
      <c r="CC1165" s="31"/>
      <c r="CD1165" s="31"/>
      <c r="CE1165" s="31"/>
      <c r="CF1165" s="31">
        <f t="shared" si="856"/>
        <v>0</v>
      </c>
    </row>
    <row r="1166" spans="1:84" ht="16.5" customHeight="1" x14ac:dyDescent="0.15">
      <c r="A1166" s="11">
        <f t="shared" si="837"/>
        <v>1152</v>
      </c>
      <c r="B1166" s="73"/>
      <c r="C1166" s="136"/>
      <c r="D1166" s="133"/>
      <c r="E1166" s="134"/>
      <c r="F1166" s="135"/>
      <c r="G1166" s="49"/>
      <c r="H1166" s="148"/>
      <c r="I1166" s="58"/>
      <c r="J1166" s="59"/>
      <c r="K1166" s="66"/>
      <c r="L1166" s="66"/>
      <c r="M1166" s="66"/>
      <c r="N1166" s="66"/>
      <c r="O1166" s="66"/>
      <c r="P1166" s="66"/>
      <c r="Q1166" s="67"/>
      <c r="R1166" s="109"/>
      <c r="S1166" s="109"/>
      <c r="T1166" s="112"/>
      <c r="U1166" s="30">
        <f t="shared" si="838"/>
        <v>0</v>
      </c>
      <c r="V1166" s="32">
        <f t="shared" si="839"/>
        <v>0</v>
      </c>
      <c r="W1166" s="32">
        <f t="shared" si="840"/>
        <v>0</v>
      </c>
      <c r="X1166" s="32">
        <f t="shared" si="841"/>
        <v>0</v>
      </c>
      <c r="Y1166" s="17">
        <f t="shared" si="842"/>
        <v>0</v>
      </c>
      <c r="Z1166" s="30">
        <f t="shared" si="843"/>
        <v>0</v>
      </c>
      <c r="AA1166" s="32">
        <f t="shared" si="844"/>
        <v>0</v>
      </c>
      <c r="AB1166" s="32">
        <f t="shared" si="845"/>
        <v>0</v>
      </c>
      <c r="AC1166" s="32">
        <f t="shared" si="846"/>
        <v>0</v>
      </c>
      <c r="AD1166" s="17">
        <f t="shared" si="847"/>
        <v>0</v>
      </c>
      <c r="AE1166" s="102"/>
      <c r="AF1166" s="102"/>
      <c r="AH1166" s="100">
        <f t="shared" si="848"/>
        <v>0</v>
      </c>
      <c r="AI1166" s="81"/>
      <c r="AJ1166" s="81"/>
      <c r="AK1166" s="81"/>
      <c r="AL1166" s="82"/>
      <c r="AM1166" s="107"/>
      <c r="AN1166" s="117"/>
      <c r="AO1166" s="96">
        <f t="shared" si="849"/>
        <v>0</v>
      </c>
      <c r="AP1166" s="81"/>
      <c r="AQ1166" s="81"/>
      <c r="AR1166" s="81"/>
      <c r="AS1166" s="87"/>
      <c r="AT1166" s="15">
        <f t="shared" si="850"/>
        <v>0</v>
      </c>
      <c r="AU1166" s="81"/>
      <c r="AV1166" s="81"/>
      <c r="AW1166" s="81"/>
      <c r="AX1166" s="82"/>
      <c r="AY1166" s="96">
        <f t="shared" si="851"/>
        <v>0</v>
      </c>
      <c r="AZ1166" s="81"/>
      <c r="BA1166" s="81"/>
      <c r="BB1166" s="81"/>
      <c r="BC1166" s="92"/>
      <c r="BD1166" s="107"/>
      <c r="BE1166" s="102"/>
      <c r="BF1166" s="96">
        <f t="shared" si="852"/>
        <v>0</v>
      </c>
      <c r="BG1166" s="81"/>
      <c r="BH1166" s="81"/>
      <c r="BI1166" s="81"/>
      <c r="BJ1166" s="82"/>
      <c r="BK1166" s="96">
        <f t="shared" si="853"/>
        <v>0</v>
      </c>
      <c r="BL1166" s="81"/>
      <c r="BM1166" s="81"/>
      <c r="BN1166" s="81"/>
      <c r="BO1166" s="92"/>
      <c r="BP1166" s="40">
        <f t="shared" si="854"/>
        <v>0</v>
      </c>
      <c r="BQ1166" s="81"/>
      <c r="BR1166" s="81"/>
      <c r="BS1166" s="81"/>
      <c r="BT1166" s="92"/>
      <c r="BU1166" s="96">
        <f t="shared" si="855"/>
        <v>0</v>
      </c>
      <c r="BV1166" s="81"/>
      <c r="BW1166" s="81"/>
      <c r="BX1166" s="81"/>
      <c r="BY1166" s="92"/>
      <c r="CA1166" s="39">
        <v>1132</v>
      </c>
      <c r="CB1166" s="31"/>
      <c r="CC1166" s="31"/>
      <c r="CD1166" s="31"/>
      <c r="CE1166" s="31"/>
      <c r="CF1166" s="31">
        <f t="shared" si="856"/>
        <v>0</v>
      </c>
    </row>
    <row r="1167" spans="1:84" ht="16.5" customHeight="1" x14ac:dyDescent="0.15">
      <c r="A1167" s="11">
        <f t="shared" si="837"/>
        <v>1153</v>
      </c>
      <c r="B1167" s="74"/>
      <c r="C1167" s="140"/>
      <c r="D1167" s="137"/>
      <c r="E1167" s="134"/>
      <c r="F1167" s="138"/>
      <c r="G1167" s="52"/>
      <c r="H1167" s="148"/>
      <c r="I1167" s="58"/>
      <c r="J1167" s="59"/>
      <c r="K1167" s="68"/>
      <c r="L1167" s="68"/>
      <c r="M1167" s="68"/>
      <c r="N1167" s="68"/>
      <c r="O1167" s="68"/>
      <c r="P1167" s="68"/>
      <c r="Q1167" s="69"/>
      <c r="R1167" s="109"/>
      <c r="S1167" s="109"/>
      <c r="T1167" s="114"/>
      <c r="U1167" s="36">
        <f t="shared" si="838"/>
        <v>0</v>
      </c>
      <c r="V1167" s="37">
        <f t="shared" si="839"/>
        <v>0</v>
      </c>
      <c r="W1167" s="37">
        <f t="shared" si="840"/>
        <v>0</v>
      </c>
      <c r="X1167" s="37">
        <f t="shared" si="841"/>
        <v>0</v>
      </c>
      <c r="Y1167" s="38">
        <f t="shared" si="842"/>
        <v>0</v>
      </c>
      <c r="Z1167" s="36">
        <f t="shared" si="843"/>
        <v>0</v>
      </c>
      <c r="AA1167" s="37">
        <f t="shared" si="844"/>
        <v>0</v>
      </c>
      <c r="AB1167" s="37">
        <f t="shared" si="845"/>
        <v>0</v>
      </c>
      <c r="AC1167" s="37">
        <f t="shared" si="846"/>
        <v>0</v>
      </c>
      <c r="AD1167" s="38">
        <f t="shared" si="847"/>
        <v>0</v>
      </c>
      <c r="AE1167" s="102"/>
      <c r="AF1167" s="102"/>
      <c r="AH1167" s="101">
        <f t="shared" si="848"/>
        <v>0</v>
      </c>
      <c r="AI1167" s="83"/>
      <c r="AJ1167" s="83"/>
      <c r="AK1167" s="83"/>
      <c r="AL1167" s="84"/>
      <c r="AM1167" s="107"/>
      <c r="AN1167" s="117"/>
      <c r="AO1167" s="96">
        <f t="shared" si="849"/>
        <v>0</v>
      </c>
      <c r="AP1167" s="83"/>
      <c r="AQ1167" s="83"/>
      <c r="AR1167" s="83"/>
      <c r="AS1167" s="88"/>
      <c r="AT1167" s="15">
        <f t="shared" si="850"/>
        <v>0</v>
      </c>
      <c r="AU1167" s="83"/>
      <c r="AV1167" s="83"/>
      <c r="AW1167" s="83"/>
      <c r="AX1167" s="84"/>
      <c r="AY1167" s="96">
        <f t="shared" si="851"/>
        <v>0</v>
      </c>
      <c r="AZ1167" s="83"/>
      <c r="BA1167" s="83"/>
      <c r="BB1167" s="83"/>
      <c r="BC1167" s="93"/>
      <c r="BD1167" s="107"/>
      <c r="BE1167" s="102"/>
      <c r="BF1167" s="96">
        <f t="shared" si="852"/>
        <v>0</v>
      </c>
      <c r="BG1167" s="83"/>
      <c r="BH1167" s="83"/>
      <c r="BI1167" s="83"/>
      <c r="BJ1167" s="84"/>
      <c r="BK1167" s="96">
        <f t="shared" si="853"/>
        <v>0</v>
      </c>
      <c r="BL1167" s="83"/>
      <c r="BM1167" s="83"/>
      <c r="BN1167" s="83"/>
      <c r="BO1167" s="93"/>
      <c r="BP1167" s="40">
        <f t="shared" si="854"/>
        <v>0</v>
      </c>
      <c r="BQ1167" s="83"/>
      <c r="BR1167" s="83"/>
      <c r="BS1167" s="83"/>
      <c r="BT1167" s="93"/>
      <c r="BU1167" s="96">
        <f t="shared" si="855"/>
        <v>0</v>
      </c>
      <c r="BV1167" s="83"/>
      <c r="BW1167" s="83"/>
      <c r="BX1167" s="83"/>
      <c r="BY1167" s="93"/>
      <c r="CA1167" s="39">
        <v>1133</v>
      </c>
      <c r="CB1167" s="31"/>
      <c r="CC1167" s="31"/>
      <c r="CD1167" s="31"/>
      <c r="CE1167" s="31"/>
      <c r="CF1167" s="31">
        <f t="shared" si="856"/>
        <v>0</v>
      </c>
    </row>
    <row r="1168" spans="1:84" ht="16.5" customHeight="1" x14ac:dyDescent="0.15">
      <c r="A1168" s="11">
        <f t="shared" si="837"/>
        <v>1154</v>
      </c>
      <c r="B1168" s="73"/>
      <c r="C1168" s="136"/>
      <c r="D1168" s="133"/>
      <c r="E1168" s="134"/>
      <c r="F1168" s="135"/>
      <c r="G1168" s="49"/>
      <c r="H1168" s="148"/>
      <c r="I1168" s="58"/>
      <c r="J1168" s="59"/>
      <c r="K1168" s="66"/>
      <c r="L1168" s="66"/>
      <c r="M1168" s="66"/>
      <c r="N1168" s="66"/>
      <c r="O1168" s="66"/>
      <c r="P1168" s="66"/>
      <c r="Q1168" s="67"/>
      <c r="R1168" s="109"/>
      <c r="S1168" s="109"/>
      <c r="T1168" s="112"/>
      <c r="U1168" s="30">
        <f t="shared" si="838"/>
        <v>0</v>
      </c>
      <c r="V1168" s="32">
        <f t="shared" si="839"/>
        <v>0</v>
      </c>
      <c r="W1168" s="32">
        <f t="shared" si="840"/>
        <v>0</v>
      </c>
      <c r="X1168" s="32">
        <f t="shared" si="841"/>
        <v>0</v>
      </c>
      <c r="Y1168" s="17">
        <f t="shared" si="842"/>
        <v>0</v>
      </c>
      <c r="Z1168" s="30">
        <f t="shared" si="843"/>
        <v>0</v>
      </c>
      <c r="AA1168" s="32">
        <f t="shared" si="844"/>
        <v>0</v>
      </c>
      <c r="AB1168" s="32">
        <f t="shared" si="845"/>
        <v>0</v>
      </c>
      <c r="AC1168" s="32">
        <f t="shared" si="846"/>
        <v>0</v>
      </c>
      <c r="AD1168" s="17">
        <f t="shared" si="847"/>
        <v>0</v>
      </c>
      <c r="AE1168" s="102"/>
      <c r="AF1168" s="102"/>
      <c r="AH1168" s="100">
        <f t="shared" si="848"/>
        <v>0</v>
      </c>
      <c r="AI1168" s="81"/>
      <c r="AJ1168" s="81"/>
      <c r="AK1168" s="81"/>
      <c r="AL1168" s="82"/>
      <c r="AM1168" s="107"/>
      <c r="AN1168" s="117"/>
      <c r="AO1168" s="96">
        <f t="shared" si="849"/>
        <v>0</v>
      </c>
      <c r="AP1168" s="81"/>
      <c r="AQ1168" s="81"/>
      <c r="AR1168" s="81"/>
      <c r="AS1168" s="87"/>
      <c r="AT1168" s="15">
        <f t="shared" si="850"/>
        <v>0</v>
      </c>
      <c r="AU1168" s="81"/>
      <c r="AV1168" s="81"/>
      <c r="AW1168" s="81"/>
      <c r="AX1168" s="82"/>
      <c r="AY1168" s="96">
        <f t="shared" si="851"/>
        <v>0</v>
      </c>
      <c r="AZ1168" s="81"/>
      <c r="BA1168" s="81"/>
      <c r="BB1168" s="81"/>
      <c r="BC1168" s="92"/>
      <c r="BD1168" s="107"/>
      <c r="BE1168" s="102"/>
      <c r="BF1168" s="96">
        <f t="shared" si="852"/>
        <v>0</v>
      </c>
      <c r="BG1168" s="81"/>
      <c r="BH1168" s="81"/>
      <c r="BI1168" s="81"/>
      <c r="BJ1168" s="82"/>
      <c r="BK1168" s="96">
        <f t="shared" si="853"/>
        <v>0</v>
      </c>
      <c r="BL1168" s="81"/>
      <c r="BM1168" s="81"/>
      <c r="BN1168" s="81"/>
      <c r="BO1168" s="92"/>
      <c r="BP1168" s="40">
        <f t="shared" si="854"/>
        <v>0</v>
      </c>
      <c r="BQ1168" s="81"/>
      <c r="BR1168" s="81"/>
      <c r="BS1168" s="81"/>
      <c r="BT1168" s="92"/>
      <c r="BU1168" s="96">
        <f t="shared" si="855"/>
        <v>0</v>
      </c>
      <c r="BV1168" s="81"/>
      <c r="BW1168" s="81"/>
      <c r="BX1168" s="81"/>
      <c r="BY1168" s="92"/>
      <c r="CA1168" s="39">
        <v>1134</v>
      </c>
      <c r="CB1168" s="31"/>
      <c r="CC1168" s="31"/>
      <c r="CD1168" s="31"/>
      <c r="CE1168" s="31"/>
      <c r="CF1168" s="31">
        <f t="shared" si="856"/>
        <v>0</v>
      </c>
    </row>
    <row r="1169" spans="1:84" ht="16.5" customHeight="1" x14ac:dyDescent="0.15">
      <c r="A1169" s="11">
        <f t="shared" si="837"/>
        <v>1155</v>
      </c>
      <c r="B1169" s="74"/>
      <c r="C1169" s="140"/>
      <c r="D1169" s="137"/>
      <c r="E1169" s="134"/>
      <c r="F1169" s="138"/>
      <c r="G1169" s="52"/>
      <c r="H1169" s="148"/>
      <c r="I1169" s="58"/>
      <c r="J1169" s="59"/>
      <c r="K1169" s="68"/>
      <c r="L1169" s="68"/>
      <c r="M1169" s="68"/>
      <c r="N1169" s="68"/>
      <c r="O1169" s="68"/>
      <c r="P1169" s="68"/>
      <c r="Q1169" s="69"/>
      <c r="R1169" s="109"/>
      <c r="S1169" s="109"/>
      <c r="T1169" s="114"/>
      <c r="U1169" s="36">
        <f t="shared" si="838"/>
        <v>0</v>
      </c>
      <c r="V1169" s="37">
        <f t="shared" si="839"/>
        <v>0</v>
      </c>
      <c r="W1169" s="37">
        <f t="shared" si="840"/>
        <v>0</v>
      </c>
      <c r="X1169" s="37">
        <f t="shared" si="841"/>
        <v>0</v>
      </c>
      <c r="Y1169" s="38">
        <f t="shared" si="842"/>
        <v>0</v>
      </c>
      <c r="Z1169" s="36">
        <f t="shared" si="843"/>
        <v>0</v>
      </c>
      <c r="AA1169" s="37">
        <f t="shared" si="844"/>
        <v>0</v>
      </c>
      <c r="AB1169" s="37">
        <f t="shared" si="845"/>
        <v>0</v>
      </c>
      <c r="AC1169" s="37">
        <f t="shared" si="846"/>
        <v>0</v>
      </c>
      <c r="AD1169" s="38">
        <f t="shared" si="847"/>
        <v>0</v>
      </c>
      <c r="AE1169" s="102"/>
      <c r="AF1169" s="102"/>
      <c r="AH1169" s="101">
        <f t="shared" si="848"/>
        <v>0</v>
      </c>
      <c r="AI1169" s="83"/>
      <c r="AJ1169" s="83"/>
      <c r="AK1169" s="83"/>
      <c r="AL1169" s="84"/>
      <c r="AM1169" s="107"/>
      <c r="AN1169" s="117"/>
      <c r="AO1169" s="96">
        <f t="shared" si="849"/>
        <v>0</v>
      </c>
      <c r="AP1169" s="83"/>
      <c r="AQ1169" s="83"/>
      <c r="AR1169" s="83"/>
      <c r="AS1169" s="88"/>
      <c r="AT1169" s="15">
        <f t="shared" si="850"/>
        <v>0</v>
      </c>
      <c r="AU1169" s="83"/>
      <c r="AV1169" s="83"/>
      <c r="AW1169" s="83"/>
      <c r="AX1169" s="84"/>
      <c r="AY1169" s="96">
        <f t="shared" si="851"/>
        <v>0</v>
      </c>
      <c r="AZ1169" s="83"/>
      <c r="BA1169" s="83"/>
      <c r="BB1169" s="83"/>
      <c r="BC1169" s="93"/>
      <c r="BD1169" s="107"/>
      <c r="BE1169" s="102"/>
      <c r="BF1169" s="96">
        <f t="shared" si="852"/>
        <v>0</v>
      </c>
      <c r="BG1169" s="83"/>
      <c r="BH1169" s="83"/>
      <c r="BI1169" s="83"/>
      <c r="BJ1169" s="84"/>
      <c r="BK1169" s="96">
        <f t="shared" si="853"/>
        <v>0</v>
      </c>
      <c r="BL1169" s="83"/>
      <c r="BM1169" s="83"/>
      <c r="BN1169" s="83"/>
      <c r="BO1169" s="93"/>
      <c r="BP1169" s="40">
        <f t="shared" si="854"/>
        <v>0</v>
      </c>
      <c r="BQ1169" s="83"/>
      <c r="BR1169" s="83"/>
      <c r="BS1169" s="83"/>
      <c r="BT1169" s="93"/>
      <c r="BU1169" s="96">
        <f t="shared" si="855"/>
        <v>0</v>
      </c>
      <c r="BV1169" s="83"/>
      <c r="BW1169" s="83"/>
      <c r="BX1169" s="83"/>
      <c r="BY1169" s="93"/>
      <c r="CA1169" s="39">
        <v>1135</v>
      </c>
      <c r="CB1169" s="31"/>
      <c r="CC1169" s="31"/>
      <c r="CD1169" s="31"/>
      <c r="CE1169" s="31"/>
      <c r="CF1169" s="31">
        <f t="shared" si="856"/>
        <v>0</v>
      </c>
    </row>
    <row r="1170" spans="1:84" ht="16.5" customHeight="1" x14ac:dyDescent="0.15">
      <c r="A1170" s="11">
        <f t="shared" si="837"/>
        <v>1156</v>
      </c>
      <c r="B1170" s="73"/>
      <c r="C1170" s="136"/>
      <c r="D1170" s="133"/>
      <c r="E1170" s="134"/>
      <c r="F1170" s="135"/>
      <c r="G1170" s="49"/>
      <c r="H1170" s="148"/>
      <c r="I1170" s="58"/>
      <c r="J1170" s="59"/>
      <c r="K1170" s="66"/>
      <c r="L1170" s="66"/>
      <c r="M1170" s="66"/>
      <c r="N1170" s="66"/>
      <c r="O1170" s="66"/>
      <c r="P1170" s="66"/>
      <c r="Q1170" s="67"/>
      <c r="R1170" s="109"/>
      <c r="S1170" s="109"/>
      <c r="T1170" s="112"/>
      <c r="U1170" s="30">
        <f t="shared" si="838"/>
        <v>0</v>
      </c>
      <c r="V1170" s="32">
        <f t="shared" si="839"/>
        <v>0</v>
      </c>
      <c r="W1170" s="32">
        <f t="shared" si="840"/>
        <v>0</v>
      </c>
      <c r="X1170" s="32">
        <f t="shared" si="841"/>
        <v>0</v>
      </c>
      <c r="Y1170" s="17">
        <f t="shared" si="842"/>
        <v>0</v>
      </c>
      <c r="Z1170" s="30">
        <f t="shared" si="843"/>
        <v>0</v>
      </c>
      <c r="AA1170" s="32">
        <f t="shared" si="844"/>
        <v>0</v>
      </c>
      <c r="AB1170" s="32">
        <f t="shared" si="845"/>
        <v>0</v>
      </c>
      <c r="AC1170" s="32">
        <f t="shared" si="846"/>
        <v>0</v>
      </c>
      <c r="AD1170" s="17">
        <f t="shared" si="847"/>
        <v>0</v>
      </c>
      <c r="AE1170" s="102"/>
      <c r="AF1170" s="102"/>
      <c r="AH1170" s="100">
        <f t="shared" si="848"/>
        <v>0</v>
      </c>
      <c r="AI1170" s="81"/>
      <c r="AJ1170" s="81"/>
      <c r="AK1170" s="81"/>
      <c r="AL1170" s="82"/>
      <c r="AM1170" s="107"/>
      <c r="AN1170" s="117"/>
      <c r="AO1170" s="96">
        <f t="shared" si="849"/>
        <v>0</v>
      </c>
      <c r="AP1170" s="81"/>
      <c r="AQ1170" s="81"/>
      <c r="AR1170" s="81"/>
      <c r="AS1170" s="87"/>
      <c r="AT1170" s="15">
        <f t="shared" si="850"/>
        <v>0</v>
      </c>
      <c r="AU1170" s="81"/>
      <c r="AV1170" s="81"/>
      <c r="AW1170" s="81"/>
      <c r="AX1170" s="82"/>
      <c r="AY1170" s="96">
        <f t="shared" si="851"/>
        <v>0</v>
      </c>
      <c r="AZ1170" s="81"/>
      <c r="BA1170" s="81"/>
      <c r="BB1170" s="81"/>
      <c r="BC1170" s="92"/>
      <c r="BD1170" s="107"/>
      <c r="BE1170" s="102"/>
      <c r="BF1170" s="96">
        <f t="shared" si="852"/>
        <v>0</v>
      </c>
      <c r="BG1170" s="81"/>
      <c r="BH1170" s="81"/>
      <c r="BI1170" s="81"/>
      <c r="BJ1170" s="82"/>
      <c r="BK1170" s="96">
        <f t="shared" si="853"/>
        <v>0</v>
      </c>
      <c r="BL1170" s="81"/>
      <c r="BM1170" s="81"/>
      <c r="BN1170" s="81"/>
      <c r="BO1170" s="92"/>
      <c r="BP1170" s="40">
        <f t="shared" si="854"/>
        <v>0</v>
      </c>
      <c r="BQ1170" s="81"/>
      <c r="BR1170" s="81"/>
      <c r="BS1170" s="81"/>
      <c r="BT1170" s="92"/>
      <c r="BU1170" s="96">
        <f t="shared" si="855"/>
        <v>0</v>
      </c>
      <c r="BV1170" s="81"/>
      <c r="BW1170" s="81"/>
      <c r="BX1170" s="81"/>
      <c r="BY1170" s="92"/>
      <c r="CA1170" s="39">
        <v>1136</v>
      </c>
      <c r="CB1170" s="31"/>
      <c r="CC1170" s="31"/>
      <c r="CD1170" s="31"/>
      <c r="CE1170" s="31"/>
      <c r="CF1170" s="31">
        <f t="shared" si="856"/>
        <v>0</v>
      </c>
    </row>
    <row r="1171" spans="1:84" ht="16.5" customHeight="1" x14ac:dyDescent="0.15">
      <c r="A1171" s="11">
        <f t="shared" si="837"/>
        <v>1157</v>
      </c>
      <c r="B1171" s="74"/>
      <c r="C1171" s="140"/>
      <c r="D1171" s="137"/>
      <c r="E1171" s="134"/>
      <c r="F1171" s="138"/>
      <c r="G1171" s="52"/>
      <c r="H1171" s="148"/>
      <c r="I1171" s="58"/>
      <c r="J1171" s="59"/>
      <c r="K1171" s="68"/>
      <c r="L1171" s="68"/>
      <c r="M1171" s="68"/>
      <c r="N1171" s="68"/>
      <c r="O1171" s="68"/>
      <c r="P1171" s="68"/>
      <c r="Q1171" s="69"/>
      <c r="R1171" s="109"/>
      <c r="S1171" s="109"/>
      <c r="T1171" s="114"/>
      <c r="U1171" s="36">
        <f t="shared" si="838"/>
        <v>0</v>
      </c>
      <c r="V1171" s="37">
        <f t="shared" si="839"/>
        <v>0</v>
      </c>
      <c r="W1171" s="37">
        <f t="shared" si="840"/>
        <v>0</v>
      </c>
      <c r="X1171" s="37">
        <f t="shared" si="841"/>
        <v>0</v>
      </c>
      <c r="Y1171" s="38">
        <f t="shared" si="842"/>
        <v>0</v>
      </c>
      <c r="Z1171" s="36">
        <f t="shared" si="843"/>
        <v>0</v>
      </c>
      <c r="AA1171" s="37">
        <f t="shared" si="844"/>
        <v>0</v>
      </c>
      <c r="AB1171" s="37">
        <f t="shared" si="845"/>
        <v>0</v>
      </c>
      <c r="AC1171" s="37">
        <f t="shared" si="846"/>
        <v>0</v>
      </c>
      <c r="AD1171" s="38">
        <f t="shared" si="847"/>
        <v>0</v>
      </c>
      <c r="AE1171" s="102"/>
      <c r="AF1171" s="102"/>
      <c r="AH1171" s="101">
        <f t="shared" si="848"/>
        <v>0</v>
      </c>
      <c r="AI1171" s="83"/>
      <c r="AJ1171" s="83"/>
      <c r="AK1171" s="83"/>
      <c r="AL1171" s="84"/>
      <c r="AM1171" s="107"/>
      <c r="AN1171" s="117"/>
      <c r="AO1171" s="96">
        <f t="shared" si="849"/>
        <v>0</v>
      </c>
      <c r="AP1171" s="83"/>
      <c r="AQ1171" s="83"/>
      <c r="AR1171" s="83"/>
      <c r="AS1171" s="88"/>
      <c r="AT1171" s="15">
        <f t="shared" si="850"/>
        <v>0</v>
      </c>
      <c r="AU1171" s="83"/>
      <c r="AV1171" s="83"/>
      <c r="AW1171" s="83"/>
      <c r="AX1171" s="84"/>
      <c r="AY1171" s="96">
        <f t="shared" si="851"/>
        <v>0</v>
      </c>
      <c r="AZ1171" s="83"/>
      <c r="BA1171" s="83"/>
      <c r="BB1171" s="83"/>
      <c r="BC1171" s="93"/>
      <c r="BD1171" s="107"/>
      <c r="BE1171" s="102"/>
      <c r="BF1171" s="96">
        <f t="shared" si="852"/>
        <v>0</v>
      </c>
      <c r="BG1171" s="83"/>
      <c r="BH1171" s="83"/>
      <c r="BI1171" s="83"/>
      <c r="BJ1171" s="84"/>
      <c r="BK1171" s="96">
        <f t="shared" si="853"/>
        <v>0</v>
      </c>
      <c r="BL1171" s="83"/>
      <c r="BM1171" s="83"/>
      <c r="BN1171" s="83"/>
      <c r="BO1171" s="93"/>
      <c r="BP1171" s="40">
        <f t="shared" si="854"/>
        <v>0</v>
      </c>
      <c r="BQ1171" s="83"/>
      <c r="BR1171" s="83"/>
      <c r="BS1171" s="83"/>
      <c r="BT1171" s="93"/>
      <c r="BU1171" s="96">
        <f t="shared" si="855"/>
        <v>0</v>
      </c>
      <c r="BV1171" s="83"/>
      <c r="BW1171" s="83"/>
      <c r="BX1171" s="83"/>
      <c r="BY1171" s="93"/>
      <c r="CA1171" s="39">
        <v>1137</v>
      </c>
      <c r="CB1171" s="31"/>
      <c r="CC1171" s="31"/>
      <c r="CD1171" s="31"/>
      <c r="CE1171" s="31"/>
      <c r="CF1171" s="31">
        <f t="shared" si="856"/>
        <v>0</v>
      </c>
    </row>
    <row r="1172" spans="1:84" ht="16.5" customHeight="1" x14ac:dyDescent="0.15">
      <c r="A1172" s="11">
        <f t="shared" si="837"/>
        <v>1158</v>
      </c>
      <c r="B1172" s="73"/>
      <c r="C1172" s="136"/>
      <c r="D1172" s="133"/>
      <c r="E1172" s="134"/>
      <c r="F1172" s="135"/>
      <c r="G1172" s="49"/>
      <c r="H1172" s="148"/>
      <c r="I1172" s="58"/>
      <c r="J1172" s="59"/>
      <c r="K1172" s="66"/>
      <c r="L1172" s="66"/>
      <c r="M1172" s="66"/>
      <c r="N1172" s="66"/>
      <c r="O1172" s="66"/>
      <c r="P1172" s="66"/>
      <c r="Q1172" s="67"/>
      <c r="R1172" s="109"/>
      <c r="S1172" s="109"/>
      <c r="T1172" s="112"/>
      <c r="U1172" s="30">
        <f t="shared" si="838"/>
        <v>0</v>
      </c>
      <c r="V1172" s="32">
        <f t="shared" si="839"/>
        <v>0</v>
      </c>
      <c r="W1172" s="32">
        <f t="shared" si="840"/>
        <v>0</v>
      </c>
      <c r="X1172" s="32">
        <f t="shared" si="841"/>
        <v>0</v>
      </c>
      <c r="Y1172" s="17">
        <f t="shared" si="842"/>
        <v>0</v>
      </c>
      <c r="Z1172" s="30">
        <f t="shared" si="843"/>
        <v>0</v>
      </c>
      <c r="AA1172" s="32">
        <f t="shared" si="844"/>
        <v>0</v>
      </c>
      <c r="AB1172" s="32">
        <f t="shared" si="845"/>
        <v>0</v>
      </c>
      <c r="AC1172" s="32">
        <f t="shared" si="846"/>
        <v>0</v>
      </c>
      <c r="AD1172" s="17">
        <f t="shared" si="847"/>
        <v>0</v>
      </c>
      <c r="AE1172" s="102"/>
      <c r="AF1172" s="102"/>
      <c r="AH1172" s="100">
        <f t="shared" si="848"/>
        <v>0</v>
      </c>
      <c r="AI1172" s="81"/>
      <c r="AJ1172" s="81"/>
      <c r="AK1172" s="81"/>
      <c r="AL1172" s="82"/>
      <c r="AM1172" s="107"/>
      <c r="AN1172" s="117"/>
      <c r="AO1172" s="96">
        <f t="shared" si="849"/>
        <v>0</v>
      </c>
      <c r="AP1172" s="81"/>
      <c r="AQ1172" s="81"/>
      <c r="AR1172" s="81"/>
      <c r="AS1172" s="87"/>
      <c r="AT1172" s="15">
        <f t="shared" si="850"/>
        <v>0</v>
      </c>
      <c r="AU1172" s="81"/>
      <c r="AV1172" s="81"/>
      <c r="AW1172" s="81"/>
      <c r="AX1172" s="82"/>
      <c r="AY1172" s="96">
        <f t="shared" si="851"/>
        <v>0</v>
      </c>
      <c r="AZ1172" s="81"/>
      <c r="BA1172" s="81"/>
      <c r="BB1172" s="81"/>
      <c r="BC1172" s="92"/>
      <c r="BD1172" s="107"/>
      <c r="BE1172" s="102"/>
      <c r="BF1172" s="96">
        <f t="shared" si="852"/>
        <v>0</v>
      </c>
      <c r="BG1172" s="81"/>
      <c r="BH1172" s="81"/>
      <c r="BI1172" s="81"/>
      <c r="BJ1172" s="82"/>
      <c r="BK1172" s="96">
        <f t="shared" si="853"/>
        <v>0</v>
      </c>
      <c r="BL1172" s="81"/>
      <c r="BM1172" s="81"/>
      <c r="BN1172" s="81"/>
      <c r="BO1172" s="92"/>
      <c r="BP1172" s="40">
        <f t="shared" si="854"/>
        <v>0</v>
      </c>
      <c r="BQ1172" s="81"/>
      <c r="BR1172" s="81"/>
      <c r="BS1172" s="81"/>
      <c r="BT1172" s="92"/>
      <c r="BU1172" s="96">
        <f t="shared" si="855"/>
        <v>0</v>
      </c>
      <c r="BV1172" s="81"/>
      <c r="BW1172" s="81"/>
      <c r="BX1172" s="81"/>
      <c r="BY1172" s="92"/>
      <c r="CA1172" s="39">
        <v>1138</v>
      </c>
      <c r="CB1172" s="31"/>
      <c r="CC1172" s="31"/>
      <c r="CD1172" s="31"/>
      <c r="CE1172" s="31"/>
      <c r="CF1172" s="31">
        <f t="shared" si="856"/>
        <v>0</v>
      </c>
    </row>
    <row r="1173" spans="1:84" ht="16.5" customHeight="1" x14ac:dyDescent="0.15">
      <c r="A1173" s="11">
        <f t="shared" si="837"/>
        <v>1159</v>
      </c>
      <c r="B1173" s="74"/>
      <c r="C1173" s="140"/>
      <c r="D1173" s="137"/>
      <c r="E1173" s="134"/>
      <c r="F1173" s="138"/>
      <c r="G1173" s="52"/>
      <c r="H1173" s="148"/>
      <c r="I1173" s="58"/>
      <c r="J1173" s="59"/>
      <c r="K1173" s="68"/>
      <c r="L1173" s="68"/>
      <c r="M1173" s="68"/>
      <c r="N1173" s="68"/>
      <c r="O1173" s="68"/>
      <c r="P1173" s="68"/>
      <c r="Q1173" s="69"/>
      <c r="R1173" s="109"/>
      <c r="S1173" s="109"/>
      <c r="T1173" s="114"/>
      <c r="U1173" s="36">
        <f t="shared" si="838"/>
        <v>0</v>
      </c>
      <c r="V1173" s="37">
        <f t="shared" si="839"/>
        <v>0</v>
      </c>
      <c r="W1173" s="37">
        <f t="shared" si="840"/>
        <v>0</v>
      </c>
      <c r="X1173" s="37">
        <f t="shared" si="841"/>
        <v>0</v>
      </c>
      <c r="Y1173" s="38">
        <f t="shared" si="842"/>
        <v>0</v>
      </c>
      <c r="Z1173" s="36">
        <f t="shared" si="843"/>
        <v>0</v>
      </c>
      <c r="AA1173" s="37">
        <f t="shared" si="844"/>
        <v>0</v>
      </c>
      <c r="AB1173" s="37">
        <f t="shared" si="845"/>
        <v>0</v>
      </c>
      <c r="AC1173" s="37">
        <f t="shared" si="846"/>
        <v>0</v>
      </c>
      <c r="AD1173" s="38">
        <f t="shared" si="847"/>
        <v>0</v>
      </c>
      <c r="AE1173" s="102"/>
      <c r="AF1173" s="102"/>
      <c r="AH1173" s="101">
        <f t="shared" si="848"/>
        <v>0</v>
      </c>
      <c r="AI1173" s="83"/>
      <c r="AJ1173" s="83"/>
      <c r="AK1173" s="83"/>
      <c r="AL1173" s="84"/>
      <c r="AM1173" s="107"/>
      <c r="AN1173" s="117"/>
      <c r="AO1173" s="96">
        <f t="shared" si="849"/>
        <v>0</v>
      </c>
      <c r="AP1173" s="83"/>
      <c r="AQ1173" s="83"/>
      <c r="AR1173" s="83"/>
      <c r="AS1173" s="88"/>
      <c r="AT1173" s="15">
        <f t="shared" si="850"/>
        <v>0</v>
      </c>
      <c r="AU1173" s="83"/>
      <c r="AV1173" s="83"/>
      <c r="AW1173" s="83"/>
      <c r="AX1173" s="84"/>
      <c r="AY1173" s="96">
        <f t="shared" si="851"/>
        <v>0</v>
      </c>
      <c r="AZ1173" s="83"/>
      <c r="BA1173" s="83"/>
      <c r="BB1173" s="83"/>
      <c r="BC1173" s="93"/>
      <c r="BD1173" s="107"/>
      <c r="BE1173" s="102"/>
      <c r="BF1173" s="96">
        <f t="shared" si="852"/>
        <v>0</v>
      </c>
      <c r="BG1173" s="83"/>
      <c r="BH1173" s="83"/>
      <c r="BI1173" s="83"/>
      <c r="BJ1173" s="84"/>
      <c r="BK1173" s="96">
        <f t="shared" si="853"/>
        <v>0</v>
      </c>
      <c r="BL1173" s="83"/>
      <c r="BM1173" s="83"/>
      <c r="BN1173" s="83"/>
      <c r="BO1173" s="93"/>
      <c r="BP1173" s="40">
        <f t="shared" si="854"/>
        <v>0</v>
      </c>
      <c r="BQ1173" s="83"/>
      <c r="BR1173" s="83"/>
      <c r="BS1173" s="83"/>
      <c r="BT1173" s="93"/>
      <c r="BU1173" s="96">
        <f t="shared" si="855"/>
        <v>0</v>
      </c>
      <c r="BV1173" s="83"/>
      <c r="BW1173" s="83"/>
      <c r="BX1173" s="83"/>
      <c r="BY1173" s="93"/>
      <c r="CA1173" s="39">
        <v>1139</v>
      </c>
      <c r="CB1173" s="31"/>
      <c r="CC1173" s="31"/>
      <c r="CD1173" s="31"/>
      <c r="CE1173" s="31"/>
      <c r="CF1173" s="31">
        <f t="shared" si="856"/>
        <v>0</v>
      </c>
    </row>
    <row r="1174" spans="1:84" ht="14.25" customHeight="1" x14ac:dyDescent="0.15">
      <c r="A1174" s="11"/>
      <c r="B1174" s="71"/>
      <c r="C1174" s="125"/>
      <c r="D1174" s="133"/>
      <c r="E1174" s="139"/>
      <c r="F1174" s="135"/>
      <c r="G1174" s="49"/>
      <c r="H1174" s="148"/>
      <c r="I1174" s="58"/>
      <c r="J1174" s="59"/>
      <c r="K1174" s="60"/>
      <c r="L1174" s="60"/>
      <c r="M1174" s="60"/>
      <c r="N1174" s="60"/>
      <c r="O1174" s="60"/>
      <c r="P1174" s="60"/>
      <c r="Q1174" s="61"/>
      <c r="R1174" s="109"/>
      <c r="S1174" s="109"/>
      <c r="T1174" s="112"/>
      <c r="U1174" s="15">
        <f t="shared" si="838"/>
        <v>0</v>
      </c>
      <c r="V1174" s="18">
        <f t="shared" si="839"/>
        <v>0</v>
      </c>
      <c r="W1174" s="18">
        <f t="shared" si="840"/>
        <v>0</v>
      </c>
      <c r="X1174" s="18">
        <f t="shared" si="841"/>
        <v>0</v>
      </c>
      <c r="Y1174" s="19">
        <f t="shared" si="842"/>
        <v>0</v>
      </c>
      <c r="Z1174" s="15">
        <f t="shared" si="843"/>
        <v>0</v>
      </c>
      <c r="AA1174" s="18">
        <f t="shared" si="844"/>
        <v>0</v>
      </c>
      <c r="AB1174" s="18">
        <f t="shared" si="845"/>
        <v>0</v>
      </c>
      <c r="AC1174" s="18">
        <f t="shared" si="846"/>
        <v>0</v>
      </c>
      <c r="AD1174" s="19">
        <f t="shared" si="847"/>
        <v>0</v>
      </c>
      <c r="AE1174" s="103"/>
      <c r="AF1174" s="103"/>
      <c r="AH1174" s="96">
        <f t="shared" si="848"/>
        <v>0</v>
      </c>
      <c r="AI1174" s="77"/>
      <c r="AJ1174" s="77"/>
      <c r="AK1174" s="77"/>
      <c r="AL1174" s="78"/>
      <c r="AM1174" s="106"/>
      <c r="AN1174" s="116"/>
      <c r="AO1174" s="96">
        <f t="shared" si="849"/>
        <v>0</v>
      </c>
      <c r="AP1174" s="77"/>
      <c r="AQ1174" s="77"/>
      <c r="AR1174" s="77"/>
      <c r="AS1174" s="86"/>
      <c r="AT1174" s="15">
        <f t="shared" si="850"/>
        <v>0</v>
      </c>
      <c r="AU1174" s="77"/>
      <c r="AV1174" s="77"/>
      <c r="AW1174" s="77"/>
      <c r="AX1174" s="78"/>
      <c r="AY1174" s="96">
        <f t="shared" si="851"/>
        <v>0</v>
      </c>
      <c r="AZ1174" s="77"/>
      <c r="BA1174" s="77"/>
      <c r="BB1174" s="77"/>
      <c r="BC1174" s="91"/>
      <c r="BD1174" s="106"/>
      <c r="BE1174" s="103"/>
      <c r="BF1174" s="96">
        <f t="shared" si="852"/>
        <v>0</v>
      </c>
      <c r="BG1174" s="77"/>
      <c r="BH1174" s="77"/>
      <c r="BI1174" s="77"/>
      <c r="BJ1174" s="78"/>
      <c r="BK1174" s="96">
        <f t="shared" si="853"/>
        <v>0</v>
      </c>
      <c r="BL1174" s="77"/>
      <c r="BM1174" s="77"/>
      <c r="BN1174" s="77"/>
      <c r="BO1174" s="91"/>
      <c r="BP1174" s="40">
        <f t="shared" si="854"/>
        <v>0</v>
      </c>
      <c r="BQ1174" s="77"/>
      <c r="BR1174" s="77"/>
      <c r="BS1174" s="77"/>
      <c r="BT1174" s="91"/>
      <c r="BU1174" s="96">
        <f t="shared" si="855"/>
        <v>0</v>
      </c>
      <c r="BV1174" s="77"/>
      <c r="BW1174" s="77"/>
      <c r="BX1174" s="77"/>
      <c r="BY1174" s="91"/>
      <c r="CA1174" s="39"/>
      <c r="CF1174" s="31">
        <f t="shared" si="856"/>
        <v>0</v>
      </c>
    </row>
    <row r="1175" spans="1:84" ht="14.25" customHeight="1" x14ac:dyDescent="0.15">
      <c r="A1175" s="11"/>
      <c r="B1175" s="71"/>
      <c r="C1175" s="125"/>
      <c r="D1175" s="133"/>
      <c r="E1175" s="139"/>
      <c r="F1175" s="135"/>
      <c r="G1175" s="49"/>
      <c r="H1175" s="148"/>
      <c r="I1175" s="58"/>
      <c r="J1175" s="59"/>
      <c r="K1175" s="60"/>
      <c r="L1175" s="60"/>
      <c r="M1175" s="60"/>
      <c r="N1175" s="60"/>
      <c r="O1175" s="60"/>
      <c r="P1175" s="60"/>
      <c r="Q1175" s="61"/>
      <c r="R1175" s="109"/>
      <c r="S1175" s="109"/>
      <c r="T1175" s="112"/>
      <c r="U1175" s="15">
        <f t="shared" si="838"/>
        <v>0</v>
      </c>
      <c r="V1175" s="18">
        <f t="shared" si="839"/>
        <v>0</v>
      </c>
      <c r="W1175" s="18">
        <f t="shared" si="840"/>
        <v>0</v>
      </c>
      <c r="X1175" s="18">
        <f t="shared" si="841"/>
        <v>0</v>
      </c>
      <c r="Y1175" s="19">
        <f t="shared" si="842"/>
        <v>0</v>
      </c>
      <c r="Z1175" s="15">
        <f t="shared" si="843"/>
        <v>0</v>
      </c>
      <c r="AA1175" s="18">
        <f t="shared" si="844"/>
        <v>0</v>
      </c>
      <c r="AB1175" s="18">
        <f t="shared" si="845"/>
        <v>0</v>
      </c>
      <c r="AC1175" s="18">
        <f t="shared" si="846"/>
        <v>0</v>
      </c>
      <c r="AD1175" s="19">
        <f t="shared" si="847"/>
        <v>0</v>
      </c>
      <c r="AE1175" s="103"/>
      <c r="AF1175" s="103"/>
      <c r="AH1175" s="96">
        <f t="shared" si="848"/>
        <v>0</v>
      </c>
      <c r="AI1175" s="77"/>
      <c r="AJ1175" s="77"/>
      <c r="AK1175" s="77"/>
      <c r="AL1175" s="78"/>
      <c r="AM1175" s="106"/>
      <c r="AN1175" s="116"/>
      <c r="AO1175" s="96">
        <f t="shared" si="849"/>
        <v>0</v>
      </c>
      <c r="AP1175" s="77"/>
      <c r="AQ1175" s="77"/>
      <c r="AR1175" s="77"/>
      <c r="AS1175" s="86"/>
      <c r="AT1175" s="15">
        <f t="shared" si="850"/>
        <v>0</v>
      </c>
      <c r="AU1175" s="77"/>
      <c r="AV1175" s="77"/>
      <c r="AW1175" s="77"/>
      <c r="AX1175" s="78"/>
      <c r="AY1175" s="96">
        <f t="shared" si="851"/>
        <v>0</v>
      </c>
      <c r="AZ1175" s="77"/>
      <c r="BA1175" s="77"/>
      <c r="BB1175" s="77"/>
      <c r="BC1175" s="91"/>
      <c r="BD1175" s="106"/>
      <c r="BE1175" s="103"/>
      <c r="BF1175" s="96">
        <f t="shared" si="852"/>
        <v>0</v>
      </c>
      <c r="BG1175" s="77"/>
      <c r="BH1175" s="77"/>
      <c r="BI1175" s="77"/>
      <c r="BJ1175" s="78"/>
      <c r="BK1175" s="96">
        <f t="shared" si="853"/>
        <v>0</v>
      </c>
      <c r="BL1175" s="77"/>
      <c r="BM1175" s="77"/>
      <c r="BN1175" s="77"/>
      <c r="BO1175" s="91"/>
      <c r="BP1175" s="40">
        <f t="shared" si="854"/>
        <v>0</v>
      </c>
      <c r="BQ1175" s="77"/>
      <c r="BR1175" s="77"/>
      <c r="BS1175" s="77"/>
      <c r="BT1175" s="91"/>
      <c r="BU1175" s="96">
        <f t="shared" si="855"/>
        <v>0</v>
      </c>
      <c r="BV1175" s="77"/>
      <c r="BW1175" s="77"/>
      <c r="BX1175" s="77"/>
      <c r="BY1175" s="91"/>
      <c r="CA1175" s="39"/>
      <c r="CF1175" s="31">
        <f t="shared" si="856"/>
        <v>0</v>
      </c>
    </row>
    <row r="1176" spans="1:84" ht="14.25" customHeight="1" x14ac:dyDescent="0.15">
      <c r="A1176" s="11"/>
      <c r="B1176" s="71"/>
      <c r="C1176" s="125"/>
      <c r="D1176" s="133"/>
      <c r="E1176" s="139"/>
      <c r="F1176" s="135"/>
      <c r="G1176" s="49"/>
      <c r="H1176" s="148"/>
      <c r="I1176" s="58"/>
      <c r="J1176" s="59"/>
      <c r="K1176" s="60"/>
      <c r="L1176" s="60"/>
      <c r="M1176" s="60"/>
      <c r="N1176" s="60"/>
      <c r="O1176" s="60"/>
      <c r="P1176" s="60"/>
      <c r="Q1176" s="61"/>
      <c r="R1176" s="109"/>
      <c r="S1176" s="109"/>
      <c r="T1176" s="112"/>
      <c r="U1176" s="15">
        <f t="shared" si="838"/>
        <v>0</v>
      </c>
      <c r="V1176" s="18">
        <f t="shared" si="839"/>
        <v>0</v>
      </c>
      <c r="W1176" s="18">
        <f t="shared" si="840"/>
        <v>0</v>
      </c>
      <c r="X1176" s="18">
        <f t="shared" si="841"/>
        <v>0</v>
      </c>
      <c r="Y1176" s="19">
        <f t="shared" si="842"/>
        <v>0</v>
      </c>
      <c r="Z1176" s="15">
        <f t="shared" si="843"/>
        <v>0</v>
      </c>
      <c r="AA1176" s="18">
        <f t="shared" si="844"/>
        <v>0</v>
      </c>
      <c r="AB1176" s="18">
        <f t="shared" si="845"/>
        <v>0</v>
      </c>
      <c r="AC1176" s="18">
        <f t="shared" si="846"/>
        <v>0</v>
      </c>
      <c r="AD1176" s="19">
        <f t="shared" si="847"/>
        <v>0</v>
      </c>
      <c r="AE1176" s="103"/>
      <c r="AF1176" s="103"/>
      <c r="AH1176" s="96">
        <f t="shared" si="848"/>
        <v>0</v>
      </c>
      <c r="AI1176" s="77"/>
      <c r="AJ1176" s="77"/>
      <c r="AK1176" s="77"/>
      <c r="AL1176" s="78"/>
      <c r="AM1176" s="106"/>
      <c r="AN1176" s="116"/>
      <c r="AO1176" s="96">
        <f t="shared" si="849"/>
        <v>0</v>
      </c>
      <c r="AP1176" s="77"/>
      <c r="AQ1176" s="77"/>
      <c r="AR1176" s="77"/>
      <c r="AS1176" s="86"/>
      <c r="AT1176" s="15">
        <f t="shared" si="850"/>
        <v>0</v>
      </c>
      <c r="AU1176" s="77"/>
      <c r="AV1176" s="77"/>
      <c r="AW1176" s="77"/>
      <c r="AX1176" s="78"/>
      <c r="AY1176" s="96">
        <f t="shared" si="851"/>
        <v>0</v>
      </c>
      <c r="AZ1176" s="77"/>
      <c r="BA1176" s="77"/>
      <c r="BB1176" s="77"/>
      <c r="BC1176" s="91"/>
      <c r="BD1176" s="106"/>
      <c r="BE1176" s="103"/>
      <c r="BF1176" s="96">
        <f t="shared" si="852"/>
        <v>0</v>
      </c>
      <c r="BG1176" s="77"/>
      <c r="BH1176" s="77"/>
      <c r="BI1176" s="77"/>
      <c r="BJ1176" s="78"/>
      <c r="BK1176" s="96">
        <f t="shared" si="853"/>
        <v>0</v>
      </c>
      <c r="BL1176" s="77"/>
      <c r="BM1176" s="77"/>
      <c r="BN1176" s="77"/>
      <c r="BO1176" s="91"/>
      <c r="BP1176" s="40">
        <f t="shared" si="854"/>
        <v>0</v>
      </c>
      <c r="BQ1176" s="77"/>
      <c r="BR1176" s="77"/>
      <c r="BS1176" s="77"/>
      <c r="BT1176" s="91"/>
      <c r="BU1176" s="96">
        <f t="shared" si="855"/>
        <v>0</v>
      </c>
      <c r="BV1176" s="77"/>
      <c r="BW1176" s="77"/>
      <c r="BX1176" s="77"/>
      <c r="BY1176" s="91"/>
      <c r="CA1176" s="39"/>
      <c r="CF1176" s="31">
        <f t="shared" si="856"/>
        <v>0</v>
      </c>
    </row>
    <row r="1177" spans="1:84" ht="14.25" customHeight="1" x14ac:dyDescent="0.15">
      <c r="A1177" s="11"/>
      <c r="B1177" s="71"/>
      <c r="C1177" s="125"/>
      <c r="D1177" s="133"/>
      <c r="E1177" s="139"/>
      <c r="F1177" s="135"/>
      <c r="G1177" s="49"/>
      <c r="H1177" s="148"/>
      <c r="I1177" s="58"/>
      <c r="J1177" s="59"/>
      <c r="K1177" s="60"/>
      <c r="L1177" s="60"/>
      <c r="M1177" s="60"/>
      <c r="N1177" s="60"/>
      <c r="O1177" s="60"/>
      <c r="P1177" s="60"/>
      <c r="Q1177" s="61"/>
      <c r="R1177" s="109"/>
      <c r="S1177" s="109"/>
      <c r="T1177" s="112"/>
      <c r="U1177" s="15">
        <f t="shared" si="838"/>
        <v>0</v>
      </c>
      <c r="V1177" s="18">
        <f t="shared" si="839"/>
        <v>0</v>
      </c>
      <c r="W1177" s="18">
        <f t="shared" si="840"/>
        <v>0</v>
      </c>
      <c r="X1177" s="18">
        <f t="shared" si="841"/>
        <v>0</v>
      </c>
      <c r="Y1177" s="19">
        <f t="shared" si="842"/>
        <v>0</v>
      </c>
      <c r="Z1177" s="15">
        <f t="shared" si="843"/>
        <v>0</v>
      </c>
      <c r="AA1177" s="18">
        <f t="shared" si="844"/>
        <v>0</v>
      </c>
      <c r="AB1177" s="18">
        <f t="shared" si="845"/>
        <v>0</v>
      </c>
      <c r="AC1177" s="18">
        <f t="shared" si="846"/>
        <v>0</v>
      </c>
      <c r="AD1177" s="19">
        <f t="shared" si="847"/>
        <v>0</v>
      </c>
      <c r="AE1177" s="103"/>
      <c r="AF1177" s="103"/>
      <c r="AH1177" s="96">
        <f t="shared" si="848"/>
        <v>0</v>
      </c>
      <c r="AI1177" s="77"/>
      <c r="AJ1177" s="77"/>
      <c r="AK1177" s="77"/>
      <c r="AL1177" s="78"/>
      <c r="AM1177" s="106"/>
      <c r="AN1177" s="116"/>
      <c r="AO1177" s="96">
        <f t="shared" si="849"/>
        <v>0</v>
      </c>
      <c r="AP1177" s="77"/>
      <c r="AQ1177" s="77"/>
      <c r="AR1177" s="77"/>
      <c r="AS1177" s="86"/>
      <c r="AT1177" s="15">
        <f t="shared" si="850"/>
        <v>0</v>
      </c>
      <c r="AU1177" s="77"/>
      <c r="AV1177" s="77"/>
      <c r="AW1177" s="77"/>
      <c r="AX1177" s="78"/>
      <c r="AY1177" s="96">
        <f t="shared" si="851"/>
        <v>0</v>
      </c>
      <c r="AZ1177" s="77"/>
      <c r="BA1177" s="77"/>
      <c r="BB1177" s="77"/>
      <c r="BC1177" s="91"/>
      <c r="BD1177" s="106"/>
      <c r="BE1177" s="103"/>
      <c r="BF1177" s="96">
        <f t="shared" si="852"/>
        <v>0</v>
      </c>
      <c r="BG1177" s="77"/>
      <c r="BH1177" s="77"/>
      <c r="BI1177" s="77"/>
      <c r="BJ1177" s="78"/>
      <c r="BK1177" s="96">
        <f t="shared" si="853"/>
        <v>0</v>
      </c>
      <c r="BL1177" s="77"/>
      <c r="BM1177" s="77"/>
      <c r="BN1177" s="77"/>
      <c r="BO1177" s="91"/>
      <c r="BP1177" s="40">
        <f t="shared" si="854"/>
        <v>0</v>
      </c>
      <c r="BQ1177" s="77"/>
      <c r="BR1177" s="77"/>
      <c r="BS1177" s="77"/>
      <c r="BT1177" s="91"/>
      <c r="BU1177" s="96">
        <f t="shared" si="855"/>
        <v>0</v>
      </c>
      <c r="BV1177" s="77"/>
      <c r="BW1177" s="77"/>
      <c r="BX1177" s="77"/>
      <c r="BY1177" s="91"/>
      <c r="CA1177" s="39"/>
      <c r="CF1177" s="31">
        <f t="shared" si="856"/>
        <v>0</v>
      </c>
    </row>
    <row r="1178" spans="1:84" ht="14.25" customHeight="1" x14ac:dyDescent="0.15">
      <c r="A1178" s="11"/>
      <c r="B1178" s="71"/>
      <c r="C1178" s="125"/>
      <c r="D1178" s="133"/>
      <c r="E1178" s="139"/>
      <c r="F1178" s="135"/>
      <c r="G1178" s="49"/>
      <c r="H1178" s="148"/>
      <c r="I1178" s="58"/>
      <c r="J1178" s="59"/>
      <c r="K1178" s="60"/>
      <c r="L1178" s="60"/>
      <c r="M1178" s="60"/>
      <c r="N1178" s="60"/>
      <c r="O1178" s="60"/>
      <c r="P1178" s="60"/>
      <c r="Q1178" s="61"/>
      <c r="R1178" s="109"/>
      <c r="S1178" s="109"/>
      <c r="T1178" s="112"/>
      <c r="U1178" s="15">
        <f t="shared" si="838"/>
        <v>0</v>
      </c>
      <c r="V1178" s="18">
        <f t="shared" si="839"/>
        <v>0</v>
      </c>
      <c r="W1178" s="18">
        <f t="shared" si="840"/>
        <v>0</v>
      </c>
      <c r="X1178" s="18">
        <f t="shared" si="841"/>
        <v>0</v>
      </c>
      <c r="Y1178" s="19">
        <f t="shared" si="842"/>
        <v>0</v>
      </c>
      <c r="Z1178" s="15">
        <f t="shared" si="843"/>
        <v>0</v>
      </c>
      <c r="AA1178" s="18">
        <f t="shared" si="844"/>
        <v>0</v>
      </c>
      <c r="AB1178" s="18">
        <f t="shared" si="845"/>
        <v>0</v>
      </c>
      <c r="AC1178" s="18">
        <f t="shared" si="846"/>
        <v>0</v>
      </c>
      <c r="AD1178" s="19">
        <f t="shared" si="847"/>
        <v>0</v>
      </c>
      <c r="AE1178" s="103"/>
      <c r="AF1178" s="103"/>
      <c r="AH1178" s="96">
        <f t="shared" si="848"/>
        <v>0</v>
      </c>
      <c r="AI1178" s="77"/>
      <c r="AJ1178" s="77"/>
      <c r="AK1178" s="77"/>
      <c r="AL1178" s="78"/>
      <c r="AM1178" s="106"/>
      <c r="AN1178" s="116"/>
      <c r="AO1178" s="96">
        <f t="shared" si="849"/>
        <v>0</v>
      </c>
      <c r="AP1178" s="77"/>
      <c r="AQ1178" s="77"/>
      <c r="AR1178" s="77"/>
      <c r="AS1178" s="86"/>
      <c r="AT1178" s="15">
        <f t="shared" si="850"/>
        <v>0</v>
      </c>
      <c r="AU1178" s="77"/>
      <c r="AV1178" s="77"/>
      <c r="AW1178" s="77"/>
      <c r="AX1178" s="78"/>
      <c r="AY1178" s="96">
        <f t="shared" si="851"/>
        <v>0</v>
      </c>
      <c r="AZ1178" s="77"/>
      <c r="BA1178" s="77"/>
      <c r="BB1178" s="77"/>
      <c r="BC1178" s="91"/>
      <c r="BD1178" s="106"/>
      <c r="BE1178" s="103"/>
      <c r="BF1178" s="96">
        <f t="shared" si="852"/>
        <v>0</v>
      </c>
      <c r="BG1178" s="77"/>
      <c r="BH1178" s="77"/>
      <c r="BI1178" s="77"/>
      <c r="BJ1178" s="78"/>
      <c r="BK1178" s="96">
        <f t="shared" si="853"/>
        <v>0</v>
      </c>
      <c r="BL1178" s="77"/>
      <c r="BM1178" s="77"/>
      <c r="BN1178" s="77"/>
      <c r="BO1178" s="91"/>
      <c r="BP1178" s="40">
        <f t="shared" si="854"/>
        <v>0</v>
      </c>
      <c r="BQ1178" s="77"/>
      <c r="BR1178" s="77"/>
      <c r="BS1178" s="77"/>
      <c r="BT1178" s="91"/>
      <c r="BU1178" s="96">
        <f t="shared" si="855"/>
        <v>0</v>
      </c>
      <c r="BV1178" s="77"/>
      <c r="BW1178" s="77"/>
      <c r="BX1178" s="77"/>
      <c r="BY1178" s="91"/>
      <c r="CA1178" s="39"/>
      <c r="CF1178" s="31">
        <f t="shared" si="856"/>
        <v>0</v>
      </c>
    </row>
    <row r="1179" spans="1:84" ht="15" customHeight="1" thickBot="1" x14ac:dyDescent="0.2">
      <c r="A1179" s="12"/>
      <c r="B1179" s="72"/>
      <c r="C1179" s="141"/>
      <c r="D1179" s="130"/>
      <c r="E1179" s="142"/>
      <c r="F1179" s="132"/>
      <c r="G1179" s="53"/>
      <c r="H1179" s="145"/>
      <c r="I1179" s="62"/>
      <c r="J1179" s="63"/>
      <c r="K1179" s="64"/>
      <c r="L1179" s="64"/>
      <c r="M1179" s="64"/>
      <c r="N1179" s="64"/>
      <c r="O1179" s="64"/>
      <c r="P1179" s="64"/>
      <c r="Q1179" s="65"/>
      <c r="R1179" s="109"/>
      <c r="S1179" s="109"/>
      <c r="T1179" s="113"/>
      <c r="U1179" s="16">
        <f>SUM(V1179:Y1179)</f>
        <v>0</v>
      </c>
      <c r="V1179" s="20">
        <f>AI1179+AP1179</f>
        <v>0</v>
      </c>
      <c r="W1179" s="20">
        <f>AJ1179+AQ1179</f>
        <v>0</v>
      </c>
      <c r="X1179" s="20">
        <f>AK1179+AR1179</f>
        <v>0</v>
      </c>
      <c r="Y1179" s="21">
        <f>AL1179+AS1179</f>
        <v>0</v>
      </c>
      <c r="Z1179" s="16">
        <f t="shared" si="843"/>
        <v>0</v>
      </c>
      <c r="AA1179" s="20">
        <f t="shared" si="844"/>
        <v>0</v>
      </c>
      <c r="AB1179" s="20">
        <f t="shared" si="845"/>
        <v>0</v>
      </c>
      <c r="AC1179" s="20">
        <f t="shared" si="846"/>
        <v>0</v>
      </c>
      <c r="AD1179" s="21">
        <f t="shared" si="847"/>
        <v>0</v>
      </c>
      <c r="AE1179" s="103"/>
      <c r="AF1179" s="103"/>
      <c r="AH1179" s="97">
        <f t="shared" si="848"/>
        <v>0</v>
      </c>
      <c r="AI1179" s="79"/>
      <c r="AJ1179" s="79"/>
      <c r="AK1179" s="79"/>
      <c r="AL1179" s="80"/>
      <c r="AM1179" s="106"/>
      <c r="AN1179" s="116"/>
      <c r="AO1179" s="97">
        <f t="shared" si="849"/>
        <v>0</v>
      </c>
      <c r="AP1179" s="79"/>
      <c r="AQ1179" s="79"/>
      <c r="AR1179" s="79"/>
      <c r="AS1179" s="89"/>
      <c r="AT1179" s="16">
        <f t="shared" si="850"/>
        <v>0</v>
      </c>
      <c r="AU1179" s="79"/>
      <c r="AV1179" s="79"/>
      <c r="AW1179" s="79"/>
      <c r="AX1179" s="80"/>
      <c r="AY1179" s="97">
        <f t="shared" si="851"/>
        <v>0</v>
      </c>
      <c r="AZ1179" s="79"/>
      <c r="BA1179" s="79"/>
      <c r="BB1179" s="79"/>
      <c r="BC1179" s="94"/>
      <c r="BD1179" s="106"/>
      <c r="BE1179" s="103"/>
      <c r="BF1179" s="97">
        <f t="shared" si="852"/>
        <v>0</v>
      </c>
      <c r="BG1179" s="79"/>
      <c r="BH1179" s="79"/>
      <c r="BI1179" s="79"/>
      <c r="BJ1179" s="80"/>
      <c r="BK1179" s="97">
        <f t="shared" si="853"/>
        <v>0</v>
      </c>
      <c r="BL1179" s="79"/>
      <c r="BM1179" s="79"/>
      <c r="BN1179" s="79"/>
      <c r="BO1179" s="94"/>
      <c r="BP1179" s="99">
        <f t="shared" si="854"/>
        <v>0</v>
      </c>
      <c r="BQ1179" s="79"/>
      <c r="BR1179" s="79"/>
      <c r="BS1179" s="79"/>
      <c r="BT1179" s="94"/>
      <c r="BU1179" s="97">
        <f t="shared" si="855"/>
        <v>0</v>
      </c>
      <c r="BV1179" s="79"/>
      <c r="BW1179" s="79"/>
      <c r="BX1179" s="79"/>
      <c r="BY1179" s="94"/>
      <c r="CA1179" s="39"/>
      <c r="CF1179" s="31">
        <f t="shared" si="856"/>
        <v>0</v>
      </c>
    </row>
    <row r="1180" spans="1:84" x14ac:dyDescent="0.15">
      <c r="A1180" s="7"/>
      <c r="C1180" s="6"/>
      <c r="D1180" s="6"/>
      <c r="E1180" s="6"/>
      <c r="F1180" s="13"/>
      <c r="G1180" s="6"/>
      <c r="H1180" s="8"/>
      <c r="R1180" s="108"/>
      <c r="S1180" s="108"/>
      <c r="T1180" s="7"/>
      <c r="U1180" s="7"/>
      <c r="V1180" s="7"/>
      <c r="W1180" s="7"/>
      <c r="X1180" s="7"/>
      <c r="Y1180" s="7"/>
      <c r="Z1180" s="7"/>
      <c r="AA1180" s="7"/>
      <c r="AB1180" s="7"/>
      <c r="AC1180" s="7"/>
      <c r="AD1180" s="7"/>
      <c r="AE1180" s="7"/>
      <c r="AF1180" s="104"/>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104"/>
      <c r="BE1180" s="104"/>
      <c r="BF1180" s="7"/>
      <c r="BG1180" s="7"/>
      <c r="BH1180" s="7"/>
      <c r="BI1180" s="7"/>
      <c r="BJ1180" s="7"/>
      <c r="BK1180" s="7"/>
      <c r="BL1180" s="7"/>
      <c r="BM1180" s="7"/>
      <c r="BN1180" s="7"/>
      <c r="BO1180" s="7"/>
      <c r="BP1180" s="7"/>
      <c r="BQ1180" s="7"/>
      <c r="BR1180" s="7"/>
      <c r="BS1180" s="7"/>
      <c r="BT1180" s="7"/>
      <c r="BU1180" s="7"/>
      <c r="BV1180" s="7"/>
      <c r="BW1180" s="7"/>
      <c r="BX1180" s="7"/>
      <c r="BY1180" s="7"/>
    </row>
    <row r="1181" spans="1:84" x14ac:dyDescent="0.15">
      <c r="A1181" s="7"/>
      <c r="C1181" s="6"/>
      <c r="D1181" s="6"/>
      <c r="E1181" s="6"/>
      <c r="F1181" s="13"/>
      <c r="G1181" s="6"/>
      <c r="H1181" s="8"/>
      <c r="R1181" s="108"/>
      <c r="S1181" s="108"/>
      <c r="T1181" s="7"/>
      <c r="U1181" s="7"/>
      <c r="V1181" s="7"/>
      <c r="W1181" s="7"/>
      <c r="X1181" s="7"/>
      <c r="Y1181" s="7"/>
      <c r="Z1181" s="7"/>
      <c r="AA1181" s="7"/>
      <c r="AB1181" s="7"/>
      <c r="AC1181" s="7"/>
      <c r="AD1181" s="7"/>
      <c r="AE1181" s="7"/>
      <c r="AF1181" s="104"/>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104"/>
      <c r="BE1181" s="104"/>
      <c r="BF1181" s="7"/>
      <c r="BG1181" s="7"/>
      <c r="BH1181" s="7"/>
      <c r="BI1181" s="7"/>
      <c r="BJ1181" s="7"/>
      <c r="BK1181" s="7"/>
      <c r="BL1181" s="7"/>
      <c r="BM1181" s="7"/>
      <c r="BN1181" s="7"/>
      <c r="BO1181" s="7"/>
      <c r="BP1181" s="7"/>
      <c r="BQ1181" s="7"/>
      <c r="BR1181" s="7"/>
      <c r="BS1181" s="7"/>
      <c r="BT1181" s="7"/>
      <c r="BU1181" s="7"/>
      <c r="BV1181" s="7"/>
      <c r="BW1181" s="7"/>
      <c r="BX1181" s="7"/>
      <c r="BY1181" s="7"/>
    </row>
    <row r="1182" spans="1:84" x14ac:dyDescent="0.15">
      <c r="A1182" s="7"/>
      <c r="C1182" s="6"/>
      <c r="D1182" s="6"/>
      <c r="E1182" s="6"/>
      <c r="F1182" s="13"/>
      <c r="G1182" s="6"/>
      <c r="H1182" s="8"/>
      <c r="R1182" s="108"/>
      <c r="S1182" s="108"/>
      <c r="T1182" s="7"/>
      <c r="U1182" s="7"/>
      <c r="V1182" s="7"/>
      <c r="W1182" s="7"/>
      <c r="X1182" s="7"/>
      <c r="Y1182" s="7"/>
      <c r="Z1182" s="7"/>
      <c r="AA1182" s="7"/>
      <c r="AB1182" s="7"/>
      <c r="AC1182" s="7"/>
      <c r="AD1182" s="7"/>
      <c r="AE1182" s="7"/>
      <c r="AF1182" s="104"/>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104"/>
      <c r="BE1182" s="104"/>
      <c r="BF1182" s="7"/>
      <c r="BG1182" s="7"/>
      <c r="BH1182" s="7"/>
      <c r="BI1182" s="7"/>
      <c r="BJ1182" s="7"/>
      <c r="BK1182" s="7"/>
      <c r="BL1182" s="7"/>
      <c r="BM1182" s="7"/>
      <c r="BN1182" s="7"/>
      <c r="BO1182" s="7"/>
      <c r="BP1182" s="7"/>
      <c r="BQ1182" s="7"/>
      <c r="BR1182" s="7"/>
      <c r="BS1182" s="7"/>
      <c r="BT1182" s="7"/>
      <c r="BU1182" s="7"/>
      <c r="BV1182" s="7"/>
      <c r="BW1182" s="7"/>
      <c r="BX1182" s="7"/>
      <c r="BY1182" s="7"/>
    </row>
    <row r="1183" spans="1:84" x14ac:dyDescent="0.15">
      <c r="A1183" s="7"/>
      <c r="C1183" s="6"/>
      <c r="D1183" s="6"/>
      <c r="E1183" s="6"/>
      <c r="F1183" s="13"/>
      <c r="G1183" s="6"/>
      <c r="H1183" s="8"/>
      <c r="R1183" s="108"/>
      <c r="S1183" s="108"/>
      <c r="T1183" s="7"/>
      <c r="U1183" s="7"/>
      <c r="V1183" s="7"/>
      <c r="W1183" s="7"/>
      <c r="X1183" s="7"/>
      <c r="Y1183" s="7"/>
      <c r="Z1183" s="7"/>
      <c r="AA1183" s="7"/>
      <c r="AB1183" s="7"/>
      <c r="AC1183" s="7"/>
      <c r="AD1183" s="7"/>
      <c r="AE1183" s="7"/>
      <c r="AF1183" s="104"/>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104"/>
      <c r="BE1183" s="104"/>
      <c r="BF1183" s="7"/>
      <c r="BG1183" s="7"/>
      <c r="BH1183" s="7"/>
      <c r="BI1183" s="7"/>
      <c r="BJ1183" s="7"/>
      <c r="BK1183" s="7"/>
      <c r="BL1183" s="7"/>
      <c r="BM1183" s="7"/>
      <c r="BN1183" s="7"/>
      <c r="BO1183" s="7"/>
      <c r="BP1183" s="7"/>
      <c r="BQ1183" s="7"/>
      <c r="BR1183" s="7"/>
      <c r="BS1183" s="7"/>
      <c r="BT1183" s="7"/>
      <c r="BU1183" s="7"/>
      <c r="BV1183" s="7"/>
      <c r="BW1183" s="7"/>
      <c r="BX1183" s="7"/>
      <c r="BY1183" s="7"/>
    </row>
    <row r="1184" spans="1:84" x14ac:dyDescent="0.15">
      <c r="A1184" s="7"/>
      <c r="C1184" s="6"/>
      <c r="D1184" s="6"/>
      <c r="E1184" s="6"/>
      <c r="F1184" s="13"/>
      <c r="G1184" s="6"/>
      <c r="H1184" s="8"/>
      <c r="R1184" s="108"/>
      <c r="S1184" s="108"/>
      <c r="T1184" s="7"/>
      <c r="U1184" s="7"/>
      <c r="V1184" s="7"/>
      <c r="W1184" s="7"/>
      <c r="X1184" s="7"/>
      <c r="Y1184" s="7"/>
      <c r="Z1184" s="7"/>
      <c r="AA1184" s="7"/>
      <c r="AB1184" s="7"/>
      <c r="AC1184" s="7"/>
      <c r="AD1184" s="7"/>
      <c r="AE1184" s="7"/>
      <c r="AF1184" s="104"/>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104"/>
      <c r="BE1184" s="104"/>
      <c r="BF1184" s="7"/>
      <c r="BG1184" s="7"/>
      <c r="BH1184" s="7"/>
      <c r="BI1184" s="7"/>
      <c r="BJ1184" s="7"/>
      <c r="BK1184" s="7"/>
      <c r="BL1184" s="7"/>
      <c r="BM1184" s="7"/>
      <c r="BN1184" s="7"/>
      <c r="BO1184" s="7"/>
      <c r="BP1184" s="7"/>
      <c r="BQ1184" s="7"/>
      <c r="BR1184" s="7"/>
      <c r="BS1184" s="7"/>
      <c r="BT1184" s="7"/>
      <c r="BU1184" s="7"/>
      <c r="BV1184" s="7"/>
      <c r="BW1184" s="7"/>
      <c r="BX1184" s="7"/>
      <c r="BY1184" s="7"/>
    </row>
    <row r="1185" spans="1:77" x14ac:dyDescent="0.15">
      <c r="A1185" s="7"/>
      <c r="C1185" s="6"/>
      <c r="D1185" s="6"/>
      <c r="E1185" s="6"/>
      <c r="F1185" s="13"/>
      <c r="G1185" s="6"/>
      <c r="H1185" s="8"/>
      <c r="R1185" s="108"/>
      <c r="S1185" s="108"/>
      <c r="T1185" s="7"/>
      <c r="U1185" s="7"/>
      <c r="V1185" s="7"/>
      <c r="W1185" s="7"/>
      <c r="X1185" s="7"/>
      <c r="Y1185" s="7"/>
      <c r="Z1185" s="7"/>
      <c r="AA1185" s="7"/>
      <c r="AB1185" s="7"/>
      <c r="AC1185" s="7"/>
      <c r="AD1185" s="7"/>
      <c r="AE1185" s="7"/>
      <c r="AF1185" s="104"/>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104"/>
      <c r="BE1185" s="104"/>
      <c r="BF1185" s="7"/>
      <c r="BG1185" s="7"/>
      <c r="BH1185" s="7"/>
      <c r="BI1185" s="7"/>
      <c r="BJ1185" s="7"/>
      <c r="BK1185" s="7"/>
      <c r="BL1185" s="7"/>
      <c r="BM1185" s="7"/>
      <c r="BN1185" s="7"/>
      <c r="BO1185" s="7"/>
      <c r="BP1185" s="7"/>
      <c r="BQ1185" s="7"/>
      <c r="BR1185" s="7"/>
      <c r="BS1185" s="7"/>
      <c r="BT1185" s="7"/>
      <c r="BU1185" s="7"/>
      <c r="BV1185" s="7"/>
      <c r="BW1185" s="7"/>
      <c r="BX1185" s="7"/>
      <c r="BY1185" s="7"/>
    </row>
    <row r="1186" spans="1:77" x14ac:dyDescent="0.15">
      <c r="A1186" s="7"/>
      <c r="C1186" s="6"/>
      <c r="D1186" s="6"/>
      <c r="E1186" s="6"/>
      <c r="F1186" s="13"/>
      <c r="G1186" s="6"/>
      <c r="H1186" s="8"/>
      <c r="R1186" s="108"/>
      <c r="S1186" s="108"/>
      <c r="T1186" s="7"/>
      <c r="U1186" s="7"/>
      <c r="V1186" s="7"/>
      <c r="W1186" s="7"/>
      <c r="X1186" s="7"/>
      <c r="Y1186" s="7"/>
      <c r="Z1186" s="7"/>
      <c r="AA1186" s="7"/>
      <c r="AB1186" s="7"/>
      <c r="AC1186" s="7"/>
      <c r="AD1186" s="7"/>
      <c r="AE1186" s="7"/>
      <c r="AF1186" s="104"/>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104"/>
      <c r="BE1186" s="104"/>
      <c r="BF1186" s="7"/>
      <c r="BG1186" s="7"/>
      <c r="BH1186" s="7"/>
      <c r="BI1186" s="7"/>
      <c r="BJ1186" s="7"/>
      <c r="BK1186" s="7"/>
      <c r="BL1186" s="7"/>
      <c r="BM1186" s="7"/>
      <c r="BN1186" s="7"/>
      <c r="BO1186" s="7"/>
      <c r="BP1186" s="7"/>
      <c r="BQ1186" s="7"/>
      <c r="BR1186" s="7"/>
      <c r="BS1186" s="7"/>
      <c r="BT1186" s="7"/>
      <c r="BU1186" s="7"/>
      <c r="BV1186" s="7"/>
      <c r="BW1186" s="7"/>
      <c r="BX1186" s="7"/>
      <c r="BY1186" s="7"/>
    </row>
    <row r="1187" spans="1:77" x14ac:dyDescent="0.15">
      <c r="A1187" s="7"/>
      <c r="C1187" s="6"/>
      <c r="D1187" s="6"/>
      <c r="E1187" s="6"/>
      <c r="F1187" s="13"/>
      <c r="G1187" s="6"/>
      <c r="H1187" s="8"/>
      <c r="R1187" s="108"/>
      <c r="S1187" s="108"/>
      <c r="T1187" s="7"/>
      <c r="U1187" s="7"/>
      <c r="V1187" s="7"/>
      <c r="W1187" s="7"/>
      <c r="X1187" s="7"/>
      <c r="Y1187" s="7"/>
      <c r="Z1187" s="7"/>
      <c r="AA1187" s="7"/>
      <c r="AB1187" s="7"/>
      <c r="AC1187" s="7"/>
      <c r="AD1187" s="7"/>
      <c r="AE1187" s="7"/>
      <c r="AF1187" s="104"/>
      <c r="AH1187" s="7"/>
      <c r="AI1187" s="7"/>
      <c r="AJ1187" s="7"/>
      <c r="AK1187" s="7"/>
      <c r="AL1187" s="7"/>
      <c r="AM1187" s="7"/>
      <c r="AN1187" s="7"/>
      <c r="AO1187" s="7"/>
      <c r="AP1187" s="7"/>
      <c r="AQ1187" s="7"/>
      <c r="AR1187" s="7"/>
      <c r="AS1187" s="7"/>
      <c r="AT1187" s="7"/>
      <c r="AU1187" s="7"/>
      <c r="AV1187" s="7"/>
      <c r="AW1187" s="7"/>
      <c r="AX1187" s="7"/>
      <c r="AY1187" s="7"/>
      <c r="AZ1187" s="7"/>
      <c r="BA1187" s="7"/>
      <c r="BB1187" s="7"/>
      <c r="BC1187" s="7"/>
      <c r="BD1187" s="104"/>
      <c r="BE1187" s="104"/>
      <c r="BF1187" s="7"/>
      <c r="BG1187" s="7"/>
      <c r="BH1187" s="7"/>
      <c r="BI1187" s="7"/>
      <c r="BJ1187" s="7"/>
      <c r="BK1187" s="7"/>
      <c r="BL1187" s="7"/>
      <c r="BM1187" s="7"/>
      <c r="BN1187" s="7"/>
      <c r="BO1187" s="7"/>
      <c r="BP1187" s="7"/>
      <c r="BQ1187" s="7"/>
      <c r="BR1187" s="7"/>
      <c r="BS1187" s="7"/>
      <c r="BT1187" s="7"/>
      <c r="BU1187" s="7"/>
      <c r="BV1187" s="7"/>
      <c r="BW1187" s="7"/>
      <c r="BX1187" s="7"/>
      <c r="BY1187" s="7"/>
    </row>
    <row r="1188" spans="1:77" x14ac:dyDescent="0.15">
      <c r="A1188" s="7"/>
      <c r="C1188" s="6"/>
      <c r="D1188" s="6"/>
      <c r="E1188" s="6"/>
      <c r="F1188" s="13"/>
      <c r="G1188" s="6"/>
      <c r="H1188" s="8"/>
      <c r="R1188" s="108"/>
      <c r="S1188" s="108"/>
      <c r="T1188" s="7"/>
      <c r="U1188" s="7"/>
      <c r="V1188" s="7"/>
      <c r="W1188" s="7"/>
      <c r="X1188" s="7"/>
      <c r="Y1188" s="7"/>
      <c r="Z1188" s="7"/>
      <c r="AA1188" s="7"/>
      <c r="AB1188" s="7"/>
      <c r="AC1188" s="7"/>
      <c r="AD1188" s="7"/>
      <c r="AE1188" s="7"/>
      <c r="AF1188" s="104"/>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104"/>
      <c r="BE1188" s="104"/>
      <c r="BF1188" s="7"/>
      <c r="BG1188" s="7"/>
      <c r="BH1188" s="7"/>
      <c r="BI1188" s="7"/>
      <c r="BJ1188" s="7"/>
      <c r="BK1188" s="7"/>
      <c r="BL1188" s="7"/>
      <c r="BM1188" s="7"/>
      <c r="BN1188" s="7"/>
      <c r="BO1188" s="7"/>
      <c r="BP1188" s="7"/>
      <c r="BQ1188" s="7"/>
      <c r="BR1188" s="7"/>
      <c r="BS1188" s="7"/>
      <c r="BT1188" s="7"/>
      <c r="BU1188" s="7"/>
      <c r="BV1188" s="7"/>
      <c r="BW1188" s="7"/>
      <c r="BX1188" s="7"/>
      <c r="BY1188" s="7"/>
    </row>
    <row r="1189" spans="1:77" x14ac:dyDescent="0.15">
      <c r="A1189" s="7"/>
      <c r="C1189" s="6"/>
      <c r="D1189" s="6"/>
      <c r="E1189" s="6"/>
      <c r="F1189" s="13"/>
      <c r="G1189" s="6"/>
      <c r="H1189" s="8"/>
      <c r="R1189" s="108"/>
      <c r="S1189" s="108"/>
      <c r="T1189" s="7"/>
      <c r="U1189" s="7"/>
      <c r="V1189" s="7"/>
      <c r="W1189" s="7"/>
      <c r="X1189" s="7"/>
      <c r="Y1189" s="7"/>
      <c r="Z1189" s="7"/>
      <c r="AA1189" s="7"/>
      <c r="AB1189" s="7"/>
      <c r="AC1189" s="7"/>
      <c r="AD1189" s="7"/>
      <c r="AE1189" s="7"/>
      <c r="AF1189" s="104"/>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104"/>
      <c r="BE1189" s="104"/>
      <c r="BF1189" s="7"/>
      <c r="BG1189" s="7"/>
      <c r="BH1189" s="7"/>
      <c r="BI1189" s="7"/>
      <c r="BJ1189" s="7"/>
      <c r="BK1189" s="7"/>
      <c r="BL1189" s="7"/>
      <c r="BM1189" s="7"/>
      <c r="BN1189" s="7"/>
      <c r="BO1189" s="7"/>
      <c r="BP1189" s="7"/>
      <c r="BQ1189" s="7"/>
      <c r="BR1189" s="7"/>
      <c r="BS1189" s="7"/>
      <c r="BT1189" s="7"/>
      <c r="BU1189" s="7"/>
      <c r="BV1189" s="7"/>
      <c r="BW1189" s="7"/>
      <c r="BX1189" s="7"/>
      <c r="BY1189" s="7"/>
    </row>
    <row r="1190" spans="1:77" x14ac:dyDescent="0.15">
      <c r="A1190" s="7"/>
      <c r="C1190" s="6"/>
      <c r="D1190" s="6"/>
      <c r="E1190" s="6"/>
      <c r="F1190" s="13"/>
      <c r="G1190" s="6"/>
      <c r="H1190" s="8"/>
      <c r="R1190" s="108"/>
      <c r="S1190" s="108"/>
      <c r="T1190" s="7"/>
      <c r="U1190" s="7"/>
      <c r="V1190" s="7"/>
      <c r="W1190" s="7"/>
      <c r="X1190" s="7"/>
      <c r="Y1190" s="7"/>
      <c r="Z1190" s="7"/>
      <c r="AA1190" s="7"/>
      <c r="AB1190" s="7"/>
      <c r="AC1190" s="7"/>
      <c r="AD1190" s="7"/>
      <c r="AE1190" s="7"/>
      <c r="AF1190" s="104"/>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104"/>
      <c r="BE1190" s="104"/>
      <c r="BF1190" s="7"/>
      <c r="BG1190" s="7"/>
      <c r="BH1190" s="7"/>
      <c r="BI1190" s="7"/>
      <c r="BJ1190" s="7"/>
      <c r="BK1190" s="7"/>
      <c r="BL1190" s="7"/>
      <c r="BM1190" s="7"/>
      <c r="BN1190" s="7"/>
      <c r="BO1190" s="7"/>
      <c r="BP1190" s="7"/>
      <c r="BQ1190" s="7"/>
      <c r="BR1190" s="7"/>
      <c r="BS1190" s="7"/>
      <c r="BT1190" s="7"/>
      <c r="BU1190" s="7"/>
      <c r="BV1190" s="7"/>
      <c r="BW1190" s="7"/>
      <c r="BX1190" s="7"/>
      <c r="BY1190" s="7"/>
    </row>
    <row r="1191" spans="1:77" x14ac:dyDescent="0.15">
      <c r="A1191" s="7"/>
      <c r="C1191" s="6"/>
      <c r="D1191" s="6"/>
      <c r="E1191" s="6"/>
      <c r="F1191" s="13"/>
      <c r="G1191" s="6"/>
      <c r="H1191" s="8"/>
      <c r="R1191" s="108"/>
      <c r="S1191" s="108"/>
      <c r="T1191" s="7"/>
      <c r="U1191" s="7"/>
      <c r="V1191" s="7"/>
      <c r="W1191" s="7"/>
      <c r="X1191" s="7"/>
      <c r="Y1191" s="7"/>
      <c r="Z1191" s="7"/>
      <c r="AA1191" s="7"/>
      <c r="AB1191" s="7"/>
      <c r="AC1191" s="7"/>
      <c r="AD1191" s="7"/>
      <c r="AE1191" s="7"/>
      <c r="AF1191" s="104"/>
      <c r="AH1191" s="7"/>
      <c r="AI1191" s="7"/>
      <c r="AJ1191" s="7"/>
      <c r="AK1191" s="7"/>
      <c r="AL1191" s="7"/>
      <c r="AM1191" s="7"/>
      <c r="AN1191" s="7"/>
      <c r="AO1191" s="7"/>
      <c r="AP1191" s="7"/>
      <c r="AQ1191" s="7"/>
      <c r="AR1191" s="7"/>
      <c r="AS1191" s="7"/>
      <c r="AT1191" s="7"/>
      <c r="AU1191" s="7"/>
      <c r="AV1191" s="7"/>
      <c r="AW1191" s="7"/>
      <c r="AX1191" s="7"/>
      <c r="AY1191" s="7"/>
      <c r="AZ1191" s="7"/>
      <c r="BA1191" s="7"/>
      <c r="BB1191" s="7"/>
      <c r="BC1191" s="7"/>
      <c r="BD1191" s="104"/>
      <c r="BE1191" s="104"/>
      <c r="BF1191" s="7"/>
      <c r="BG1191" s="7"/>
      <c r="BH1191" s="7"/>
      <c r="BI1191" s="7"/>
      <c r="BJ1191" s="7"/>
      <c r="BK1191" s="7"/>
      <c r="BL1191" s="7"/>
      <c r="BM1191" s="7"/>
      <c r="BN1191" s="7"/>
      <c r="BO1191" s="7"/>
      <c r="BP1191" s="7"/>
      <c r="BQ1191" s="7"/>
      <c r="BR1191" s="7"/>
      <c r="BS1191" s="7"/>
      <c r="BT1191" s="7"/>
      <c r="BU1191" s="7"/>
      <c r="BV1191" s="7"/>
      <c r="BW1191" s="7"/>
      <c r="BX1191" s="7"/>
      <c r="BY1191" s="7"/>
    </row>
    <row r="1192" spans="1:77" x14ac:dyDescent="0.15">
      <c r="A1192" s="7"/>
      <c r="C1192" s="6"/>
      <c r="D1192" s="6"/>
      <c r="E1192" s="6"/>
      <c r="F1192" s="13"/>
      <c r="G1192" s="6"/>
      <c r="H1192" s="8"/>
      <c r="R1192" s="108"/>
      <c r="S1192" s="108"/>
      <c r="T1192" s="7"/>
      <c r="U1192" s="7"/>
      <c r="V1192" s="7"/>
      <c r="W1192" s="7"/>
      <c r="X1192" s="7"/>
      <c r="Y1192" s="7"/>
      <c r="Z1192" s="7"/>
      <c r="AA1192" s="7"/>
      <c r="AB1192" s="7"/>
      <c r="AC1192" s="7"/>
      <c r="AD1192" s="7"/>
      <c r="AE1192" s="7"/>
      <c r="AF1192" s="104"/>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104"/>
      <c r="BE1192" s="104"/>
      <c r="BF1192" s="7"/>
      <c r="BG1192" s="7"/>
      <c r="BH1192" s="7"/>
      <c r="BI1192" s="7"/>
      <c r="BJ1192" s="7"/>
      <c r="BK1192" s="7"/>
      <c r="BL1192" s="7"/>
      <c r="BM1192" s="7"/>
      <c r="BN1192" s="7"/>
      <c r="BO1192" s="7"/>
      <c r="BP1192" s="7"/>
      <c r="BQ1192" s="7"/>
      <c r="BR1192" s="7"/>
      <c r="BS1192" s="7"/>
      <c r="BT1192" s="7"/>
      <c r="BU1192" s="7"/>
      <c r="BV1192" s="7"/>
      <c r="BW1192" s="7"/>
      <c r="BX1192" s="7"/>
      <c r="BY1192" s="7"/>
    </row>
    <row r="1193" spans="1:77" x14ac:dyDescent="0.15">
      <c r="A1193" s="7"/>
      <c r="C1193" s="6"/>
      <c r="D1193" s="6"/>
      <c r="E1193" s="6"/>
      <c r="F1193" s="13"/>
      <c r="G1193" s="6"/>
      <c r="H1193" s="8"/>
      <c r="R1193" s="108"/>
      <c r="S1193" s="108"/>
      <c r="T1193" s="7"/>
      <c r="U1193" s="7"/>
      <c r="V1193" s="7"/>
      <c r="W1193" s="7"/>
      <c r="X1193" s="7"/>
      <c r="Y1193" s="7"/>
      <c r="Z1193" s="7"/>
      <c r="AA1193" s="7"/>
      <c r="AB1193" s="7"/>
      <c r="AC1193" s="7"/>
      <c r="AD1193" s="7"/>
      <c r="AE1193" s="7"/>
      <c r="AF1193" s="104"/>
      <c r="AH1193" s="7"/>
      <c r="AI1193" s="7"/>
      <c r="AJ1193" s="7"/>
      <c r="AK1193" s="7"/>
      <c r="AL1193" s="7"/>
      <c r="AM1193" s="7"/>
      <c r="AN1193" s="7"/>
      <c r="AO1193" s="7"/>
      <c r="AP1193" s="7"/>
      <c r="AQ1193" s="7"/>
      <c r="AR1193" s="7"/>
      <c r="AS1193" s="7"/>
      <c r="AT1193" s="7"/>
      <c r="AU1193" s="7"/>
      <c r="AV1193" s="7"/>
      <c r="AW1193" s="7"/>
      <c r="AX1193" s="7"/>
      <c r="AY1193" s="7"/>
      <c r="AZ1193" s="7"/>
      <c r="BA1193" s="7"/>
      <c r="BB1193" s="7"/>
      <c r="BC1193" s="7"/>
      <c r="BD1193" s="104"/>
      <c r="BE1193" s="104"/>
      <c r="BF1193" s="7"/>
      <c r="BG1193" s="7"/>
      <c r="BH1193" s="7"/>
      <c r="BI1193" s="7"/>
      <c r="BJ1193" s="7"/>
      <c r="BK1193" s="7"/>
      <c r="BL1193" s="7"/>
      <c r="BM1193" s="7"/>
      <c r="BN1193" s="7"/>
      <c r="BO1193" s="7"/>
      <c r="BP1193" s="7"/>
      <c r="BQ1193" s="7"/>
      <c r="BR1193" s="7"/>
      <c r="BS1193" s="7"/>
      <c r="BT1193" s="7"/>
      <c r="BU1193" s="7"/>
      <c r="BV1193" s="7"/>
      <c r="BW1193" s="7"/>
      <c r="BX1193" s="7"/>
      <c r="BY1193" s="7"/>
    </row>
    <row r="1194" spans="1:77" x14ac:dyDescent="0.15">
      <c r="A1194" s="7"/>
      <c r="C1194" s="6"/>
      <c r="D1194" s="6"/>
      <c r="E1194" s="6"/>
      <c r="F1194" s="13"/>
      <c r="G1194" s="6"/>
      <c r="H1194" s="8"/>
      <c r="R1194" s="108"/>
      <c r="S1194" s="108"/>
      <c r="T1194" s="7"/>
      <c r="U1194" s="7"/>
      <c r="V1194" s="7"/>
      <c r="W1194" s="7"/>
      <c r="X1194" s="7"/>
      <c r="Y1194" s="7"/>
      <c r="Z1194" s="7"/>
      <c r="AA1194" s="7"/>
      <c r="AB1194" s="7"/>
      <c r="AC1194" s="7"/>
      <c r="AD1194" s="7"/>
      <c r="AE1194" s="7"/>
      <c r="AF1194" s="104"/>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104"/>
      <c r="BE1194" s="104"/>
      <c r="BF1194" s="7"/>
      <c r="BG1194" s="7"/>
      <c r="BH1194" s="7"/>
      <c r="BI1194" s="7"/>
      <c r="BJ1194" s="7"/>
      <c r="BK1194" s="7"/>
      <c r="BL1194" s="7"/>
      <c r="BM1194" s="7"/>
      <c r="BN1194" s="7"/>
      <c r="BO1194" s="7"/>
      <c r="BP1194" s="7"/>
      <c r="BQ1194" s="7"/>
      <c r="BR1194" s="7"/>
      <c r="BS1194" s="7"/>
      <c r="BT1194" s="7"/>
      <c r="BU1194" s="7"/>
      <c r="BV1194" s="7"/>
      <c r="BW1194" s="7"/>
      <c r="BX1194" s="7"/>
      <c r="BY1194" s="7"/>
    </row>
    <row r="1195" spans="1:77" x14ac:dyDescent="0.15">
      <c r="A1195" s="7"/>
      <c r="C1195" s="6"/>
      <c r="D1195" s="6"/>
      <c r="E1195" s="6"/>
      <c r="F1195" s="13"/>
      <c r="G1195" s="6"/>
      <c r="H1195" s="8"/>
      <c r="R1195" s="108"/>
      <c r="S1195" s="108"/>
      <c r="T1195" s="7"/>
      <c r="U1195" s="7"/>
      <c r="V1195" s="7"/>
      <c r="W1195" s="7"/>
      <c r="X1195" s="7"/>
      <c r="Y1195" s="7"/>
      <c r="Z1195" s="7"/>
      <c r="AA1195" s="7"/>
      <c r="AB1195" s="7"/>
      <c r="AC1195" s="7"/>
      <c r="AD1195" s="7"/>
      <c r="AE1195" s="7"/>
      <c r="AF1195" s="104"/>
      <c r="AH1195" s="7"/>
      <c r="AI1195" s="7"/>
      <c r="AJ1195" s="7"/>
      <c r="AK1195" s="7"/>
      <c r="AL1195" s="7"/>
      <c r="AM1195" s="7"/>
      <c r="AN1195" s="7"/>
      <c r="AO1195" s="7"/>
      <c r="AP1195" s="7"/>
      <c r="AQ1195" s="7"/>
      <c r="AR1195" s="7"/>
      <c r="AS1195" s="7"/>
      <c r="AT1195" s="7"/>
      <c r="AU1195" s="7"/>
      <c r="AV1195" s="7"/>
      <c r="AW1195" s="7"/>
      <c r="AX1195" s="7"/>
      <c r="AY1195" s="7"/>
      <c r="AZ1195" s="7"/>
      <c r="BA1195" s="7"/>
      <c r="BB1195" s="7"/>
      <c r="BC1195" s="7"/>
      <c r="BD1195" s="104"/>
      <c r="BE1195" s="104"/>
      <c r="BF1195" s="7"/>
      <c r="BG1195" s="7"/>
      <c r="BH1195" s="7"/>
      <c r="BI1195" s="7"/>
      <c r="BJ1195" s="7"/>
      <c r="BK1195" s="7"/>
      <c r="BL1195" s="7"/>
      <c r="BM1195" s="7"/>
      <c r="BN1195" s="7"/>
      <c r="BO1195" s="7"/>
      <c r="BP1195" s="7"/>
      <c r="BQ1195" s="7"/>
      <c r="BR1195" s="7"/>
      <c r="BS1195" s="7"/>
      <c r="BT1195" s="7"/>
      <c r="BU1195" s="7"/>
      <c r="BV1195" s="7"/>
      <c r="BW1195" s="7"/>
      <c r="BX1195" s="7"/>
      <c r="BY1195" s="7"/>
    </row>
    <row r="1196" spans="1:77" x14ac:dyDescent="0.15">
      <c r="A1196" s="7"/>
      <c r="C1196" s="6"/>
      <c r="D1196" s="6"/>
      <c r="E1196" s="6"/>
      <c r="F1196" s="13"/>
      <c r="G1196" s="6"/>
      <c r="H1196" s="8"/>
      <c r="R1196" s="108"/>
      <c r="S1196" s="108"/>
      <c r="T1196" s="7"/>
      <c r="U1196" s="7"/>
      <c r="V1196" s="7"/>
      <c r="W1196" s="7"/>
      <c r="X1196" s="7"/>
      <c r="Y1196" s="7"/>
      <c r="Z1196" s="7"/>
      <c r="AA1196" s="7"/>
      <c r="AB1196" s="7"/>
      <c r="AC1196" s="7"/>
      <c r="AD1196" s="7"/>
      <c r="AE1196" s="7"/>
      <c r="AF1196" s="104"/>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104"/>
      <c r="BE1196" s="104"/>
      <c r="BF1196" s="7"/>
      <c r="BG1196" s="7"/>
      <c r="BH1196" s="7"/>
      <c r="BI1196" s="7"/>
      <c r="BJ1196" s="7"/>
      <c r="BK1196" s="7"/>
      <c r="BL1196" s="7"/>
      <c r="BM1196" s="7"/>
      <c r="BN1196" s="7"/>
      <c r="BO1196" s="7"/>
      <c r="BP1196" s="7"/>
      <c r="BQ1196" s="7"/>
      <c r="BR1196" s="7"/>
      <c r="BS1196" s="7"/>
      <c r="BT1196" s="7"/>
      <c r="BU1196" s="7"/>
      <c r="BV1196" s="7"/>
      <c r="BW1196" s="7"/>
      <c r="BX1196" s="7"/>
      <c r="BY1196" s="7"/>
    </row>
    <row r="1197" spans="1:77" x14ac:dyDescent="0.15">
      <c r="A1197" s="7"/>
      <c r="C1197" s="6"/>
      <c r="D1197" s="6"/>
      <c r="E1197" s="6"/>
      <c r="F1197" s="13"/>
      <c r="G1197" s="6"/>
      <c r="H1197" s="8"/>
      <c r="R1197" s="108"/>
      <c r="S1197" s="108"/>
      <c r="T1197" s="7"/>
      <c r="U1197" s="7"/>
      <c r="V1197" s="7"/>
      <c r="W1197" s="7"/>
      <c r="X1197" s="7"/>
      <c r="Y1197" s="7"/>
      <c r="Z1197" s="7"/>
      <c r="AA1197" s="7"/>
      <c r="AB1197" s="7"/>
      <c r="AC1197" s="7"/>
      <c r="AD1197" s="7"/>
      <c r="AE1197" s="7"/>
      <c r="AF1197" s="104"/>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104"/>
      <c r="BE1197" s="104"/>
      <c r="BF1197" s="7"/>
      <c r="BG1197" s="7"/>
      <c r="BH1197" s="7"/>
      <c r="BI1197" s="7"/>
      <c r="BJ1197" s="7"/>
      <c r="BK1197" s="7"/>
      <c r="BL1197" s="7"/>
      <c r="BM1197" s="7"/>
      <c r="BN1197" s="7"/>
      <c r="BO1197" s="7"/>
      <c r="BP1197" s="7"/>
      <c r="BQ1197" s="7"/>
      <c r="BR1197" s="7"/>
      <c r="BS1197" s="7"/>
      <c r="BT1197" s="7"/>
      <c r="BU1197" s="7"/>
      <c r="BV1197" s="7"/>
      <c r="BW1197" s="7"/>
      <c r="BX1197" s="7"/>
      <c r="BY1197" s="7"/>
    </row>
    <row r="1198" spans="1:77" x14ac:dyDescent="0.15">
      <c r="A1198" s="7"/>
      <c r="C1198" s="6"/>
      <c r="D1198" s="6"/>
      <c r="E1198" s="6"/>
      <c r="F1198" s="13"/>
      <c r="G1198" s="6"/>
      <c r="H1198" s="8"/>
      <c r="R1198" s="108"/>
      <c r="S1198" s="108"/>
      <c r="T1198" s="7"/>
      <c r="U1198" s="7"/>
      <c r="V1198" s="7"/>
      <c r="W1198" s="7"/>
      <c r="X1198" s="7"/>
      <c r="Y1198" s="7"/>
      <c r="Z1198" s="7"/>
      <c r="AA1198" s="7"/>
      <c r="AB1198" s="7"/>
      <c r="AC1198" s="7"/>
      <c r="AD1198" s="7"/>
      <c r="AE1198" s="7"/>
      <c r="AF1198" s="104"/>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104"/>
      <c r="BE1198" s="104"/>
      <c r="BF1198" s="7"/>
      <c r="BG1198" s="7"/>
      <c r="BH1198" s="7"/>
      <c r="BI1198" s="7"/>
      <c r="BJ1198" s="7"/>
      <c r="BK1198" s="7"/>
      <c r="BL1198" s="7"/>
      <c r="BM1198" s="7"/>
      <c r="BN1198" s="7"/>
      <c r="BO1198" s="7"/>
      <c r="BP1198" s="7"/>
      <c r="BQ1198" s="7"/>
      <c r="BR1198" s="7"/>
      <c r="BS1198" s="7"/>
      <c r="BT1198" s="7"/>
      <c r="BU1198" s="7"/>
      <c r="BV1198" s="7"/>
      <c r="BW1198" s="7"/>
      <c r="BX1198" s="7"/>
      <c r="BY1198" s="7"/>
    </row>
    <row r="1199" spans="1:77" x14ac:dyDescent="0.15">
      <c r="A1199" s="7"/>
      <c r="C1199" s="6"/>
      <c r="D1199" s="6"/>
      <c r="E1199" s="6"/>
      <c r="F1199" s="13"/>
      <c r="G1199" s="6"/>
      <c r="H1199" s="8"/>
      <c r="R1199" s="108"/>
      <c r="S1199" s="108"/>
      <c r="T1199" s="7"/>
      <c r="U1199" s="7"/>
      <c r="V1199" s="7"/>
      <c r="W1199" s="7"/>
      <c r="X1199" s="7"/>
      <c r="Y1199" s="7"/>
      <c r="Z1199" s="7"/>
      <c r="AA1199" s="7"/>
      <c r="AB1199" s="7"/>
      <c r="AC1199" s="7"/>
      <c r="AD1199" s="7"/>
      <c r="AE1199" s="7"/>
      <c r="AF1199" s="104"/>
      <c r="AH1199" s="7"/>
      <c r="AI1199" s="7"/>
      <c r="AJ1199" s="7"/>
      <c r="AK1199" s="7"/>
      <c r="AL1199" s="7"/>
      <c r="AM1199" s="7"/>
      <c r="AN1199" s="7"/>
      <c r="AO1199" s="7"/>
      <c r="AP1199" s="7"/>
      <c r="AQ1199" s="7"/>
      <c r="AR1199" s="7"/>
      <c r="AS1199" s="7"/>
      <c r="AT1199" s="7"/>
      <c r="AU1199" s="7"/>
      <c r="AV1199" s="7"/>
      <c r="AW1199" s="7"/>
      <c r="AX1199" s="7"/>
      <c r="AY1199" s="7"/>
      <c r="AZ1199" s="7"/>
      <c r="BA1199" s="7"/>
      <c r="BB1199" s="7"/>
      <c r="BC1199" s="7"/>
      <c r="BD1199" s="104"/>
      <c r="BE1199" s="104"/>
      <c r="BF1199" s="7"/>
      <c r="BG1199" s="7"/>
      <c r="BH1199" s="7"/>
      <c r="BI1199" s="7"/>
      <c r="BJ1199" s="7"/>
      <c r="BK1199" s="7"/>
      <c r="BL1199" s="7"/>
      <c r="BM1199" s="7"/>
      <c r="BN1199" s="7"/>
      <c r="BO1199" s="7"/>
      <c r="BP1199" s="7"/>
      <c r="BQ1199" s="7"/>
      <c r="BR1199" s="7"/>
      <c r="BS1199" s="7"/>
      <c r="BT1199" s="7"/>
      <c r="BU1199" s="7"/>
      <c r="BV1199" s="7"/>
      <c r="BW1199" s="7"/>
      <c r="BX1199" s="7"/>
      <c r="BY1199" s="7"/>
    </row>
    <row r="1200" spans="1:77" x14ac:dyDescent="0.15">
      <c r="A1200" s="7"/>
      <c r="C1200" s="6"/>
      <c r="D1200" s="6"/>
      <c r="E1200" s="6"/>
      <c r="F1200" s="13"/>
      <c r="G1200" s="6"/>
      <c r="H1200" s="8"/>
      <c r="R1200" s="108"/>
      <c r="S1200" s="108"/>
      <c r="T1200" s="7"/>
      <c r="U1200" s="7"/>
      <c r="V1200" s="7"/>
      <c r="W1200" s="7"/>
      <c r="X1200" s="7"/>
      <c r="Y1200" s="7"/>
      <c r="Z1200" s="7"/>
      <c r="AA1200" s="7"/>
      <c r="AB1200" s="7"/>
      <c r="AC1200" s="7"/>
      <c r="AD1200" s="7"/>
      <c r="AE1200" s="7"/>
      <c r="AF1200" s="104"/>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104"/>
      <c r="BE1200" s="104"/>
      <c r="BF1200" s="7"/>
      <c r="BG1200" s="7"/>
      <c r="BH1200" s="7"/>
      <c r="BI1200" s="7"/>
      <c r="BJ1200" s="7"/>
      <c r="BK1200" s="7"/>
      <c r="BL1200" s="7"/>
      <c r="BM1200" s="7"/>
      <c r="BN1200" s="7"/>
      <c r="BO1200" s="7"/>
      <c r="BP1200" s="7"/>
      <c r="BQ1200" s="7"/>
      <c r="BR1200" s="7"/>
      <c r="BS1200" s="7"/>
      <c r="BT1200" s="7"/>
      <c r="BU1200" s="7"/>
      <c r="BV1200" s="7"/>
      <c r="BW1200" s="7"/>
      <c r="BX1200" s="7"/>
      <c r="BY1200" s="7"/>
    </row>
    <row r="1201" spans="1:77" x14ac:dyDescent="0.15">
      <c r="A1201" s="7"/>
      <c r="C1201" s="6"/>
      <c r="D1201" s="6"/>
      <c r="E1201" s="6"/>
      <c r="F1201" s="13"/>
      <c r="G1201" s="6"/>
      <c r="H1201" s="8"/>
      <c r="R1201" s="108"/>
      <c r="S1201" s="108"/>
      <c r="T1201" s="7"/>
      <c r="U1201" s="7"/>
      <c r="V1201" s="7"/>
      <c r="W1201" s="7"/>
      <c r="X1201" s="7"/>
      <c r="Y1201" s="7"/>
      <c r="Z1201" s="7"/>
      <c r="AA1201" s="7"/>
      <c r="AB1201" s="7"/>
      <c r="AC1201" s="7"/>
      <c r="AD1201" s="7"/>
      <c r="AE1201" s="7"/>
      <c r="AF1201" s="104"/>
      <c r="AH1201" s="7"/>
      <c r="AI1201" s="7"/>
      <c r="AJ1201" s="7"/>
      <c r="AK1201" s="7"/>
      <c r="AL1201" s="7"/>
      <c r="AM1201" s="7"/>
      <c r="AN1201" s="7"/>
      <c r="AO1201" s="7"/>
      <c r="AP1201" s="7"/>
      <c r="AQ1201" s="7"/>
      <c r="AR1201" s="7"/>
      <c r="AS1201" s="7"/>
      <c r="AT1201" s="7"/>
      <c r="AU1201" s="7"/>
      <c r="AV1201" s="7"/>
      <c r="AW1201" s="7"/>
      <c r="AX1201" s="7"/>
      <c r="AY1201" s="7"/>
      <c r="AZ1201" s="7"/>
      <c r="BA1201" s="7"/>
      <c r="BB1201" s="7"/>
      <c r="BC1201" s="7"/>
      <c r="BD1201" s="104"/>
      <c r="BE1201" s="104"/>
      <c r="BF1201" s="7"/>
      <c r="BG1201" s="7"/>
      <c r="BH1201" s="7"/>
      <c r="BI1201" s="7"/>
      <c r="BJ1201" s="7"/>
      <c r="BK1201" s="7"/>
      <c r="BL1201" s="7"/>
      <c r="BM1201" s="7"/>
      <c r="BN1201" s="7"/>
      <c r="BO1201" s="7"/>
      <c r="BP1201" s="7"/>
      <c r="BQ1201" s="7"/>
      <c r="BR1201" s="7"/>
      <c r="BS1201" s="7"/>
      <c r="BT1201" s="7"/>
      <c r="BU1201" s="7"/>
      <c r="BV1201" s="7"/>
      <c r="BW1201" s="7"/>
      <c r="BX1201" s="7"/>
      <c r="BY1201" s="7"/>
    </row>
    <row r="1202" spans="1:77" x14ac:dyDescent="0.15">
      <c r="A1202" s="7"/>
      <c r="C1202" s="6"/>
      <c r="D1202" s="6"/>
      <c r="E1202" s="6"/>
      <c r="F1202" s="13"/>
      <c r="G1202" s="6"/>
      <c r="H1202" s="8"/>
      <c r="R1202" s="108"/>
      <c r="S1202" s="108"/>
      <c r="T1202" s="7"/>
      <c r="U1202" s="7"/>
      <c r="V1202" s="7"/>
      <c r="W1202" s="7"/>
      <c r="X1202" s="7"/>
      <c r="Y1202" s="7"/>
      <c r="Z1202" s="7"/>
      <c r="AA1202" s="7"/>
      <c r="AB1202" s="7"/>
      <c r="AC1202" s="7"/>
      <c r="AD1202" s="7"/>
      <c r="AE1202" s="7"/>
      <c r="AF1202" s="104"/>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104"/>
      <c r="BE1202" s="104"/>
      <c r="BF1202" s="7"/>
      <c r="BG1202" s="7"/>
      <c r="BH1202" s="7"/>
      <c r="BI1202" s="7"/>
      <c r="BJ1202" s="7"/>
      <c r="BK1202" s="7"/>
      <c r="BL1202" s="7"/>
      <c r="BM1202" s="7"/>
      <c r="BN1202" s="7"/>
      <c r="BO1202" s="7"/>
      <c r="BP1202" s="7"/>
      <c r="BQ1202" s="7"/>
      <c r="BR1202" s="7"/>
      <c r="BS1202" s="7"/>
      <c r="BT1202" s="7"/>
      <c r="BU1202" s="7"/>
      <c r="BV1202" s="7"/>
      <c r="BW1202" s="7"/>
      <c r="BX1202" s="7"/>
      <c r="BY1202" s="7"/>
    </row>
    <row r="1203" spans="1:77" x14ac:dyDescent="0.15">
      <c r="A1203" s="7"/>
      <c r="C1203" s="6"/>
      <c r="D1203" s="6"/>
      <c r="E1203" s="6"/>
      <c r="F1203" s="13"/>
      <c r="G1203" s="6"/>
      <c r="H1203" s="8"/>
      <c r="R1203" s="108"/>
      <c r="S1203" s="108"/>
      <c r="T1203" s="7"/>
      <c r="U1203" s="7"/>
      <c r="V1203" s="7"/>
      <c r="W1203" s="7"/>
      <c r="X1203" s="7"/>
      <c r="Y1203" s="7"/>
      <c r="Z1203" s="7"/>
      <c r="AA1203" s="7"/>
      <c r="AB1203" s="7"/>
      <c r="AC1203" s="7"/>
      <c r="AD1203" s="7"/>
      <c r="AE1203" s="7"/>
      <c r="AF1203" s="104"/>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104"/>
      <c r="BE1203" s="104"/>
      <c r="BF1203" s="7"/>
      <c r="BG1203" s="7"/>
      <c r="BH1203" s="7"/>
      <c r="BI1203" s="7"/>
      <c r="BJ1203" s="7"/>
      <c r="BK1203" s="7"/>
      <c r="BL1203" s="7"/>
      <c r="BM1203" s="7"/>
      <c r="BN1203" s="7"/>
      <c r="BO1203" s="7"/>
      <c r="BP1203" s="7"/>
      <c r="BQ1203" s="7"/>
      <c r="BR1203" s="7"/>
      <c r="BS1203" s="7"/>
      <c r="BT1203" s="7"/>
      <c r="BU1203" s="7"/>
      <c r="BV1203" s="7"/>
      <c r="BW1203" s="7"/>
      <c r="BX1203" s="7"/>
      <c r="BY1203" s="7"/>
    </row>
    <row r="1204" spans="1:77" x14ac:dyDescent="0.15">
      <c r="A1204" s="7"/>
      <c r="C1204" s="6"/>
      <c r="D1204" s="6"/>
      <c r="E1204" s="6"/>
      <c r="F1204" s="13"/>
      <c r="G1204" s="6"/>
      <c r="H1204" s="8"/>
      <c r="R1204" s="108"/>
      <c r="S1204" s="108"/>
      <c r="T1204" s="7"/>
      <c r="U1204" s="7"/>
      <c r="V1204" s="7"/>
      <c r="W1204" s="7"/>
      <c r="X1204" s="7"/>
      <c r="Y1204" s="7"/>
      <c r="Z1204" s="7"/>
      <c r="AA1204" s="7"/>
      <c r="AB1204" s="7"/>
      <c r="AC1204" s="7"/>
      <c r="AD1204" s="7"/>
      <c r="AE1204" s="7"/>
      <c r="AF1204" s="104"/>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104"/>
      <c r="BE1204" s="104"/>
      <c r="BF1204" s="7"/>
      <c r="BG1204" s="7"/>
      <c r="BH1204" s="7"/>
      <c r="BI1204" s="7"/>
      <c r="BJ1204" s="7"/>
      <c r="BK1204" s="7"/>
      <c r="BL1204" s="7"/>
      <c r="BM1204" s="7"/>
      <c r="BN1204" s="7"/>
      <c r="BO1204" s="7"/>
      <c r="BP1204" s="7"/>
      <c r="BQ1204" s="7"/>
      <c r="BR1204" s="7"/>
      <c r="BS1204" s="7"/>
      <c r="BT1204" s="7"/>
      <c r="BU1204" s="7"/>
      <c r="BV1204" s="7"/>
      <c r="BW1204" s="7"/>
      <c r="BX1204" s="7"/>
      <c r="BY1204" s="7"/>
    </row>
    <row r="1205" spans="1:77" x14ac:dyDescent="0.15">
      <c r="A1205" s="7"/>
      <c r="C1205" s="6"/>
      <c r="D1205" s="6"/>
      <c r="E1205" s="6"/>
      <c r="F1205" s="13"/>
      <c r="G1205" s="6"/>
      <c r="H1205" s="8"/>
      <c r="R1205" s="108"/>
      <c r="S1205" s="108"/>
      <c r="T1205" s="7"/>
      <c r="U1205" s="7"/>
      <c r="V1205" s="7"/>
      <c r="W1205" s="7"/>
      <c r="X1205" s="7"/>
      <c r="Y1205" s="7"/>
      <c r="Z1205" s="7"/>
      <c r="AA1205" s="7"/>
      <c r="AB1205" s="7"/>
      <c r="AC1205" s="7"/>
      <c r="AD1205" s="7"/>
      <c r="AE1205" s="7"/>
      <c r="AF1205" s="104"/>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104"/>
      <c r="BE1205" s="104"/>
      <c r="BF1205" s="7"/>
      <c r="BG1205" s="7"/>
      <c r="BH1205" s="7"/>
      <c r="BI1205" s="7"/>
      <c r="BJ1205" s="7"/>
      <c r="BK1205" s="7"/>
      <c r="BL1205" s="7"/>
      <c r="BM1205" s="7"/>
      <c r="BN1205" s="7"/>
      <c r="BO1205" s="7"/>
      <c r="BP1205" s="7"/>
      <c r="BQ1205" s="7"/>
      <c r="BR1205" s="7"/>
      <c r="BS1205" s="7"/>
      <c r="BT1205" s="7"/>
      <c r="BU1205" s="7"/>
      <c r="BV1205" s="7"/>
      <c r="BW1205" s="7"/>
      <c r="BX1205" s="7"/>
      <c r="BY1205" s="7"/>
    </row>
  </sheetData>
  <autoFilter ref="A14:CM1179"/>
  <mergeCells count="74">
    <mergeCell ref="M3:M4"/>
    <mergeCell ref="A3:A4"/>
    <mergeCell ref="B3:B4"/>
    <mergeCell ref="C3:C4"/>
    <mergeCell ref="D3:D4"/>
    <mergeCell ref="E3:E4"/>
    <mergeCell ref="F3:F4"/>
    <mergeCell ref="G3:G4"/>
    <mergeCell ref="H3:H4"/>
    <mergeCell ref="I3:J3"/>
    <mergeCell ref="K3:K4"/>
    <mergeCell ref="L3:L4"/>
    <mergeCell ref="AO3:AO4"/>
    <mergeCell ref="N3:N4"/>
    <mergeCell ref="O3:O4"/>
    <mergeCell ref="P3:P4"/>
    <mergeCell ref="Q3:Q4"/>
    <mergeCell ref="T3:T4"/>
    <mergeCell ref="U3:U4"/>
    <mergeCell ref="V3:Y3"/>
    <mergeCell ref="Z3:Z4"/>
    <mergeCell ref="AA3:AD3"/>
    <mergeCell ref="AH3:AH4"/>
    <mergeCell ref="AI3:AL3"/>
    <mergeCell ref="BU3:BU4"/>
    <mergeCell ref="AP3:AS3"/>
    <mergeCell ref="AT3:AT4"/>
    <mergeCell ref="AU3:AX3"/>
    <mergeCell ref="AY3:AY4"/>
    <mergeCell ref="AZ3:BC3"/>
    <mergeCell ref="BF3:BF4"/>
    <mergeCell ref="P13:P14"/>
    <mergeCell ref="BV3:BY3"/>
    <mergeCell ref="A13:A14"/>
    <mergeCell ref="B13:B14"/>
    <mergeCell ref="C13:C14"/>
    <mergeCell ref="D13:D14"/>
    <mergeCell ref="E13:E14"/>
    <mergeCell ref="F13:F14"/>
    <mergeCell ref="G13:G14"/>
    <mergeCell ref="H13:H14"/>
    <mergeCell ref="I13:J13"/>
    <mergeCell ref="BG3:BJ3"/>
    <mergeCell ref="BK3:BK4"/>
    <mergeCell ref="BL3:BO3"/>
    <mergeCell ref="BP3:BP4"/>
    <mergeCell ref="BQ3:BT3"/>
    <mergeCell ref="K13:K14"/>
    <mergeCell ref="L13:L14"/>
    <mergeCell ref="M13:M14"/>
    <mergeCell ref="N13:N14"/>
    <mergeCell ref="O13:O14"/>
    <mergeCell ref="AU13:AX13"/>
    <mergeCell ref="Q13:Q14"/>
    <mergeCell ref="T13:T14"/>
    <mergeCell ref="U13:U14"/>
    <mergeCell ref="V13:Y13"/>
    <mergeCell ref="Z13:Z14"/>
    <mergeCell ref="AA13:AD13"/>
    <mergeCell ref="AH13:AH14"/>
    <mergeCell ref="AI13:AL13"/>
    <mergeCell ref="AO13:AO14"/>
    <mergeCell ref="AP13:AS13"/>
    <mergeCell ref="AT13:AT14"/>
    <mergeCell ref="BP13:BP14"/>
    <mergeCell ref="BQ13:BT13"/>
    <mergeCell ref="BU13:BU14"/>
    <mergeCell ref="BV13:BY13"/>
    <mergeCell ref="AY13:AY14"/>
    <mergeCell ref="AZ13:BC13"/>
    <mergeCell ref="BF13:BF14"/>
    <mergeCell ref="BG13:BJ13"/>
    <mergeCell ref="BK13:BK14"/>
    <mergeCell ref="BL13:BO13"/>
  </mergeCells>
  <phoneticPr fontId="4"/>
  <dataValidations count="2">
    <dataValidation type="list" allowBlank="1" showInputMessage="1" showErrorMessage="1" sqref="B5:B10 B35:B36 B98:B101 B107:B109 B163:B164 B214:B220 B87:B96 B227:B234 B318:B342 B240:B264 B1107:B1179 B351:B369 B371:B375 B382 B384:B391 B406:B416 B495 B497:B538 B38:B82 B399:B402 B345:B348 B113:B161 B196:B212 B490:B492 B166:B192 B419:B427 B266:B270 B315 B295:B312 B272:B293 B445:B447 B15:B33 B450:B451 B458:B479 B431:B439 B393:B397 B543:B592 B595:B915 B920:B1105">
      <formula1>$CA$1:$CA$2</formula1>
    </dataValidation>
    <dataValidation type="list" allowBlank="1" showInputMessage="1" showErrorMessage="1" sqref="B271 B162 B448:B449 B83:B86 B34 B37 B97 B110:B112 B165 B102:B106 B235:B239 B221:B226 B213 B265 B294 B316:B317 B343:B344 B313:B314 B383 B496 B370 B193:B195 B349:B350 B403:B405 B376:B381 B417:B418 B428:B430 B539:B542 B452:B457 B1106 B480:B489 B593:B594 B398 B440:B444 B916:B919 B493:B494 B392">
      <formula1>$B$5:$B$10</formula1>
    </dataValidation>
  </dataValidations>
  <pageMargins left="0.70866141732283472" right="0.70866141732283472" top="0.74803149606299213" bottom="0.74803149606299213" header="0.31496062992125984" footer="0.31496062992125984"/>
  <pageSetup paperSize="9" scale="10" pageOrder="overThenDown" orientation="landscape" cellComments="asDisplayed" r:id="rId1"/>
  <headerFooter>
    <oddHeader>&amp;L&amp;"ＭＳ ゴシック,太字"&amp;16債務負担行為調書&amp;R【様式14】</oddHeader>
    <oddFooter>&amp;R&amp;"ＭＳ ゴシック,標準"&amp;16&amp;P/&amp;N</oddFooter>
  </headerFooter>
  <colBreaks count="3" manualBreakCount="3">
    <brk id="18" max="1135" man="1"/>
    <brk id="39" max="1135" man="1"/>
    <brk id="57" max="113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H603"/>
  <sheetViews>
    <sheetView view="pageBreakPreview" zoomScale="85" zoomScaleNormal="85" zoomScaleSheetLayoutView="85" workbookViewId="0">
      <pane xSplit="4" ySplit="14" topLeftCell="P15" activePane="bottomRight" state="frozen"/>
      <selection pane="topRight" activeCell="G1" sqref="G1"/>
      <selection pane="bottomLeft" activeCell="A5" sqref="A5"/>
      <selection pane="bottomRight" activeCell="D75" sqref="D75"/>
    </sheetView>
  </sheetViews>
  <sheetFormatPr defaultRowHeight="14.25" x14ac:dyDescent="0.15"/>
  <cols>
    <col min="1" max="1" width="4.625" style="217" bestFit="1" customWidth="1"/>
    <col min="2" max="2" width="5.875" style="824" customWidth="1"/>
    <col min="3" max="3" width="45.875" style="925" customWidth="1"/>
    <col min="4" max="4" width="24.875" style="926" customWidth="1"/>
    <col min="5" max="5" width="12.625" style="925" customWidth="1"/>
    <col min="6" max="6" width="12.625" style="927" customWidth="1"/>
    <col min="7" max="7" width="75.625" style="926" hidden="1" customWidth="1"/>
    <col min="8" max="8" width="8.625" style="871" customWidth="1"/>
    <col min="9" max="10" width="11.625" style="217" customWidth="1"/>
    <col min="11" max="11" width="5.25" style="217" bestFit="1" customWidth="1"/>
    <col min="12" max="13" width="3.75" style="216" bestFit="1" customWidth="1"/>
    <col min="14" max="14" width="4.75" style="216" bestFit="1" customWidth="1"/>
    <col min="15" max="16" width="3.875" style="216" bestFit="1" customWidth="1"/>
    <col min="17" max="17" width="4.5" style="216" customWidth="1"/>
    <col min="18" max="18" width="1.625" style="825" customWidth="1"/>
    <col min="19" max="19" width="2.625" style="825" hidden="1" customWidth="1"/>
    <col min="20" max="21" width="10.5" style="217" customWidth="1"/>
    <col min="22" max="25" width="8.75" style="217" customWidth="1"/>
    <col min="26" max="26" width="10.5" style="217" customWidth="1"/>
    <col min="27" max="30" width="8.875" style="217" customWidth="1"/>
    <col min="31" max="31" width="8.875" style="217" hidden="1" customWidth="1"/>
    <col min="32" max="32" width="8.875" style="928" hidden="1" customWidth="1"/>
    <col min="33" max="33" width="8.875" style="211" customWidth="1"/>
    <col min="34" max="34" width="9.75" style="217" customWidth="1"/>
    <col min="35" max="38" width="8.75" style="217" customWidth="1"/>
    <col min="39" max="39" width="3.625" style="217" customWidth="1"/>
    <col min="40" max="40" width="8.75" style="217" hidden="1" customWidth="1"/>
    <col min="41" max="41" width="10" style="217" customWidth="1"/>
    <col min="42" max="45" width="8.875" style="217" customWidth="1"/>
    <col min="46" max="46" width="9.75" style="217" customWidth="1"/>
    <col min="47" max="50" width="8.75" style="217" customWidth="1"/>
    <col min="51" max="51" width="9.75" style="217" customWidth="1"/>
    <col min="52" max="55" width="8.875" style="217" customWidth="1"/>
    <col min="56" max="56" width="4.5" style="928" customWidth="1"/>
    <col min="57" max="57" width="5.875" style="928" hidden="1" customWidth="1"/>
    <col min="58" max="58" width="9.75" style="217" customWidth="1"/>
    <col min="59" max="62" width="8.75" style="217" customWidth="1"/>
    <col min="63" max="63" width="9.75" style="217" customWidth="1"/>
    <col min="64" max="67" width="8.875" style="217" customWidth="1"/>
    <col min="68" max="68" width="9.75" style="217" customWidth="1"/>
    <col min="69" max="72" width="8.75" style="217" customWidth="1"/>
    <col min="73" max="73" width="9.75" style="217" customWidth="1"/>
    <col min="74" max="77" width="8.875" style="217" customWidth="1"/>
    <col min="78" max="78" width="9" style="211"/>
    <col min="79" max="79" width="5.625" style="824" customWidth="1"/>
    <col min="80" max="80" width="9.125" style="216" bestFit="1" customWidth="1"/>
    <col min="81" max="81" width="9" style="216"/>
    <col min="82" max="83" width="9.125" style="216" bestFit="1" customWidth="1"/>
    <col min="84" max="84" width="12.875" style="216" bestFit="1" customWidth="1"/>
    <col min="85" max="16384" width="9" style="211"/>
  </cols>
  <sheetData>
    <row r="1" spans="1:86" ht="29.25" customHeight="1" x14ac:dyDescent="0.15">
      <c r="A1" s="816"/>
      <c r="B1" s="817"/>
      <c r="C1" s="817"/>
      <c r="D1" s="817"/>
      <c r="E1" s="817"/>
      <c r="F1" s="817"/>
      <c r="G1" s="817"/>
      <c r="H1" s="817"/>
      <c r="I1" s="818"/>
      <c r="J1" s="818"/>
      <c r="K1" s="818"/>
      <c r="L1" s="818"/>
      <c r="M1" s="818"/>
      <c r="N1" s="818"/>
      <c r="O1" s="818"/>
      <c r="P1" s="818"/>
      <c r="Q1" s="818"/>
      <c r="R1" s="817"/>
      <c r="S1" s="817"/>
      <c r="T1" s="818"/>
      <c r="U1" s="818"/>
      <c r="V1" s="818"/>
      <c r="W1" s="818"/>
      <c r="X1" s="818"/>
      <c r="Y1" s="818"/>
      <c r="Z1" s="818"/>
      <c r="AA1" s="818"/>
      <c r="AB1" s="818"/>
      <c r="AC1" s="818"/>
      <c r="AD1" s="818"/>
      <c r="AE1" s="818"/>
      <c r="AF1" s="816"/>
      <c r="AH1" s="818"/>
      <c r="AI1" s="818"/>
      <c r="AJ1" s="818"/>
      <c r="AK1" s="818"/>
      <c r="AL1" s="818"/>
      <c r="AM1" s="818"/>
      <c r="AN1" s="818"/>
      <c r="AO1" s="818"/>
      <c r="AP1" s="818"/>
      <c r="AQ1" s="818"/>
      <c r="AR1" s="818"/>
      <c r="AS1" s="818"/>
      <c r="AT1" s="818"/>
      <c r="AU1" s="818"/>
      <c r="AV1" s="818"/>
      <c r="AW1" s="818"/>
      <c r="AX1" s="818"/>
      <c r="AY1" s="818"/>
      <c r="AZ1" s="818"/>
      <c r="BA1" s="818"/>
      <c r="BB1" s="818"/>
      <c r="BC1" s="818"/>
      <c r="BD1" s="816"/>
      <c r="BE1" s="816"/>
      <c r="BF1" s="818"/>
      <c r="BG1" s="818"/>
      <c r="BH1" s="818"/>
      <c r="BI1" s="818"/>
      <c r="BJ1" s="818"/>
      <c r="BK1" s="818"/>
      <c r="BL1" s="818"/>
      <c r="BM1" s="818"/>
      <c r="BN1" s="818"/>
      <c r="BO1" s="818"/>
      <c r="BP1" s="818"/>
      <c r="BQ1" s="818"/>
      <c r="BR1" s="818"/>
      <c r="BS1" s="818"/>
      <c r="BT1" s="819" t="s">
        <v>2075</v>
      </c>
      <c r="BU1" s="818"/>
      <c r="BV1" s="818"/>
      <c r="BW1" s="818"/>
      <c r="BX1" s="818"/>
      <c r="BY1" s="818"/>
      <c r="CA1" s="820"/>
      <c r="CB1" s="24"/>
      <c r="CC1" s="24"/>
      <c r="CD1" s="24"/>
      <c r="CE1" s="24"/>
      <c r="CF1" s="818"/>
    </row>
    <row r="2" spans="1:86" ht="15" thickBot="1" x14ac:dyDescent="0.2">
      <c r="A2" s="821" t="s">
        <v>36</v>
      </c>
      <c r="B2" s="822"/>
      <c r="C2" s="822"/>
      <c r="D2" s="822"/>
      <c r="E2" s="822"/>
      <c r="F2" s="822"/>
      <c r="G2" s="822"/>
      <c r="H2" s="822"/>
      <c r="I2" s="818"/>
      <c r="J2" s="818"/>
      <c r="K2" s="818"/>
      <c r="L2" s="818"/>
      <c r="M2" s="818"/>
      <c r="N2" s="818"/>
      <c r="O2" s="818"/>
      <c r="P2" s="818"/>
      <c r="Q2" s="818"/>
      <c r="R2" s="817"/>
      <c r="S2" s="817"/>
      <c r="T2" s="818"/>
      <c r="U2" s="818"/>
      <c r="V2" s="818"/>
      <c r="W2" s="818"/>
      <c r="X2" s="818"/>
      <c r="Y2" s="818"/>
      <c r="Z2" s="823"/>
      <c r="AA2" s="818"/>
      <c r="AB2" s="818"/>
      <c r="AC2" s="818"/>
      <c r="AD2" s="818"/>
      <c r="AE2" s="818"/>
      <c r="AF2" s="816"/>
      <c r="AH2" s="818" t="s">
        <v>35</v>
      </c>
      <c r="AI2" s="818"/>
      <c r="AJ2" s="818"/>
      <c r="AK2" s="818"/>
      <c r="AL2" s="818"/>
      <c r="AM2" s="818"/>
      <c r="AN2" s="818"/>
      <c r="AO2" s="823"/>
      <c r="AP2" s="818"/>
      <c r="AQ2" s="818"/>
      <c r="AR2" s="818"/>
      <c r="AS2" s="818"/>
      <c r="AT2" s="818"/>
      <c r="AU2" s="818"/>
      <c r="AV2" s="818"/>
      <c r="AW2" s="818"/>
      <c r="AX2" s="818"/>
      <c r="AY2" s="823"/>
      <c r="AZ2" s="818"/>
      <c r="BA2" s="818"/>
      <c r="BB2" s="818"/>
      <c r="BC2" s="818"/>
      <c r="BD2" s="816"/>
      <c r="BE2" s="816"/>
      <c r="BF2" s="818"/>
      <c r="BG2" s="818"/>
      <c r="BH2" s="818"/>
      <c r="BI2" s="818"/>
      <c r="BJ2" s="818"/>
      <c r="BK2" s="823"/>
      <c r="BL2" s="818"/>
      <c r="BM2" s="818"/>
      <c r="BN2" s="818"/>
      <c r="BO2" s="818"/>
      <c r="BP2" s="818"/>
      <c r="BQ2" s="818"/>
      <c r="BR2" s="818"/>
      <c r="BS2" s="818"/>
      <c r="BT2" s="818"/>
      <c r="BU2" s="823"/>
      <c r="BV2" s="818"/>
      <c r="BW2" s="818"/>
      <c r="BX2" s="818"/>
      <c r="BY2" s="818"/>
      <c r="CA2" s="824" t="s">
        <v>28</v>
      </c>
      <c r="CB2" s="24"/>
      <c r="CC2" s="24"/>
      <c r="CD2" s="24"/>
      <c r="CE2" s="24"/>
      <c r="CF2" s="818"/>
    </row>
    <row r="3" spans="1:86" ht="14.25" customHeight="1" x14ac:dyDescent="0.15">
      <c r="A3" s="1259" t="s">
        <v>2076</v>
      </c>
      <c r="B3" s="1261" t="s">
        <v>25</v>
      </c>
      <c r="C3" s="1263" t="s">
        <v>12</v>
      </c>
      <c r="D3" s="1265" t="s">
        <v>11</v>
      </c>
      <c r="E3" s="1267" t="s">
        <v>29</v>
      </c>
      <c r="F3" s="1269" t="s">
        <v>0</v>
      </c>
      <c r="G3" s="1271" t="s">
        <v>39</v>
      </c>
      <c r="H3" s="1277" t="s">
        <v>9</v>
      </c>
      <c r="I3" s="1275" t="s">
        <v>32</v>
      </c>
      <c r="J3" s="1276"/>
      <c r="K3" s="1220" t="s">
        <v>24</v>
      </c>
      <c r="L3" s="1220" t="s">
        <v>14</v>
      </c>
      <c r="M3" s="1220" t="s">
        <v>15</v>
      </c>
      <c r="N3" s="1222" t="s">
        <v>16</v>
      </c>
      <c r="O3" s="1220" t="s">
        <v>17</v>
      </c>
      <c r="P3" s="1220" t="s">
        <v>18</v>
      </c>
      <c r="Q3" s="1209" t="s">
        <v>19</v>
      </c>
      <c r="T3" s="1250" t="s">
        <v>2077</v>
      </c>
      <c r="U3" s="1252" t="s">
        <v>58</v>
      </c>
      <c r="V3" s="1246" t="s">
        <v>1</v>
      </c>
      <c r="W3" s="1247"/>
      <c r="X3" s="1247"/>
      <c r="Y3" s="1254"/>
      <c r="Z3" s="1255" t="s">
        <v>59</v>
      </c>
      <c r="AA3" s="1246" t="s">
        <v>1</v>
      </c>
      <c r="AB3" s="1247"/>
      <c r="AC3" s="1247"/>
      <c r="AD3" s="1254"/>
      <c r="AE3" s="825"/>
      <c r="AF3" s="825"/>
      <c r="AH3" s="1244" t="s">
        <v>63</v>
      </c>
      <c r="AI3" s="1246" t="s">
        <v>1</v>
      </c>
      <c r="AJ3" s="1247"/>
      <c r="AK3" s="1247"/>
      <c r="AL3" s="1248"/>
      <c r="AM3" s="826"/>
      <c r="AN3" s="827"/>
      <c r="AO3" s="1244" t="s">
        <v>62</v>
      </c>
      <c r="AP3" s="1246" t="s">
        <v>1</v>
      </c>
      <c r="AQ3" s="1247"/>
      <c r="AR3" s="1247"/>
      <c r="AS3" s="1254"/>
      <c r="AT3" s="1255" t="s">
        <v>60</v>
      </c>
      <c r="AU3" s="1246" t="s">
        <v>1</v>
      </c>
      <c r="AV3" s="1247"/>
      <c r="AW3" s="1247"/>
      <c r="AX3" s="1248"/>
      <c r="AY3" s="1244" t="s">
        <v>2078</v>
      </c>
      <c r="AZ3" s="1246" t="s">
        <v>1</v>
      </c>
      <c r="BA3" s="1247"/>
      <c r="BB3" s="1247"/>
      <c r="BC3" s="1248"/>
      <c r="BD3" s="826"/>
      <c r="BE3" s="825"/>
      <c r="BF3" s="1244" t="s">
        <v>64</v>
      </c>
      <c r="BG3" s="1246" t="s">
        <v>1</v>
      </c>
      <c r="BH3" s="1247"/>
      <c r="BI3" s="1247"/>
      <c r="BJ3" s="1248"/>
      <c r="BK3" s="1244" t="s">
        <v>2079</v>
      </c>
      <c r="BL3" s="1246" t="s">
        <v>1</v>
      </c>
      <c r="BM3" s="1247"/>
      <c r="BN3" s="1247"/>
      <c r="BO3" s="1248"/>
      <c r="BP3" s="1244" t="s">
        <v>66</v>
      </c>
      <c r="BQ3" s="1246" t="s">
        <v>1</v>
      </c>
      <c r="BR3" s="1247"/>
      <c r="BS3" s="1247"/>
      <c r="BT3" s="1248"/>
      <c r="BU3" s="1244" t="s">
        <v>68</v>
      </c>
      <c r="BV3" s="1246" t="s">
        <v>1</v>
      </c>
      <c r="BW3" s="1247"/>
      <c r="BX3" s="1247"/>
      <c r="BY3" s="1248"/>
      <c r="CA3" s="42"/>
      <c r="CB3" s="24"/>
      <c r="CC3" s="24"/>
      <c r="CD3" s="24"/>
      <c r="CE3" s="24"/>
    </row>
    <row r="4" spans="1:86" ht="15" thickBot="1" x14ac:dyDescent="0.2">
      <c r="A4" s="1260"/>
      <c r="B4" s="1262"/>
      <c r="C4" s="1264"/>
      <c r="D4" s="1266"/>
      <c r="E4" s="1268"/>
      <c r="F4" s="1270"/>
      <c r="G4" s="1272"/>
      <c r="H4" s="1278"/>
      <c r="I4" s="828" t="s">
        <v>33</v>
      </c>
      <c r="J4" s="44" t="s">
        <v>34</v>
      </c>
      <c r="K4" s="1257"/>
      <c r="L4" s="1257"/>
      <c r="M4" s="1257"/>
      <c r="N4" s="1258"/>
      <c r="O4" s="1257"/>
      <c r="P4" s="1257"/>
      <c r="Q4" s="1249"/>
      <c r="T4" s="1251"/>
      <c r="U4" s="1253"/>
      <c r="V4" s="829" t="s">
        <v>2</v>
      </c>
      <c r="W4" s="829" t="s">
        <v>3</v>
      </c>
      <c r="X4" s="829" t="s">
        <v>4</v>
      </c>
      <c r="Y4" s="830" t="s">
        <v>2080</v>
      </c>
      <c r="Z4" s="1256"/>
      <c r="AA4" s="829" t="s">
        <v>2</v>
      </c>
      <c r="AB4" s="829" t="s">
        <v>3</v>
      </c>
      <c r="AC4" s="829" t="s">
        <v>4</v>
      </c>
      <c r="AD4" s="830" t="s">
        <v>2081</v>
      </c>
      <c r="AE4" s="825"/>
      <c r="AF4" s="825"/>
      <c r="AH4" s="1245"/>
      <c r="AI4" s="829" t="s">
        <v>2</v>
      </c>
      <c r="AJ4" s="829" t="s">
        <v>3</v>
      </c>
      <c r="AK4" s="829" t="s">
        <v>4</v>
      </c>
      <c r="AL4" s="831" t="s">
        <v>2080</v>
      </c>
      <c r="AM4" s="826"/>
      <c r="AN4" s="827"/>
      <c r="AO4" s="1245"/>
      <c r="AP4" s="829" t="s">
        <v>2</v>
      </c>
      <c r="AQ4" s="829" t="s">
        <v>3</v>
      </c>
      <c r="AR4" s="829" t="s">
        <v>4</v>
      </c>
      <c r="AS4" s="830" t="s">
        <v>2080</v>
      </c>
      <c r="AT4" s="1256"/>
      <c r="AU4" s="829" t="s">
        <v>2</v>
      </c>
      <c r="AV4" s="829" t="s">
        <v>3</v>
      </c>
      <c r="AW4" s="829" t="s">
        <v>4</v>
      </c>
      <c r="AX4" s="831" t="s">
        <v>2080</v>
      </c>
      <c r="AY4" s="1245"/>
      <c r="AZ4" s="829" t="s">
        <v>2</v>
      </c>
      <c r="BA4" s="829" t="s">
        <v>3</v>
      </c>
      <c r="BB4" s="829" t="s">
        <v>4</v>
      </c>
      <c r="BC4" s="832" t="s">
        <v>2080</v>
      </c>
      <c r="BD4" s="826"/>
      <c r="BE4" s="825"/>
      <c r="BF4" s="1245"/>
      <c r="BG4" s="829" t="s">
        <v>2</v>
      </c>
      <c r="BH4" s="829" t="s">
        <v>3</v>
      </c>
      <c r="BI4" s="829" t="s">
        <v>4</v>
      </c>
      <c r="BJ4" s="831" t="s">
        <v>2080</v>
      </c>
      <c r="BK4" s="1245"/>
      <c r="BL4" s="829" t="s">
        <v>2</v>
      </c>
      <c r="BM4" s="829" t="s">
        <v>3</v>
      </c>
      <c r="BN4" s="829" t="s">
        <v>4</v>
      </c>
      <c r="BO4" s="832" t="s">
        <v>2080</v>
      </c>
      <c r="BP4" s="1245"/>
      <c r="BQ4" s="829" t="s">
        <v>2</v>
      </c>
      <c r="BR4" s="829" t="s">
        <v>3</v>
      </c>
      <c r="BS4" s="829" t="s">
        <v>4</v>
      </c>
      <c r="BT4" s="832" t="s">
        <v>2080</v>
      </c>
      <c r="BU4" s="1245"/>
      <c r="BV4" s="829" t="s">
        <v>2</v>
      </c>
      <c r="BW4" s="829" t="s">
        <v>3</v>
      </c>
      <c r="BX4" s="829" t="s">
        <v>4</v>
      </c>
      <c r="BY4" s="832" t="s">
        <v>2080</v>
      </c>
      <c r="CA4" s="42" t="s">
        <v>30</v>
      </c>
      <c r="CB4" s="25" t="s">
        <v>20</v>
      </c>
      <c r="CC4" s="25" t="s">
        <v>21</v>
      </c>
      <c r="CD4" s="25" t="s">
        <v>22</v>
      </c>
      <c r="CE4" s="25" t="s">
        <v>23</v>
      </c>
      <c r="CF4" s="833"/>
    </row>
    <row r="5" spans="1:86" x14ac:dyDescent="0.15">
      <c r="A5" s="834">
        <f t="shared" ref="A5:A10" si="0">+ROW()-5</f>
        <v>0</v>
      </c>
      <c r="B5" s="835" t="s">
        <v>26</v>
      </c>
      <c r="C5" s="836" t="s">
        <v>2082</v>
      </c>
      <c r="D5" s="837" t="s">
        <v>2082</v>
      </c>
      <c r="E5" s="123" t="s">
        <v>45</v>
      </c>
      <c r="F5" s="838" t="s">
        <v>46</v>
      </c>
      <c r="G5" s="839" t="s">
        <v>51</v>
      </c>
      <c r="H5" s="840">
        <v>3</v>
      </c>
      <c r="I5" s="841">
        <v>44269</v>
      </c>
      <c r="J5" s="842">
        <v>44651</v>
      </c>
      <c r="K5" s="843">
        <v>10</v>
      </c>
      <c r="L5" s="843">
        <v>7</v>
      </c>
      <c r="M5" s="843">
        <v>7</v>
      </c>
      <c r="N5" s="843">
        <v>1</v>
      </c>
      <c r="O5" s="843">
        <v>1</v>
      </c>
      <c r="P5" s="843">
        <v>2</v>
      </c>
      <c r="Q5" s="844">
        <v>2</v>
      </c>
      <c r="R5" s="256"/>
      <c r="S5" s="256"/>
      <c r="T5" s="111">
        <v>1960000</v>
      </c>
      <c r="U5" s="845">
        <f t="shared" ref="U5:Y10" si="1">AH5+AO5</f>
        <v>0</v>
      </c>
      <c r="V5" s="846">
        <f t="shared" si="1"/>
        <v>0</v>
      </c>
      <c r="W5" s="846">
        <f t="shared" si="1"/>
        <v>0</v>
      </c>
      <c r="X5" s="846">
        <f t="shared" si="1"/>
        <v>0</v>
      </c>
      <c r="Y5" s="847">
        <f t="shared" si="1"/>
        <v>0</v>
      </c>
      <c r="Z5" s="845">
        <f t="shared" ref="Z5:AD10" si="2">AT5+AY5+BF5+BK5+BP5+BU5</f>
        <v>1960000</v>
      </c>
      <c r="AA5" s="846">
        <f t="shared" si="2"/>
        <v>0</v>
      </c>
      <c r="AB5" s="846">
        <f t="shared" si="2"/>
        <v>0</v>
      </c>
      <c r="AC5" s="846">
        <f t="shared" si="2"/>
        <v>0</v>
      </c>
      <c r="AD5" s="847">
        <f t="shared" si="2"/>
        <v>1960000</v>
      </c>
      <c r="AE5" s="252"/>
      <c r="AF5" s="252"/>
      <c r="AH5" s="276">
        <f t="shared" ref="AH5:AH10" si="3">SUM(AI5:AL5)</f>
        <v>0</v>
      </c>
      <c r="AI5" s="277"/>
      <c r="AJ5" s="277"/>
      <c r="AK5" s="277"/>
      <c r="AL5" s="848"/>
      <c r="AM5" s="254"/>
      <c r="AN5" s="262"/>
      <c r="AO5" s="276">
        <f t="shared" ref="AO5:AO10" si="4">SUM(AP5:AS5)</f>
        <v>0</v>
      </c>
      <c r="AP5" s="277"/>
      <c r="AQ5" s="277"/>
      <c r="AR5" s="277"/>
      <c r="AS5" s="849"/>
      <c r="AT5" s="845">
        <f t="shared" ref="AT5:AT10" si="5">SUM(AU5:AX5)</f>
        <v>0</v>
      </c>
      <c r="AU5" s="277"/>
      <c r="AV5" s="277"/>
      <c r="AW5" s="277"/>
      <c r="AX5" s="848"/>
      <c r="AY5" s="276">
        <f t="shared" ref="AY5:AY10" si="6">SUM(AZ5:BC5)</f>
        <v>1960000</v>
      </c>
      <c r="AZ5" s="277"/>
      <c r="BA5" s="277"/>
      <c r="BB5" s="277"/>
      <c r="BC5" s="278">
        <v>1960000</v>
      </c>
      <c r="BD5" s="254"/>
      <c r="BE5" s="252"/>
      <c r="BF5" s="276">
        <f t="shared" ref="BF5:BF10" si="7">SUM(BG5:BJ5)</f>
        <v>0</v>
      </c>
      <c r="BG5" s="277"/>
      <c r="BH5" s="277"/>
      <c r="BI5" s="277"/>
      <c r="BJ5" s="848"/>
      <c r="BK5" s="276">
        <f t="shared" ref="BK5:BK10" si="8">SUM(BL5:BO5)</f>
        <v>0</v>
      </c>
      <c r="BL5" s="277"/>
      <c r="BM5" s="277"/>
      <c r="BN5" s="277"/>
      <c r="BO5" s="278"/>
      <c r="BP5" s="850">
        <f t="shared" ref="BP5:BP10" si="9">SUM(BQ5:BT5)</f>
        <v>0</v>
      </c>
      <c r="BQ5" s="277"/>
      <c r="BR5" s="277"/>
      <c r="BS5" s="277"/>
      <c r="BT5" s="278"/>
      <c r="BU5" s="276">
        <f t="shared" ref="BU5:BU10" si="10">SUM(BV5:BY5)</f>
        <v>0</v>
      </c>
      <c r="BV5" s="277"/>
      <c r="BW5" s="277"/>
      <c r="BX5" s="277"/>
      <c r="BY5" s="278"/>
      <c r="CA5" s="222"/>
      <c r="CF5" s="216">
        <f t="shared" ref="CF5:CF10" si="11">+T5-Z5</f>
        <v>0</v>
      </c>
    </row>
    <row r="6" spans="1:86" x14ac:dyDescent="0.15">
      <c r="A6" s="213">
        <f t="shared" si="0"/>
        <v>1</v>
      </c>
      <c r="B6" s="236" t="s">
        <v>28</v>
      </c>
      <c r="C6" s="136" t="s">
        <v>42</v>
      </c>
      <c r="D6" s="851" t="s">
        <v>2082</v>
      </c>
      <c r="E6" s="127" t="s">
        <v>45</v>
      </c>
      <c r="F6" s="852" t="s">
        <v>46</v>
      </c>
      <c r="G6" s="226" t="s">
        <v>52</v>
      </c>
      <c r="H6" s="264" t="s">
        <v>2083</v>
      </c>
      <c r="I6" s="230">
        <v>43915</v>
      </c>
      <c r="J6" s="231">
        <v>45747</v>
      </c>
      <c r="K6" s="232">
        <v>10</v>
      </c>
      <c r="L6" s="232">
        <v>7</v>
      </c>
      <c r="M6" s="232">
        <v>7</v>
      </c>
      <c r="N6" s="232">
        <v>1</v>
      </c>
      <c r="O6" s="232">
        <v>1</v>
      </c>
      <c r="P6" s="232">
        <v>2</v>
      </c>
      <c r="Q6" s="233">
        <v>2</v>
      </c>
      <c r="R6" s="256"/>
      <c r="S6" s="256"/>
      <c r="T6" s="258">
        <v>7500000</v>
      </c>
      <c r="U6" s="214">
        <f t="shared" si="1"/>
        <v>0</v>
      </c>
      <c r="V6" s="218">
        <f t="shared" si="1"/>
        <v>0</v>
      </c>
      <c r="W6" s="218">
        <f t="shared" si="1"/>
        <v>0</v>
      </c>
      <c r="X6" s="218">
        <f t="shared" si="1"/>
        <v>0</v>
      </c>
      <c r="Y6" s="212">
        <f t="shared" si="1"/>
        <v>0</v>
      </c>
      <c r="Z6" s="214">
        <f t="shared" si="2"/>
        <v>7500000</v>
      </c>
      <c r="AA6" s="218">
        <f t="shared" si="2"/>
        <v>0</v>
      </c>
      <c r="AB6" s="218">
        <f t="shared" si="2"/>
        <v>0</v>
      </c>
      <c r="AC6" s="218">
        <f t="shared" si="2"/>
        <v>0</v>
      </c>
      <c r="AD6" s="212">
        <f t="shared" si="2"/>
        <v>7500000</v>
      </c>
      <c r="AE6" s="252"/>
      <c r="AF6" s="252"/>
      <c r="AH6" s="249">
        <f t="shared" si="3"/>
        <v>0</v>
      </c>
      <c r="AI6" s="238"/>
      <c r="AJ6" s="238"/>
      <c r="AK6" s="238"/>
      <c r="AL6" s="239"/>
      <c r="AM6" s="254"/>
      <c r="AN6" s="262"/>
      <c r="AO6" s="249">
        <f t="shared" si="4"/>
        <v>0</v>
      </c>
      <c r="AP6" s="238"/>
      <c r="AQ6" s="238"/>
      <c r="AR6" s="238"/>
      <c r="AS6" s="242"/>
      <c r="AT6" s="214">
        <f t="shared" si="5"/>
        <v>1500000</v>
      </c>
      <c r="AU6" s="238"/>
      <c r="AV6" s="238"/>
      <c r="AW6" s="238"/>
      <c r="AX6" s="239">
        <v>1500000</v>
      </c>
      <c r="AY6" s="249">
        <f t="shared" si="6"/>
        <v>1500000</v>
      </c>
      <c r="AZ6" s="238"/>
      <c r="BA6" s="238"/>
      <c r="BB6" s="238"/>
      <c r="BC6" s="246">
        <v>1500000</v>
      </c>
      <c r="BD6" s="254"/>
      <c r="BE6" s="252"/>
      <c r="BF6" s="249">
        <f t="shared" si="7"/>
        <v>1500000</v>
      </c>
      <c r="BG6" s="238"/>
      <c r="BH6" s="238"/>
      <c r="BI6" s="238"/>
      <c r="BJ6" s="239">
        <v>1500000</v>
      </c>
      <c r="BK6" s="249">
        <f t="shared" si="8"/>
        <v>1500000</v>
      </c>
      <c r="BL6" s="238"/>
      <c r="BM6" s="238"/>
      <c r="BN6" s="238"/>
      <c r="BO6" s="246">
        <v>1500000</v>
      </c>
      <c r="BP6" s="223">
        <f t="shared" si="9"/>
        <v>1500000</v>
      </c>
      <c r="BQ6" s="238"/>
      <c r="BR6" s="238"/>
      <c r="BS6" s="238"/>
      <c r="BT6" s="246">
        <v>1500000</v>
      </c>
      <c r="BU6" s="249">
        <f t="shared" si="10"/>
        <v>0</v>
      </c>
      <c r="BV6" s="238"/>
      <c r="BW6" s="238"/>
      <c r="BX6" s="238"/>
      <c r="BY6" s="246"/>
      <c r="CA6" s="222"/>
      <c r="CF6" s="216">
        <f t="shared" si="11"/>
        <v>0</v>
      </c>
    </row>
    <row r="7" spans="1:86" x14ac:dyDescent="0.15">
      <c r="A7" s="213">
        <f t="shared" si="0"/>
        <v>2</v>
      </c>
      <c r="B7" s="236" t="s">
        <v>26</v>
      </c>
      <c r="C7" s="136" t="s">
        <v>2084</v>
      </c>
      <c r="D7" s="851" t="s">
        <v>2085</v>
      </c>
      <c r="E7" s="127" t="s">
        <v>45</v>
      </c>
      <c r="F7" s="852" t="s">
        <v>2086</v>
      </c>
      <c r="G7" s="853" t="s">
        <v>53</v>
      </c>
      <c r="H7" s="264" t="s">
        <v>2087</v>
      </c>
      <c r="I7" s="230">
        <v>44013</v>
      </c>
      <c r="J7" s="231">
        <v>45535</v>
      </c>
      <c r="K7" s="232">
        <v>10</v>
      </c>
      <c r="L7" s="232">
        <v>7</v>
      </c>
      <c r="M7" s="232">
        <v>7</v>
      </c>
      <c r="N7" s="232">
        <v>4</v>
      </c>
      <c r="O7" s="232">
        <v>1</v>
      </c>
      <c r="P7" s="232">
        <v>1</v>
      </c>
      <c r="Q7" s="233">
        <v>4</v>
      </c>
      <c r="R7" s="256"/>
      <c r="S7" s="256"/>
      <c r="T7" s="258">
        <v>3500000</v>
      </c>
      <c r="U7" s="214">
        <f t="shared" si="1"/>
        <v>0</v>
      </c>
      <c r="V7" s="218">
        <f t="shared" si="1"/>
        <v>0</v>
      </c>
      <c r="W7" s="218">
        <f t="shared" si="1"/>
        <v>0</v>
      </c>
      <c r="X7" s="218">
        <f t="shared" si="1"/>
        <v>0</v>
      </c>
      <c r="Y7" s="212">
        <f t="shared" si="1"/>
        <v>0</v>
      </c>
      <c r="Z7" s="214">
        <f t="shared" si="2"/>
        <v>3500000</v>
      </c>
      <c r="AA7" s="218">
        <f t="shared" si="2"/>
        <v>0</v>
      </c>
      <c r="AB7" s="218">
        <f t="shared" si="2"/>
        <v>2625000</v>
      </c>
      <c r="AC7" s="218">
        <f t="shared" si="2"/>
        <v>0</v>
      </c>
      <c r="AD7" s="212">
        <f t="shared" si="2"/>
        <v>875000</v>
      </c>
      <c r="AE7" s="252"/>
      <c r="AF7" s="252"/>
      <c r="AH7" s="249">
        <f t="shared" si="3"/>
        <v>0</v>
      </c>
      <c r="AI7" s="238"/>
      <c r="AJ7" s="238"/>
      <c r="AK7" s="238"/>
      <c r="AL7" s="239"/>
      <c r="AM7" s="254"/>
      <c r="AN7" s="262"/>
      <c r="AO7" s="249">
        <f>SUM(AP7:AS7)</f>
        <v>0</v>
      </c>
      <c r="AP7" s="238"/>
      <c r="AQ7" s="238"/>
      <c r="AR7" s="238"/>
      <c r="AS7" s="242"/>
      <c r="AT7" s="214">
        <f t="shared" si="5"/>
        <v>0</v>
      </c>
      <c r="AU7" s="238"/>
      <c r="AV7" s="238"/>
      <c r="AW7" s="238"/>
      <c r="AX7" s="239"/>
      <c r="AY7" s="249">
        <f t="shared" si="6"/>
        <v>2000000</v>
      </c>
      <c r="AZ7" s="238"/>
      <c r="BA7" s="238">
        <v>1500000</v>
      </c>
      <c r="BB7" s="238"/>
      <c r="BC7" s="246">
        <v>500000</v>
      </c>
      <c r="BD7" s="254"/>
      <c r="BE7" s="252"/>
      <c r="BF7" s="249">
        <f t="shared" si="7"/>
        <v>1000000</v>
      </c>
      <c r="BG7" s="238"/>
      <c r="BH7" s="238">
        <v>750000</v>
      </c>
      <c r="BI7" s="238"/>
      <c r="BJ7" s="239">
        <v>250000</v>
      </c>
      <c r="BK7" s="249">
        <f t="shared" si="8"/>
        <v>500000</v>
      </c>
      <c r="BL7" s="238"/>
      <c r="BM7" s="238">
        <v>375000</v>
      </c>
      <c r="BN7" s="238"/>
      <c r="BO7" s="246">
        <v>125000</v>
      </c>
      <c r="BP7" s="223">
        <f t="shared" si="9"/>
        <v>0</v>
      </c>
      <c r="BQ7" s="238"/>
      <c r="BR7" s="238"/>
      <c r="BS7" s="238"/>
      <c r="BT7" s="246"/>
      <c r="BU7" s="249">
        <f t="shared" si="10"/>
        <v>0</v>
      </c>
      <c r="BV7" s="238"/>
      <c r="BW7" s="238"/>
      <c r="BX7" s="238"/>
      <c r="BY7" s="246"/>
      <c r="CA7" s="222"/>
      <c r="CF7" s="216">
        <f t="shared" si="11"/>
        <v>0</v>
      </c>
    </row>
    <row r="8" spans="1:86" x14ac:dyDescent="0.15">
      <c r="A8" s="213">
        <f t="shared" si="0"/>
        <v>3</v>
      </c>
      <c r="B8" s="236" t="s">
        <v>28</v>
      </c>
      <c r="C8" s="136" t="s">
        <v>44</v>
      </c>
      <c r="D8" s="851" t="s">
        <v>10</v>
      </c>
      <c r="E8" s="127" t="s">
        <v>45</v>
      </c>
      <c r="F8" s="852" t="s">
        <v>48</v>
      </c>
      <c r="G8" s="226" t="s">
        <v>54</v>
      </c>
      <c r="H8" s="854" t="s">
        <v>253</v>
      </c>
      <c r="I8" s="230">
        <v>43922</v>
      </c>
      <c r="J8" s="231">
        <v>45747</v>
      </c>
      <c r="K8" s="232">
        <v>10</v>
      </c>
      <c r="L8" s="232">
        <v>7</v>
      </c>
      <c r="M8" s="232">
        <v>7</v>
      </c>
      <c r="N8" s="232">
        <v>1</v>
      </c>
      <c r="O8" s="232">
        <v>1</v>
      </c>
      <c r="P8" s="232">
        <v>2</v>
      </c>
      <c r="Q8" s="233">
        <v>1</v>
      </c>
      <c r="R8" s="256"/>
      <c r="S8" s="256"/>
      <c r="T8" s="258">
        <v>3000</v>
      </c>
      <c r="U8" s="214">
        <f t="shared" si="1"/>
        <v>1200</v>
      </c>
      <c r="V8" s="218">
        <f t="shared" si="1"/>
        <v>0</v>
      </c>
      <c r="W8" s="218">
        <f t="shared" si="1"/>
        <v>0</v>
      </c>
      <c r="X8" s="218">
        <f t="shared" si="1"/>
        <v>0</v>
      </c>
      <c r="Y8" s="212">
        <f t="shared" si="1"/>
        <v>1200</v>
      </c>
      <c r="Z8" s="214">
        <f t="shared" si="2"/>
        <v>1800</v>
      </c>
      <c r="AA8" s="218">
        <f t="shared" si="2"/>
        <v>0</v>
      </c>
      <c r="AB8" s="218">
        <f t="shared" si="2"/>
        <v>0</v>
      </c>
      <c r="AC8" s="218">
        <f t="shared" si="2"/>
        <v>0</v>
      </c>
      <c r="AD8" s="212">
        <f t="shared" si="2"/>
        <v>1800</v>
      </c>
      <c r="AE8" s="252"/>
      <c r="AF8" s="252"/>
      <c r="AH8" s="249">
        <f t="shared" si="3"/>
        <v>600</v>
      </c>
      <c r="AI8" s="238"/>
      <c r="AJ8" s="238"/>
      <c r="AK8" s="238"/>
      <c r="AL8" s="239">
        <v>600</v>
      </c>
      <c r="AM8" s="254"/>
      <c r="AN8" s="262"/>
      <c r="AO8" s="249">
        <f t="shared" si="4"/>
        <v>600</v>
      </c>
      <c r="AP8" s="238"/>
      <c r="AQ8" s="238"/>
      <c r="AR8" s="238"/>
      <c r="AS8" s="242">
        <v>600</v>
      </c>
      <c r="AT8" s="214">
        <f t="shared" si="5"/>
        <v>600</v>
      </c>
      <c r="AU8" s="238"/>
      <c r="AV8" s="238"/>
      <c r="AW8" s="238"/>
      <c r="AX8" s="239">
        <v>600</v>
      </c>
      <c r="AY8" s="249">
        <f t="shared" si="6"/>
        <v>600</v>
      </c>
      <c r="AZ8" s="238"/>
      <c r="BA8" s="238"/>
      <c r="BB8" s="238"/>
      <c r="BC8" s="246">
        <v>600</v>
      </c>
      <c r="BD8" s="254"/>
      <c r="BE8" s="252"/>
      <c r="BF8" s="249">
        <f t="shared" si="7"/>
        <v>600</v>
      </c>
      <c r="BG8" s="238"/>
      <c r="BH8" s="238"/>
      <c r="BI8" s="238"/>
      <c r="BJ8" s="239">
        <v>600</v>
      </c>
      <c r="BK8" s="249">
        <f t="shared" si="8"/>
        <v>0</v>
      </c>
      <c r="BL8" s="238"/>
      <c r="BM8" s="238"/>
      <c r="BN8" s="238"/>
      <c r="BO8" s="246"/>
      <c r="BP8" s="223">
        <f t="shared" si="9"/>
        <v>0</v>
      </c>
      <c r="BQ8" s="238"/>
      <c r="BR8" s="238"/>
      <c r="BS8" s="238"/>
      <c r="BT8" s="246"/>
      <c r="BU8" s="249">
        <f t="shared" si="10"/>
        <v>0</v>
      </c>
      <c r="BV8" s="238"/>
      <c r="BW8" s="238"/>
      <c r="BX8" s="238"/>
      <c r="BY8" s="246"/>
      <c r="CA8" s="222"/>
      <c r="CF8" s="216">
        <f t="shared" si="11"/>
        <v>1200</v>
      </c>
    </row>
    <row r="9" spans="1:86" x14ac:dyDescent="0.15">
      <c r="A9" s="213">
        <f t="shared" si="0"/>
        <v>4</v>
      </c>
      <c r="B9" s="236" t="s">
        <v>27</v>
      </c>
      <c r="C9" s="136" t="s">
        <v>50</v>
      </c>
      <c r="D9" s="851" t="s">
        <v>8</v>
      </c>
      <c r="E9" s="127" t="s">
        <v>45</v>
      </c>
      <c r="F9" s="852" t="s">
        <v>2088</v>
      </c>
      <c r="G9" s="226" t="s">
        <v>55</v>
      </c>
      <c r="H9" s="264" t="s">
        <v>2089</v>
      </c>
      <c r="I9" s="230">
        <v>44287</v>
      </c>
      <c r="J9" s="231">
        <v>45747</v>
      </c>
      <c r="K9" s="232">
        <v>10</v>
      </c>
      <c r="L9" s="232">
        <v>7</v>
      </c>
      <c r="M9" s="232">
        <v>7</v>
      </c>
      <c r="N9" s="232">
        <v>4</v>
      </c>
      <c r="O9" s="232">
        <v>1</v>
      </c>
      <c r="P9" s="232">
        <v>1</v>
      </c>
      <c r="Q9" s="233">
        <v>1</v>
      </c>
      <c r="R9" s="256"/>
      <c r="S9" s="256"/>
      <c r="T9" s="258">
        <v>10000</v>
      </c>
      <c r="U9" s="214">
        <f t="shared" si="1"/>
        <v>0</v>
      </c>
      <c r="V9" s="218">
        <f t="shared" si="1"/>
        <v>0</v>
      </c>
      <c r="W9" s="218">
        <f t="shared" si="1"/>
        <v>0</v>
      </c>
      <c r="X9" s="218">
        <f t="shared" si="1"/>
        <v>0</v>
      </c>
      <c r="Y9" s="212">
        <f t="shared" si="1"/>
        <v>0</v>
      </c>
      <c r="Z9" s="214">
        <f t="shared" si="2"/>
        <v>10000</v>
      </c>
      <c r="AA9" s="218">
        <f t="shared" si="2"/>
        <v>0</v>
      </c>
      <c r="AB9" s="218">
        <f t="shared" si="2"/>
        <v>0</v>
      </c>
      <c r="AC9" s="218">
        <f t="shared" si="2"/>
        <v>0</v>
      </c>
      <c r="AD9" s="212">
        <f t="shared" si="2"/>
        <v>10000</v>
      </c>
      <c r="AE9" s="252"/>
      <c r="AF9" s="252"/>
      <c r="AH9" s="249">
        <f t="shared" si="3"/>
        <v>0</v>
      </c>
      <c r="AI9" s="238"/>
      <c r="AJ9" s="238"/>
      <c r="AK9" s="238"/>
      <c r="AL9" s="239"/>
      <c r="AM9" s="254"/>
      <c r="AN9" s="262"/>
      <c r="AO9" s="249">
        <f t="shared" si="4"/>
        <v>0</v>
      </c>
      <c r="AP9" s="238"/>
      <c r="AQ9" s="238"/>
      <c r="AR9" s="238"/>
      <c r="AS9" s="242"/>
      <c r="AT9" s="214">
        <f t="shared" si="5"/>
        <v>0</v>
      </c>
      <c r="AU9" s="238"/>
      <c r="AV9" s="238"/>
      <c r="AW9" s="238"/>
      <c r="AX9" s="239"/>
      <c r="AY9" s="249">
        <f t="shared" si="6"/>
        <v>2500</v>
      </c>
      <c r="AZ9" s="238"/>
      <c r="BA9" s="238"/>
      <c r="BB9" s="238"/>
      <c r="BC9" s="246">
        <v>2500</v>
      </c>
      <c r="BD9" s="254"/>
      <c r="BE9" s="252"/>
      <c r="BF9" s="249">
        <f t="shared" si="7"/>
        <v>2500</v>
      </c>
      <c r="BG9" s="238"/>
      <c r="BH9" s="238"/>
      <c r="BI9" s="238"/>
      <c r="BJ9" s="239">
        <v>2500</v>
      </c>
      <c r="BK9" s="249">
        <f t="shared" si="8"/>
        <v>2500</v>
      </c>
      <c r="BL9" s="238"/>
      <c r="BM9" s="238"/>
      <c r="BN9" s="238"/>
      <c r="BO9" s="246">
        <v>2500</v>
      </c>
      <c r="BP9" s="223">
        <f t="shared" si="9"/>
        <v>2500</v>
      </c>
      <c r="BQ9" s="238"/>
      <c r="BR9" s="238"/>
      <c r="BS9" s="238"/>
      <c r="BT9" s="246">
        <v>2500</v>
      </c>
      <c r="BU9" s="249">
        <f t="shared" si="10"/>
        <v>0</v>
      </c>
      <c r="BV9" s="238"/>
      <c r="BW9" s="238"/>
      <c r="BX9" s="238"/>
      <c r="BY9" s="246"/>
      <c r="CA9" s="222"/>
      <c r="CF9" s="216">
        <f t="shared" si="11"/>
        <v>0</v>
      </c>
    </row>
    <row r="10" spans="1:86" ht="15" thickBot="1" x14ac:dyDescent="0.2">
      <c r="A10" s="855">
        <f t="shared" si="0"/>
        <v>5</v>
      </c>
      <c r="B10" s="856" t="s">
        <v>27</v>
      </c>
      <c r="C10" s="129" t="s">
        <v>2090</v>
      </c>
      <c r="D10" s="130" t="s">
        <v>13</v>
      </c>
      <c r="E10" s="131" t="s">
        <v>45</v>
      </c>
      <c r="F10" s="132" t="s">
        <v>2088</v>
      </c>
      <c r="G10" s="53" t="s">
        <v>56</v>
      </c>
      <c r="H10" s="145">
        <v>3</v>
      </c>
      <c r="I10" s="857">
        <v>44270</v>
      </c>
      <c r="J10" s="858">
        <v>44651</v>
      </c>
      <c r="K10" s="859">
        <v>10</v>
      </c>
      <c r="L10" s="859">
        <v>7</v>
      </c>
      <c r="M10" s="859">
        <v>7</v>
      </c>
      <c r="N10" s="859">
        <v>1</v>
      </c>
      <c r="O10" s="859">
        <v>1</v>
      </c>
      <c r="P10" s="859">
        <v>2</v>
      </c>
      <c r="Q10" s="860">
        <v>1</v>
      </c>
      <c r="R10" s="255"/>
      <c r="S10" s="255"/>
      <c r="T10" s="113">
        <v>16000</v>
      </c>
      <c r="U10" s="861">
        <f t="shared" si="1"/>
        <v>0</v>
      </c>
      <c r="V10" s="862">
        <f t="shared" si="1"/>
        <v>0</v>
      </c>
      <c r="W10" s="862">
        <f t="shared" si="1"/>
        <v>0</v>
      </c>
      <c r="X10" s="862">
        <f t="shared" si="1"/>
        <v>0</v>
      </c>
      <c r="Y10" s="863">
        <f t="shared" si="1"/>
        <v>0</v>
      </c>
      <c r="Z10" s="861">
        <f t="shared" si="2"/>
        <v>16000</v>
      </c>
      <c r="AA10" s="862">
        <f t="shared" si="2"/>
        <v>0</v>
      </c>
      <c r="AB10" s="862">
        <f t="shared" si="2"/>
        <v>0</v>
      </c>
      <c r="AC10" s="862">
        <f t="shared" si="2"/>
        <v>0</v>
      </c>
      <c r="AD10" s="863">
        <f t="shared" si="2"/>
        <v>16000</v>
      </c>
      <c r="AE10" s="252"/>
      <c r="AF10" s="252"/>
      <c r="AH10" s="864">
        <f t="shared" si="3"/>
        <v>0</v>
      </c>
      <c r="AI10" s="865"/>
      <c r="AJ10" s="865"/>
      <c r="AK10" s="865"/>
      <c r="AL10" s="866"/>
      <c r="AM10" s="254"/>
      <c r="AN10" s="262"/>
      <c r="AO10" s="864">
        <f t="shared" si="4"/>
        <v>0</v>
      </c>
      <c r="AP10" s="865"/>
      <c r="AQ10" s="865"/>
      <c r="AR10" s="865"/>
      <c r="AS10" s="867"/>
      <c r="AT10" s="861">
        <f t="shared" si="5"/>
        <v>0</v>
      </c>
      <c r="AU10" s="865"/>
      <c r="AV10" s="865"/>
      <c r="AW10" s="865"/>
      <c r="AX10" s="866"/>
      <c r="AY10" s="864">
        <f t="shared" si="6"/>
        <v>16000</v>
      </c>
      <c r="AZ10" s="865"/>
      <c r="BA10" s="865"/>
      <c r="BB10" s="865"/>
      <c r="BC10" s="868">
        <v>16000</v>
      </c>
      <c r="BD10" s="254"/>
      <c r="BE10" s="252"/>
      <c r="BF10" s="864">
        <f t="shared" si="7"/>
        <v>0</v>
      </c>
      <c r="BG10" s="865"/>
      <c r="BH10" s="865"/>
      <c r="BI10" s="865"/>
      <c r="BJ10" s="866"/>
      <c r="BK10" s="864">
        <f t="shared" si="8"/>
        <v>0</v>
      </c>
      <c r="BL10" s="865"/>
      <c r="BM10" s="865"/>
      <c r="BN10" s="865"/>
      <c r="BO10" s="868"/>
      <c r="BP10" s="869">
        <f t="shared" si="9"/>
        <v>0</v>
      </c>
      <c r="BQ10" s="865"/>
      <c r="BR10" s="865"/>
      <c r="BS10" s="865"/>
      <c r="BT10" s="868"/>
      <c r="BU10" s="864">
        <f t="shared" si="10"/>
        <v>0</v>
      </c>
      <c r="BV10" s="865"/>
      <c r="BW10" s="865"/>
      <c r="BX10" s="865"/>
      <c r="BY10" s="868"/>
      <c r="CA10" s="222"/>
      <c r="CF10" s="216">
        <f t="shared" si="11"/>
        <v>0</v>
      </c>
    </row>
    <row r="11" spans="1:86" x14ac:dyDescent="0.15">
      <c r="A11" s="817"/>
      <c r="B11" s="817"/>
      <c r="C11" s="817"/>
      <c r="D11" s="817"/>
      <c r="E11" s="817"/>
      <c r="F11" s="817"/>
      <c r="G11" s="817"/>
      <c r="H11" s="817"/>
      <c r="I11" s="818"/>
      <c r="J11" s="818"/>
      <c r="K11" s="818"/>
      <c r="L11" s="818"/>
      <c r="M11" s="818"/>
      <c r="N11" s="818"/>
      <c r="O11" s="818"/>
      <c r="P11" s="818"/>
      <c r="Q11" s="818"/>
      <c r="R11" s="817"/>
      <c r="S11" s="817"/>
      <c r="T11" s="818"/>
      <c r="U11" s="818"/>
      <c r="V11" s="818"/>
      <c r="W11" s="818"/>
      <c r="X11" s="818"/>
      <c r="Y11" s="818"/>
      <c r="Z11" s="825"/>
      <c r="AA11" s="818"/>
      <c r="AB11" s="818"/>
      <c r="AC11" s="818"/>
      <c r="AD11" s="818"/>
      <c r="AE11" s="818"/>
      <c r="AF11" s="816"/>
      <c r="AH11" s="818"/>
      <c r="AI11" s="818"/>
      <c r="AJ11" s="818"/>
      <c r="AK11" s="818"/>
      <c r="AL11" s="818"/>
      <c r="AM11" s="818"/>
      <c r="AN11" s="818"/>
      <c r="AO11" s="825"/>
      <c r="AP11" s="818"/>
      <c r="AQ11" s="818"/>
      <c r="AR11" s="818"/>
      <c r="AS11" s="818"/>
      <c r="AT11" s="818"/>
      <c r="AU11" s="818"/>
      <c r="AV11" s="818"/>
      <c r="AW11" s="818"/>
      <c r="AX11" s="818"/>
      <c r="AY11" s="825"/>
      <c r="AZ11" s="818"/>
      <c r="BA11" s="818"/>
      <c r="BB11" s="818"/>
      <c r="BC11" s="818"/>
      <c r="BD11" s="816"/>
      <c r="BE11" s="816"/>
      <c r="BF11" s="818"/>
      <c r="BG11" s="818"/>
      <c r="BH11" s="818"/>
      <c r="BI11" s="818"/>
      <c r="BJ11" s="818"/>
      <c r="BK11" s="825"/>
      <c r="BL11" s="818"/>
      <c r="BM11" s="818"/>
      <c r="BN11" s="818"/>
      <c r="BO11" s="818"/>
      <c r="BP11" s="818"/>
      <c r="BQ11" s="818"/>
      <c r="BR11" s="818"/>
      <c r="BS11" s="818"/>
      <c r="BT11" s="818"/>
      <c r="BU11" s="825"/>
      <c r="BV11" s="818"/>
      <c r="BW11" s="818"/>
      <c r="BX11" s="818"/>
      <c r="BY11" s="818"/>
      <c r="CA11" s="820"/>
      <c r="CB11" s="24"/>
      <c r="CC11" s="24"/>
      <c r="CD11" s="24"/>
      <c r="CE11" s="24"/>
      <c r="CF11" s="818"/>
    </row>
    <row r="12" spans="1:86" ht="20.25" customHeight="1" thickBot="1" x14ac:dyDescent="0.2">
      <c r="A12" s="816"/>
      <c r="B12" s="817"/>
      <c r="C12" s="817"/>
      <c r="D12" s="817"/>
      <c r="E12" s="817"/>
      <c r="F12" s="817"/>
      <c r="G12" s="817"/>
      <c r="H12" s="817"/>
      <c r="I12" s="818"/>
      <c r="J12" s="818"/>
      <c r="K12" s="818"/>
      <c r="L12" s="818"/>
      <c r="M12" s="818"/>
      <c r="N12" s="818"/>
      <c r="O12" s="818"/>
      <c r="P12" s="818"/>
      <c r="Q12" s="870" t="s">
        <v>2091</v>
      </c>
      <c r="R12" s="817"/>
      <c r="S12" s="817"/>
      <c r="T12" s="818"/>
      <c r="U12" s="818"/>
      <c r="V12" s="818"/>
      <c r="W12" s="818"/>
      <c r="X12" s="818"/>
      <c r="Y12" s="818"/>
      <c r="Z12" s="818"/>
      <c r="AA12" s="818"/>
      <c r="AB12" s="818"/>
      <c r="AC12" s="818"/>
      <c r="AD12" s="818"/>
      <c r="AE12" s="818"/>
      <c r="AF12" s="816"/>
      <c r="AH12" s="818"/>
      <c r="AI12" s="818"/>
      <c r="AJ12" s="818"/>
      <c r="AK12" s="818"/>
      <c r="AL12" s="870" t="s">
        <v>2092</v>
      </c>
      <c r="AM12" s="818"/>
      <c r="AN12" s="818"/>
      <c r="AO12" s="818"/>
      <c r="AP12" s="818"/>
      <c r="AQ12" s="818"/>
      <c r="AR12" s="818"/>
      <c r="AS12" s="818"/>
      <c r="AT12" s="818"/>
      <c r="AU12" s="818"/>
      <c r="AV12" s="818"/>
      <c r="AW12" s="818"/>
      <c r="AX12" s="818"/>
      <c r="AY12" s="818"/>
      <c r="AZ12" s="818"/>
      <c r="BA12" s="818"/>
      <c r="BB12" s="818"/>
      <c r="BC12" s="870" t="s">
        <v>2093</v>
      </c>
      <c r="BD12" s="816"/>
      <c r="BE12" s="816"/>
      <c r="BF12" s="818"/>
      <c r="BG12" s="818"/>
      <c r="BH12" s="818"/>
      <c r="BI12" s="818"/>
      <c r="BJ12" s="818"/>
      <c r="BK12" s="818"/>
      <c r="BL12" s="818"/>
      <c r="BM12" s="818"/>
      <c r="BN12" s="818"/>
      <c r="BO12" s="818"/>
      <c r="BP12" s="818"/>
      <c r="BQ12" s="818"/>
      <c r="BR12" s="818"/>
      <c r="BS12" s="818"/>
      <c r="BT12" s="870" t="s">
        <v>2094</v>
      </c>
      <c r="BU12" s="818"/>
      <c r="BV12" s="818"/>
      <c r="BW12" s="818"/>
      <c r="BX12" s="818"/>
      <c r="BY12" s="818"/>
      <c r="CA12" s="824" t="s">
        <v>27</v>
      </c>
      <c r="CB12" s="24"/>
      <c r="CC12" s="24"/>
      <c r="CD12" s="24"/>
      <c r="CE12" s="24"/>
      <c r="CF12" s="818"/>
    </row>
    <row r="13" spans="1:86" ht="14.25" customHeight="1" x14ac:dyDescent="0.15">
      <c r="A13" s="1259" t="s">
        <v>2095</v>
      </c>
      <c r="B13" s="1261" t="s">
        <v>25</v>
      </c>
      <c r="C13" s="1263" t="s">
        <v>12</v>
      </c>
      <c r="D13" s="1265" t="s">
        <v>11</v>
      </c>
      <c r="E13" s="1267" t="s">
        <v>29</v>
      </c>
      <c r="F13" s="1269" t="s">
        <v>0</v>
      </c>
      <c r="G13" s="1271" t="s">
        <v>31</v>
      </c>
      <c r="H13" s="1273" t="s">
        <v>9</v>
      </c>
      <c r="I13" s="1275" t="s">
        <v>32</v>
      </c>
      <c r="J13" s="1276"/>
      <c r="K13" s="1220" t="s">
        <v>24</v>
      </c>
      <c r="L13" s="1220" t="s">
        <v>14</v>
      </c>
      <c r="M13" s="1220" t="s">
        <v>15</v>
      </c>
      <c r="N13" s="1222" t="s">
        <v>16</v>
      </c>
      <c r="O13" s="1220" t="s">
        <v>17</v>
      </c>
      <c r="P13" s="1220" t="s">
        <v>18</v>
      </c>
      <c r="Q13" s="1209" t="s">
        <v>19</v>
      </c>
      <c r="T13" s="1250" t="s">
        <v>2096</v>
      </c>
      <c r="U13" s="1252" t="s">
        <v>58</v>
      </c>
      <c r="V13" s="1246" t="s">
        <v>1</v>
      </c>
      <c r="W13" s="1247"/>
      <c r="X13" s="1247"/>
      <c r="Y13" s="1254"/>
      <c r="Z13" s="1255" t="s">
        <v>59</v>
      </c>
      <c r="AA13" s="1246" t="s">
        <v>1</v>
      </c>
      <c r="AB13" s="1247"/>
      <c r="AC13" s="1247"/>
      <c r="AD13" s="1254"/>
      <c r="AE13" s="825"/>
      <c r="AF13" s="825"/>
      <c r="AH13" s="1244" t="s">
        <v>63</v>
      </c>
      <c r="AI13" s="1246" t="s">
        <v>1</v>
      </c>
      <c r="AJ13" s="1247"/>
      <c r="AK13" s="1247"/>
      <c r="AL13" s="1248"/>
      <c r="AM13" s="826"/>
      <c r="AN13" s="827"/>
      <c r="AO13" s="1244" t="s">
        <v>2097</v>
      </c>
      <c r="AP13" s="1246" t="s">
        <v>1</v>
      </c>
      <c r="AQ13" s="1247"/>
      <c r="AR13" s="1247"/>
      <c r="AS13" s="1254"/>
      <c r="AT13" s="1255" t="s">
        <v>60</v>
      </c>
      <c r="AU13" s="1246" t="s">
        <v>1</v>
      </c>
      <c r="AV13" s="1247"/>
      <c r="AW13" s="1247"/>
      <c r="AX13" s="1248"/>
      <c r="AY13" s="1244" t="s">
        <v>2078</v>
      </c>
      <c r="AZ13" s="1246" t="s">
        <v>1</v>
      </c>
      <c r="BA13" s="1247"/>
      <c r="BB13" s="1247"/>
      <c r="BC13" s="1248"/>
      <c r="BD13" s="826"/>
      <c r="BE13" s="825"/>
      <c r="BF13" s="1244" t="s">
        <v>64</v>
      </c>
      <c r="BG13" s="1246" t="s">
        <v>1</v>
      </c>
      <c r="BH13" s="1247"/>
      <c r="BI13" s="1247"/>
      <c r="BJ13" s="1248"/>
      <c r="BK13" s="1244" t="s">
        <v>65</v>
      </c>
      <c r="BL13" s="1246" t="s">
        <v>1</v>
      </c>
      <c r="BM13" s="1247"/>
      <c r="BN13" s="1247"/>
      <c r="BO13" s="1248"/>
      <c r="BP13" s="1244" t="s">
        <v>67</v>
      </c>
      <c r="BQ13" s="1246" t="s">
        <v>1</v>
      </c>
      <c r="BR13" s="1247"/>
      <c r="BS13" s="1247"/>
      <c r="BT13" s="1248"/>
      <c r="BU13" s="1244" t="s">
        <v>69</v>
      </c>
      <c r="BV13" s="1246" t="s">
        <v>1</v>
      </c>
      <c r="BW13" s="1247"/>
      <c r="BX13" s="1247"/>
      <c r="BY13" s="1248"/>
      <c r="CA13" s="48" t="s">
        <v>37</v>
      </c>
      <c r="CB13" s="24"/>
      <c r="CC13" s="24"/>
      <c r="CD13" s="24"/>
      <c r="CE13" s="24"/>
    </row>
    <row r="14" spans="1:86" ht="15" thickBot="1" x14ac:dyDescent="0.2">
      <c r="A14" s="1260"/>
      <c r="B14" s="1262"/>
      <c r="C14" s="1264"/>
      <c r="D14" s="1266"/>
      <c r="E14" s="1268"/>
      <c r="F14" s="1270"/>
      <c r="G14" s="1272"/>
      <c r="H14" s="1274"/>
      <c r="I14" s="828" t="s">
        <v>33</v>
      </c>
      <c r="J14" s="44" t="s">
        <v>34</v>
      </c>
      <c r="K14" s="1257"/>
      <c r="L14" s="1257"/>
      <c r="M14" s="1257"/>
      <c r="N14" s="1258"/>
      <c r="O14" s="1257"/>
      <c r="P14" s="1257"/>
      <c r="Q14" s="1249"/>
      <c r="T14" s="1251"/>
      <c r="U14" s="1253"/>
      <c r="V14" s="829" t="s">
        <v>2</v>
      </c>
      <c r="W14" s="829" t="s">
        <v>3</v>
      </c>
      <c r="X14" s="829" t="s">
        <v>4</v>
      </c>
      <c r="Y14" s="830" t="s">
        <v>2080</v>
      </c>
      <c r="Z14" s="1256"/>
      <c r="AA14" s="829" t="s">
        <v>2</v>
      </c>
      <c r="AB14" s="829" t="s">
        <v>3</v>
      </c>
      <c r="AC14" s="829" t="s">
        <v>4</v>
      </c>
      <c r="AD14" s="830" t="s">
        <v>2080</v>
      </c>
      <c r="AE14" s="825"/>
      <c r="AF14" s="825"/>
      <c r="AH14" s="1245"/>
      <c r="AI14" s="829" t="s">
        <v>2</v>
      </c>
      <c r="AJ14" s="829" t="s">
        <v>3</v>
      </c>
      <c r="AK14" s="829" t="s">
        <v>4</v>
      </c>
      <c r="AL14" s="831" t="s">
        <v>2080</v>
      </c>
      <c r="AM14" s="826"/>
      <c r="AN14" s="827"/>
      <c r="AO14" s="1245"/>
      <c r="AP14" s="829" t="s">
        <v>2</v>
      </c>
      <c r="AQ14" s="829" t="s">
        <v>3</v>
      </c>
      <c r="AR14" s="829" t="s">
        <v>4</v>
      </c>
      <c r="AS14" s="830" t="s">
        <v>2080</v>
      </c>
      <c r="AT14" s="1256"/>
      <c r="AU14" s="829" t="s">
        <v>2</v>
      </c>
      <c r="AV14" s="829" t="s">
        <v>3</v>
      </c>
      <c r="AW14" s="829" t="s">
        <v>4</v>
      </c>
      <c r="AX14" s="831" t="s">
        <v>2080</v>
      </c>
      <c r="AY14" s="1245"/>
      <c r="AZ14" s="829" t="s">
        <v>2</v>
      </c>
      <c r="BA14" s="829" t="s">
        <v>3</v>
      </c>
      <c r="BB14" s="829" t="s">
        <v>4</v>
      </c>
      <c r="BC14" s="832" t="s">
        <v>2080</v>
      </c>
      <c r="BD14" s="826"/>
      <c r="BE14" s="825"/>
      <c r="BF14" s="1245"/>
      <c r="BG14" s="829" t="s">
        <v>2</v>
      </c>
      <c r="BH14" s="829" t="s">
        <v>3</v>
      </c>
      <c r="BI14" s="829" t="s">
        <v>4</v>
      </c>
      <c r="BJ14" s="831" t="s">
        <v>2098</v>
      </c>
      <c r="BK14" s="1245"/>
      <c r="BL14" s="829" t="s">
        <v>2</v>
      </c>
      <c r="BM14" s="829" t="s">
        <v>3</v>
      </c>
      <c r="BN14" s="829" t="s">
        <v>4</v>
      </c>
      <c r="BO14" s="832" t="s">
        <v>2080</v>
      </c>
      <c r="BP14" s="1245"/>
      <c r="BQ14" s="829" t="s">
        <v>2</v>
      </c>
      <c r="BR14" s="829" t="s">
        <v>3</v>
      </c>
      <c r="BS14" s="829" t="s">
        <v>4</v>
      </c>
      <c r="BT14" s="832" t="s">
        <v>2080</v>
      </c>
      <c r="BU14" s="1245"/>
      <c r="BV14" s="829" t="s">
        <v>2</v>
      </c>
      <c r="BW14" s="829" t="s">
        <v>3</v>
      </c>
      <c r="BX14" s="829" t="s">
        <v>4</v>
      </c>
      <c r="BY14" s="832" t="s">
        <v>2080</v>
      </c>
      <c r="CA14" s="42" t="s">
        <v>30</v>
      </c>
      <c r="CB14" s="25" t="s">
        <v>20</v>
      </c>
      <c r="CC14" s="25" t="s">
        <v>21</v>
      </c>
      <c r="CD14" s="25" t="s">
        <v>22</v>
      </c>
      <c r="CE14" s="25" t="s">
        <v>23</v>
      </c>
      <c r="CF14" s="871" t="s">
        <v>38</v>
      </c>
    </row>
    <row r="15" spans="1:86" x14ac:dyDescent="0.15">
      <c r="A15" s="834">
        <f>+ROW()-14</f>
        <v>1</v>
      </c>
      <c r="B15" s="835" t="s">
        <v>26</v>
      </c>
      <c r="C15" s="929" t="s">
        <v>2132</v>
      </c>
      <c r="D15" s="930" t="s">
        <v>2133</v>
      </c>
      <c r="E15" s="931" t="s">
        <v>1583</v>
      </c>
      <c r="F15" s="932" t="s">
        <v>1753</v>
      </c>
      <c r="G15" s="839" t="s">
        <v>2134</v>
      </c>
      <c r="H15" s="933">
        <v>3</v>
      </c>
      <c r="I15" s="934">
        <v>44287</v>
      </c>
      <c r="J15" s="935">
        <v>44347</v>
      </c>
      <c r="K15" s="843">
        <v>33</v>
      </c>
      <c r="L15" s="843">
        <v>1</v>
      </c>
      <c r="M15" s="843">
        <v>1</v>
      </c>
      <c r="N15" s="843">
        <v>1</v>
      </c>
      <c r="O15" s="843">
        <v>1</v>
      </c>
      <c r="P15" s="843">
        <v>1</v>
      </c>
      <c r="Q15" s="844">
        <v>1</v>
      </c>
      <c r="R15" s="256"/>
      <c r="S15" s="256"/>
      <c r="T15" s="111">
        <v>17000</v>
      </c>
      <c r="U15" s="845">
        <f>AH15+AO15</f>
        <v>0</v>
      </c>
      <c r="V15" s="846">
        <f>AI15+AP15</f>
        <v>0</v>
      </c>
      <c r="W15" s="846">
        <f t="shared" ref="W15:Y16" si="12">AJ15+AQ15</f>
        <v>0</v>
      </c>
      <c r="X15" s="846">
        <f t="shared" si="12"/>
        <v>0</v>
      </c>
      <c r="Y15" s="847">
        <f t="shared" si="12"/>
        <v>0</v>
      </c>
      <c r="Z15" s="845">
        <f t="shared" ref="Z15:AD16" si="13">AT15+AY15+BF15+BK15+BP15+BU15</f>
        <v>17000</v>
      </c>
      <c r="AA15" s="846">
        <f t="shared" si="13"/>
        <v>0</v>
      </c>
      <c r="AB15" s="846">
        <f t="shared" si="13"/>
        <v>0</v>
      </c>
      <c r="AC15" s="846">
        <f t="shared" si="13"/>
        <v>17000</v>
      </c>
      <c r="AD15" s="847">
        <f t="shared" si="13"/>
        <v>0</v>
      </c>
      <c r="AE15" s="252"/>
      <c r="AF15" s="252"/>
      <c r="AH15" s="276">
        <f>SUM(AI15:AL15)</f>
        <v>0</v>
      </c>
      <c r="AI15" s="277"/>
      <c r="AJ15" s="277"/>
      <c r="AK15" s="277"/>
      <c r="AL15" s="848"/>
      <c r="AM15" s="254"/>
      <c r="AN15" s="262"/>
      <c r="AO15" s="276">
        <f>SUM(AP15:AS15)</f>
        <v>0</v>
      </c>
      <c r="AP15" s="277"/>
      <c r="AQ15" s="277"/>
      <c r="AR15" s="277"/>
      <c r="AS15" s="849"/>
      <c r="AT15" s="845">
        <f>SUM(AU15:AX15)</f>
        <v>0</v>
      </c>
      <c r="AU15" s="277"/>
      <c r="AV15" s="277"/>
      <c r="AW15" s="277"/>
      <c r="AX15" s="848"/>
      <c r="AY15" s="276">
        <f>SUM(AZ15:BC15)</f>
        <v>17000</v>
      </c>
      <c r="AZ15" s="277"/>
      <c r="BA15" s="277"/>
      <c r="BB15" s="277">
        <v>17000</v>
      </c>
      <c r="BC15" s="278"/>
      <c r="BD15" s="254"/>
      <c r="BE15" s="252"/>
      <c r="BF15" s="276">
        <f>SUM(BG15:BJ15)</f>
        <v>0</v>
      </c>
      <c r="BG15" s="277"/>
      <c r="BH15" s="277"/>
      <c r="BI15" s="277"/>
      <c r="BJ15" s="848"/>
      <c r="BK15" s="276">
        <f>SUM(BL15:BO15)</f>
        <v>0</v>
      </c>
      <c r="BL15" s="277"/>
      <c r="BM15" s="277"/>
      <c r="BN15" s="277"/>
      <c r="BO15" s="278"/>
      <c r="BP15" s="850">
        <f>SUM(BQ15:BT15)</f>
        <v>0</v>
      </c>
      <c r="BQ15" s="277"/>
      <c r="BR15" s="277"/>
      <c r="BS15" s="277"/>
      <c r="BT15" s="278"/>
      <c r="BU15" s="276">
        <f>SUM(BV15:BY15)</f>
        <v>0</v>
      </c>
      <c r="BV15" s="277"/>
      <c r="BW15" s="277"/>
      <c r="BX15" s="277"/>
      <c r="BY15" s="278"/>
      <c r="CA15" s="222">
        <v>1</v>
      </c>
      <c r="CF15" s="216">
        <f>+T15-Z15</f>
        <v>0</v>
      </c>
      <c r="CH15" s="840">
        <v>32</v>
      </c>
    </row>
    <row r="16" spans="1:86" x14ac:dyDescent="0.15">
      <c r="A16" s="213">
        <f>+ROW()-14</f>
        <v>2</v>
      </c>
      <c r="B16" s="236" t="s">
        <v>74</v>
      </c>
      <c r="C16" s="265" t="s">
        <v>2135</v>
      </c>
      <c r="D16" s="266" t="s">
        <v>2136</v>
      </c>
      <c r="E16" s="267" t="s">
        <v>1583</v>
      </c>
      <c r="F16" s="325" t="s">
        <v>1753</v>
      </c>
      <c r="G16" s="224" t="s">
        <v>2137</v>
      </c>
      <c r="H16" s="263" t="s">
        <v>253</v>
      </c>
      <c r="I16" s="230">
        <v>43555</v>
      </c>
      <c r="J16" s="231">
        <v>45016</v>
      </c>
      <c r="K16" s="232">
        <v>33</v>
      </c>
      <c r="L16" s="232">
        <v>1</v>
      </c>
      <c r="M16" s="232">
        <v>1</v>
      </c>
      <c r="N16" s="232">
        <v>1</v>
      </c>
      <c r="O16" s="232">
        <v>1</v>
      </c>
      <c r="P16" s="232">
        <v>1</v>
      </c>
      <c r="Q16" s="233">
        <v>1</v>
      </c>
      <c r="R16" s="255"/>
      <c r="S16" s="255"/>
      <c r="T16" s="258">
        <v>148530</v>
      </c>
      <c r="U16" s="214">
        <f>AH16+AO16</f>
        <v>58527</v>
      </c>
      <c r="V16" s="218">
        <f>AI16+AP16</f>
        <v>0</v>
      </c>
      <c r="W16" s="218">
        <f t="shared" si="12"/>
        <v>0</v>
      </c>
      <c r="X16" s="218">
        <f t="shared" si="12"/>
        <v>58527</v>
      </c>
      <c r="Y16" s="212">
        <f t="shared" si="12"/>
        <v>0</v>
      </c>
      <c r="Z16" s="214">
        <f t="shared" si="13"/>
        <v>90003</v>
      </c>
      <c r="AA16" s="218">
        <f t="shared" si="13"/>
        <v>0</v>
      </c>
      <c r="AB16" s="218">
        <f t="shared" si="13"/>
        <v>0</v>
      </c>
      <c r="AC16" s="218">
        <f t="shared" si="13"/>
        <v>90003</v>
      </c>
      <c r="AD16" s="212">
        <f t="shared" si="13"/>
        <v>0</v>
      </c>
      <c r="AE16" s="252"/>
      <c r="AF16" s="252"/>
      <c r="AH16" s="249">
        <f>SUM(AI16:AL16)</f>
        <v>29118</v>
      </c>
      <c r="AI16" s="238"/>
      <c r="AJ16" s="238"/>
      <c r="AK16" s="238">
        <v>29118</v>
      </c>
      <c r="AL16" s="239"/>
      <c r="AM16" s="254"/>
      <c r="AN16" s="262"/>
      <c r="AO16" s="249">
        <f>SUM(AP16:AS16)</f>
        <v>29409</v>
      </c>
      <c r="AP16" s="238"/>
      <c r="AQ16" s="238"/>
      <c r="AR16" s="238">
        <v>29409</v>
      </c>
      <c r="AS16" s="242"/>
      <c r="AT16" s="214">
        <f>SUM(AU16:AX16)</f>
        <v>29703</v>
      </c>
      <c r="AU16" s="238"/>
      <c r="AV16" s="238"/>
      <c r="AW16" s="238">
        <v>29703</v>
      </c>
      <c r="AX16" s="239"/>
      <c r="AY16" s="249">
        <f>SUM(AZ16:BC16)</f>
        <v>30000</v>
      </c>
      <c r="AZ16" s="238"/>
      <c r="BA16" s="238"/>
      <c r="BB16" s="238">
        <v>30000</v>
      </c>
      <c r="BC16" s="246"/>
      <c r="BD16" s="254"/>
      <c r="BE16" s="252"/>
      <c r="BF16" s="249">
        <f>SUM(BG16:BJ16)</f>
        <v>30300</v>
      </c>
      <c r="BG16" s="238"/>
      <c r="BH16" s="238"/>
      <c r="BI16" s="238">
        <v>30300</v>
      </c>
      <c r="BJ16" s="239"/>
      <c r="BK16" s="249">
        <f>SUM(BL16:BO16)</f>
        <v>0</v>
      </c>
      <c r="BL16" s="238"/>
      <c r="BM16" s="238"/>
      <c r="BN16" s="238"/>
      <c r="BO16" s="246"/>
      <c r="BP16" s="223">
        <f>SUM(BQ16:BT16)</f>
        <v>0</v>
      </c>
      <c r="BQ16" s="238"/>
      <c r="BR16" s="238"/>
      <c r="BS16" s="238"/>
      <c r="BT16" s="246"/>
      <c r="BU16" s="249">
        <f>SUM(BV16:BY16)</f>
        <v>0</v>
      </c>
      <c r="BV16" s="238"/>
      <c r="BW16" s="238"/>
      <c r="BX16" s="238"/>
      <c r="BY16" s="246"/>
      <c r="CA16" s="222">
        <v>2</v>
      </c>
      <c r="CF16" s="216">
        <f>+T16-Z16</f>
        <v>58527</v>
      </c>
      <c r="CH16" s="263" t="s">
        <v>75</v>
      </c>
    </row>
    <row r="17" spans="1:86" x14ac:dyDescent="0.15">
      <c r="A17" s="213">
        <f t="shared" ref="A17:A80" si="14">+ROW()-14</f>
        <v>3</v>
      </c>
      <c r="B17" s="236" t="s">
        <v>26</v>
      </c>
      <c r="C17" s="872" t="s">
        <v>2099</v>
      </c>
      <c r="D17" s="873" t="s">
        <v>2100</v>
      </c>
      <c r="E17" s="874" t="s">
        <v>379</v>
      </c>
      <c r="F17" s="875" t="s">
        <v>548</v>
      </c>
      <c r="G17" s="224" t="s">
        <v>2101</v>
      </c>
      <c r="H17" s="319">
        <v>3</v>
      </c>
      <c r="I17" s="230">
        <v>44286</v>
      </c>
      <c r="J17" s="231">
        <v>44651</v>
      </c>
      <c r="K17" s="232">
        <v>35</v>
      </c>
      <c r="L17" s="232">
        <v>1</v>
      </c>
      <c r="M17" s="232">
        <v>1</v>
      </c>
      <c r="N17" s="232">
        <v>1</v>
      </c>
      <c r="O17" s="232">
        <v>1</v>
      </c>
      <c r="P17" s="232">
        <v>2</v>
      </c>
      <c r="Q17" s="233">
        <v>2</v>
      </c>
      <c r="R17" s="255"/>
      <c r="S17" s="255"/>
      <c r="T17" s="258">
        <v>700000</v>
      </c>
      <c r="U17" s="214">
        <f t="shared" ref="U17:Y67" si="15">AH17+AO17</f>
        <v>0</v>
      </c>
      <c r="V17" s="218">
        <f t="shared" si="15"/>
        <v>0</v>
      </c>
      <c r="W17" s="218">
        <f t="shared" si="15"/>
        <v>0</v>
      </c>
      <c r="X17" s="218">
        <f t="shared" si="15"/>
        <v>0</v>
      </c>
      <c r="Y17" s="212">
        <f t="shared" si="15"/>
        <v>0</v>
      </c>
      <c r="Z17" s="214">
        <f t="shared" ref="Z17:AD64" si="16">AT17+AY17+BF17+BK17+BP17+BU17</f>
        <v>700000</v>
      </c>
      <c r="AA17" s="218">
        <f t="shared" si="16"/>
        <v>0</v>
      </c>
      <c r="AB17" s="218">
        <f t="shared" si="16"/>
        <v>0</v>
      </c>
      <c r="AC17" s="218">
        <f t="shared" si="16"/>
        <v>0</v>
      </c>
      <c r="AD17" s="212">
        <f t="shared" si="16"/>
        <v>700000</v>
      </c>
      <c r="AE17" s="252"/>
      <c r="AF17" s="252"/>
      <c r="AH17" s="249">
        <f t="shared" ref="AH17:AH46" si="17">SUM(AI17:AL17)</f>
        <v>0</v>
      </c>
      <c r="AI17" s="238"/>
      <c r="AJ17" s="238"/>
      <c r="AK17" s="238"/>
      <c r="AL17" s="239"/>
      <c r="AM17" s="254"/>
      <c r="AN17" s="262"/>
      <c r="AO17" s="249">
        <f t="shared" ref="AO17:AO80" si="18">SUM(AP17:AS17)</f>
        <v>0</v>
      </c>
      <c r="AP17" s="238"/>
      <c r="AQ17" s="238"/>
      <c r="AR17" s="238"/>
      <c r="AS17" s="242"/>
      <c r="AT17" s="214">
        <f>SUM(AU17:AX17)</f>
        <v>0</v>
      </c>
      <c r="AU17" s="238"/>
      <c r="AV17" s="238"/>
      <c r="AW17" s="238"/>
      <c r="AX17" s="239"/>
      <c r="AY17" s="249">
        <f t="shared" ref="AY17:AY80" si="19">SUM(AZ17:BC17)</f>
        <v>700000</v>
      </c>
      <c r="AZ17" s="238"/>
      <c r="BA17" s="238"/>
      <c r="BB17" s="238"/>
      <c r="BC17" s="246">
        <v>700000</v>
      </c>
      <c r="BD17" s="254"/>
      <c r="BE17" s="252"/>
      <c r="BF17" s="249">
        <f t="shared" ref="BF17:BF80" si="20">SUM(BG17:BJ17)</f>
        <v>0</v>
      </c>
      <c r="BG17" s="238"/>
      <c r="BH17" s="238"/>
      <c r="BI17" s="238"/>
      <c r="BJ17" s="239"/>
      <c r="BK17" s="249">
        <f t="shared" ref="BK17:BK80" si="21">SUM(BL17:BO17)</f>
        <v>0</v>
      </c>
      <c r="BL17" s="238"/>
      <c r="BM17" s="238"/>
      <c r="BN17" s="238"/>
      <c r="BO17" s="246"/>
      <c r="BP17" s="223">
        <f t="shared" ref="BP17:BP80" si="22">SUM(BQ17:BT17)</f>
        <v>0</v>
      </c>
      <c r="BQ17" s="238"/>
      <c r="BR17" s="238"/>
      <c r="BS17" s="238"/>
      <c r="BT17" s="246"/>
      <c r="BU17" s="249">
        <f t="shared" ref="BU17:BU80" si="23">SUM(BV17:BY17)</f>
        <v>0</v>
      </c>
      <c r="BV17" s="238"/>
      <c r="BW17" s="238"/>
      <c r="BX17" s="238"/>
      <c r="BY17" s="246"/>
      <c r="CA17" s="222">
        <v>3</v>
      </c>
      <c r="CF17" s="216">
        <f t="shared" ref="CF17:CF80" si="24">+T17-Z17</f>
        <v>0</v>
      </c>
      <c r="CH17" s="263">
        <v>32</v>
      </c>
    </row>
    <row r="18" spans="1:86" x14ac:dyDescent="0.15">
      <c r="A18" s="213">
        <f t="shared" si="14"/>
        <v>4</v>
      </c>
      <c r="B18" s="236" t="s">
        <v>26</v>
      </c>
      <c r="C18" s="876" t="s">
        <v>2102</v>
      </c>
      <c r="D18" s="873" t="s">
        <v>2103</v>
      </c>
      <c r="E18" s="877" t="s">
        <v>379</v>
      </c>
      <c r="F18" s="878" t="s">
        <v>548</v>
      </c>
      <c r="G18" s="224" t="s">
        <v>2104</v>
      </c>
      <c r="H18" s="315">
        <v>3</v>
      </c>
      <c r="I18" s="230">
        <v>44256</v>
      </c>
      <c r="J18" s="231">
        <v>44651</v>
      </c>
      <c r="K18" s="232">
        <v>35</v>
      </c>
      <c r="L18" s="232">
        <v>1</v>
      </c>
      <c r="M18" s="232">
        <v>1</v>
      </c>
      <c r="N18" s="232">
        <v>1</v>
      </c>
      <c r="O18" s="232">
        <v>1</v>
      </c>
      <c r="P18" s="232">
        <v>2</v>
      </c>
      <c r="Q18" s="233">
        <v>4</v>
      </c>
      <c r="R18" s="256"/>
      <c r="S18" s="256"/>
      <c r="T18" s="259">
        <v>4000</v>
      </c>
      <c r="U18" s="214">
        <f t="shared" si="15"/>
        <v>0</v>
      </c>
      <c r="V18" s="218">
        <f t="shared" si="15"/>
        <v>0</v>
      </c>
      <c r="W18" s="218">
        <f t="shared" si="15"/>
        <v>0</v>
      </c>
      <c r="X18" s="218">
        <f t="shared" si="15"/>
        <v>0</v>
      </c>
      <c r="Y18" s="212">
        <f t="shared" si="15"/>
        <v>0</v>
      </c>
      <c r="Z18" s="214">
        <f t="shared" si="16"/>
        <v>4000</v>
      </c>
      <c r="AA18" s="218">
        <f t="shared" si="16"/>
        <v>0</v>
      </c>
      <c r="AB18" s="218">
        <f t="shared" si="16"/>
        <v>0</v>
      </c>
      <c r="AC18" s="218">
        <f t="shared" si="16"/>
        <v>0</v>
      </c>
      <c r="AD18" s="212">
        <f t="shared" si="16"/>
        <v>4000</v>
      </c>
      <c r="AE18" s="252"/>
      <c r="AF18" s="252"/>
      <c r="AH18" s="249">
        <f t="shared" si="17"/>
        <v>0</v>
      </c>
      <c r="AI18" s="238"/>
      <c r="AJ18" s="238"/>
      <c r="AK18" s="238"/>
      <c r="AL18" s="239"/>
      <c r="AM18" s="254"/>
      <c r="AN18" s="262"/>
      <c r="AO18" s="249">
        <f t="shared" si="18"/>
        <v>0</v>
      </c>
      <c r="AP18" s="238"/>
      <c r="AQ18" s="238"/>
      <c r="AR18" s="238"/>
      <c r="AS18" s="242"/>
      <c r="AT18" s="214">
        <f>SUM(AU18:AX18)</f>
        <v>0</v>
      </c>
      <c r="AU18" s="238"/>
      <c r="AV18" s="238"/>
      <c r="AW18" s="238"/>
      <c r="AX18" s="239"/>
      <c r="AY18" s="249">
        <f t="shared" si="19"/>
        <v>4000</v>
      </c>
      <c r="AZ18" s="238"/>
      <c r="BA18" s="238"/>
      <c r="BB18" s="238"/>
      <c r="BC18" s="246">
        <v>4000</v>
      </c>
      <c r="BD18" s="254"/>
      <c r="BE18" s="252"/>
      <c r="BF18" s="249">
        <f t="shared" si="20"/>
        <v>0</v>
      </c>
      <c r="BG18" s="238"/>
      <c r="BH18" s="238"/>
      <c r="BI18" s="238"/>
      <c r="BJ18" s="239"/>
      <c r="BK18" s="249">
        <f t="shared" si="21"/>
        <v>0</v>
      </c>
      <c r="BL18" s="238"/>
      <c r="BM18" s="238"/>
      <c r="BN18" s="238"/>
      <c r="BO18" s="246"/>
      <c r="BP18" s="223">
        <f t="shared" si="22"/>
        <v>0</v>
      </c>
      <c r="BQ18" s="238"/>
      <c r="BR18" s="238"/>
      <c r="BS18" s="238"/>
      <c r="BT18" s="246"/>
      <c r="BU18" s="249">
        <f t="shared" si="23"/>
        <v>0</v>
      </c>
      <c r="BV18" s="238"/>
      <c r="BW18" s="238"/>
      <c r="BX18" s="238"/>
      <c r="BY18" s="246"/>
      <c r="CA18" s="222">
        <v>4</v>
      </c>
      <c r="CF18" s="216">
        <f t="shared" si="24"/>
        <v>0</v>
      </c>
      <c r="CH18" s="264">
        <v>32</v>
      </c>
    </row>
    <row r="19" spans="1:86" x14ac:dyDescent="0.15">
      <c r="A19" s="213">
        <f t="shared" si="14"/>
        <v>5</v>
      </c>
      <c r="B19" s="236" t="s">
        <v>26</v>
      </c>
      <c r="C19" s="876" t="s">
        <v>2105</v>
      </c>
      <c r="D19" s="873" t="s">
        <v>2106</v>
      </c>
      <c r="E19" s="874" t="s">
        <v>379</v>
      </c>
      <c r="F19" s="875" t="s">
        <v>548</v>
      </c>
      <c r="G19" s="224" t="s">
        <v>2107</v>
      </c>
      <c r="H19" s="319">
        <v>3</v>
      </c>
      <c r="I19" s="230">
        <v>44286</v>
      </c>
      <c r="J19" s="231">
        <v>44651</v>
      </c>
      <c r="K19" s="232">
        <v>35</v>
      </c>
      <c r="L19" s="232">
        <v>1</v>
      </c>
      <c r="M19" s="232">
        <v>3</v>
      </c>
      <c r="N19" s="232">
        <v>2</v>
      </c>
      <c r="O19" s="232">
        <v>1</v>
      </c>
      <c r="P19" s="232">
        <v>2</v>
      </c>
      <c r="Q19" s="233">
        <v>2</v>
      </c>
      <c r="R19" s="255"/>
      <c r="S19" s="255"/>
      <c r="T19" s="258">
        <v>391000</v>
      </c>
      <c r="U19" s="214">
        <f t="shared" si="15"/>
        <v>0</v>
      </c>
      <c r="V19" s="218">
        <f t="shared" si="15"/>
        <v>0</v>
      </c>
      <c r="W19" s="218">
        <f t="shared" si="15"/>
        <v>0</v>
      </c>
      <c r="X19" s="218">
        <f t="shared" si="15"/>
        <v>0</v>
      </c>
      <c r="Y19" s="212">
        <f t="shared" si="15"/>
        <v>0</v>
      </c>
      <c r="Z19" s="214">
        <f t="shared" si="16"/>
        <v>391000</v>
      </c>
      <c r="AA19" s="218">
        <f t="shared" si="16"/>
        <v>225802</v>
      </c>
      <c r="AB19" s="218">
        <f t="shared" si="16"/>
        <v>0</v>
      </c>
      <c r="AC19" s="218">
        <f t="shared" si="16"/>
        <v>89931</v>
      </c>
      <c r="AD19" s="212">
        <f t="shared" si="16"/>
        <v>75267</v>
      </c>
      <c r="AE19" s="252"/>
      <c r="AF19" s="252"/>
      <c r="AH19" s="249">
        <f t="shared" si="17"/>
        <v>0</v>
      </c>
      <c r="AI19" s="238"/>
      <c r="AJ19" s="238"/>
      <c r="AK19" s="238"/>
      <c r="AL19" s="239"/>
      <c r="AM19" s="254"/>
      <c r="AN19" s="262"/>
      <c r="AO19" s="249">
        <f t="shared" si="18"/>
        <v>0</v>
      </c>
      <c r="AP19" s="238"/>
      <c r="AQ19" s="238"/>
      <c r="AR19" s="238"/>
      <c r="AS19" s="242"/>
      <c r="AT19" s="214">
        <f>SUM(AU19:AX19)</f>
        <v>0</v>
      </c>
      <c r="AU19" s="238"/>
      <c r="AV19" s="238"/>
      <c r="AW19" s="238"/>
      <c r="AX19" s="239"/>
      <c r="AY19" s="249">
        <f t="shared" si="19"/>
        <v>391000</v>
      </c>
      <c r="AZ19" s="238">
        <v>225802</v>
      </c>
      <c r="BA19" s="238"/>
      <c r="BB19" s="238">
        <v>89931</v>
      </c>
      <c r="BC19" s="246">
        <v>75267</v>
      </c>
      <c r="BD19" s="254"/>
      <c r="BE19" s="252"/>
      <c r="BF19" s="249">
        <f t="shared" si="20"/>
        <v>0</v>
      </c>
      <c r="BG19" s="238"/>
      <c r="BH19" s="238"/>
      <c r="BI19" s="238"/>
      <c r="BJ19" s="239"/>
      <c r="BK19" s="249">
        <f t="shared" si="21"/>
        <v>0</v>
      </c>
      <c r="BL19" s="238"/>
      <c r="BM19" s="238"/>
      <c r="BN19" s="238"/>
      <c r="BO19" s="246"/>
      <c r="BP19" s="223">
        <f t="shared" si="22"/>
        <v>0</v>
      </c>
      <c r="BQ19" s="238"/>
      <c r="BR19" s="238"/>
      <c r="BS19" s="238"/>
      <c r="BT19" s="246"/>
      <c r="BU19" s="249">
        <f t="shared" si="23"/>
        <v>0</v>
      </c>
      <c r="BV19" s="238"/>
      <c r="BW19" s="238"/>
      <c r="BX19" s="238"/>
      <c r="BY19" s="246"/>
      <c r="CA19" s="222">
        <v>4.5</v>
      </c>
      <c r="CF19" s="216">
        <f t="shared" si="24"/>
        <v>0</v>
      </c>
      <c r="CH19" s="263">
        <v>32</v>
      </c>
    </row>
    <row r="20" spans="1:86" x14ac:dyDescent="0.15">
      <c r="A20" s="213">
        <f t="shared" si="14"/>
        <v>6</v>
      </c>
      <c r="B20" s="236" t="s">
        <v>26</v>
      </c>
      <c r="C20" s="872" t="s">
        <v>2108</v>
      </c>
      <c r="D20" s="873" t="s">
        <v>2109</v>
      </c>
      <c r="E20" s="874" t="s">
        <v>379</v>
      </c>
      <c r="F20" s="875" t="s">
        <v>548</v>
      </c>
      <c r="G20" s="224" t="s">
        <v>2110</v>
      </c>
      <c r="H20" s="319">
        <v>3</v>
      </c>
      <c r="I20" s="230">
        <v>44286</v>
      </c>
      <c r="J20" s="231">
        <v>44651</v>
      </c>
      <c r="K20" s="232">
        <v>35</v>
      </c>
      <c r="L20" s="232">
        <v>1</v>
      </c>
      <c r="M20" s="232">
        <v>3</v>
      </c>
      <c r="N20" s="232">
        <v>2</v>
      </c>
      <c r="O20" s="232">
        <v>1</v>
      </c>
      <c r="P20" s="232">
        <v>2</v>
      </c>
      <c r="Q20" s="233">
        <v>1</v>
      </c>
      <c r="R20" s="257"/>
      <c r="S20" s="257"/>
      <c r="T20" s="258">
        <v>4000</v>
      </c>
      <c r="U20" s="214">
        <f t="shared" si="15"/>
        <v>0</v>
      </c>
      <c r="V20" s="218">
        <f t="shared" si="15"/>
        <v>0</v>
      </c>
      <c r="W20" s="218">
        <f t="shared" si="15"/>
        <v>0</v>
      </c>
      <c r="X20" s="218">
        <f t="shared" si="15"/>
        <v>0</v>
      </c>
      <c r="Y20" s="212">
        <f t="shared" si="15"/>
        <v>0</v>
      </c>
      <c r="Z20" s="214">
        <f t="shared" si="16"/>
        <v>4000</v>
      </c>
      <c r="AA20" s="218">
        <f t="shared" si="16"/>
        <v>2310</v>
      </c>
      <c r="AB20" s="218">
        <f t="shared" si="16"/>
        <v>0</v>
      </c>
      <c r="AC20" s="218">
        <f t="shared" si="16"/>
        <v>920</v>
      </c>
      <c r="AD20" s="212">
        <f t="shared" si="16"/>
        <v>770</v>
      </c>
      <c r="AE20" s="252"/>
      <c r="AF20" s="252"/>
      <c r="AH20" s="249">
        <f t="shared" si="17"/>
        <v>0</v>
      </c>
      <c r="AI20" s="238"/>
      <c r="AJ20" s="238"/>
      <c r="AK20" s="238"/>
      <c r="AL20" s="239"/>
      <c r="AM20" s="254"/>
      <c r="AN20" s="262"/>
      <c r="AO20" s="249">
        <f t="shared" si="18"/>
        <v>0</v>
      </c>
      <c r="AP20" s="238"/>
      <c r="AQ20" s="238"/>
      <c r="AR20" s="238"/>
      <c r="AS20" s="242"/>
      <c r="AT20" s="214">
        <f t="shared" ref="AT20:AT83" si="25">SUM(AU20:AX20)</f>
        <v>0</v>
      </c>
      <c r="AU20" s="238"/>
      <c r="AV20" s="238"/>
      <c r="AW20" s="238"/>
      <c r="AX20" s="239"/>
      <c r="AY20" s="249">
        <f t="shared" si="19"/>
        <v>4000</v>
      </c>
      <c r="AZ20" s="238">
        <v>2310</v>
      </c>
      <c r="BA20" s="238"/>
      <c r="BB20" s="238">
        <v>920</v>
      </c>
      <c r="BC20" s="246">
        <v>770</v>
      </c>
      <c r="BD20" s="254"/>
      <c r="BE20" s="252"/>
      <c r="BF20" s="249">
        <f t="shared" si="20"/>
        <v>0</v>
      </c>
      <c r="BG20" s="238"/>
      <c r="BH20" s="238"/>
      <c r="BI20" s="238"/>
      <c r="BJ20" s="239"/>
      <c r="BK20" s="249">
        <f t="shared" si="21"/>
        <v>0</v>
      </c>
      <c r="BL20" s="238"/>
      <c r="BM20" s="238"/>
      <c r="BN20" s="238"/>
      <c r="BO20" s="246"/>
      <c r="BP20" s="223">
        <f t="shared" si="22"/>
        <v>0</v>
      </c>
      <c r="BQ20" s="238"/>
      <c r="BR20" s="238"/>
      <c r="BS20" s="238"/>
      <c r="BT20" s="246"/>
      <c r="BU20" s="249">
        <f t="shared" si="23"/>
        <v>0</v>
      </c>
      <c r="BV20" s="238"/>
      <c r="BW20" s="238"/>
      <c r="BX20" s="238"/>
      <c r="BY20" s="246"/>
      <c r="CA20" s="222">
        <v>5</v>
      </c>
      <c r="CF20" s="216">
        <f t="shared" si="24"/>
        <v>0</v>
      </c>
      <c r="CH20" s="263">
        <v>32</v>
      </c>
    </row>
    <row r="21" spans="1:86" x14ac:dyDescent="0.15">
      <c r="A21" s="213">
        <f t="shared" si="14"/>
        <v>7</v>
      </c>
      <c r="B21" s="351" t="s">
        <v>28</v>
      </c>
      <c r="C21" s="872" t="s">
        <v>2111</v>
      </c>
      <c r="D21" s="873" t="s">
        <v>2112</v>
      </c>
      <c r="E21" s="874" t="s">
        <v>379</v>
      </c>
      <c r="F21" s="875" t="s">
        <v>548</v>
      </c>
      <c r="G21" s="224" t="s">
        <v>2113</v>
      </c>
      <c r="H21" s="263" t="s">
        <v>2114</v>
      </c>
      <c r="I21" s="230">
        <v>43739</v>
      </c>
      <c r="J21" s="231">
        <v>44834</v>
      </c>
      <c r="K21" s="232">
        <v>35</v>
      </c>
      <c r="L21" s="232">
        <v>1</v>
      </c>
      <c r="M21" s="232">
        <v>3</v>
      </c>
      <c r="N21" s="232">
        <v>2</v>
      </c>
      <c r="O21" s="232">
        <v>1</v>
      </c>
      <c r="P21" s="232">
        <v>2</v>
      </c>
      <c r="Q21" s="233">
        <v>12</v>
      </c>
      <c r="R21" s="257"/>
      <c r="S21" s="257"/>
      <c r="T21" s="259">
        <v>216000</v>
      </c>
      <c r="U21" s="214">
        <f t="shared" si="15"/>
        <v>0</v>
      </c>
      <c r="V21" s="218">
        <f t="shared" si="15"/>
        <v>0</v>
      </c>
      <c r="W21" s="218">
        <f t="shared" si="15"/>
        <v>0</v>
      </c>
      <c r="X21" s="218">
        <f t="shared" si="15"/>
        <v>0</v>
      </c>
      <c r="Y21" s="212">
        <f t="shared" si="15"/>
        <v>0</v>
      </c>
      <c r="Z21" s="214">
        <f t="shared" si="16"/>
        <v>216000</v>
      </c>
      <c r="AA21" s="218">
        <f t="shared" si="16"/>
        <v>124740</v>
      </c>
      <c r="AB21" s="218">
        <f t="shared" si="16"/>
        <v>0</v>
      </c>
      <c r="AC21" s="218">
        <f t="shared" si="16"/>
        <v>49680</v>
      </c>
      <c r="AD21" s="212">
        <f t="shared" si="16"/>
        <v>41580</v>
      </c>
      <c r="AE21" s="252"/>
      <c r="AF21" s="252"/>
      <c r="AH21" s="249">
        <f t="shared" si="17"/>
        <v>0</v>
      </c>
      <c r="AI21" s="238"/>
      <c r="AJ21" s="238"/>
      <c r="AK21" s="238"/>
      <c r="AL21" s="239"/>
      <c r="AM21" s="254"/>
      <c r="AN21" s="262"/>
      <c r="AO21" s="249">
        <f t="shared" si="18"/>
        <v>0</v>
      </c>
      <c r="AP21" s="238"/>
      <c r="AQ21" s="238"/>
      <c r="AR21" s="238"/>
      <c r="AS21" s="242"/>
      <c r="AT21" s="214">
        <f t="shared" si="25"/>
        <v>68000</v>
      </c>
      <c r="AU21" s="238">
        <v>39270</v>
      </c>
      <c r="AV21" s="238"/>
      <c r="AW21" s="238">
        <v>15640</v>
      </c>
      <c r="AX21" s="239">
        <v>13090</v>
      </c>
      <c r="AY21" s="249">
        <f t="shared" si="19"/>
        <v>72000</v>
      </c>
      <c r="AZ21" s="238">
        <v>41580</v>
      </c>
      <c r="BA21" s="238"/>
      <c r="BB21" s="238">
        <v>16560</v>
      </c>
      <c r="BC21" s="246">
        <v>13860</v>
      </c>
      <c r="BD21" s="254"/>
      <c r="BE21" s="252"/>
      <c r="BF21" s="249">
        <f t="shared" si="20"/>
        <v>76000</v>
      </c>
      <c r="BG21" s="238">
        <v>43890</v>
      </c>
      <c r="BH21" s="238"/>
      <c r="BI21" s="238">
        <v>17480</v>
      </c>
      <c r="BJ21" s="239">
        <v>14630</v>
      </c>
      <c r="BK21" s="249">
        <f t="shared" si="21"/>
        <v>0</v>
      </c>
      <c r="BL21" s="238"/>
      <c r="BM21" s="238"/>
      <c r="BN21" s="238"/>
      <c r="BO21" s="246"/>
      <c r="BP21" s="223">
        <f t="shared" si="22"/>
        <v>0</v>
      </c>
      <c r="BQ21" s="238"/>
      <c r="BR21" s="238"/>
      <c r="BS21" s="238"/>
      <c r="BT21" s="246"/>
      <c r="BU21" s="249">
        <f t="shared" si="23"/>
        <v>0</v>
      </c>
      <c r="BV21" s="238"/>
      <c r="BW21" s="238"/>
      <c r="BX21" s="238"/>
      <c r="BY21" s="246"/>
      <c r="CA21" s="222">
        <v>6</v>
      </c>
      <c r="CF21" s="216">
        <f t="shared" si="24"/>
        <v>0</v>
      </c>
      <c r="CH21" s="263" t="s">
        <v>76</v>
      </c>
    </row>
    <row r="22" spans="1:86" x14ac:dyDescent="0.15">
      <c r="A22" s="213">
        <f t="shared" si="14"/>
        <v>8</v>
      </c>
      <c r="B22" s="236" t="s">
        <v>26</v>
      </c>
      <c r="C22" s="872" t="s">
        <v>2115</v>
      </c>
      <c r="D22" s="873" t="s">
        <v>2115</v>
      </c>
      <c r="E22" s="874" t="s">
        <v>379</v>
      </c>
      <c r="F22" s="875" t="s">
        <v>548</v>
      </c>
      <c r="G22" s="224" t="s">
        <v>2116</v>
      </c>
      <c r="H22" s="319">
        <v>3</v>
      </c>
      <c r="I22" s="275">
        <v>44286</v>
      </c>
      <c r="J22" s="320">
        <v>44651</v>
      </c>
      <c r="K22" s="232">
        <v>35</v>
      </c>
      <c r="L22" s="232">
        <v>1</v>
      </c>
      <c r="M22" s="232">
        <v>3</v>
      </c>
      <c r="N22" s="232">
        <v>1</v>
      </c>
      <c r="O22" s="232">
        <v>2</v>
      </c>
      <c r="P22" s="232">
        <v>1</v>
      </c>
      <c r="Q22" s="233">
        <v>1</v>
      </c>
      <c r="R22" s="255"/>
      <c r="S22" s="255"/>
      <c r="T22" s="260">
        <v>650000</v>
      </c>
      <c r="U22" s="214">
        <f t="shared" si="15"/>
        <v>0</v>
      </c>
      <c r="V22" s="218">
        <f t="shared" si="15"/>
        <v>0</v>
      </c>
      <c r="W22" s="218">
        <f t="shared" si="15"/>
        <v>0</v>
      </c>
      <c r="X22" s="218">
        <f t="shared" si="15"/>
        <v>0</v>
      </c>
      <c r="Y22" s="212">
        <f t="shared" si="15"/>
        <v>0</v>
      </c>
      <c r="Z22" s="214">
        <f t="shared" si="16"/>
        <v>650000</v>
      </c>
      <c r="AA22" s="218">
        <f t="shared" si="16"/>
        <v>245505.00000000003</v>
      </c>
      <c r="AB22" s="218">
        <f t="shared" si="16"/>
        <v>0</v>
      </c>
      <c r="AC22" s="218">
        <f t="shared" si="16"/>
        <v>323245</v>
      </c>
      <c r="AD22" s="212">
        <f t="shared" si="16"/>
        <v>81250</v>
      </c>
      <c r="AE22" s="252"/>
      <c r="AF22" s="252"/>
      <c r="AH22" s="249">
        <f t="shared" si="17"/>
        <v>0</v>
      </c>
      <c r="AI22" s="238"/>
      <c r="AJ22" s="238"/>
      <c r="AK22" s="238"/>
      <c r="AL22" s="239"/>
      <c r="AM22" s="254"/>
      <c r="AN22" s="262"/>
      <c r="AO22" s="249">
        <f t="shared" si="18"/>
        <v>0</v>
      </c>
      <c r="AP22" s="238"/>
      <c r="AQ22" s="238"/>
      <c r="AR22" s="238"/>
      <c r="AS22" s="242"/>
      <c r="AT22" s="214">
        <f t="shared" si="25"/>
        <v>0</v>
      </c>
      <c r="AU22" s="238"/>
      <c r="AV22" s="238"/>
      <c r="AW22" s="238"/>
      <c r="AX22" s="239"/>
      <c r="AY22" s="249">
        <f t="shared" si="19"/>
        <v>650000</v>
      </c>
      <c r="AZ22" s="238">
        <v>245505.00000000003</v>
      </c>
      <c r="BA22" s="238"/>
      <c r="BB22" s="238">
        <v>323245</v>
      </c>
      <c r="BC22" s="246">
        <v>81250</v>
      </c>
      <c r="BD22" s="254"/>
      <c r="BE22" s="252"/>
      <c r="BF22" s="249">
        <f t="shared" si="20"/>
        <v>0</v>
      </c>
      <c r="BG22" s="238"/>
      <c r="BH22" s="238"/>
      <c r="BI22" s="238"/>
      <c r="BJ22" s="239"/>
      <c r="BK22" s="249">
        <f t="shared" si="21"/>
        <v>0</v>
      </c>
      <c r="BL22" s="238"/>
      <c r="BM22" s="238"/>
      <c r="BN22" s="238"/>
      <c r="BO22" s="246"/>
      <c r="BP22" s="223">
        <f t="shared" si="22"/>
        <v>0</v>
      </c>
      <c r="BQ22" s="238"/>
      <c r="BR22" s="238"/>
      <c r="BS22" s="238"/>
      <c r="BT22" s="246"/>
      <c r="BU22" s="249">
        <f t="shared" si="23"/>
        <v>0</v>
      </c>
      <c r="BV22" s="238"/>
      <c r="BW22" s="238"/>
      <c r="BX22" s="238"/>
      <c r="BY22" s="246"/>
      <c r="CA22" s="222">
        <v>7</v>
      </c>
      <c r="CF22" s="216">
        <f t="shared" si="24"/>
        <v>0</v>
      </c>
      <c r="CH22" s="263">
        <v>32</v>
      </c>
    </row>
    <row r="23" spans="1:86" x14ac:dyDescent="0.15">
      <c r="A23" s="213">
        <f t="shared" si="14"/>
        <v>9</v>
      </c>
      <c r="B23" s="236" t="s">
        <v>26</v>
      </c>
      <c r="C23" s="872" t="s">
        <v>2117</v>
      </c>
      <c r="D23" s="873" t="s">
        <v>2117</v>
      </c>
      <c r="E23" s="874" t="s">
        <v>379</v>
      </c>
      <c r="F23" s="875" t="s">
        <v>548</v>
      </c>
      <c r="G23" s="224" t="s">
        <v>2118</v>
      </c>
      <c r="H23" s="319">
        <v>3</v>
      </c>
      <c r="I23" s="275">
        <v>44256</v>
      </c>
      <c r="J23" s="320">
        <v>44651</v>
      </c>
      <c r="K23" s="232">
        <v>35</v>
      </c>
      <c r="L23" s="232">
        <v>1</v>
      </c>
      <c r="M23" s="232">
        <v>3</v>
      </c>
      <c r="N23" s="232">
        <v>2</v>
      </c>
      <c r="O23" s="232">
        <v>1</v>
      </c>
      <c r="P23" s="232">
        <v>2</v>
      </c>
      <c r="Q23" s="233">
        <v>1</v>
      </c>
      <c r="R23" s="255"/>
      <c r="S23" s="255"/>
      <c r="T23" s="258">
        <v>1700000</v>
      </c>
      <c r="U23" s="214">
        <f t="shared" si="15"/>
        <v>0</v>
      </c>
      <c r="V23" s="218">
        <f t="shared" si="15"/>
        <v>0</v>
      </c>
      <c r="W23" s="218">
        <f t="shared" si="15"/>
        <v>0</v>
      </c>
      <c r="X23" s="218">
        <f t="shared" si="15"/>
        <v>0</v>
      </c>
      <c r="Y23" s="212">
        <f t="shared" si="15"/>
        <v>0</v>
      </c>
      <c r="Z23" s="214">
        <f t="shared" si="16"/>
        <v>1700000</v>
      </c>
      <c r="AA23" s="218">
        <f t="shared" si="16"/>
        <v>981750</v>
      </c>
      <c r="AB23" s="218">
        <f t="shared" si="16"/>
        <v>0</v>
      </c>
      <c r="AC23" s="218">
        <f t="shared" si="16"/>
        <v>391000</v>
      </c>
      <c r="AD23" s="212">
        <f t="shared" si="16"/>
        <v>327250</v>
      </c>
      <c r="AE23" s="252"/>
      <c r="AF23" s="252"/>
      <c r="AH23" s="249">
        <f t="shared" si="17"/>
        <v>0</v>
      </c>
      <c r="AI23" s="238"/>
      <c r="AJ23" s="238"/>
      <c r="AK23" s="238"/>
      <c r="AL23" s="239"/>
      <c r="AM23" s="254"/>
      <c r="AN23" s="262"/>
      <c r="AO23" s="249">
        <f t="shared" si="18"/>
        <v>0</v>
      </c>
      <c r="AP23" s="238"/>
      <c r="AQ23" s="238"/>
      <c r="AR23" s="238"/>
      <c r="AS23" s="242"/>
      <c r="AT23" s="214">
        <f t="shared" si="25"/>
        <v>0</v>
      </c>
      <c r="AU23" s="238"/>
      <c r="AV23" s="238"/>
      <c r="AW23" s="238"/>
      <c r="AX23" s="239"/>
      <c r="AY23" s="249">
        <f t="shared" si="19"/>
        <v>1700000</v>
      </c>
      <c r="AZ23" s="238">
        <v>981750</v>
      </c>
      <c r="BA23" s="238"/>
      <c r="BB23" s="238">
        <v>391000</v>
      </c>
      <c r="BC23" s="246">
        <v>327250</v>
      </c>
      <c r="BD23" s="254"/>
      <c r="BE23" s="252"/>
      <c r="BF23" s="249">
        <f t="shared" si="20"/>
        <v>0</v>
      </c>
      <c r="BG23" s="238"/>
      <c r="BH23" s="238"/>
      <c r="BI23" s="238"/>
      <c r="BJ23" s="239"/>
      <c r="BK23" s="249">
        <f t="shared" si="21"/>
        <v>0</v>
      </c>
      <c r="BL23" s="238"/>
      <c r="BM23" s="238"/>
      <c r="BN23" s="238"/>
      <c r="BO23" s="246"/>
      <c r="BP23" s="223">
        <f t="shared" si="22"/>
        <v>0</v>
      </c>
      <c r="BQ23" s="238"/>
      <c r="BR23" s="238"/>
      <c r="BS23" s="238"/>
      <c r="BT23" s="246"/>
      <c r="BU23" s="249">
        <f t="shared" si="23"/>
        <v>0</v>
      </c>
      <c r="BV23" s="238"/>
      <c r="BW23" s="238"/>
      <c r="BX23" s="238"/>
      <c r="BY23" s="246"/>
      <c r="CA23" s="222">
        <v>8</v>
      </c>
      <c r="CF23" s="216">
        <f t="shared" si="24"/>
        <v>0</v>
      </c>
      <c r="CH23" s="263">
        <v>32</v>
      </c>
    </row>
    <row r="24" spans="1:86" x14ac:dyDescent="0.15">
      <c r="A24" s="213">
        <f t="shared" si="14"/>
        <v>10</v>
      </c>
      <c r="B24" s="236" t="s">
        <v>26</v>
      </c>
      <c r="C24" s="872" t="s">
        <v>2119</v>
      </c>
      <c r="D24" s="873" t="s">
        <v>77</v>
      </c>
      <c r="E24" s="874" t="s">
        <v>379</v>
      </c>
      <c r="F24" s="875" t="s">
        <v>1356</v>
      </c>
      <c r="G24" s="224" t="s">
        <v>2120</v>
      </c>
      <c r="H24" s="263">
        <v>2</v>
      </c>
      <c r="I24" s="230" t="s">
        <v>2121</v>
      </c>
      <c r="J24" s="231">
        <v>44286</v>
      </c>
      <c r="K24" s="232">
        <v>25</v>
      </c>
      <c r="L24" s="232">
        <v>1</v>
      </c>
      <c r="M24" s="232">
        <v>2</v>
      </c>
      <c r="N24" s="232">
        <v>8</v>
      </c>
      <c r="O24" s="232">
        <v>1</v>
      </c>
      <c r="P24" s="232">
        <v>2</v>
      </c>
      <c r="Q24" s="233">
        <v>1</v>
      </c>
      <c r="R24" s="255"/>
      <c r="S24" s="255"/>
      <c r="T24" s="258">
        <v>7000</v>
      </c>
      <c r="U24" s="214">
        <f t="shared" si="15"/>
        <v>0</v>
      </c>
      <c r="V24" s="218">
        <f t="shared" si="15"/>
        <v>0</v>
      </c>
      <c r="W24" s="218">
        <f t="shared" si="15"/>
        <v>0</v>
      </c>
      <c r="X24" s="218">
        <f t="shared" si="15"/>
        <v>0</v>
      </c>
      <c r="Y24" s="212">
        <f t="shared" si="15"/>
        <v>0</v>
      </c>
      <c r="Z24" s="214">
        <f t="shared" si="16"/>
        <v>7000</v>
      </c>
      <c r="AA24" s="218">
        <f t="shared" si="16"/>
        <v>0</v>
      </c>
      <c r="AB24" s="218">
        <f t="shared" si="16"/>
        <v>0</v>
      </c>
      <c r="AC24" s="218">
        <f t="shared" si="16"/>
        <v>7000</v>
      </c>
      <c r="AD24" s="212">
        <f t="shared" si="16"/>
        <v>0</v>
      </c>
      <c r="AE24" s="252"/>
      <c r="AF24" s="252"/>
      <c r="AH24" s="249">
        <f t="shared" si="17"/>
        <v>0</v>
      </c>
      <c r="AI24" s="238"/>
      <c r="AJ24" s="238"/>
      <c r="AK24" s="238"/>
      <c r="AL24" s="239"/>
      <c r="AM24" s="254"/>
      <c r="AN24" s="262"/>
      <c r="AO24" s="249">
        <f t="shared" si="18"/>
        <v>0</v>
      </c>
      <c r="AP24" s="238"/>
      <c r="AQ24" s="238"/>
      <c r="AR24" s="238"/>
      <c r="AS24" s="242"/>
      <c r="AT24" s="214">
        <f t="shared" si="25"/>
        <v>0</v>
      </c>
      <c r="AU24" s="238"/>
      <c r="AV24" s="238"/>
      <c r="AW24" s="238"/>
      <c r="AX24" s="239"/>
      <c r="AY24" s="249">
        <f t="shared" si="19"/>
        <v>7000</v>
      </c>
      <c r="AZ24" s="238"/>
      <c r="BA24" s="238"/>
      <c r="BB24" s="238">
        <v>7000</v>
      </c>
      <c r="BC24" s="246"/>
      <c r="BD24" s="254"/>
      <c r="BE24" s="252"/>
      <c r="BF24" s="249">
        <f t="shared" si="20"/>
        <v>0</v>
      </c>
      <c r="BG24" s="238"/>
      <c r="BH24" s="238"/>
      <c r="BI24" s="238"/>
      <c r="BJ24" s="239"/>
      <c r="BK24" s="249">
        <f t="shared" si="21"/>
        <v>0</v>
      </c>
      <c r="BL24" s="238"/>
      <c r="BM24" s="238"/>
      <c r="BN24" s="238"/>
      <c r="BO24" s="246"/>
      <c r="BP24" s="223">
        <f t="shared" si="22"/>
        <v>0</v>
      </c>
      <c r="BQ24" s="238"/>
      <c r="BR24" s="238"/>
      <c r="BS24" s="238"/>
      <c r="BT24" s="246"/>
      <c r="BU24" s="249">
        <f t="shared" si="23"/>
        <v>0</v>
      </c>
      <c r="BV24" s="238"/>
      <c r="BW24" s="238"/>
      <c r="BX24" s="238"/>
      <c r="BY24" s="246"/>
      <c r="CA24" s="222">
        <v>9</v>
      </c>
      <c r="CF24" s="216">
        <f t="shared" si="24"/>
        <v>0</v>
      </c>
      <c r="CH24" s="263">
        <v>32</v>
      </c>
    </row>
    <row r="25" spans="1:86" x14ac:dyDescent="0.15">
      <c r="A25" s="213">
        <f t="shared" si="14"/>
        <v>11</v>
      </c>
      <c r="B25" s="236" t="s">
        <v>26</v>
      </c>
      <c r="C25" s="876" t="s">
        <v>2122</v>
      </c>
      <c r="D25" s="873" t="s">
        <v>77</v>
      </c>
      <c r="E25" s="877" t="s">
        <v>379</v>
      </c>
      <c r="F25" s="878" t="s">
        <v>1356</v>
      </c>
      <c r="G25" s="224" t="s">
        <v>2123</v>
      </c>
      <c r="H25" s="264">
        <v>2</v>
      </c>
      <c r="I25" s="230" t="s">
        <v>2121</v>
      </c>
      <c r="J25" s="231">
        <v>44286</v>
      </c>
      <c r="K25" s="232">
        <v>25</v>
      </c>
      <c r="L25" s="232">
        <v>1</v>
      </c>
      <c r="M25" s="232">
        <v>2</v>
      </c>
      <c r="N25" s="232">
        <v>8</v>
      </c>
      <c r="O25" s="232">
        <v>1</v>
      </c>
      <c r="P25" s="232">
        <v>2</v>
      </c>
      <c r="Q25" s="233">
        <v>2</v>
      </c>
      <c r="R25" s="256"/>
      <c r="S25" s="256"/>
      <c r="T25" s="259">
        <v>1000</v>
      </c>
      <c r="U25" s="214">
        <f t="shared" si="15"/>
        <v>0</v>
      </c>
      <c r="V25" s="218">
        <f t="shared" si="15"/>
        <v>0</v>
      </c>
      <c r="W25" s="218">
        <f t="shared" si="15"/>
        <v>0</v>
      </c>
      <c r="X25" s="218">
        <f t="shared" si="15"/>
        <v>0</v>
      </c>
      <c r="Y25" s="212">
        <f t="shared" si="15"/>
        <v>0</v>
      </c>
      <c r="Z25" s="214">
        <f t="shared" si="16"/>
        <v>1000</v>
      </c>
      <c r="AA25" s="218">
        <f t="shared" si="16"/>
        <v>0</v>
      </c>
      <c r="AB25" s="218">
        <f t="shared" si="16"/>
        <v>0</v>
      </c>
      <c r="AC25" s="218">
        <f t="shared" si="16"/>
        <v>1000</v>
      </c>
      <c r="AD25" s="212">
        <f t="shared" si="16"/>
        <v>0</v>
      </c>
      <c r="AE25" s="252"/>
      <c r="AF25" s="252"/>
      <c r="AH25" s="249">
        <f t="shared" si="17"/>
        <v>0</v>
      </c>
      <c r="AI25" s="238"/>
      <c r="AJ25" s="238"/>
      <c r="AK25" s="238"/>
      <c r="AL25" s="239"/>
      <c r="AM25" s="254"/>
      <c r="AN25" s="262"/>
      <c r="AO25" s="249">
        <f t="shared" si="18"/>
        <v>0</v>
      </c>
      <c r="AP25" s="238"/>
      <c r="AQ25" s="238"/>
      <c r="AR25" s="238"/>
      <c r="AS25" s="242"/>
      <c r="AT25" s="214">
        <f t="shared" si="25"/>
        <v>0</v>
      </c>
      <c r="AU25" s="238"/>
      <c r="AV25" s="238"/>
      <c r="AW25" s="238"/>
      <c r="AX25" s="239"/>
      <c r="AY25" s="249">
        <f t="shared" si="19"/>
        <v>1000</v>
      </c>
      <c r="AZ25" s="238"/>
      <c r="BA25" s="238"/>
      <c r="BB25" s="238">
        <v>1000</v>
      </c>
      <c r="BC25" s="246"/>
      <c r="BD25" s="254"/>
      <c r="BE25" s="252"/>
      <c r="BF25" s="249">
        <f t="shared" si="20"/>
        <v>0</v>
      </c>
      <c r="BG25" s="238"/>
      <c r="BH25" s="238"/>
      <c r="BI25" s="238"/>
      <c r="BJ25" s="239"/>
      <c r="BK25" s="249">
        <f t="shared" si="21"/>
        <v>0</v>
      </c>
      <c r="BL25" s="238"/>
      <c r="BM25" s="238"/>
      <c r="BN25" s="238"/>
      <c r="BO25" s="246"/>
      <c r="BP25" s="223">
        <f t="shared" si="22"/>
        <v>0</v>
      </c>
      <c r="BQ25" s="238"/>
      <c r="BR25" s="238"/>
      <c r="BS25" s="238"/>
      <c r="BT25" s="246"/>
      <c r="BU25" s="249">
        <f t="shared" si="23"/>
        <v>0</v>
      </c>
      <c r="BV25" s="238"/>
      <c r="BW25" s="238"/>
      <c r="BX25" s="238"/>
      <c r="BY25" s="246"/>
      <c r="CA25" s="222">
        <v>10</v>
      </c>
      <c r="CF25" s="216">
        <f t="shared" si="24"/>
        <v>0</v>
      </c>
      <c r="CH25" s="264">
        <v>32</v>
      </c>
    </row>
    <row r="26" spans="1:86" x14ac:dyDescent="0.15">
      <c r="A26" s="213">
        <f t="shared" si="14"/>
        <v>12</v>
      </c>
      <c r="B26" s="236" t="s">
        <v>26</v>
      </c>
      <c r="C26" s="268" t="s">
        <v>2125</v>
      </c>
      <c r="D26" s="266" t="s">
        <v>2126</v>
      </c>
      <c r="E26" s="269" t="s">
        <v>379</v>
      </c>
      <c r="F26" s="201" t="s">
        <v>1356</v>
      </c>
      <c r="G26" s="224" t="s">
        <v>2124</v>
      </c>
      <c r="H26" s="264" t="s">
        <v>2127</v>
      </c>
      <c r="I26" s="230">
        <v>43845</v>
      </c>
      <c r="J26" s="231">
        <v>45077</v>
      </c>
      <c r="K26" s="232">
        <v>25</v>
      </c>
      <c r="L26" s="232">
        <v>1</v>
      </c>
      <c r="M26" s="232">
        <v>1</v>
      </c>
      <c r="N26" s="232">
        <v>1</v>
      </c>
      <c r="O26" s="232">
        <v>1</v>
      </c>
      <c r="P26" s="232">
        <v>2</v>
      </c>
      <c r="Q26" s="233">
        <v>4</v>
      </c>
      <c r="R26" s="256"/>
      <c r="S26" s="256"/>
      <c r="T26" s="259">
        <f>Z26</f>
        <v>187000</v>
      </c>
      <c r="U26" s="214">
        <f t="shared" si="15"/>
        <v>0</v>
      </c>
      <c r="V26" s="218">
        <f t="shared" si="15"/>
        <v>0</v>
      </c>
      <c r="W26" s="218">
        <f t="shared" si="15"/>
        <v>0</v>
      </c>
      <c r="X26" s="218">
        <f t="shared" si="15"/>
        <v>0</v>
      </c>
      <c r="Y26" s="212">
        <f t="shared" si="15"/>
        <v>0</v>
      </c>
      <c r="Z26" s="214">
        <f t="shared" si="16"/>
        <v>187000</v>
      </c>
      <c r="AA26" s="218">
        <f t="shared" si="16"/>
        <v>60000</v>
      </c>
      <c r="AB26" s="218">
        <f t="shared" si="16"/>
        <v>0</v>
      </c>
      <c r="AC26" s="218">
        <f t="shared" si="16"/>
        <v>0</v>
      </c>
      <c r="AD26" s="212">
        <f t="shared" si="16"/>
        <v>127000</v>
      </c>
      <c r="AE26" s="252"/>
      <c r="AF26" s="252"/>
      <c r="AH26" s="249">
        <f t="shared" si="17"/>
        <v>0</v>
      </c>
      <c r="AI26" s="238"/>
      <c r="AJ26" s="238"/>
      <c r="AK26" s="238"/>
      <c r="AL26" s="239"/>
      <c r="AM26" s="254"/>
      <c r="AN26" s="262"/>
      <c r="AO26" s="249">
        <f t="shared" si="18"/>
        <v>0</v>
      </c>
      <c r="AP26" s="238"/>
      <c r="AQ26" s="238"/>
      <c r="AR26" s="238"/>
      <c r="AS26" s="242"/>
      <c r="AT26" s="214">
        <f t="shared" si="25"/>
        <v>0</v>
      </c>
      <c r="AU26" s="238"/>
      <c r="AV26" s="238"/>
      <c r="AW26" s="238"/>
      <c r="AX26" s="239"/>
      <c r="AY26" s="249">
        <f t="shared" si="19"/>
        <v>58642</v>
      </c>
      <c r="AZ26" s="238">
        <v>20000</v>
      </c>
      <c r="BA26" s="238"/>
      <c r="BB26" s="238"/>
      <c r="BC26" s="246">
        <v>38642</v>
      </c>
      <c r="BD26" s="254"/>
      <c r="BE26" s="252"/>
      <c r="BF26" s="249">
        <f t="shared" si="20"/>
        <v>61786</v>
      </c>
      <c r="BG26" s="238">
        <v>20000</v>
      </c>
      <c r="BH26" s="238"/>
      <c r="BI26" s="238"/>
      <c r="BJ26" s="239">
        <v>41786</v>
      </c>
      <c r="BK26" s="249">
        <f t="shared" si="21"/>
        <v>63145</v>
      </c>
      <c r="BL26" s="238">
        <v>20000</v>
      </c>
      <c r="BM26" s="238"/>
      <c r="BN26" s="238"/>
      <c r="BO26" s="246">
        <v>43145</v>
      </c>
      <c r="BP26" s="223">
        <f t="shared" si="22"/>
        <v>3427</v>
      </c>
      <c r="BQ26" s="238"/>
      <c r="BR26" s="238"/>
      <c r="BS26" s="238"/>
      <c r="BT26" s="246">
        <f>3260+167</f>
        <v>3427</v>
      </c>
      <c r="BU26" s="249">
        <f t="shared" si="23"/>
        <v>0</v>
      </c>
      <c r="BV26" s="238"/>
      <c r="BW26" s="238"/>
      <c r="BX26" s="238"/>
      <c r="BY26" s="246"/>
      <c r="CA26" s="222">
        <v>12</v>
      </c>
      <c r="CF26" s="216">
        <f t="shared" si="24"/>
        <v>0</v>
      </c>
      <c r="CH26" s="264" t="s">
        <v>78</v>
      </c>
    </row>
    <row r="27" spans="1:86" x14ac:dyDescent="0.15">
      <c r="A27" s="213">
        <f t="shared" si="14"/>
        <v>13</v>
      </c>
      <c r="B27" s="236" t="s">
        <v>26</v>
      </c>
      <c r="C27" s="872" t="s">
        <v>2128</v>
      </c>
      <c r="D27" s="873" t="s">
        <v>13</v>
      </c>
      <c r="E27" s="874" t="s">
        <v>379</v>
      </c>
      <c r="F27" s="875" t="s">
        <v>1356</v>
      </c>
      <c r="G27" s="224" t="s">
        <v>2129</v>
      </c>
      <c r="H27" s="263">
        <v>2</v>
      </c>
      <c r="I27" s="230">
        <v>43905</v>
      </c>
      <c r="J27" s="231">
        <v>44286</v>
      </c>
      <c r="K27" s="232">
        <v>25</v>
      </c>
      <c r="L27" s="232">
        <v>1</v>
      </c>
      <c r="M27" s="232">
        <v>1</v>
      </c>
      <c r="N27" s="232">
        <v>1</v>
      </c>
      <c r="O27" s="232">
        <v>1</v>
      </c>
      <c r="P27" s="232">
        <v>2</v>
      </c>
      <c r="Q27" s="233">
        <v>1</v>
      </c>
      <c r="R27" s="255"/>
      <c r="S27" s="255"/>
      <c r="T27" s="258">
        <f>Z27</f>
        <v>600</v>
      </c>
      <c r="U27" s="214">
        <f t="shared" si="15"/>
        <v>0</v>
      </c>
      <c r="V27" s="218">
        <f t="shared" si="15"/>
        <v>0</v>
      </c>
      <c r="W27" s="218">
        <f t="shared" si="15"/>
        <v>0</v>
      </c>
      <c r="X27" s="218">
        <f t="shared" si="15"/>
        <v>0</v>
      </c>
      <c r="Y27" s="212">
        <f t="shared" si="15"/>
        <v>0</v>
      </c>
      <c r="Z27" s="214">
        <f t="shared" si="16"/>
        <v>600</v>
      </c>
      <c r="AA27" s="218">
        <f t="shared" si="16"/>
        <v>0</v>
      </c>
      <c r="AB27" s="218">
        <f t="shared" si="16"/>
        <v>0</v>
      </c>
      <c r="AC27" s="218">
        <f t="shared" si="16"/>
        <v>0</v>
      </c>
      <c r="AD27" s="212">
        <f t="shared" si="16"/>
        <v>600</v>
      </c>
      <c r="AE27" s="252"/>
      <c r="AF27" s="252"/>
      <c r="AH27" s="249">
        <f t="shared" si="17"/>
        <v>0</v>
      </c>
      <c r="AI27" s="238"/>
      <c r="AJ27" s="238"/>
      <c r="AK27" s="238"/>
      <c r="AL27" s="239"/>
      <c r="AM27" s="254"/>
      <c r="AN27" s="262"/>
      <c r="AO27" s="249">
        <f t="shared" si="18"/>
        <v>0</v>
      </c>
      <c r="AP27" s="238"/>
      <c r="AQ27" s="238"/>
      <c r="AR27" s="238"/>
      <c r="AS27" s="242"/>
      <c r="AT27" s="214">
        <f t="shared" si="25"/>
        <v>0</v>
      </c>
      <c r="AU27" s="238"/>
      <c r="AV27" s="238"/>
      <c r="AW27" s="238"/>
      <c r="AX27" s="239"/>
      <c r="AY27" s="249">
        <f t="shared" si="19"/>
        <v>600</v>
      </c>
      <c r="AZ27" s="238"/>
      <c r="BA27" s="238"/>
      <c r="BB27" s="238"/>
      <c r="BC27" s="246">
        <v>600</v>
      </c>
      <c r="BD27" s="254"/>
      <c r="BE27" s="252"/>
      <c r="BF27" s="249">
        <f t="shared" si="20"/>
        <v>0</v>
      </c>
      <c r="BG27" s="238"/>
      <c r="BH27" s="238"/>
      <c r="BI27" s="238"/>
      <c r="BJ27" s="239"/>
      <c r="BK27" s="249">
        <f t="shared" si="21"/>
        <v>0</v>
      </c>
      <c r="BL27" s="238"/>
      <c r="BM27" s="238"/>
      <c r="BN27" s="238"/>
      <c r="BO27" s="246"/>
      <c r="BP27" s="223">
        <f t="shared" si="22"/>
        <v>0</v>
      </c>
      <c r="BQ27" s="238"/>
      <c r="BR27" s="238"/>
      <c r="BS27" s="238"/>
      <c r="BT27" s="246"/>
      <c r="BU27" s="249">
        <f t="shared" si="23"/>
        <v>0</v>
      </c>
      <c r="BV27" s="238"/>
      <c r="BW27" s="238"/>
      <c r="BX27" s="238"/>
      <c r="BY27" s="246"/>
      <c r="CA27" s="222">
        <v>13</v>
      </c>
      <c r="CF27" s="216">
        <f t="shared" si="24"/>
        <v>0</v>
      </c>
      <c r="CH27" s="263">
        <v>32</v>
      </c>
    </row>
    <row r="28" spans="1:86" x14ac:dyDescent="0.15">
      <c r="A28" s="213">
        <f t="shared" si="14"/>
        <v>14</v>
      </c>
      <c r="B28" s="236" t="s">
        <v>26</v>
      </c>
      <c r="C28" s="872" t="s">
        <v>79</v>
      </c>
      <c r="D28" s="873" t="s">
        <v>2130</v>
      </c>
      <c r="E28" s="874" t="s">
        <v>379</v>
      </c>
      <c r="F28" s="875" t="s">
        <v>1356</v>
      </c>
      <c r="G28" s="224" t="s">
        <v>2131</v>
      </c>
      <c r="H28" s="263">
        <v>2</v>
      </c>
      <c r="I28" s="230">
        <v>43891</v>
      </c>
      <c r="J28" s="231">
        <v>44286</v>
      </c>
      <c r="K28" s="232">
        <v>25</v>
      </c>
      <c r="L28" s="232">
        <v>1</v>
      </c>
      <c r="M28" s="232">
        <v>1</v>
      </c>
      <c r="N28" s="232">
        <v>1</v>
      </c>
      <c r="O28" s="232">
        <v>1</v>
      </c>
      <c r="P28" s="232">
        <v>2</v>
      </c>
      <c r="Q28" s="233">
        <v>1</v>
      </c>
      <c r="R28" s="255"/>
      <c r="S28" s="255"/>
      <c r="T28" s="258">
        <f>Z28</f>
        <v>3999.9600000000005</v>
      </c>
      <c r="U28" s="214">
        <f t="shared" si="15"/>
        <v>0</v>
      </c>
      <c r="V28" s="218">
        <f t="shared" si="15"/>
        <v>0</v>
      </c>
      <c r="W28" s="218">
        <f t="shared" si="15"/>
        <v>0</v>
      </c>
      <c r="X28" s="218">
        <f t="shared" si="15"/>
        <v>0</v>
      </c>
      <c r="Y28" s="212">
        <f t="shared" si="15"/>
        <v>0</v>
      </c>
      <c r="Z28" s="214">
        <f t="shared" si="16"/>
        <v>3999.9600000000005</v>
      </c>
      <c r="AA28" s="218">
        <f t="shared" si="16"/>
        <v>0</v>
      </c>
      <c r="AB28" s="218">
        <f t="shared" si="16"/>
        <v>0</v>
      </c>
      <c r="AC28" s="218">
        <f t="shared" si="16"/>
        <v>0</v>
      </c>
      <c r="AD28" s="212">
        <f t="shared" si="16"/>
        <v>3999.9600000000005</v>
      </c>
      <c r="AE28" s="252"/>
      <c r="AF28" s="252"/>
      <c r="AH28" s="249">
        <f t="shared" si="17"/>
        <v>0</v>
      </c>
      <c r="AI28" s="238"/>
      <c r="AJ28" s="238"/>
      <c r="AK28" s="238"/>
      <c r="AL28" s="239"/>
      <c r="AM28" s="254"/>
      <c r="AN28" s="262"/>
      <c r="AO28" s="249">
        <f t="shared" si="18"/>
        <v>0</v>
      </c>
      <c r="AP28" s="238"/>
      <c r="AQ28" s="238"/>
      <c r="AR28" s="238"/>
      <c r="AS28" s="242"/>
      <c r="AT28" s="214">
        <f t="shared" si="25"/>
        <v>0</v>
      </c>
      <c r="AU28" s="238"/>
      <c r="AV28" s="238"/>
      <c r="AW28" s="238"/>
      <c r="AX28" s="239"/>
      <c r="AY28" s="249">
        <f t="shared" si="19"/>
        <v>3999.9600000000005</v>
      </c>
      <c r="AZ28" s="238"/>
      <c r="BA28" s="238"/>
      <c r="BB28" s="238"/>
      <c r="BC28" s="246">
        <f>(2600*1336*1.1)/1000+179</f>
        <v>3999.9600000000005</v>
      </c>
      <c r="BD28" s="254"/>
      <c r="BE28" s="252"/>
      <c r="BF28" s="249">
        <f t="shared" si="20"/>
        <v>0</v>
      </c>
      <c r="BG28" s="238"/>
      <c r="BH28" s="238"/>
      <c r="BI28" s="238"/>
      <c r="BJ28" s="239"/>
      <c r="BK28" s="249">
        <f t="shared" si="21"/>
        <v>0</v>
      </c>
      <c r="BL28" s="238"/>
      <c r="BM28" s="238"/>
      <c r="BN28" s="238"/>
      <c r="BO28" s="246"/>
      <c r="BP28" s="223">
        <f t="shared" si="22"/>
        <v>0</v>
      </c>
      <c r="BQ28" s="238"/>
      <c r="BR28" s="238"/>
      <c r="BS28" s="238"/>
      <c r="BT28" s="246"/>
      <c r="BU28" s="249">
        <f t="shared" si="23"/>
        <v>0</v>
      </c>
      <c r="BV28" s="238"/>
      <c r="BW28" s="238"/>
      <c r="BX28" s="238"/>
      <c r="BY28" s="246"/>
      <c r="CA28" s="222">
        <v>14</v>
      </c>
      <c r="CF28" s="216">
        <f t="shared" si="24"/>
        <v>0</v>
      </c>
      <c r="CH28" s="263">
        <v>32</v>
      </c>
    </row>
    <row r="29" spans="1:86" x14ac:dyDescent="0.15">
      <c r="A29" s="213">
        <f t="shared" si="14"/>
        <v>15</v>
      </c>
      <c r="B29" s="236" t="s">
        <v>26</v>
      </c>
      <c r="C29" s="876" t="s">
        <v>80</v>
      </c>
      <c r="D29" s="873" t="s">
        <v>80</v>
      </c>
      <c r="E29" s="877" t="s">
        <v>379</v>
      </c>
      <c r="F29" s="878" t="s">
        <v>1356</v>
      </c>
      <c r="G29" s="224" t="s">
        <v>382</v>
      </c>
      <c r="H29" s="264">
        <v>2</v>
      </c>
      <c r="I29" s="230">
        <v>43891</v>
      </c>
      <c r="J29" s="231">
        <v>44286</v>
      </c>
      <c r="K29" s="232">
        <v>25</v>
      </c>
      <c r="L29" s="232">
        <v>1</v>
      </c>
      <c r="M29" s="232">
        <v>1</v>
      </c>
      <c r="N29" s="232">
        <v>1</v>
      </c>
      <c r="O29" s="232">
        <v>1</v>
      </c>
      <c r="P29" s="232">
        <v>2</v>
      </c>
      <c r="Q29" s="233">
        <v>1</v>
      </c>
      <c r="R29" s="256"/>
      <c r="S29" s="256"/>
      <c r="T29" s="259">
        <v>5100</v>
      </c>
      <c r="U29" s="214">
        <f t="shared" si="15"/>
        <v>0</v>
      </c>
      <c r="V29" s="218">
        <f t="shared" si="15"/>
        <v>0</v>
      </c>
      <c r="W29" s="218">
        <f t="shared" si="15"/>
        <v>0</v>
      </c>
      <c r="X29" s="218">
        <f t="shared" si="15"/>
        <v>0</v>
      </c>
      <c r="Y29" s="212">
        <f t="shared" si="15"/>
        <v>0</v>
      </c>
      <c r="Z29" s="214">
        <f t="shared" si="16"/>
        <v>5100</v>
      </c>
      <c r="AA29" s="218">
        <f t="shared" si="16"/>
        <v>0</v>
      </c>
      <c r="AB29" s="218">
        <f t="shared" si="16"/>
        <v>0</v>
      </c>
      <c r="AC29" s="218">
        <f t="shared" si="16"/>
        <v>0</v>
      </c>
      <c r="AD29" s="212">
        <f t="shared" si="16"/>
        <v>5100</v>
      </c>
      <c r="AE29" s="252"/>
      <c r="AF29" s="252"/>
      <c r="AH29" s="249">
        <f t="shared" si="17"/>
        <v>0</v>
      </c>
      <c r="AI29" s="238"/>
      <c r="AJ29" s="238"/>
      <c r="AK29" s="238"/>
      <c r="AL29" s="239"/>
      <c r="AM29" s="254"/>
      <c r="AN29" s="262"/>
      <c r="AO29" s="249">
        <f t="shared" si="18"/>
        <v>0</v>
      </c>
      <c r="AP29" s="238"/>
      <c r="AQ29" s="238"/>
      <c r="AR29" s="238"/>
      <c r="AS29" s="242"/>
      <c r="AT29" s="214">
        <f t="shared" si="25"/>
        <v>0</v>
      </c>
      <c r="AU29" s="238"/>
      <c r="AV29" s="238"/>
      <c r="AW29" s="238"/>
      <c r="AX29" s="239"/>
      <c r="AY29" s="249">
        <f t="shared" si="19"/>
        <v>5100</v>
      </c>
      <c r="AZ29" s="238"/>
      <c r="BA29" s="238"/>
      <c r="BB29" s="238"/>
      <c r="BC29" s="246">
        <v>5100</v>
      </c>
      <c r="BD29" s="254"/>
      <c r="BE29" s="252"/>
      <c r="BF29" s="249">
        <f t="shared" si="20"/>
        <v>0</v>
      </c>
      <c r="BG29" s="238"/>
      <c r="BH29" s="238"/>
      <c r="BI29" s="238"/>
      <c r="BJ29" s="239"/>
      <c r="BK29" s="249">
        <f t="shared" si="21"/>
        <v>0</v>
      </c>
      <c r="BL29" s="238"/>
      <c r="BM29" s="238"/>
      <c r="BN29" s="238"/>
      <c r="BO29" s="246"/>
      <c r="BP29" s="223">
        <f t="shared" si="22"/>
        <v>0</v>
      </c>
      <c r="BQ29" s="238"/>
      <c r="BR29" s="238"/>
      <c r="BS29" s="238"/>
      <c r="BT29" s="246"/>
      <c r="BU29" s="249">
        <f t="shared" si="23"/>
        <v>0</v>
      </c>
      <c r="BV29" s="238"/>
      <c r="BW29" s="238"/>
      <c r="BX29" s="238"/>
      <c r="BY29" s="246"/>
      <c r="CA29" s="222">
        <v>15</v>
      </c>
      <c r="CF29" s="216">
        <f t="shared" si="24"/>
        <v>0</v>
      </c>
      <c r="CH29" s="264">
        <v>32</v>
      </c>
    </row>
    <row r="30" spans="1:86" x14ac:dyDescent="0.15">
      <c r="A30" s="213">
        <f t="shared" si="14"/>
        <v>16</v>
      </c>
      <c r="B30" s="236" t="s">
        <v>26</v>
      </c>
      <c r="C30" s="872" t="s">
        <v>2138</v>
      </c>
      <c r="D30" s="873" t="s">
        <v>81</v>
      </c>
      <c r="E30" s="874" t="s">
        <v>336</v>
      </c>
      <c r="F30" s="875" t="s">
        <v>337</v>
      </c>
      <c r="G30" s="224" t="s">
        <v>2139</v>
      </c>
      <c r="H30" s="263">
        <v>3</v>
      </c>
      <c r="I30" s="230">
        <v>44270</v>
      </c>
      <c r="J30" s="231">
        <v>44651</v>
      </c>
      <c r="K30" s="232">
        <v>22</v>
      </c>
      <c r="L30" s="232">
        <v>1</v>
      </c>
      <c r="M30" s="232">
        <v>1</v>
      </c>
      <c r="N30" s="232">
        <v>1</v>
      </c>
      <c r="O30" s="232">
        <v>12</v>
      </c>
      <c r="P30" s="232">
        <v>1</v>
      </c>
      <c r="Q30" s="233">
        <v>1</v>
      </c>
      <c r="R30" s="255"/>
      <c r="S30" s="255"/>
      <c r="T30" s="258">
        <v>300</v>
      </c>
      <c r="U30" s="214">
        <f t="shared" si="15"/>
        <v>0</v>
      </c>
      <c r="V30" s="218">
        <f t="shared" si="15"/>
        <v>0</v>
      </c>
      <c r="W30" s="218">
        <f t="shared" si="15"/>
        <v>0</v>
      </c>
      <c r="X30" s="218">
        <f t="shared" si="15"/>
        <v>0</v>
      </c>
      <c r="Y30" s="212">
        <f t="shared" si="15"/>
        <v>0</v>
      </c>
      <c r="Z30" s="214">
        <f t="shared" si="16"/>
        <v>300</v>
      </c>
      <c r="AA30" s="218">
        <f t="shared" si="16"/>
        <v>0</v>
      </c>
      <c r="AB30" s="218">
        <f t="shared" si="16"/>
        <v>0</v>
      </c>
      <c r="AC30" s="218">
        <f t="shared" si="16"/>
        <v>0</v>
      </c>
      <c r="AD30" s="212">
        <f t="shared" si="16"/>
        <v>300</v>
      </c>
      <c r="AE30" s="252"/>
      <c r="AF30" s="252"/>
      <c r="AH30" s="249">
        <f t="shared" si="17"/>
        <v>0</v>
      </c>
      <c r="AI30" s="238"/>
      <c r="AJ30" s="238"/>
      <c r="AK30" s="238"/>
      <c r="AL30" s="239"/>
      <c r="AM30" s="254"/>
      <c r="AN30" s="262"/>
      <c r="AO30" s="249">
        <f t="shared" si="18"/>
        <v>0</v>
      </c>
      <c r="AP30" s="238"/>
      <c r="AQ30" s="238"/>
      <c r="AR30" s="238"/>
      <c r="AS30" s="242"/>
      <c r="AT30" s="214">
        <f t="shared" si="25"/>
        <v>0</v>
      </c>
      <c r="AU30" s="238"/>
      <c r="AV30" s="238"/>
      <c r="AW30" s="238"/>
      <c r="AX30" s="239"/>
      <c r="AY30" s="249">
        <f t="shared" si="19"/>
        <v>300</v>
      </c>
      <c r="AZ30" s="238"/>
      <c r="BA30" s="238"/>
      <c r="BB30" s="238"/>
      <c r="BC30" s="246">
        <v>300</v>
      </c>
      <c r="BD30" s="254"/>
      <c r="BE30" s="252"/>
      <c r="BF30" s="249">
        <f t="shared" si="20"/>
        <v>0</v>
      </c>
      <c r="BG30" s="238"/>
      <c r="BH30" s="238"/>
      <c r="BI30" s="238"/>
      <c r="BJ30" s="239"/>
      <c r="BK30" s="249">
        <f t="shared" si="21"/>
        <v>0</v>
      </c>
      <c r="BL30" s="238"/>
      <c r="BM30" s="238"/>
      <c r="BN30" s="238"/>
      <c r="BO30" s="246"/>
      <c r="BP30" s="223">
        <f t="shared" si="22"/>
        <v>0</v>
      </c>
      <c r="BQ30" s="238"/>
      <c r="BR30" s="238"/>
      <c r="BS30" s="238"/>
      <c r="BT30" s="246"/>
      <c r="BU30" s="249">
        <f t="shared" si="23"/>
        <v>0</v>
      </c>
      <c r="BV30" s="238"/>
      <c r="BW30" s="238"/>
      <c r="BX30" s="238"/>
      <c r="BY30" s="246"/>
      <c r="CA30" s="222">
        <v>16</v>
      </c>
      <c r="CF30" s="216">
        <f t="shared" si="24"/>
        <v>0</v>
      </c>
      <c r="CH30" s="263">
        <v>32</v>
      </c>
    </row>
    <row r="31" spans="1:86" hidden="1" x14ac:dyDescent="0.15">
      <c r="A31" s="213">
        <f t="shared" si="14"/>
        <v>17</v>
      </c>
      <c r="B31" s="236"/>
      <c r="C31" s="136"/>
      <c r="D31" s="133"/>
      <c r="E31" s="127"/>
      <c r="F31" s="852"/>
      <c r="G31" s="224"/>
      <c r="H31" s="264"/>
      <c r="I31" s="230"/>
      <c r="J31" s="231"/>
      <c r="K31" s="232"/>
      <c r="L31" s="232"/>
      <c r="M31" s="232"/>
      <c r="N31" s="232"/>
      <c r="O31" s="232"/>
      <c r="P31" s="232"/>
      <c r="Q31" s="233"/>
      <c r="R31" s="256"/>
      <c r="S31" s="256"/>
      <c r="T31" s="259"/>
      <c r="U31" s="214">
        <f t="shared" si="15"/>
        <v>0</v>
      </c>
      <c r="V31" s="218">
        <f t="shared" si="15"/>
        <v>0</v>
      </c>
      <c r="W31" s="218">
        <f t="shared" si="15"/>
        <v>0</v>
      </c>
      <c r="X31" s="218">
        <f t="shared" si="15"/>
        <v>0</v>
      </c>
      <c r="Y31" s="212">
        <f t="shared" si="15"/>
        <v>0</v>
      </c>
      <c r="Z31" s="214">
        <f t="shared" si="16"/>
        <v>0</v>
      </c>
      <c r="AA31" s="218">
        <f t="shared" si="16"/>
        <v>0</v>
      </c>
      <c r="AB31" s="218">
        <f t="shared" si="16"/>
        <v>0</v>
      </c>
      <c r="AC31" s="218">
        <f t="shared" si="16"/>
        <v>0</v>
      </c>
      <c r="AD31" s="212">
        <f t="shared" si="16"/>
        <v>0</v>
      </c>
      <c r="AE31" s="252"/>
      <c r="AF31" s="252"/>
      <c r="AH31" s="249">
        <f t="shared" si="17"/>
        <v>0</v>
      </c>
      <c r="AI31" s="238"/>
      <c r="AJ31" s="238"/>
      <c r="AK31" s="238"/>
      <c r="AL31" s="239"/>
      <c r="AM31" s="254"/>
      <c r="AN31" s="262"/>
      <c r="AO31" s="249">
        <f t="shared" si="18"/>
        <v>0</v>
      </c>
      <c r="AP31" s="238"/>
      <c r="AQ31" s="238"/>
      <c r="AR31" s="238"/>
      <c r="AS31" s="242"/>
      <c r="AT31" s="214">
        <f t="shared" si="25"/>
        <v>0</v>
      </c>
      <c r="AU31" s="238"/>
      <c r="AV31" s="238"/>
      <c r="AW31" s="238"/>
      <c r="AX31" s="239"/>
      <c r="AY31" s="249">
        <f t="shared" si="19"/>
        <v>0</v>
      </c>
      <c r="AZ31" s="238"/>
      <c r="BA31" s="238"/>
      <c r="BB31" s="238"/>
      <c r="BC31" s="246"/>
      <c r="BD31" s="254"/>
      <c r="BE31" s="252"/>
      <c r="BF31" s="249">
        <f t="shared" si="20"/>
        <v>0</v>
      </c>
      <c r="BG31" s="238"/>
      <c r="BH31" s="238"/>
      <c r="BI31" s="238"/>
      <c r="BJ31" s="239"/>
      <c r="BK31" s="249">
        <f t="shared" si="21"/>
        <v>0</v>
      </c>
      <c r="BL31" s="238"/>
      <c r="BM31" s="238"/>
      <c r="BN31" s="238"/>
      <c r="BO31" s="246"/>
      <c r="BP31" s="223">
        <f t="shared" si="22"/>
        <v>0</v>
      </c>
      <c r="BQ31" s="238"/>
      <c r="BR31" s="238"/>
      <c r="BS31" s="238"/>
      <c r="BT31" s="246"/>
      <c r="BU31" s="249">
        <f t="shared" si="23"/>
        <v>0</v>
      </c>
      <c r="BV31" s="238"/>
      <c r="BW31" s="238"/>
      <c r="BX31" s="238"/>
      <c r="BY31" s="246"/>
      <c r="CA31" s="222">
        <v>17</v>
      </c>
      <c r="CF31" s="216">
        <f t="shared" si="24"/>
        <v>0</v>
      </c>
    </row>
    <row r="32" spans="1:86" hidden="1" x14ac:dyDescent="0.15">
      <c r="A32" s="213">
        <f t="shared" si="14"/>
        <v>18</v>
      </c>
      <c r="B32" s="236"/>
      <c r="C32" s="136"/>
      <c r="D32" s="133"/>
      <c r="E32" s="127"/>
      <c r="F32" s="852"/>
      <c r="G32" s="224"/>
      <c r="H32" s="264"/>
      <c r="I32" s="230"/>
      <c r="J32" s="231"/>
      <c r="K32" s="232"/>
      <c r="L32" s="232"/>
      <c r="M32" s="232"/>
      <c r="N32" s="232"/>
      <c r="O32" s="232"/>
      <c r="P32" s="232"/>
      <c r="Q32" s="233"/>
      <c r="R32" s="256"/>
      <c r="S32" s="256"/>
      <c r="T32" s="259"/>
      <c r="U32" s="214">
        <f t="shared" si="15"/>
        <v>0</v>
      </c>
      <c r="V32" s="218">
        <f t="shared" si="15"/>
        <v>0</v>
      </c>
      <c r="W32" s="218">
        <f t="shared" si="15"/>
        <v>0</v>
      </c>
      <c r="X32" s="218">
        <f t="shared" si="15"/>
        <v>0</v>
      </c>
      <c r="Y32" s="212">
        <f t="shared" si="15"/>
        <v>0</v>
      </c>
      <c r="Z32" s="214">
        <f t="shared" si="16"/>
        <v>0</v>
      </c>
      <c r="AA32" s="218">
        <f t="shared" si="16"/>
        <v>0</v>
      </c>
      <c r="AB32" s="218">
        <f t="shared" si="16"/>
        <v>0</v>
      </c>
      <c r="AC32" s="218">
        <f t="shared" si="16"/>
        <v>0</v>
      </c>
      <c r="AD32" s="212">
        <f t="shared" si="16"/>
        <v>0</v>
      </c>
      <c r="AE32" s="252"/>
      <c r="AF32" s="252"/>
      <c r="AH32" s="249">
        <f t="shared" si="17"/>
        <v>0</v>
      </c>
      <c r="AI32" s="238"/>
      <c r="AJ32" s="238"/>
      <c r="AK32" s="238"/>
      <c r="AL32" s="239"/>
      <c r="AM32" s="254"/>
      <c r="AN32" s="262"/>
      <c r="AO32" s="249">
        <f t="shared" si="18"/>
        <v>0</v>
      </c>
      <c r="AP32" s="238"/>
      <c r="AQ32" s="238"/>
      <c r="AR32" s="238"/>
      <c r="AS32" s="242"/>
      <c r="AT32" s="214">
        <f t="shared" si="25"/>
        <v>0</v>
      </c>
      <c r="AU32" s="238"/>
      <c r="AV32" s="238"/>
      <c r="AW32" s="238"/>
      <c r="AX32" s="239"/>
      <c r="AY32" s="249">
        <f t="shared" si="19"/>
        <v>0</v>
      </c>
      <c r="AZ32" s="238"/>
      <c r="BA32" s="238"/>
      <c r="BB32" s="238"/>
      <c r="BC32" s="246"/>
      <c r="BD32" s="254"/>
      <c r="BE32" s="252"/>
      <c r="BF32" s="249">
        <f t="shared" si="20"/>
        <v>0</v>
      </c>
      <c r="BG32" s="238"/>
      <c r="BH32" s="238"/>
      <c r="BI32" s="238"/>
      <c r="BJ32" s="239"/>
      <c r="BK32" s="249">
        <f t="shared" si="21"/>
        <v>0</v>
      </c>
      <c r="BL32" s="238"/>
      <c r="BM32" s="238"/>
      <c r="BN32" s="238"/>
      <c r="BO32" s="246"/>
      <c r="BP32" s="223">
        <f t="shared" si="22"/>
        <v>0</v>
      </c>
      <c r="BQ32" s="238"/>
      <c r="BR32" s="238"/>
      <c r="BS32" s="238"/>
      <c r="BT32" s="246"/>
      <c r="BU32" s="249">
        <f t="shared" si="23"/>
        <v>0</v>
      </c>
      <c r="BV32" s="238"/>
      <c r="BW32" s="238"/>
      <c r="BX32" s="238"/>
      <c r="BY32" s="246"/>
      <c r="CA32" s="222">
        <v>18</v>
      </c>
      <c r="CF32" s="216">
        <f t="shared" si="24"/>
        <v>0</v>
      </c>
    </row>
    <row r="33" spans="1:84" hidden="1" x14ac:dyDescent="0.15">
      <c r="A33" s="213">
        <f t="shared" si="14"/>
        <v>19</v>
      </c>
      <c r="B33" s="236"/>
      <c r="C33" s="136"/>
      <c r="D33" s="133"/>
      <c r="E33" s="127"/>
      <c r="F33" s="852"/>
      <c r="G33" s="224"/>
      <c r="H33" s="264"/>
      <c r="I33" s="230"/>
      <c r="J33" s="231"/>
      <c r="K33" s="232"/>
      <c r="L33" s="232"/>
      <c r="M33" s="232"/>
      <c r="N33" s="232"/>
      <c r="O33" s="232"/>
      <c r="P33" s="232"/>
      <c r="Q33" s="233"/>
      <c r="R33" s="256"/>
      <c r="S33" s="256"/>
      <c r="T33" s="259"/>
      <c r="U33" s="214">
        <f t="shared" si="15"/>
        <v>0</v>
      </c>
      <c r="V33" s="218">
        <f t="shared" si="15"/>
        <v>0</v>
      </c>
      <c r="W33" s="218">
        <f t="shared" si="15"/>
        <v>0</v>
      </c>
      <c r="X33" s="218">
        <f t="shared" si="15"/>
        <v>0</v>
      </c>
      <c r="Y33" s="212">
        <f t="shared" si="15"/>
        <v>0</v>
      </c>
      <c r="Z33" s="214">
        <f t="shared" si="16"/>
        <v>0</v>
      </c>
      <c r="AA33" s="218">
        <f t="shared" si="16"/>
        <v>0</v>
      </c>
      <c r="AB33" s="218">
        <f t="shared" si="16"/>
        <v>0</v>
      </c>
      <c r="AC33" s="218">
        <f t="shared" si="16"/>
        <v>0</v>
      </c>
      <c r="AD33" s="212">
        <f t="shared" si="16"/>
        <v>0</v>
      </c>
      <c r="AE33" s="252"/>
      <c r="AF33" s="252"/>
      <c r="AH33" s="249">
        <f t="shared" si="17"/>
        <v>0</v>
      </c>
      <c r="AI33" s="238"/>
      <c r="AJ33" s="238"/>
      <c r="AK33" s="238"/>
      <c r="AL33" s="239"/>
      <c r="AM33" s="254"/>
      <c r="AN33" s="262"/>
      <c r="AO33" s="249">
        <f t="shared" si="18"/>
        <v>0</v>
      </c>
      <c r="AP33" s="238"/>
      <c r="AQ33" s="238"/>
      <c r="AR33" s="238"/>
      <c r="AS33" s="242"/>
      <c r="AT33" s="214">
        <f t="shared" si="25"/>
        <v>0</v>
      </c>
      <c r="AU33" s="238"/>
      <c r="AV33" s="238"/>
      <c r="AW33" s="238"/>
      <c r="AX33" s="239"/>
      <c r="AY33" s="249">
        <f t="shared" si="19"/>
        <v>0</v>
      </c>
      <c r="AZ33" s="238"/>
      <c r="BA33" s="238"/>
      <c r="BB33" s="238"/>
      <c r="BC33" s="246"/>
      <c r="BD33" s="254"/>
      <c r="BE33" s="252"/>
      <c r="BF33" s="249">
        <f t="shared" si="20"/>
        <v>0</v>
      </c>
      <c r="BG33" s="238"/>
      <c r="BH33" s="238"/>
      <c r="BI33" s="238"/>
      <c r="BJ33" s="239"/>
      <c r="BK33" s="249">
        <f t="shared" si="21"/>
        <v>0</v>
      </c>
      <c r="BL33" s="238"/>
      <c r="BM33" s="238"/>
      <c r="BN33" s="238"/>
      <c r="BO33" s="246"/>
      <c r="BP33" s="223">
        <f t="shared" si="22"/>
        <v>0</v>
      </c>
      <c r="BQ33" s="238"/>
      <c r="BR33" s="238"/>
      <c r="BS33" s="238"/>
      <c r="BT33" s="246"/>
      <c r="BU33" s="249">
        <f t="shared" si="23"/>
        <v>0</v>
      </c>
      <c r="BV33" s="238"/>
      <c r="BW33" s="238"/>
      <c r="BX33" s="238"/>
      <c r="BY33" s="246"/>
      <c r="CA33" s="222">
        <v>19</v>
      </c>
      <c r="CF33" s="216">
        <f t="shared" si="24"/>
        <v>0</v>
      </c>
    </row>
    <row r="34" spans="1:84" hidden="1" x14ac:dyDescent="0.15">
      <c r="A34" s="213">
        <f t="shared" si="14"/>
        <v>20</v>
      </c>
      <c r="B34" s="236"/>
      <c r="C34" s="136"/>
      <c r="D34" s="133"/>
      <c r="E34" s="127"/>
      <c r="F34" s="852"/>
      <c r="G34" s="224"/>
      <c r="H34" s="264"/>
      <c r="I34" s="230"/>
      <c r="J34" s="231"/>
      <c r="K34" s="232"/>
      <c r="L34" s="232"/>
      <c r="M34" s="232"/>
      <c r="N34" s="232"/>
      <c r="O34" s="232"/>
      <c r="P34" s="232"/>
      <c r="Q34" s="233"/>
      <c r="R34" s="256"/>
      <c r="S34" s="256"/>
      <c r="T34" s="259"/>
      <c r="U34" s="214">
        <f t="shared" si="15"/>
        <v>0</v>
      </c>
      <c r="V34" s="218">
        <f t="shared" si="15"/>
        <v>0</v>
      </c>
      <c r="W34" s="218">
        <f t="shared" si="15"/>
        <v>0</v>
      </c>
      <c r="X34" s="218">
        <f t="shared" si="15"/>
        <v>0</v>
      </c>
      <c r="Y34" s="212">
        <f t="shared" si="15"/>
        <v>0</v>
      </c>
      <c r="Z34" s="214">
        <f t="shared" si="16"/>
        <v>0</v>
      </c>
      <c r="AA34" s="218">
        <f t="shared" si="16"/>
        <v>0</v>
      </c>
      <c r="AB34" s="218">
        <f t="shared" si="16"/>
        <v>0</v>
      </c>
      <c r="AC34" s="218">
        <f t="shared" si="16"/>
        <v>0</v>
      </c>
      <c r="AD34" s="212">
        <f t="shared" si="16"/>
        <v>0</v>
      </c>
      <c r="AE34" s="252"/>
      <c r="AF34" s="252"/>
      <c r="AH34" s="249">
        <f t="shared" si="17"/>
        <v>0</v>
      </c>
      <c r="AI34" s="238"/>
      <c r="AJ34" s="238"/>
      <c r="AK34" s="238"/>
      <c r="AL34" s="239"/>
      <c r="AM34" s="254"/>
      <c r="AN34" s="262"/>
      <c r="AO34" s="249">
        <f t="shared" si="18"/>
        <v>0</v>
      </c>
      <c r="AP34" s="238"/>
      <c r="AQ34" s="238"/>
      <c r="AR34" s="238"/>
      <c r="AS34" s="242"/>
      <c r="AT34" s="214">
        <f t="shared" si="25"/>
        <v>0</v>
      </c>
      <c r="AU34" s="238"/>
      <c r="AV34" s="238"/>
      <c r="AW34" s="238"/>
      <c r="AX34" s="239"/>
      <c r="AY34" s="249">
        <f t="shared" si="19"/>
        <v>0</v>
      </c>
      <c r="AZ34" s="238"/>
      <c r="BA34" s="238"/>
      <c r="BB34" s="238"/>
      <c r="BC34" s="246"/>
      <c r="BD34" s="254"/>
      <c r="BE34" s="252"/>
      <c r="BF34" s="249">
        <f t="shared" si="20"/>
        <v>0</v>
      </c>
      <c r="BG34" s="238"/>
      <c r="BH34" s="238"/>
      <c r="BI34" s="238"/>
      <c r="BJ34" s="239"/>
      <c r="BK34" s="249">
        <f t="shared" si="21"/>
        <v>0</v>
      </c>
      <c r="BL34" s="238"/>
      <c r="BM34" s="238"/>
      <c r="BN34" s="238"/>
      <c r="BO34" s="246"/>
      <c r="BP34" s="223">
        <f t="shared" si="22"/>
        <v>0</v>
      </c>
      <c r="BQ34" s="238"/>
      <c r="BR34" s="238"/>
      <c r="BS34" s="238"/>
      <c r="BT34" s="246"/>
      <c r="BU34" s="249">
        <f t="shared" si="23"/>
        <v>0</v>
      </c>
      <c r="BV34" s="238"/>
      <c r="BW34" s="238"/>
      <c r="BX34" s="238"/>
      <c r="BY34" s="246"/>
      <c r="CA34" s="222">
        <v>20</v>
      </c>
      <c r="CF34" s="216">
        <f t="shared" si="24"/>
        <v>0</v>
      </c>
    </row>
    <row r="35" spans="1:84" hidden="1" x14ac:dyDescent="0.15">
      <c r="A35" s="213">
        <f t="shared" si="14"/>
        <v>21</v>
      </c>
      <c r="B35" s="236"/>
      <c r="C35" s="136"/>
      <c r="D35" s="133"/>
      <c r="E35" s="127"/>
      <c r="F35" s="852"/>
      <c r="G35" s="224"/>
      <c r="H35" s="264"/>
      <c r="I35" s="230"/>
      <c r="J35" s="231"/>
      <c r="K35" s="232"/>
      <c r="L35" s="232"/>
      <c r="M35" s="232"/>
      <c r="N35" s="232"/>
      <c r="O35" s="232"/>
      <c r="P35" s="232"/>
      <c r="Q35" s="233"/>
      <c r="R35" s="256"/>
      <c r="S35" s="256"/>
      <c r="T35" s="259"/>
      <c r="U35" s="214">
        <f t="shared" si="15"/>
        <v>0</v>
      </c>
      <c r="V35" s="218">
        <f t="shared" si="15"/>
        <v>0</v>
      </c>
      <c r="W35" s="218">
        <f t="shared" si="15"/>
        <v>0</v>
      </c>
      <c r="X35" s="218">
        <f t="shared" si="15"/>
        <v>0</v>
      </c>
      <c r="Y35" s="212">
        <f t="shared" si="15"/>
        <v>0</v>
      </c>
      <c r="Z35" s="214">
        <f t="shared" si="16"/>
        <v>0</v>
      </c>
      <c r="AA35" s="218">
        <f t="shared" si="16"/>
        <v>0</v>
      </c>
      <c r="AB35" s="218">
        <f t="shared" si="16"/>
        <v>0</v>
      </c>
      <c r="AC35" s="218">
        <f t="shared" si="16"/>
        <v>0</v>
      </c>
      <c r="AD35" s="212">
        <f t="shared" si="16"/>
        <v>0</v>
      </c>
      <c r="AE35" s="252"/>
      <c r="AF35" s="252"/>
      <c r="AH35" s="249">
        <f t="shared" si="17"/>
        <v>0</v>
      </c>
      <c r="AI35" s="238"/>
      <c r="AJ35" s="238"/>
      <c r="AK35" s="238"/>
      <c r="AL35" s="239"/>
      <c r="AM35" s="254"/>
      <c r="AN35" s="262"/>
      <c r="AO35" s="249">
        <f t="shared" si="18"/>
        <v>0</v>
      </c>
      <c r="AP35" s="238"/>
      <c r="AQ35" s="238"/>
      <c r="AR35" s="238"/>
      <c r="AS35" s="242"/>
      <c r="AT35" s="214">
        <f t="shared" si="25"/>
        <v>0</v>
      </c>
      <c r="AU35" s="238"/>
      <c r="AV35" s="238"/>
      <c r="AW35" s="238"/>
      <c r="AX35" s="239"/>
      <c r="AY35" s="249">
        <f t="shared" si="19"/>
        <v>0</v>
      </c>
      <c r="AZ35" s="238"/>
      <c r="BA35" s="238"/>
      <c r="BB35" s="238"/>
      <c r="BC35" s="246"/>
      <c r="BD35" s="254"/>
      <c r="BE35" s="252"/>
      <c r="BF35" s="249">
        <f t="shared" si="20"/>
        <v>0</v>
      </c>
      <c r="BG35" s="238"/>
      <c r="BH35" s="238"/>
      <c r="BI35" s="238"/>
      <c r="BJ35" s="239"/>
      <c r="BK35" s="249">
        <f t="shared" si="21"/>
        <v>0</v>
      </c>
      <c r="BL35" s="238"/>
      <c r="BM35" s="238"/>
      <c r="BN35" s="238"/>
      <c r="BO35" s="246"/>
      <c r="BP35" s="223">
        <f t="shared" si="22"/>
        <v>0</v>
      </c>
      <c r="BQ35" s="238"/>
      <c r="BR35" s="238"/>
      <c r="BS35" s="238"/>
      <c r="BT35" s="246"/>
      <c r="BU35" s="249">
        <f t="shared" si="23"/>
        <v>0</v>
      </c>
      <c r="BV35" s="238"/>
      <c r="BW35" s="238"/>
      <c r="BX35" s="238"/>
      <c r="BY35" s="246"/>
      <c r="CA35" s="222">
        <v>21</v>
      </c>
      <c r="CF35" s="216">
        <f t="shared" si="24"/>
        <v>0</v>
      </c>
    </row>
    <row r="36" spans="1:84" hidden="1" x14ac:dyDescent="0.15">
      <c r="A36" s="213">
        <f t="shared" si="14"/>
        <v>22</v>
      </c>
      <c r="B36" s="236"/>
      <c r="C36" s="136"/>
      <c r="D36" s="133"/>
      <c r="E36" s="127"/>
      <c r="F36" s="852"/>
      <c r="G36" s="224"/>
      <c r="H36" s="264"/>
      <c r="I36" s="230"/>
      <c r="J36" s="231"/>
      <c r="K36" s="232"/>
      <c r="L36" s="232"/>
      <c r="M36" s="232"/>
      <c r="N36" s="232"/>
      <c r="O36" s="232"/>
      <c r="P36" s="232"/>
      <c r="Q36" s="233"/>
      <c r="R36" s="256"/>
      <c r="S36" s="256"/>
      <c r="T36" s="259"/>
      <c r="U36" s="214">
        <f t="shared" si="15"/>
        <v>0</v>
      </c>
      <c r="V36" s="218">
        <f t="shared" si="15"/>
        <v>0</v>
      </c>
      <c r="W36" s="218">
        <f t="shared" si="15"/>
        <v>0</v>
      </c>
      <c r="X36" s="218">
        <f t="shared" si="15"/>
        <v>0</v>
      </c>
      <c r="Y36" s="212">
        <f t="shared" si="15"/>
        <v>0</v>
      </c>
      <c r="Z36" s="214">
        <f t="shared" si="16"/>
        <v>0</v>
      </c>
      <c r="AA36" s="218">
        <f t="shared" si="16"/>
        <v>0</v>
      </c>
      <c r="AB36" s="218">
        <f t="shared" si="16"/>
        <v>0</v>
      </c>
      <c r="AC36" s="218">
        <f t="shared" si="16"/>
        <v>0</v>
      </c>
      <c r="AD36" s="212">
        <f t="shared" si="16"/>
        <v>0</v>
      </c>
      <c r="AE36" s="252"/>
      <c r="AF36" s="252"/>
      <c r="AH36" s="249">
        <f t="shared" si="17"/>
        <v>0</v>
      </c>
      <c r="AI36" s="238"/>
      <c r="AJ36" s="238"/>
      <c r="AK36" s="238"/>
      <c r="AL36" s="239"/>
      <c r="AM36" s="254"/>
      <c r="AN36" s="262"/>
      <c r="AO36" s="249">
        <f t="shared" si="18"/>
        <v>0</v>
      </c>
      <c r="AP36" s="238"/>
      <c r="AQ36" s="238"/>
      <c r="AR36" s="238"/>
      <c r="AS36" s="242"/>
      <c r="AT36" s="214">
        <f t="shared" si="25"/>
        <v>0</v>
      </c>
      <c r="AU36" s="238"/>
      <c r="AV36" s="238"/>
      <c r="AW36" s="238"/>
      <c r="AX36" s="239"/>
      <c r="AY36" s="249">
        <f t="shared" si="19"/>
        <v>0</v>
      </c>
      <c r="AZ36" s="238"/>
      <c r="BA36" s="238"/>
      <c r="BB36" s="238"/>
      <c r="BC36" s="246"/>
      <c r="BD36" s="254"/>
      <c r="BE36" s="252"/>
      <c r="BF36" s="249">
        <f t="shared" si="20"/>
        <v>0</v>
      </c>
      <c r="BG36" s="238"/>
      <c r="BH36" s="238"/>
      <c r="BI36" s="238"/>
      <c r="BJ36" s="239"/>
      <c r="BK36" s="249">
        <f t="shared" si="21"/>
        <v>0</v>
      </c>
      <c r="BL36" s="238"/>
      <c r="BM36" s="238"/>
      <c r="BN36" s="238"/>
      <c r="BO36" s="246"/>
      <c r="BP36" s="223">
        <f t="shared" si="22"/>
        <v>0</v>
      </c>
      <c r="BQ36" s="238"/>
      <c r="BR36" s="238"/>
      <c r="BS36" s="238"/>
      <c r="BT36" s="246"/>
      <c r="BU36" s="249">
        <f t="shared" si="23"/>
        <v>0</v>
      </c>
      <c r="BV36" s="238"/>
      <c r="BW36" s="238"/>
      <c r="BX36" s="238"/>
      <c r="BY36" s="246"/>
      <c r="CA36" s="222">
        <v>22</v>
      </c>
      <c r="CF36" s="216">
        <f t="shared" si="24"/>
        <v>0</v>
      </c>
    </row>
    <row r="37" spans="1:84" hidden="1" x14ac:dyDescent="0.15">
      <c r="A37" s="213">
        <f t="shared" si="14"/>
        <v>23</v>
      </c>
      <c r="B37" s="236"/>
      <c r="C37" s="136"/>
      <c r="D37" s="133"/>
      <c r="E37" s="127"/>
      <c r="F37" s="852"/>
      <c r="G37" s="225"/>
      <c r="H37" s="263"/>
      <c r="I37" s="230"/>
      <c r="J37" s="231"/>
      <c r="K37" s="232"/>
      <c r="L37" s="232"/>
      <c r="M37" s="232"/>
      <c r="N37" s="232"/>
      <c r="O37" s="232"/>
      <c r="P37" s="232"/>
      <c r="Q37" s="233"/>
      <c r="R37" s="255"/>
      <c r="S37" s="255"/>
      <c r="T37" s="879"/>
      <c r="U37" s="214">
        <f t="shared" si="15"/>
        <v>0</v>
      </c>
      <c r="V37" s="218">
        <f t="shared" si="15"/>
        <v>0</v>
      </c>
      <c r="W37" s="218">
        <f t="shared" si="15"/>
        <v>0</v>
      </c>
      <c r="X37" s="218">
        <f t="shared" si="15"/>
        <v>0</v>
      </c>
      <c r="Y37" s="212">
        <f t="shared" si="15"/>
        <v>0</v>
      </c>
      <c r="Z37" s="214">
        <f t="shared" si="16"/>
        <v>0</v>
      </c>
      <c r="AA37" s="218">
        <f t="shared" si="16"/>
        <v>0</v>
      </c>
      <c r="AB37" s="218">
        <f t="shared" si="16"/>
        <v>0</v>
      </c>
      <c r="AC37" s="218">
        <f t="shared" si="16"/>
        <v>0</v>
      </c>
      <c r="AD37" s="212">
        <f t="shared" si="16"/>
        <v>0</v>
      </c>
      <c r="AE37" s="252"/>
      <c r="AF37" s="252"/>
      <c r="AH37" s="249">
        <f t="shared" si="17"/>
        <v>0</v>
      </c>
      <c r="AI37" s="238"/>
      <c r="AJ37" s="238"/>
      <c r="AK37" s="238"/>
      <c r="AL37" s="239"/>
      <c r="AM37" s="254"/>
      <c r="AN37" s="262"/>
      <c r="AO37" s="249">
        <f t="shared" si="18"/>
        <v>0</v>
      </c>
      <c r="AP37" s="238"/>
      <c r="AQ37" s="238"/>
      <c r="AR37" s="238"/>
      <c r="AS37" s="242"/>
      <c r="AT37" s="214">
        <f t="shared" si="25"/>
        <v>0</v>
      </c>
      <c r="AU37" s="238"/>
      <c r="AV37" s="238"/>
      <c r="AW37" s="238"/>
      <c r="AX37" s="239"/>
      <c r="AY37" s="249">
        <f t="shared" si="19"/>
        <v>0</v>
      </c>
      <c r="AZ37" s="238"/>
      <c r="BA37" s="238"/>
      <c r="BB37" s="238"/>
      <c r="BC37" s="246"/>
      <c r="BD37" s="254"/>
      <c r="BE37" s="252"/>
      <c r="BF37" s="249">
        <f t="shared" si="20"/>
        <v>0</v>
      </c>
      <c r="BG37" s="238"/>
      <c r="BH37" s="238"/>
      <c r="BI37" s="238"/>
      <c r="BJ37" s="239"/>
      <c r="BK37" s="249">
        <f t="shared" si="21"/>
        <v>0</v>
      </c>
      <c r="BL37" s="238"/>
      <c r="BM37" s="238"/>
      <c r="BN37" s="238"/>
      <c r="BO37" s="246"/>
      <c r="BP37" s="223">
        <f t="shared" si="22"/>
        <v>0</v>
      </c>
      <c r="BQ37" s="238"/>
      <c r="BR37" s="238"/>
      <c r="BS37" s="238"/>
      <c r="BT37" s="246"/>
      <c r="BU37" s="249">
        <f t="shared" si="23"/>
        <v>0</v>
      </c>
      <c r="BV37" s="238"/>
      <c r="BW37" s="238"/>
      <c r="BX37" s="238"/>
      <c r="BY37" s="246"/>
      <c r="CA37" s="222">
        <v>23</v>
      </c>
      <c r="CF37" s="216">
        <f t="shared" si="24"/>
        <v>0</v>
      </c>
    </row>
    <row r="38" spans="1:84" hidden="1" x14ac:dyDescent="0.15">
      <c r="A38" s="213">
        <f t="shared" si="14"/>
        <v>24</v>
      </c>
      <c r="B38" s="236"/>
      <c r="C38" s="880"/>
      <c r="D38" s="133"/>
      <c r="E38" s="134"/>
      <c r="F38" s="135"/>
      <c r="G38" s="224"/>
      <c r="H38" s="263"/>
      <c r="I38" s="230"/>
      <c r="J38" s="231"/>
      <c r="K38" s="232"/>
      <c r="L38" s="232"/>
      <c r="M38" s="232"/>
      <c r="N38" s="232"/>
      <c r="O38" s="232"/>
      <c r="P38" s="232"/>
      <c r="Q38" s="233"/>
      <c r="R38" s="255"/>
      <c r="S38" s="255"/>
      <c r="T38" s="258"/>
      <c r="U38" s="214">
        <f t="shared" si="15"/>
        <v>0</v>
      </c>
      <c r="V38" s="218">
        <f t="shared" si="15"/>
        <v>0</v>
      </c>
      <c r="W38" s="218">
        <f t="shared" si="15"/>
        <v>0</v>
      </c>
      <c r="X38" s="218">
        <f t="shared" si="15"/>
        <v>0</v>
      </c>
      <c r="Y38" s="212">
        <f t="shared" si="15"/>
        <v>0</v>
      </c>
      <c r="Z38" s="214">
        <f t="shared" si="16"/>
        <v>0</v>
      </c>
      <c r="AA38" s="218">
        <f t="shared" si="16"/>
        <v>0</v>
      </c>
      <c r="AB38" s="218">
        <f t="shared" si="16"/>
        <v>0</v>
      </c>
      <c r="AC38" s="218">
        <f t="shared" si="16"/>
        <v>0</v>
      </c>
      <c r="AD38" s="212">
        <f t="shared" si="16"/>
        <v>0</v>
      </c>
      <c r="AE38" s="252"/>
      <c r="AF38" s="252"/>
      <c r="AH38" s="249">
        <f t="shared" si="17"/>
        <v>0</v>
      </c>
      <c r="AI38" s="238"/>
      <c r="AJ38" s="238"/>
      <c r="AK38" s="238"/>
      <c r="AL38" s="239"/>
      <c r="AM38" s="254"/>
      <c r="AN38" s="262"/>
      <c r="AO38" s="249">
        <f t="shared" si="18"/>
        <v>0</v>
      </c>
      <c r="AP38" s="238"/>
      <c r="AQ38" s="238"/>
      <c r="AR38" s="238"/>
      <c r="AS38" s="242"/>
      <c r="AT38" s="214">
        <f t="shared" si="25"/>
        <v>0</v>
      </c>
      <c r="AU38" s="238"/>
      <c r="AV38" s="238"/>
      <c r="AW38" s="238"/>
      <c r="AX38" s="239"/>
      <c r="AY38" s="249">
        <f t="shared" si="19"/>
        <v>0</v>
      </c>
      <c r="AZ38" s="238"/>
      <c r="BA38" s="238"/>
      <c r="BB38" s="238"/>
      <c r="BC38" s="246"/>
      <c r="BD38" s="254"/>
      <c r="BE38" s="252"/>
      <c r="BF38" s="249">
        <f t="shared" si="20"/>
        <v>0</v>
      </c>
      <c r="BG38" s="238"/>
      <c r="BH38" s="238"/>
      <c r="BI38" s="238"/>
      <c r="BJ38" s="239"/>
      <c r="BK38" s="249">
        <f t="shared" si="21"/>
        <v>0</v>
      </c>
      <c r="BL38" s="238"/>
      <c r="BM38" s="238"/>
      <c r="BN38" s="238"/>
      <c r="BO38" s="246"/>
      <c r="BP38" s="223">
        <f t="shared" si="22"/>
        <v>0</v>
      </c>
      <c r="BQ38" s="238"/>
      <c r="BR38" s="238"/>
      <c r="BS38" s="238"/>
      <c r="BT38" s="246"/>
      <c r="BU38" s="249">
        <f t="shared" si="23"/>
        <v>0</v>
      </c>
      <c r="BV38" s="238"/>
      <c r="BW38" s="238"/>
      <c r="BX38" s="238"/>
      <c r="BY38" s="246"/>
      <c r="CA38" s="222">
        <v>24</v>
      </c>
      <c r="CF38" s="216">
        <f t="shared" si="24"/>
        <v>0</v>
      </c>
    </row>
    <row r="39" spans="1:84" hidden="1" x14ac:dyDescent="0.15">
      <c r="A39" s="213">
        <f t="shared" si="14"/>
        <v>25</v>
      </c>
      <c r="B39" s="236"/>
      <c r="C39" s="880"/>
      <c r="D39" s="133"/>
      <c r="E39" s="134"/>
      <c r="F39" s="135"/>
      <c r="G39" s="224"/>
      <c r="H39" s="263"/>
      <c r="I39" s="230"/>
      <c r="J39" s="231"/>
      <c r="K39" s="232"/>
      <c r="L39" s="232"/>
      <c r="M39" s="232"/>
      <c r="N39" s="232"/>
      <c r="O39" s="232"/>
      <c r="P39" s="232"/>
      <c r="Q39" s="233"/>
      <c r="R39" s="255"/>
      <c r="S39" s="255"/>
      <c r="T39" s="258"/>
      <c r="U39" s="214">
        <f t="shared" si="15"/>
        <v>0</v>
      </c>
      <c r="V39" s="218">
        <f t="shared" si="15"/>
        <v>0</v>
      </c>
      <c r="W39" s="218">
        <f t="shared" si="15"/>
        <v>0</v>
      </c>
      <c r="X39" s="218">
        <f t="shared" si="15"/>
        <v>0</v>
      </c>
      <c r="Y39" s="212">
        <f t="shared" si="15"/>
        <v>0</v>
      </c>
      <c r="Z39" s="214">
        <f t="shared" si="16"/>
        <v>0</v>
      </c>
      <c r="AA39" s="218">
        <f t="shared" si="16"/>
        <v>0</v>
      </c>
      <c r="AB39" s="218">
        <f t="shared" si="16"/>
        <v>0</v>
      </c>
      <c r="AC39" s="218">
        <f t="shared" si="16"/>
        <v>0</v>
      </c>
      <c r="AD39" s="212">
        <f t="shared" si="16"/>
        <v>0</v>
      </c>
      <c r="AE39" s="252"/>
      <c r="AF39" s="252"/>
      <c r="AH39" s="249">
        <f t="shared" si="17"/>
        <v>0</v>
      </c>
      <c r="AI39" s="238"/>
      <c r="AJ39" s="238"/>
      <c r="AK39" s="238"/>
      <c r="AL39" s="239"/>
      <c r="AM39" s="254"/>
      <c r="AN39" s="262"/>
      <c r="AO39" s="249">
        <f t="shared" si="18"/>
        <v>0</v>
      </c>
      <c r="AP39" s="238"/>
      <c r="AQ39" s="238"/>
      <c r="AR39" s="238"/>
      <c r="AS39" s="242"/>
      <c r="AT39" s="214">
        <f t="shared" si="25"/>
        <v>0</v>
      </c>
      <c r="AU39" s="238"/>
      <c r="AV39" s="238"/>
      <c r="AW39" s="238"/>
      <c r="AX39" s="239"/>
      <c r="AY39" s="249">
        <f t="shared" si="19"/>
        <v>0</v>
      </c>
      <c r="AZ39" s="238"/>
      <c r="BA39" s="238"/>
      <c r="BB39" s="238"/>
      <c r="BC39" s="246"/>
      <c r="BD39" s="254"/>
      <c r="BE39" s="252"/>
      <c r="BF39" s="249">
        <f t="shared" si="20"/>
        <v>0</v>
      </c>
      <c r="BG39" s="238"/>
      <c r="BH39" s="238"/>
      <c r="BI39" s="238"/>
      <c r="BJ39" s="239"/>
      <c r="BK39" s="249">
        <f t="shared" si="21"/>
        <v>0</v>
      </c>
      <c r="BL39" s="238"/>
      <c r="BM39" s="238"/>
      <c r="BN39" s="238"/>
      <c r="BO39" s="246"/>
      <c r="BP39" s="223">
        <f t="shared" si="22"/>
        <v>0</v>
      </c>
      <c r="BQ39" s="238"/>
      <c r="BR39" s="238"/>
      <c r="BS39" s="238"/>
      <c r="BT39" s="246"/>
      <c r="BU39" s="249">
        <f t="shared" si="23"/>
        <v>0</v>
      </c>
      <c r="BV39" s="238"/>
      <c r="BW39" s="238"/>
      <c r="BX39" s="238"/>
      <c r="BY39" s="246"/>
      <c r="CA39" s="222">
        <v>25</v>
      </c>
      <c r="CF39" s="216">
        <f t="shared" si="24"/>
        <v>0</v>
      </c>
    </row>
    <row r="40" spans="1:84" hidden="1" x14ac:dyDescent="0.15">
      <c r="A40" s="213">
        <f t="shared" si="14"/>
        <v>26</v>
      </c>
      <c r="B40" s="236"/>
      <c r="C40" s="880"/>
      <c r="D40" s="133"/>
      <c r="E40" s="134"/>
      <c r="F40" s="135"/>
      <c r="G40" s="224"/>
      <c r="H40" s="263"/>
      <c r="I40" s="230"/>
      <c r="J40" s="231"/>
      <c r="K40" s="232"/>
      <c r="L40" s="232"/>
      <c r="M40" s="232"/>
      <c r="N40" s="232"/>
      <c r="O40" s="232"/>
      <c r="P40" s="232"/>
      <c r="Q40" s="233"/>
      <c r="R40" s="255"/>
      <c r="S40" s="255"/>
      <c r="T40" s="258"/>
      <c r="U40" s="214">
        <f t="shared" si="15"/>
        <v>0</v>
      </c>
      <c r="V40" s="218">
        <f t="shared" si="15"/>
        <v>0</v>
      </c>
      <c r="W40" s="218">
        <f t="shared" si="15"/>
        <v>0</v>
      </c>
      <c r="X40" s="218">
        <f t="shared" si="15"/>
        <v>0</v>
      </c>
      <c r="Y40" s="212">
        <f t="shared" si="15"/>
        <v>0</v>
      </c>
      <c r="Z40" s="214">
        <f t="shared" si="16"/>
        <v>0</v>
      </c>
      <c r="AA40" s="218">
        <f t="shared" si="16"/>
        <v>0</v>
      </c>
      <c r="AB40" s="218">
        <f t="shared" si="16"/>
        <v>0</v>
      </c>
      <c r="AC40" s="218">
        <f t="shared" si="16"/>
        <v>0</v>
      </c>
      <c r="AD40" s="212">
        <f t="shared" si="16"/>
        <v>0</v>
      </c>
      <c r="AE40" s="252"/>
      <c r="AF40" s="252"/>
      <c r="AH40" s="249">
        <f t="shared" si="17"/>
        <v>0</v>
      </c>
      <c r="AI40" s="238"/>
      <c r="AJ40" s="238"/>
      <c r="AK40" s="238"/>
      <c r="AL40" s="239"/>
      <c r="AM40" s="254"/>
      <c r="AN40" s="262"/>
      <c r="AO40" s="249">
        <f t="shared" si="18"/>
        <v>0</v>
      </c>
      <c r="AP40" s="238"/>
      <c r="AQ40" s="238"/>
      <c r="AR40" s="238"/>
      <c r="AS40" s="242"/>
      <c r="AT40" s="214">
        <f t="shared" si="25"/>
        <v>0</v>
      </c>
      <c r="AU40" s="238"/>
      <c r="AV40" s="238"/>
      <c r="AW40" s="238"/>
      <c r="AX40" s="239"/>
      <c r="AY40" s="249">
        <f t="shared" si="19"/>
        <v>0</v>
      </c>
      <c r="AZ40" s="238"/>
      <c r="BA40" s="238"/>
      <c r="BB40" s="238"/>
      <c r="BC40" s="246"/>
      <c r="BD40" s="254"/>
      <c r="BE40" s="252"/>
      <c r="BF40" s="249">
        <f t="shared" si="20"/>
        <v>0</v>
      </c>
      <c r="BG40" s="238"/>
      <c r="BH40" s="238"/>
      <c r="BI40" s="238"/>
      <c r="BJ40" s="239"/>
      <c r="BK40" s="249">
        <f t="shared" si="21"/>
        <v>0</v>
      </c>
      <c r="BL40" s="238"/>
      <c r="BM40" s="238"/>
      <c r="BN40" s="238"/>
      <c r="BO40" s="246"/>
      <c r="BP40" s="223">
        <f t="shared" si="22"/>
        <v>0</v>
      </c>
      <c r="BQ40" s="238"/>
      <c r="BR40" s="238"/>
      <c r="BS40" s="238"/>
      <c r="BT40" s="246"/>
      <c r="BU40" s="249">
        <f t="shared" si="23"/>
        <v>0</v>
      </c>
      <c r="BV40" s="238"/>
      <c r="BW40" s="238"/>
      <c r="BX40" s="238"/>
      <c r="BY40" s="246"/>
      <c r="CA40" s="222">
        <v>26</v>
      </c>
      <c r="CF40" s="216">
        <f t="shared" si="24"/>
        <v>0</v>
      </c>
    </row>
    <row r="41" spans="1:84" hidden="1" x14ac:dyDescent="0.15">
      <c r="A41" s="213">
        <f t="shared" si="14"/>
        <v>27</v>
      </c>
      <c r="B41" s="236"/>
      <c r="C41" s="880"/>
      <c r="D41" s="133"/>
      <c r="E41" s="134"/>
      <c r="F41" s="135"/>
      <c r="G41" s="224"/>
      <c r="H41" s="263"/>
      <c r="I41" s="230"/>
      <c r="J41" s="231"/>
      <c r="K41" s="232"/>
      <c r="L41" s="232"/>
      <c r="M41" s="232"/>
      <c r="N41" s="232"/>
      <c r="O41" s="232"/>
      <c r="P41" s="232"/>
      <c r="Q41" s="233"/>
      <c r="R41" s="255"/>
      <c r="S41" s="255"/>
      <c r="T41" s="258"/>
      <c r="U41" s="214">
        <f t="shared" si="15"/>
        <v>0</v>
      </c>
      <c r="V41" s="218">
        <f t="shared" si="15"/>
        <v>0</v>
      </c>
      <c r="W41" s="218">
        <f t="shared" si="15"/>
        <v>0</v>
      </c>
      <c r="X41" s="218">
        <f t="shared" si="15"/>
        <v>0</v>
      </c>
      <c r="Y41" s="212">
        <f t="shared" si="15"/>
        <v>0</v>
      </c>
      <c r="Z41" s="214">
        <f t="shared" si="16"/>
        <v>0</v>
      </c>
      <c r="AA41" s="218">
        <f t="shared" si="16"/>
        <v>0</v>
      </c>
      <c r="AB41" s="218">
        <f t="shared" si="16"/>
        <v>0</v>
      </c>
      <c r="AC41" s="218">
        <f t="shared" si="16"/>
        <v>0</v>
      </c>
      <c r="AD41" s="212">
        <f t="shared" si="16"/>
        <v>0</v>
      </c>
      <c r="AE41" s="252"/>
      <c r="AF41" s="252"/>
      <c r="AH41" s="249">
        <f t="shared" si="17"/>
        <v>0</v>
      </c>
      <c r="AI41" s="238"/>
      <c r="AJ41" s="238"/>
      <c r="AK41" s="238"/>
      <c r="AL41" s="239"/>
      <c r="AM41" s="254"/>
      <c r="AN41" s="262"/>
      <c r="AO41" s="249">
        <f t="shared" si="18"/>
        <v>0</v>
      </c>
      <c r="AP41" s="238"/>
      <c r="AQ41" s="238"/>
      <c r="AR41" s="238"/>
      <c r="AS41" s="242"/>
      <c r="AT41" s="214">
        <f t="shared" si="25"/>
        <v>0</v>
      </c>
      <c r="AU41" s="238"/>
      <c r="AV41" s="238"/>
      <c r="AW41" s="238"/>
      <c r="AX41" s="239"/>
      <c r="AY41" s="249">
        <f t="shared" si="19"/>
        <v>0</v>
      </c>
      <c r="AZ41" s="238"/>
      <c r="BA41" s="238"/>
      <c r="BB41" s="238"/>
      <c r="BC41" s="246"/>
      <c r="BD41" s="254"/>
      <c r="BE41" s="252"/>
      <c r="BF41" s="249">
        <f t="shared" si="20"/>
        <v>0</v>
      </c>
      <c r="BG41" s="238"/>
      <c r="BH41" s="238"/>
      <c r="BI41" s="238"/>
      <c r="BJ41" s="239"/>
      <c r="BK41" s="249">
        <f t="shared" si="21"/>
        <v>0</v>
      </c>
      <c r="BL41" s="238"/>
      <c r="BM41" s="238"/>
      <c r="BN41" s="238"/>
      <c r="BO41" s="246"/>
      <c r="BP41" s="223">
        <f t="shared" si="22"/>
        <v>0</v>
      </c>
      <c r="BQ41" s="238"/>
      <c r="BR41" s="238"/>
      <c r="BS41" s="238"/>
      <c r="BT41" s="246"/>
      <c r="BU41" s="249">
        <f t="shared" si="23"/>
        <v>0</v>
      </c>
      <c r="BV41" s="238"/>
      <c r="BW41" s="238"/>
      <c r="BX41" s="238"/>
      <c r="BY41" s="246"/>
      <c r="CA41" s="222">
        <v>27</v>
      </c>
      <c r="CF41" s="216">
        <f t="shared" si="24"/>
        <v>0</v>
      </c>
    </row>
    <row r="42" spans="1:84" hidden="1" x14ac:dyDescent="0.15">
      <c r="A42" s="213">
        <f t="shared" si="14"/>
        <v>28</v>
      </c>
      <c r="B42" s="236"/>
      <c r="C42" s="136"/>
      <c r="D42" s="133"/>
      <c r="E42" s="127"/>
      <c r="F42" s="852"/>
      <c r="G42" s="224"/>
      <c r="H42" s="264"/>
      <c r="I42" s="230"/>
      <c r="J42" s="231"/>
      <c r="K42" s="232"/>
      <c r="L42" s="232"/>
      <c r="M42" s="232"/>
      <c r="N42" s="232"/>
      <c r="O42" s="232"/>
      <c r="P42" s="232"/>
      <c r="Q42" s="233"/>
      <c r="R42" s="256"/>
      <c r="S42" s="256"/>
      <c r="T42" s="259"/>
      <c r="U42" s="214">
        <f t="shared" si="15"/>
        <v>0</v>
      </c>
      <c r="V42" s="218">
        <f t="shared" si="15"/>
        <v>0</v>
      </c>
      <c r="W42" s="218">
        <f t="shared" si="15"/>
        <v>0</v>
      </c>
      <c r="X42" s="218">
        <f t="shared" si="15"/>
        <v>0</v>
      </c>
      <c r="Y42" s="212">
        <f t="shared" si="15"/>
        <v>0</v>
      </c>
      <c r="Z42" s="214">
        <f t="shared" si="16"/>
        <v>0</v>
      </c>
      <c r="AA42" s="218">
        <f t="shared" si="16"/>
        <v>0</v>
      </c>
      <c r="AB42" s="218">
        <f t="shared" si="16"/>
        <v>0</v>
      </c>
      <c r="AC42" s="218">
        <f t="shared" si="16"/>
        <v>0</v>
      </c>
      <c r="AD42" s="212">
        <f t="shared" si="16"/>
        <v>0</v>
      </c>
      <c r="AE42" s="252"/>
      <c r="AF42" s="252"/>
      <c r="AH42" s="249">
        <f t="shared" si="17"/>
        <v>0</v>
      </c>
      <c r="AI42" s="238"/>
      <c r="AJ42" s="238"/>
      <c r="AK42" s="238"/>
      <c r="AL42" s="239"/>
      <c r="AM42" s="254"/>
      <c r="AN42" s="262"/>
      <c r="AO42" s="249">
        <f t="shared" si="18"/>
        <v>0</v>
      </c>
      <c r="AP42" s="238"/>
      <c r="AQ42" s="238"/>
      <c r="AR42" s="238"/>
      <c r="AS42" s="242"/>
      <c r="AT42" s="214">
        <f t="shared" si="25"/>
        <v>0</v>
      </c>
      <c r="AU42" s="238"/>
      <c r="AV42" s="238"/>
      <c r="AW42" s="238"/>
      <c r="AX42" s="239"/>
      <c r="AY42" s="249">
        <f t="shared" si="19"/>
        <v>0</v>
      </c>
      <c r="AZ42" s="238"/>
      <c r="BA42" s="238"/>
      <c r="BB42" s="238"/>
      <c r="BC42" s="246"/>
      <c r="BD42" s="254"/>
      <c r="BE42" s="252"/>
      <c r="BF42" s="249">
        <f t="shared" si="20"/>
        <v>0</v>
      </c>
      <c r="BG42" s="238"/>
      <c r="BH42" s="238"/>
      <c r="BI42" s="238"/>
      <c r="BJ42" s="239"/>
      <c r="BK42" s="249">
        <f t="shared" si="21"/>
        <v>0</v>
      </c>
      <c r="BL42" s="238"/>
      <c r="BM42" s="238"/>
      <c r="BN42" s="238"/>
      <c r="BO42" s="246"/>
      <c r="BP42" s="223">
        <f t="shared" si="22"/>
        <v>0</v>
      </c>
      <c r="BQ42" s="238"/>
      <c r="BR42" s="238"/>
      <c r="BS42" s="238"/>
      <c r="BT42" s="246"/>
      <c r="BU42" s="249">
        <f t="shared" si="23"/>
        <v>0</v>
      </c>
      <c r="BV42" s="238"/>
      <c r="BW42" s="238"/>
      <c r="BX42" s="238"/>
      <c r="BY42" s="246"/>
      <c r="CA42" s="222">
        <v>28</v>
      </c>
      <c r="CF42" s="216">
        <f t="shared" si="24"/>
        <v>0</v>
      </c>
    </row>
    <row r="43" spans="1:84" hidden="1" x14ac:dyDescent="0.15">
      <c r="A43" s="213">
        <f t="shared" si="14"/>
        <v>29</v>
      </c>
      <c r="B43" s="236"/>
      <c r="C43" s="880"/>
      <c r="D43" s="133"/>
      <c r="E43" s="134"/>
      <c r="F43" s="135"/>
      <c r="G43" s="224"/>
      <c r="H43" s="263"/>
      <c r="I43" s="230"/>
      <c r="J43" s="231"/>
      <c r="K43" s="232"/>
      <c r="L43" s="232"/>
      <c r="M43" s="232"/>
      <c r="N43" s="232"/>
      <c r="O43" s="232"/>
      <c r="P43" s="232"/>
      <c r="Q43" s="233"/>
      <c r="R43" s="255"/>
      <c r="S43" s="255"/>
      <c r="T43" s="258"/>
      <c r="U43" s="214">
        <f t="shared" si="15"/>
        <v>0</v>
      </c>
      <c r="V43" s="218">
        <f t="shared" si="15"/>
        <v>0</v>
      </c>
      <c r="W43" s="218">
        <f t="shared" si="15"/>
        <v>0</v>
      </c>
      <c r="X43" s="218">
        <f t="shared" si="15"/>
        <v>0</v>
      </c>
      <c r="Y43" s="212">
        <f t="shared" si="15"/>
        <v>0</v>
      </c>
      <c r="Z43" s="214">
        <f t="shared" si="16"/>
        <v>0</v>
      </c>
      <c r="AA43" s="218">
        <f t="shared" si="16"/>
        <v>0</v>
      </c>
      <c r="AB43" s="218">
        <f t="shared" si="16"/>
        <v>0</v>
      </c>
      <c r="AC43" s="218">
        <f t="shared" si="16"/>
        <v>0</v>
      </c>
      <c r="AD43" s="212">
        <f t="shared" si="16"/>
        <v>0</v>
      </c>
      <c r="AE43" s="252"/>
      <c r="AF43" s="252"/>
      <c r="AH43" s="249">
        <f t="shared" si="17"/>
        <v>0</v>
      </c>
      <c r="AI43" s="238"/>
      <c r="AJ43" s="238"/>
      <c r="AK43" s="238"/>
      <c r="AL43" s="239"/>
      <c r="AM43" s="254"/>
      <c r="AN43" s="262"/>
      <c r="AO43" s="249">
        <f t="shared" si="18"/>
        <v>0</v>
      </c>
      <c r="AP43" s="238"/>
      <c r="AQ43" s="238"/>
      <c r="AR43" s="238"/>
      <c r="AS43" s="242"/>
      <c r="AT43" s="214">
        <f t="shared" si="25"/>
        <v>0</v>
      </c>
      <c r="AU43" s="238"/>
      <c r="AV43" s="238"/>
      <c r="AW43" s="238"/>
      <c r="AX43" s="239"/>
      <c r="AY43" s="249">
        <f t="shared" si="19"/>
        <v>0</v>
      </c>
      <c r="AZ43" s="238"/>
      <c r="BA43" s="238"/>
      <c r="BB43" s="238"/>
      <c r="BC43" s="246"/>
      <c r="BD43" s="254"/>
      <c r="BE43" s="252"/>
      <c r="BF43" s="249">
        <f t="shared" si="20"/>
        <v>0</v>
      </c>
      <c r="BG43" s="238"/>
      <c r="BH43" s="238"/>
      <c r="BI43" s="238"/>
      <c r="BJ43" s="239"/>
      <c r="BK43" s="249">
        <f t="shared" si="21"/>
        <v>0</v>
      </c>
      <c r="BL43" s="238"/>
      <c r="BM43" s="238"/>
      <c r="BN43" s="238"/>
      <c r="BO43" s="246"/>
      <c r="BP43" s="223">
        <f t="shared" si="22"/>
        <v>0</v>
      </c>
      <c r="BQ43" s="238"/>
      <c r="BR43" s="238"/>
      <c r="BS43" s="238"/>
      <c r="BT43" s="246"/>
      <c r="BU43" s="249">
        <f t="shared" si="23"/>
        <v>0</v>
      </c>
      <c r="BV43" s="238"/>
      <c r="BW43" s="238"/>
      <c r="BX43" s="238"/>
      <c r="BY43" s="246"/>
      <c r="CA43" s="222">
        <v>29</v>
      </c>
      <c r="CF43" s="216">
        <f t="shared" si="24"/>
        <v>0</v>
      </c>
    </row>
    <row r="44" spans="1:84" hidden="1" x14ac:dyDescent="0.15">
      <c r="A44" s="213">
        <f t="shared" si="14"/>
        <v>30</v>
      </c>
      <c r="B44" s="236"/>
      <c r="C44" s="880"/>
      <c r="D44" s="133"/>
      <c r="E44" s="134"/>
      <c r="F44" s="135"/>
      <c r="G44" s="224"/>
      <c r="H44" s="264"/>
      <c r="I44" s="230"/>
      <c r="J44" s="231"/>
      <c r="K44" s="232"/>
      <c r="L44" s="232"/>
      <c r="M44" s="232"/>
      <c r="N44" s="232"/>
      <c r="O44" s="232"/>
      <c r="P44" s="232"/>
      <c r="Q44" s="233"/>
      <c r="R44" s="256"/>
      <c r="S44" s="256"/>
      <c r="T44" s="258"/>
      <c r="U44" s="214">
        <f t="shared" si="15"/>
        <v>0</v>
      </c>
      <c r="V44" s="218">
        <f t="shared" si="15"/>
        <v>0</v>
      </c>
      <c r="W44" s="218">
        <f t="shared" si="15"/>
        <v>0</v>
      </c>
      <c r="X44" s="218">
        <f t="shared" si="15"/>
        <v>0</v>
      </c>
      <c r="Y44" s="212">
        <f t="shared" si="15"/>
        <v>0</v>
      </c>
      <c r="Z44" s="214">
        <f t="shared" si="16"/>
        <v>0</v>
      </c>
      <c r="AA44" s="218">
        <f t="shared" si="16"/>
        <v>0</v>
      </c>
      <c r="AB44" s="218">
        <f t="shared" si="16"/>
        <v>0</v>
      </c>
      <c r="AC44" s="218">
        <f t="shared" si="16"/>
        <v>0</v>
      </c>
      <c r="AD44" s="212">
        <f t="shared" si="16"/>
        <v>0</v>
      </c>
      <c r="AE44" s="252"/>
      <c r="AF44" s="252"/>
      <c r="AH44" s="249">
        <f t="shared" si="17"/>
        <v>0</v>
      </c>
      <c r="AI44" s="238"/>
      <c r="AJ44" s="238"/>
      <c r="AK44" s="238"/>
      <c r="AL44" s="239"/>
      <c r="AM44" s="254"/>
      <c r="AN44" s="262"/>
      <c r="AO44" s="249">
        <f t="shared" si="18"/>
        <v>0</v>
      </c>
      <c r="AP44" s="238"/>
      <c r="AQ44" s="238"/>
      <c r="AR44" s="238"/>
      <c r="AS44" s="242"/>
      <c r="AT44" s="214">
        <f t="shared" si="25"/>
        <v>0</v>
      </c>
      <c r="AU44" s="238"/>
      <c r="AV44" s="238"/>
      <c r="AW44" s="238"/>
      <c r="AX44" s="239"/>
      <c r="AY44" s="249">
        <f t="shared" si="19"/>
        <v>0</v>
      </c>
      <c r="AZ44" s="238"/>
      <c r="BA44" s="238"/>
      <c r="BB44" s="238"/>
      <c r="BC44" s="246"/>
      <c r="BD44" s="254"/>
      <c r="BE44" s="252"/>
      <c r="BF44" s="249">
        <f t="shared" si="20"/>
        <v>0</v>
      </c>
      <c r="BG44" s="238"/>
      <c r="BH44" s="238"/>
      <c r="BI44" s="238"/>
      <c r="BJ44" s="239"/>
      <c r="BK44" s="249">
        <f t="shared" si="21"/>
        <v>0</v>
      </c>
      <c r="BL44" s="238"/>
      <c r="BM44" s="238"/>
      <c r="BN44" s="238"/>
      <c r="BO44" s="246"/>
      <c r="BP44" s="223">
        <f t="shared" si="22"/>
        <v>0</v>
      </c>
      <c r="BQ44" s="238"/>
      <c r="BR44" s="238"/>
      <c r="BS44" s="238"/>
      <c r="BT44" s="246"/>
      <c r="BU44" s="249">
        <f t="shared" si="23"/>
        <v>0</v>
      </c>
      <c r="BV44" s="238"/>
      <c r="BW44" s="238"/>
      <c r="BX44" s="238"/>
      <c r="BY44" s="246"/>
      <c r="CA44" s="222">
        <v>30</v>
      </c>
      <c r="CF44" s="216">
        <f t="shared" si="24"/>
        <v>0</v>
      </c>
    </row>
    <row r="45" spans="1:84" hidden="1" x14ac:dyDescent="0.15">
      <c r="A45" s="213">
        <f t="shared" si="14"/>
        <v>31</v>
      </c>
      <c r="B45" s="236"/>
      <c r="C45" s="136"/>
      <c r="D45" s="133"/>
      <c r="E45" s="127"/>
      <c r="F45" s="135"/>
      <c r="G45" s="225"/>
      <c r="H45" s="263"/>
      <c r="I45" s="230"/>
      <c r="J45" s="231"/>
      <c r="K45" s="232"/>
      <c r="L45" s="232"/>
      <c r="M45" s="232"/>
      <c r="N45" s="232"/>
      <c r="O45" s="232"/>
      <c r="P45" s="232"/>
      <c r="Q45" s="233"/>
      <c r="R45" s="255"/>
      <c r="S45" s="255"/>
      <c r="T45" s="284"/>
      <c r="U45" s="214">
        <f t="shared" si="15"/>
        <v>0</v>
      </c>
      <c r="V45" s="218">
        <f t="shared" si="15"/>
        <v>0</v>
      </c>
      <c r="W45" s="218">
        <f t="shared" si="15"/>
        <v>0</v>
      </c>
      <c r="X45" s="218">
        <f t="shared" si="15"/>
        <v>0</v>
      </c>
      <c r="Y45" s="212">
        <f t="shared" si="15"/>
        <v>0</v>
      </c>
      <c r="Z45" s="214">
        <f t="shared" si="16"/>
        <v>0</v>
      </c>
      <c r="AA45" s="218">
        <f t="shared" si="16"/>
        <v>0</v>
      </c>
      <c r="AB45" s="218">
        <f t="shared" si="16"/>
        <v>0</v>
      </c>
      <c r="AC45" s="218">
        <f t="shared" si="16"/>
        <v>0</v>
      </c>
      <c r="AD45" s="212">
        <f t="shared" si="16"/>
        <v>0</v>
      </c>
      <c r="AE45" s="252"/>
      <c r="AF45" s="252"/>
      <c r="AH45" s="249">
        <f t="shared" si="17"/>
        <v>0</v>
      </c>
      <c r="AI45" s="238"/>
      <c r="AJ45" s="238"/>
      <c r="AK45" s="238"/>
      <c r="AL45" s="239"/>
      <c r="AM45" s="254"/>
      <c r="AN45" s="262"/>
      <c r="AO45" s="249">
        <f t="shared" si="18"/>
        <v>0</v>
      </c>
      <c r="AP45" s="238"/>
      <c r="AQ45" s="238"/>
      <c r="AR45" s="238"/>
      <c r="AS45" s="242"/>
      <c r="AT45" s="214">
        <f t="shared" si="25"/>
        <v>0</v>
      </c>
      <c r="AU45" s="238"/>
      <c r="AV45" s="238"/>
      <c r="AW45" s="238"/>
      <c r="AX45" s="239"/>
      <c r="AY45" s="249">
        <f t="shared" si="19"/>
        <v>0</v>
      </c>
      <c r="AZ45" s="238"/>
      <c r="BA45" s="238"/>
      <c r="BB45" s="238"/>
      <c r="BC45" s="246"/>
      <c r="BD45" s="254"/>
      <c r="BE45" s="252"/>
      <c r="BF45" s="249">
        <f t="shared" si="20"/>
        <v>0</v>
      </c>
      <c r="BG45" s="238"/>
      <c r="BH45" s="238"/>
      <c r="BI45" s="238"/>
      <c r="BJ45" s="239"/>
      <c r="BK45" s="249">
        <f t="shared" si="21"/>
        <v>0</v>
      </c>
      <c r="BL45" s="238"/>
      <c r="BM45" s="238"/>
      <c r="BN45" s="238"/>
      <c r="BO45" s="246"/>
      <c r="BP45" s="223">
        <f t="shared" si="22"/>
        <v>0</v>
      </c>
      <c r="BQ45" s="238"/>
      <c r="BR45" s="238"/>
      <c r="BS45" s="238"/>
      <c r="BT45" s="246"/>
      <c r="BU45" s="249">
        <f t="shared" si="23"/>
        <v>0</v>
      </c>
      <c r="BV45" s="238"/>
      <c r="BW45" s="238"/>
      <c r="BX45" s="238"/>
      <c r="BY45" s="246"/>
      <c r="CA45" s="222">
        <v>31</v>
      </c>
      <c r="CF45" s="216">
        <f t="shared" si="24"/>
        <v>0</v>
      </c>
    </row>
    <row r="46" spans="1:84" hidden="1" x14ac:dyDescent="0.15">
      <c r="A46" s="213">
        <f t="shared" si="14"/>
        <v>32</v>
      </c>
      <c r="B46" s="236"/>
      <c r="C46" s="881"/>
      <c r="D46" s="882"/>
      <c r="E46" s="883"/>
      <c r="F46" s="884"/>
      <c r="G46" s="224"/>
      <c r="H46" s="263"/>
      <c r="I46" s="230"/>
      <c r="J46" s="231"/>
      <c r="K46" s="232"/>
      <c r="L46" s="232"/>
      <c r="M46" s="232"/>
      <c r="N46" s="232"/>
      <c r="O46" s="232"/>
      <c r="P46" s="232"/>
      <c r="Q46" s="233"/>
      <c r="R46" s="255"/>
      <c r="S46" s="255"/>
      <c r="T46" s="258"/>
      <c r="U46" s="214">
        <f t="shared" si="15"/>
        <v>0</v>
      </c>
      <c r="V46" s="218">
        <f t="shared" si="15"/>
        <v>0</v>
      </c>
      <c r="W46" s="218">
        <f t="shared" si="15"/>
        <v>0</v>
      </c>
      <c r="X46" s="218">
        <f t="shared" si="15"/>
        <v>0</v>
      </c>
      <c r="Y46" s="212">
        <f t="shared" si="15"/>
        <v>0</v>
      </c>
      <c r="Z46" s="214">
        <f t="shared" si="16"/>
        <v>0</v>
      </c>
      <c r="AA46" s="218">
        <f t="shared" si="16"/>
        <v>0</v>
      </c>
      <c r="AB46" s="218">
        <f t="shared" si="16"/>
        <v>0</v>
      </c>
      <c r="AC46" s="218">
        <f t="shared" si="16"/>
        <v>0</v>
      </c>
      <c r="AD46" s="212">
        <f t="shared" si="16"/>
        <v>0</v>
      </c>
      <c r="AE46" s="252"/>
      <c r="AF46" s="252"/>
      <c r="AH46" s="249">
        <f t="shared" si="17"/>
        <v>0</v>
      </c>
      <c r="AI46" s="238"/>
      <c r="AJ46" s="238"/>
      <c r="AK46" s="238"/>
      <c r="AL46" s="239"/>
      <c r="AM46" s="254"/>
      <c r="AN46" s="262"/>
      <c r="AO46" s="249">
        <f t="shared" si="18"/>
        <v>0</v>
      </c>
      <c r="AP46" s="238"/>
      <c r="AQ46" s="238"/>
      <c r="AR46" s="238"/>
      <c r="AS46" s="242"/>
      <c r="AT46" s="214">
        <f t="shared" si="25"/>
        <v>0</v>
      </c>
      <c r="AU46" s="238"/>
      <c r="AV46" s="238"/>
      <c r="AW46" s="238"/>
      <c r="AX46" s="239"/>
      <c r="AY46" s="249">
        <f t="shared" si="19"/>
        <v>0</v>
      </c>
      <c r="AZ46" s="238"/>
      <c r="BA46" s="238"/>
      <c r="BB46" s="238"/>
      <c r="BC46" s="246"/>
      <c r="BD46" s="254"/>
      <c r="BE46" s="252"/>
      <c r="BF46" s="249">
        <f t="shared" si="20"/>
        <v>0</v>
      </c>
      <c r="BG46" s="238"/>
      <c r="BH46" s="238"/>
      <c r="BI46" s="238"/>
      <c r="BJ46" s="239"/>
      <c r="BK46" s="249">
        <f t="shared" si="21"/>
        <v>0</v>
      </c>
      <c r="BL46" s="238"/>
      <c r="BM46" s="238"/>
      <c r="BN46" s="238"/>
      <c r="BO46" s="246"/>
      <c r="BP46" s="223">
        <f t="shared" si="22"/>
        <v>0</v>
      </c>
      <c r="BQ46" s="238"/>
      <c r="BR46" s="238"/>
      <c r="BS46" s="238"/>
      <c r="BT46" s="246"/>
      <c r="BU46" s="249">
        <f t="shared" si="23"/>
        <v>0</v>
      </c>
      <c r="BV46" s="238"/>
      <c r="BW46" s="238"/>
      <c r="BX46" s="238"/>
      <c r="BY46" s="246"/>
      <c r="CA46" s="222">
        <v>32</v>
      </c>
      <c r="CF46" s="216">
        <f t="shared" si="24"/>
        <v>0</v>
      </c>
    </row>
    <row r="47" spans="1:84" hidden="1" x14ac:dyDescent="0.15">
      <c r="A47" s="213">
        <f t="shared" si="14"/>
        <v>33</v>
      </c>
      <c r="B47" s="236"/>
      <c r="C47" s="880"/>
      <c r="D47" s="133"/>
      <c r="E47" s="134"/>
      <c r="F47" s="135"/>
      <c r="G47" s="224"/>
      <c r="H47" s="263"/>
      <c r="I47" s="230"/>
      <c r="J47" s="231"/>
      <c r="K47" s="232"/>
      <c r="L47" s="232"/>
      <c r="M47" s="232"/>
      <c r="N47" s="232"/>
      <c r="O47" s="232"/>
      <c r="P47" s="232"/>
      <c r="Q47" s="233"/>
      <c r="R47" s="255"/>
      <c r="S47" s="255"/>
      <c r="T47" s="258"/>
      <c r="U47" s="214">
        <f t="shared" si="15"/>
        <v>0</v>
      </c>
      <c r="V47" s="218">
        <f t="shared" si="15"/>
        <v>0</v>
      </c>
      <c r="W47" s="218">
        <f t="shared" si="15"/>
        <v>0</v>
      </c>
      <c r="X47" s="218">
        <f t="shared" si="15"/>
        <v>0</v>
      </c>
      <c r="Y47" s="212">
        <f t="shared" si="15"/>
        <v>0</v>
      </c>
      <c r="Z47" s="214">
        <f t="shared" si="16"/>
        <v>0</v>
      </c>
      <c r="AA47" s="218">
        <f t="shared" si="16"/>
        <v>0</v>
      </c>
      <c r="AB47" s="218">
        <f t="shared" si="16"/>
        <v>0</v>
      </c>
      <c r="AC47" s="218">
        <f t="shared" si="16"/>
        <v>0</v>
      </c>
      <c r="AD47" s="212">
        <f t="shared" si="16"/>
        <v>0</v>
      </c>
      <c r="AE47" s="252"/>
      <c r="AF47" s="252"/>
      <c r="AH47" s="249">
        <f t="shared" ref="AH47:AH78" si="26">SUM(AI47:AL47)</f>
        <v>0</v>
      </c>
      <c r="AI47" s="238"/>
      <c r="AJ47" s="238"/>
      <c r="AK47" s="238"/>
      <c r="AL47" s="239"/>
      <c r="AM47" s="254"/>
      <c r="AN47" s="262"/>
      <c r="AO47" s="249">
        <f t="shared" si="18"/>
        <v>0</v>
      </c>
      <c r="AP47" s="238"/>
      <c r="AQ47" s="238"/>
      <c r="AR47" s="238"/>
      <c r="AS47" s="242"/>
      <c r="AT47" s="214">
        <f t="shared" si="25"/>
        <v>0</v>
      </c>
      <c r="AU47" s="238"/>
      <c r="AV47" s="238"/>
      <c r="AW47" s="238"/>
      <c r="AX47" s="239"/>
      <c r="AY47" s="249">
        <f t="shared" si="19"/>
        <v>0</v>
      </c>
      <c r="AZ47" s="238"/>
      <c r="BA47" s="238"/>
      <c r="BB47" s="238"/>
      <c r="BC47" s="246"/>
      <c r="BD47" s="254"/>
      <c r="BE47" s="252"/>
      <c r="BF47" s="249">
        <f t="shared" si="20"/>
        <v>0</v>
      </c>
      <c r="BG47" s="238"/>
      <c r="BH47" s="238"/>
      <c r="BI47" s="238"/>
      <c r="BJ47" s="239"/>
      <c r="BK47" s="249">
        <f t="shared" si="21"/>
        <v>0</v>
      </c>
      <c r="BL47" s="238"/>
      <c r="BM47" s="238"/>
      <c r="BN47" s="238"/>
      <c r="BO47" s="246"/>
      <c r="BP47" s="223">
        <f t="shared" si="22"/>
        <v>0</v>
      </c>
      <c r="BQ47" s="238"/>
      <c r="BR47" s="238"/>
      <c r="BS47" s="238"/>
      <c r="BT47" s="246"/>
      <c r="BU47" s="249">
        <f t="shared" si="23"/>
        <v>0</v>
      </c>
      <c r="BV47" s="238"/>
      <c r="BW47" s="238"/>
      <c r="BX47" s="238"/>
      <c r="BY47" s="246"/>
      <c r="CA47" s="222">
        <v>33</v>
      </c>
      <c r="CF47" s="216">
        <f t="shared" si="24"/>
        <v>0</v>
      </c>
    </row>
    <row r="48" spans="1:84" hidden="1" x14ac:dyDescent="0.15">
      <c r="A48" s="213">
        <f t="shared" si="14"/>
        <v>34</v>
      </c>
      <c r="B48" s="236"/>
      <c r="C48" s="880"/>
      <c r="D48" s="133"/>
      <c r="E48" s="134"/>
      <c r="F48" s="135"/>
      <c r="G48" s="224"/>
      <c r="H48" s="263"/>
      <c r="I48" s="230"/>
      <c r="J48" s="231"/>
      <c r="K48" s="232"/>
      <c r="L48" s="232"/>
      <c r="M48" s="232"/>
      <c r="N48" s="232"/>
      <c r="O48" s="232"/>
      <c r="P48" s="232"/>
      <c r="Q48" s="233"/>
      <c r="R48" s="255"/>
      <c r="S48" s="255"/>
      <c r="T48" s="258"/>
      <c r="U48" s="214">
        <f t="shared" si="15"/>
        <v>0</v>
      </c>
      <c r="V48" s="218">
        <f t="shared" si="15"/>
        <v>0</v>
      </c>
      <c r="W48" s="218">
        <f t="shared" si="15"/>
        <v>0</v>
      </c>
      <c r="X48" s="218">
        <f t="shared" si="15"/>
        <v>0</v>
      </c>
      <c r="Y48" s="212">
        <f t="shared" si="15"/>
        <v>0</v>
      </c>
      <c r="Z48" s="214">
        <f t="shared" si="16"/>
        <v>0</v>
      </c>
      <c r="AA48" s="218">
        <f t="shared" si="16"/>
        <v>0</v>
      </c>
      <c r="AB48" s="218">
        <f t="shared" si="16"/>
        <v>0</v>
      </c>
      <c r="AC48" s="218">
        <f t="shared" si="16"/>
        <v>0</v>
      </c>
      <c r="AD48" s="212">
        <f t="shared" si="16"/>
        <v>0</v>
      </c>
      <c r="AE48" s="252"/>
      <c r="AF48" s="252"/>
      <c r="AH48" s="249">
        <f t="shared" si="26"/>
        <v>0</v>
      </c>
      <c r="AI48" s="238"/>
      <c r="AJ48" s="238"/>
      <c r="AK48" s="238"/>
      <c r="AL48" s="239"/>
      <c r="AM48" s="254"/>
      <c r="AN48" s="262"/>
      <c r="AO48" s="249">
        <f t="shared" si="18"/>
        <v>0</v>
      </c>
      <c r="AP48" s="238"/>
      <c r="AQ48" s="238"/>
      <c r="AR48" s="238"/>
      <c r="AS48" s="242"/>
      <c r="AT48" s="214">
        <f t="shared" si="25"/>
        <v>0</v>
      </c>
      <c r="AU48" s="238"/>
      <c r="AV48" s="238"/>
      <c r="AW48" s="238"/>
      <c r="AX48" s="239"/>
      <c r="AY48" s="249">
        <f t="shared" si="19"/>
        <v>0</v>
      </c>
      <c r="AZ48" s="238"/>
      <c r="BA48" s="238"/>
      <c r="BB48" s="238"/>
      <c r="BC48" s="246"/>
      <c r="BD48" s="254"/>
      <c r="BE48" s="252"/>
      <c r="BF48" s="249">
        <f t="shared" si="20"/>
        <v>0</v>
      </c>
      <c r="BG48" s="238"/>
      <c r="BH48" s="238"/>
      <c r="BI48" s="238"/>
      <c r="BJ48" s="239"/>
      <c r="BK48" s="249">
        <f t="shared" si="21"/>
        <v>0</v>
      </c>
      <c r="BL48" s="238"/>
      <c r="BM48" s="238"/>
      <c r="BN48" s="238"/>
      <c r="BO48" s="246"/>
      <c r="BP48" s="223">
        <f t="shared" si="22"/>
        <v>0</v>
      </c>
      <c r="BQ48" s="238"/>
      <c r="BR48" s="238"/>
      <c r="BS48" s="238"/>
      <c r="BT48" s="246"/>
      <c r="BU48" s="249">
        <f t="shared" si="23"/>
        <v>0</v>
      </c>
      <c r="BV48" s="238"/>
      <c r="BW48" s="238"/>
      <c r="BX48" s="238"/>
      <c r="BY48" s="246"/>
      <c r="CA48" s="222">
        <v>34</v>
      </c>
      <c r="CF48" s="216">
        <f t="shared" si="24"/>
        <v>0</v>
      </c>
    </row>
    <row r="49" spans="1:84" hidden="1" x14ac:dyDescent="0.15">
      <c r="A49" s="213">
        <f t="shared" si="14"/>
        <v>35</v>
      </c>
      <c r="B49" s="236"/>
      <c r="C49" s="880"/>
      <c r="D49" s="133"/>
      <c r="E49" s="127"/>
      <c r="F49" s="135"/>
      <c r="G49" s="224"/>
      <c r="H49" s="263"/>
      <c r="I49" s="230"/>
      <c r="J49" s="231"/>
      <c r="K49" s="232"/>
      <c r="L49" s="232"/>
      <c r="M49" s="232"/>
      <c r="N49" s="232"/>
      <c r="O49" s="232"/>
      <c r="P49" s="232"/>
      <c r="Q49" s="233"/>
      <c r="R49" s="255"/>
      <c r="S49" s="255"/>
      <c r="T49" s="258"/>
      <c r="U49" s="214">
        <f t="shared" si="15"/>
        <v>0</v>
      </c>
      <c r="V49" s="218">
        <f t="shared" si="15"/>
        <v>0</v>
      </c>
      <c r="W49" s="218">
        <f t="shared" si="15"/>
        <v>0</v>
      </c>
      <c r="X49" s="218">
        <f t="shared" si="15"/>
        <v>0</v>
      </c>
      <c r="Y49" s="212">
        <f t="shared" si="15"/>
        <v>0</v>
      </c>
      <c r="Z49" s="214">
        <f t="shared" si="16"/>
        <v>0</v>
      </c>
      <c r="AA49" s="218">
        <f t="shared" si="16"/>
        <v>0</v>
      </c>
      <c r="AB49" s="218">
        <f t="shared" si="16"/>
        <v>0</v>
      </c>
      <c r="AC49" s="218">
        <f t="shared" si="16"/>
        <v>0</v>
      </c>
      <c r="AD49" s="212">
        <f t="shared" si="16"/>
        <v>0</v>
      </c>
      <c r="AE49" s="252"/>
      <c r="AF49" s="252"/>
      <c r="AH49" s="249">
        <f t="shared" si="26"/>
        <v>0</v>
      </c>
      <c r="AI49" s="238"/>
      <c r="AJ49" s="238"/>
      <c r="AK49" s="238"/>
      <c r="AL49" s="239"/>
      <c r="AM49" s="254"/>
      <c r="AN49" s="262"/>
      <c r="AO49" s="249">
        <f t="shared" si="18"/>
        <v>0</v>
      </c>
      <c r="AP49" s="238"/>
      <c r="AQ49" s="238"/>
      <c r="AR49" s="238"/>
      <c r="AS49" s="242"/>
      <c r="AT49" s="214">
        <f t="shared" si="25"/>
        <v>0</v>
      </c>
      <c r="AU49" s="238"/>
      <c r="AV49" s="238"/>
      <c r="AW49" s="238"/>
      <c r="AX49" s="239"/>
      <c r="AY49" s="249">
        <f t="shared" si="19"/>
        <v>0</v>
      </c>
      <c r="AZ49" s="238"/>
      <c r="BA49" s="238"/>
      <c r="BB49" s="238"/>
      <c r="BC49" s="246"/>
      <c r="BD49" s="254"/>
      <c r="BE49" s="252"/>
      <c r="BF49" s="249">
        <f t="shared" si="20"/>
        <v>0</v>
      </c>
      <c r="BG49" s="238"/>
      <c r="BH49" s="238"/>
      <c r="BI49" s="238"/>
      <c r="BJ49" s="239"/>
      <c r="BK49" s="249">
        <f t="shared" si="21"/>
        <v>0</v>
      </c>
      <c r="BL49" s="238"/>
      <c r="BM49" s="238"/>
      <c r="BN49" s="238"/>
      <c r="BO49" s="246"/>
      <c r="BP49" s="223">
        <f t="shared" si="22"/>
        <v>0</v>
      </c>
      <c r="BQ49" s="238"/>
      <c r="BR49" s="238"/>
      <c r="BS49" s="238"/>
      <c r="BT49" s="246"/>
      <c r="BU49" s="249">
        <f t="shared" si="23"/>
        <v>0</v>
      </c>
      <c r="BV49" s="238"/>
      <c r="BW49" s="238"/>
      <c r="BX49" s="238"/>
      <c r="BY49" s="246"/>
      <c r="CA49" s="222">
        <v>35</v>
      </c>
      <c r="CF49" s="216">
        <f t="shared" si="24"/>
        <v>0</v>
      </c>
    </row>
    <row r="50" spans="1:84" hidden="1" x14ac:dyDescent="0.15">
      <c r="A50" s="213">
        <f t="shared" si="14"/>
        <v>36</v>
      </c>
      <c r="B50" s="236"/>
      <c r="C50" s="136"/>
      <c r="D50" s="133"/>
      <c r="E50" s="127"/>
      <c r="F50" s="852"/>
      <c r="G50" s="224"/>
      <c r="H50" s="264"/>
      <c r="I50" s="230"/>
      <c r="J50" s="231"/>
      <c r="K50" s="232"/>
      <c r="L50" s="232"/>
      <c r="M50" s="232"/>
      <c r="N50" s="232"/>
      <c r="O50" s="232"/>
      <c r="P50" s="232"/>
      <c r="Q50" s="233"/>
      <c r="R50" s="444"/>
      <c r="S50" s="444"/>
      <c r="T50" s="259"/>
      <c r="U50" s="214">
        <f t="shared" si="15"/>
        <v>0</v>
      </c>
      <c r="V50" s="218">
        <f t="shared" si="15"/>
        <v>0</v>
      </c>
      <c r="W50" s="218">
        <f t="shared" si="15"/>
        <v>0</v>
      </c>
      <c r="X50" s="218">
        <f t="shared" si="15"/>
        <v>0</v>
      </c>
      <c r="Y50" s="212">
        <f t="shared" si="15"/>
        <v>0</v>
      </c>
      <c r="Z50" s="214">
        <f t="shared" si="16"/>
        <v>0</v>
      </c>
      <c r="AA50" s="218">
        <f t="shared" si="16"/>
        <v>0</v>
      </c>
      <c r="AB50" s="218">
        <f t="shared" si="16"/>
        <v>0</v>
      </c>
      <c r="AC50" s="218">
        <f t="shared" si="16"/>
        <v>0</v>
      </c>
      <c r="AD50" s="212">
        <f t="shared" si="16"/>
        <v>0</v>
      </c>
      <c r="AE50" s="252"/>
      <c r="AF50" s="252"/>
      <c r="AH50" s="249">
        <f t="shared" si="26"/>
        <v>0</v>
      </c>
      <c r="AI50" s="238"/>
      <c r="AJ50" s="238"/>
      <c r="AK50" s="238"/>
      <c r="AL50" s="239"/>
      <c r="AM50" s="254"/>
      <c r="AN50" s="262"/>
      <c r="AO50" s="249">
        <f t="shared" si="18"/>
        <v>0</v>
      </c>
      <c r="AP50" s="238"/>
      <c r="AQ50" s="238"/>
      <c r="AR50" s="238"/>
      <c r="AS50" s="242"/>
      <c r="AT50" s="214">
        <f t="shared" si="25"/>
        <v>0</v>
      </c>
      <c r="AU50" s="238"/>
      <c r="AV50" s="238"/>
      <c r="AW50" s="238"/>
      <c r="AX50" s="239"/>
      <c r="AY50" s="249">
        <f t="shared" si="19"/>
        <v>0</v>
      </c>
      <c r="AZ50" s="238"/>
      <c r="BA50" s="238"/>
      <c r="BB50" s="238"/>
      <c r="BC50" s="246"/>
      <c r="BD50" s="254"/>
      <c r="BE50" s="252"/>
      <c r="BF50" s="249">
        <f t="shared" si="20"/>
        <v>0</v>
      </c>
      <c r="BG50" s="238"/>
      <c r="BH50" s="238"/>
      <c r="BI50" s="238"/>
      <c r="BJ50" s="239"/>
      <c r="BK50" s="249">
        <f t="shared" si="21"/>
        <v>0</v>
      </c>
      <c r="BL50" s="238"/>
      <c r="BM50" s="238"/>
      <c r="BN50" s="238"/>
      <c r="BO50" s="246"/>
      <c r="BP50" s="223">
        <f t="shared" si="22"/>
        <v>0</v>
      </c>
      <c r="BQ50" s="238"/>
      <c r="BR50" s="238"/>
      <c r="BS50" s="238"/>
      <c r="BT50" s="246"/>
      <c r="BU50" s="249">
        <f t="shared" si="23"/>
        <v>0</v>
      </c>
      <c r="BV50" s="238"/>
      <c r="BW50" s="238"/>
      <c r="BX50" s="238"/>
      <c r="BY50" s="246"/>
      <c r="CA50" s="222">
        <v>36</v>
      </c>
      <c r="CF50" s="216">
        <f t="shared" si="24"/>
        <v>0</v>
      </c>
    </row>
    <row r="51" spans="1:84" hidden="1" x14ac:dyDescent="0.15">
      <c r="A51" s="213">
        <f t="shared" si="14"/>
        <v>37</v>
      </c>
      <c r="B51" s="236"/>
      <c r="C51" s="136"/>
      <c r="D51" s="133"/>
      <c r="E51" s="127"/>
      <c r="F51" s="852"/>
      <c r="G51" s="224"/>
      <c r="H51" s="264"/>
      <c r="I51" s="230"/>
      <c r="J51" s="231"/>
      <c r="K51" s="232"/>
      <c r="L51" s="232"/>
      <c r="M51" s="232"/>
      <c r="N51" s="232"/>
      <c r="O51" s="232"/>
      <c r="P51" s="232"/>
      <c r="Q51" s="233"/>
      <c r="R51" s="444"/>
      <c r="S51" s="444"/>
      <c r="T51" s="259"/>
      <c r="U51" s="214">
        <f t="shared" si="15"/>
        <v>0</v>
      </c>
      <c r="V51" s="218">
        <f t="shared" si="15"/>
        <v>0</v>
      </c>
      <c r="W51" s="218">
        <f t="shared" si="15"/>
        <v>0</v>
      </c>
      <c r="X51" s="218">
        <f t="shared" si="15"/>
        <v>0</v>
      </c>
      <c r="Y51" s="212">
        <f t="shared" si="15"/>
        <v>0</v>
      </c>
      <c r="Z51" s="214">
        <f t="shared" si="16"/>
        <v>0</v>
      </c>
      <c r="AA51" s="218">
        <f t="shared" si="16"/>
        <v>0</v>
      </c>
      <c r="AB51" s="218">
        <f t="shared" si="16"/>
        <v>0</v>
      </c>
      <c r="AC51" s="218">
        <f t="shared" si="16"/>
        <v>0</v>
      </c>
      <c r="AD51" s="212">
        <f t="shared" si="16"/>
        <v>0</v>
      </c>
      <c r="AE51" s="252"/>
      <c r="AF51" s="252"/>
      <c r="AH51" s="249">
        <f t="shared" si="26"/>
        <v>0</v>
      </c>
      <c r="AI51" s="238"/>
      <c r="AJ51" s="238"/>
      <c r="AK51" s="238"/>
      <c r="AL51" s="239"/>
      <c r="AM51" s="254"/>
      <c r="AN51" s="262"/>
      <c r="AO51" s="249">
        <f t="shared" si="18"/>
        <v>0</v>
      </c>
      <c r="AP51" s="238"/>
      <c r="AQ51" s="238"/>
      <c r="AR51" s="238"/>
      <c r="AS51" s="242"/>
      <c r="AT51" s="214">
        <f t="shared" si="25"/>
        <v>0</v>
      </c>
      <c r="AU51" s="238"/>
      <c r="AV51" s="238"/>
      <c r="AW51" s="238"/>
      <c r="AX51" s="239"/>
      <c r="AY51" s="249">
        <f t="shared" si="19"/>
        <v>0</v>
      </c>
      <c r="AZ51" s="238"/>
      <c r="BA51" s="238"/>
      <c r="BB51" s="238"/>
      <c r="BC51" s="246"/>
      <c r="BD51" s="254"/>
      <c r="BE51" s="252"/>
      <c r="BF51" s="249">
        <f t="shared" si="20"/>
        <v>0</v>
      </c>
      <c r="BG51" s="238"/>
      <c r="BH51" s="238"/>
      <c r="BI51" s="238"/>
      <c r="BJ51" s="239"/>
      <c r="BK51" s="249">
        <f t="shared" si="21"/>
        <v>0</v>
      </c>
      <c r="BL51" s="238"/>
      <c r="BM51" s="238"/>
      <c r="BN51" s="238"/>
      <c r="BO51" s="246"/>
      <c r="BP51" s="223">
        <f t="shared" si="22"/>
        <v>0</v>
      </c>
      <c r="BQ51" s="238"/>
      <c r="BR51" s="238"/>
      <c r="BS51" s="238"/>
      <c r="BT51" s="246"/>
      <c r="BU51" s="249">
        <f t="shared" si="23"/>
        <v>0</v>
      </c>
      <c r="BV51" s="238"/>
      <c r="BW51" s="238"/>
      <c r="BX51" s="238"/>
      <c r="BY51" s="246"/>
      <c r="CA51" s="222">
        <v>37</v>
      </c>
      <c r="CF51" s="216">
        <f t="shared" si="24"/>
        <v>0</v>
      </c>
    </row>
    <row r="52" spans="1:84" hidden="1" x14ac:dyDescent="0.15">
      <c r="A52" s="213">
        <f t="shared" si="14"/>
        <v>38</v>
      </c>
      <c r="B52" s="236"/>
      <c r="C52" s="136"/>
      <c r="D52" s="133"/>
      <c r="E52" s="127"/>
      <c r="F52" s="852"/>
      <c r="G52" s="224"/>
      <c r="H52" s="264"/>
      <c r="I52" s="230"/>
      <c r="J52" s="231"/>
      <c r="K52" s="232"/>
      <c r="L52" s="232"/>
      <c r="M52" s="232"/>
      <c r="N52" s="232"/>
      <c r="O52" s="232"/>
      <c r="P52" s="232"/>
      <c r="Q52" s="233"/>
      <c r="R52" s="444"/>
      <c r="S52" s="444"/>
      <c r="T52" s="259"/>
      <c r="U52" s="214">
        <f t="shared" si="15"/>
        <v>0</v>
      </c>
      <c r="V52" s="218">
        <f t="shared" si="15"/>
        <v>0</v>
      </c>
      <c r="W52" s="218">
        <f t="shared" si="15"/>
        <v>0</v>
      </c>
      <c r="X52" s="218">
        <f t="shared" si="15"/>
        <v>0</v>
      </c>
      <c r="Y52" s="212">
        <f t="shared" si="15"/>
        <v>0</v>
      </c>
      <c r="Z52" s="214">
        <f t="shared" si="16"/>
        <v>0</v>
      </c>
      <c r="AA52" s="218">
        <f t="shared" si="16"/>
        <v>0</v>
      </c>
      <c r="AB52" s="218">
        <f t="shared" si="16"/>
        <v>0</v>
      </c>
      <c r="AC52" s="218">
        <f t="shared" si="16"/>
        <v>0</v>
      </c>
      <c r="AD52" s="212">
        <f t="shared" si="16"/>
        <v>0</v>
      </c>
      <c r="AE52" s="252"/>
      <c r="AF52" s="252"/>
      <c r="AH52" s="249">
        <f t="shared" si="26"/>
        <v>0</v>
      </c>
      <c r="AI52" s="238"/>
      <c r="AJ52" s="238"/>
      <c r="AK52" s="238"/>
      <c r="AL52" s="239"/>
      <c r="AM52" s="254"/>
      <c r="AN52" s="262"/>
      <c r="AO52" s="249">
        <f t="shared" si="18"/>
        <v>0</v>
      </c>
      <c r="AP52" s="238"/>
      <c r="AQ52" s="238"/>
      <c r="AR52" s="238"/>
      <c r="AS52" s="242"/>
      <c r="AT52" s="214">
        <f t="shared" si="25"/>
        <v>0</v>
      </c>
      <c r="AU52" s="238"/>
      <c r="AV52" s="238"/>
      <c r="AW52" s="238"/>
      <c r="AX52" s="239"/>
      <c r="AY52" s="249">
        <f t="shared" si="19"/>
        <v>0</v>
      </c>
      <c r="AZ52" s="238"/>
      <c r="BA52" s="238"/>
      <c r="BB52" s="238"/>
      <c r="BC52" s="246"/>
      <c r="BD52" s="254"/>
      <c r="BE52" s="252"/>
      <c r="BF52" s="249">
        <f t="shared" si="20"/>
        <v>0</v>
      </c>
      <c r="BG52" s="238"/>
      <c r="BH52" s="238"/>
      <c r="BI52" s="238"/>
      <c r="BJ52" s="239"/>
      <c r="BK52" s="249">
        <f t="shared" si="21"/>
        <v>0</v>
      </c>
      <c r="BL52" s="238"/>
      <c r="BM52" s="238"/>
      <c r="BN52" s="238"/>
      <c r="BO52" s="246"/>
      <c r="BP52" s="223">
        <f t="shared" si="22"/>
        <v>0</v>
      </c>
      <c r="BQ52" s="238"/>
      <c r="BR52" s="238"/>
      <c r="BS52" s="238"/>
      <c r="BT52" s="246"/>
      <c r="BU52" s="249">
        <f t="shared" si="23"/>
        <v>0</v>
      </c>
      <c r="BV52" s="238"/>
      <c r="BW52" s="238"/>
      <c r="BX52" s="238"/>
      <c r="BY52" s="246"/>
      <c r="CA52" s="222">
        <v>38</v>
      </c>
      <c r="CF52" s="216">
        <f t="shared" si="24"/>
        <v>0</v>
      </c>
    </row>
    <row r="53" spans="1:84" hidden="1" x14ac:dyDescent="0.15">
      <c r="A53" s="213">
        <f t="shared" si="14"/>
        <v>39</v>
      </c>
      <c r="B53" s="236"/>
      <c r="C53" s="880"/>
      <c r="D53" s="133"/>
      <c r="E53" s="134"/>
      <c r="F53" s="135"/>
      <c r="G53" s="224"/>
      <c r="H53" s="263"/>
      <c r="I53" s="230"/>
      <c r="J53" s="231"/>
      <c r="K53" s="232"/>
      <c r="L53" s="232"/>
      <c r="M53" s="232"/>
      <c r="N53" s="232"/>
      <c r="O53" s="232"/>
      <c r="P53" s="232"/>
      <c r="Q53" s="233"/>
      <c r="R53" s="257"/>
      <c r="S53" s="257"/>
      <c r="T53" s="258"/>
      <c r="U53" s="214">
        <f t="shared" si="15"/>
        <v>0</v>
      </c>
      <c r="V53" s="218">
        <f t="shared" si="15"/>
        <v>0</v>
      </c>
      <c r="W53" s="218">
        <f t="shared" si="15"/>
        <v>0</v>
      </c>
      <c r="X53" s="218">
        <f t="shared" si="15"/>
        <v>0</v>
      </c>
      <c r="Y53" s="212">
        <f t="shared" si="15"/>
        <v>0</v>
      </c>
      <c r="Z53" s="214">
        <f t="shared" si="16"/>
        <v>0</v>
      </c>
      <c r="AA53" s="218">
        <f t="shared" si="16"/>
        <v>0</v>
      </c>
      <c r="AB53" s="218">
        <f t="shared" si="16"/>
        <v>0</v>
      </c>
      <c r="AC53" s="218">
        <f t="shared" si="16"/>
        <v>0</v>
      </c>
      <c r="AD53" s="212">
        <f t="shared" si="16"/>
        <v>0</v>
      </c>
      <c r="AE53" s="252"/>
      <c r="AF53" s="252"/>
      <c r="AH53" s="249">
        <f t="shared" si="26"/>
        <v>0</v>
      </c>
      <c r="AI53" s="238"/>
      <c r="AJ53" s="238"/>
      <c r="AK53" s="238"/>
      <c r="AL53" s="239"/>
      <c r="AM53" s="254"/>
      <c r="AN53" s="262"/>
      <c r="AO53" s="249">
        <f t="shared" si="18"/>
        <v>0</v>
      </c>
      <c r="AP53" s="238"/>
      <c r="AQ53" s="238"/>
      <c r="AR53" s="238"/>
      <c r="AS53" s="242"/>
      <c r="AT53" s="214">
        <f t="shared" si="25"/>
        <v>0</v>
      </c>
      <c r="AU53" s="238"/>
      <c r="AV53" s="238"/>
      <c r="AW53" s="238"/>
      <c r="AX53" s="239"/>
      <c r="AY53" s="249">
        <f t="shared" si="19"/>
        <v>0</v>
      </c>
      <c r="AZ53" s="238"/>
      <c r="BA53" s="238"/>
      <c r="BB53" s="238"/>
      <c r="BC53" s="246"/>
      <c r="BD53" s="254"/>
      <c r="BE53" s="252"/>
      <c r="BF53" s="249">
        <f t="shared" si="20"/>
        <v>0</v>
      </c>
      <c r="BG53" s="238"/>
      <c r="BH53" s="238"/>
      <c r="BI53" s="238"/>
      <c r="BJ53" s="239"/>
      <c r="BK53" s="249">
        <f t="shared" si="21"/>
        <v>0</v>
      </c>
      <c r="BL53" s="238"/>
      <c r="BM53" s="238"/>
      <c r="BN53" s="238"/>
      <c r="BO53" s="246"/>
      <c r="BP53" s="223">
        <f t="shared" si="22"/>
        <v>0</v>
      </c>
      <c r="BQ53" s="238"/>
      <c r="BR53" s="238"/>
      <c r="BS53" s="238"/>
      <c r="BT53" s="246"/>
      <c r="BU53" s="249">
        <f t="shared" si="23"/>
        <v>0</v>
      </c>
      <c r="BV53" s="238"/>
      <c r="BW53" s="238"/>
      <c r="BX53" s="238"/>
      <c r="BY53" s="246"/>
      <c r="CA53" s="222">
        <v>39</v>
      </c>
      <c r="CF53" s="216">
        <f t="shared" si="24"/>
        <v>0</v>
      </c>
    </row>
    <row r="54" spans="1:84" hidden="1" x14ac:dyDescent="0.15">
      <c r="A54" s="213">
        <f t="shared" si="14"/>
        <v>40</v>
      </c>
      <c r="B54" s="236"/>
      <c r="C54" s="880"/>
      <c r="D54" s="133"/>
      <c r="E54" s="134"/>
      <c r="F54" s="135"/>
      <c r="G54" s="224"/>
      <c r="H54" s="263"/>
      <c r="I54" s="230"/>
      <c r="J54" s="231"/>
      <c r="K54" s="232"/>
      <c r="L54" s="232"/>
      <c r="M54" s="232"/>
      <c r="N54" s="232"/>
      <c r="O54" s="232"/>
      <c r="P54" s="232"/>
      <c r="Q54" s="233"/>
      <c r="R54" s="257"/>
      <c r="S54" s="257"/>
      <c r="T54" s="259"/>
      <c r="U54" s="214">
        <f t="shared" si="15"/>
        <v>0</v>
      </c>
      <c r="V54" s="218">
        <f t="shared" si="15"/>
        <v>0</v>
      </c>
      <c r="W54" s="218">
        <f t="shared" si="15"/>
        <v>0</v>
      </c>
      <c r="X54" s="218">
        <f t="shared" si="15"/>
        <v>0</v>
      </c>
      <c r="Y54" s="212">
        <f t="shared" si="15"/>
        <v>0</v>
      </c>
      <c r="Z54" s="214">
        <f t="shared" si="16"/>
        <v>0</v>
      </c>
      <c r="AA54" s="218">
        <f t="shared" si="16"/>
        <v>0</v>
      </c>
      <c r="AB54" s="218">
        <f t="shared" si="16"/>
        <v>0</v>
      </c>
      <c r="AC54" s="218">
        <f t="shared" si="16"/>
        <v>0</v>
      </c>
      <c r="AD54" s="212">
        <f t="shared" si="16"/>
        <v>0</v>
      </c>
      <c r="AE54" s="252"/>
      <c r="AF54" s="252"/>
      <c r="AH54" s="249">
        <f t="shared" si="26"/>
        <v>0</v>
      </c>
      <c r="AI54" s="238"/>
      <c r="AJ54" s="238"/>
      <c r="AK54" s="238"/>
      <c r="AL54" s="239"/>
      <c r="AM54" s="254"/>
      <c r="AN54" s="262"/>
      <c r="AO54" s="249">
        <f t="shared" si="18"/>
        <v>0</v>
      </c>
      <c r="AP54" s="238"/>
      <c r="AQ54" s="238"/>
      <c r="AR54" s="238"/>
      <c r="AS54" s="242"/>
      <c r="AT54" s="214">
        <f t="shared" si="25"/>
        <v>0</v>
      </c>
      <c r="AU54" s="238"/>
      <c r="AV54" s="238"/>
      <c r="AW54" s="238"/>
      <c r="AX54" s="239"/>
      <c r="AY54" s="249">
        <f t="shared" si="19"/>
        <v>0</v>
      </c>
      <c r="AZ54" s="238"/>
      <c r="BA54" s="238"/>
      <c r="BB54" s="238"/>
      <c r="BC54" s="246"/>
      <c r="BD54" s="254"/>
      <c r="BE54" s="252"/>
      <c r="BF54" s="249">
        <f t="shared" si="20"/>
        <v>0</v>
      </c>
      <c r="BG54" s="238"/>
      <c r="BH54" s="238"/>
      <c r="BI54" s="238"/>
      <c r="BJ54" s="239"/>
      <c r="BK54" s="249">
        <f t="shared" si="21"/>
        <v>0</v>
      </c>
      <c r="BL54" s="238"/>
      <c r="BM54" s="238"/>
      <c r="BN54" s="238"/>
      <c r="BO54" s="246"/>
      <c r="BP54" s="223">
        <f t="shared" si="22"/>
        <v>0</v>
      </c>
      <c r="BQ54" s="238"/>
      <c r="BR54" s="238"/>
      <c r="BS54" s="238"/>
      <c r="BT54" s="246"/>
      <c r="BU54" s="249">
        <f t="shared" si="23"/>
        <v>0</v>
      </c>
      <c r="BV54" s="238"/>
      <c r="BW54" s="238"/>
      <c r="BX54" s="238"/>
      <c r="BY54" s="246"/>
      <c r="CA54" s="222">
        <v>40</v>
      </c>
      <c r="CF54" s="216">
        <f t="shared" si="24"/>
        <v>0</v>
      </c>
    </row>
    <row r="55" spans="1:84" hidden="1" x14ac:dyDescent="0.15">
      <c r="A55" s="213">
        <f t="shared" si="14"/>
        <v>41</v>
      </c>
      <c r="B55" s="236"/>
      <c r="C55" s="136"/>
      <c r="D55" s="133"/>
      <c r="E55" s="134"/>
      <c r="F55" s="135"/>
      <c r="G55" s="224"/>
      <c r="H55" s="263"/>
      <c r="I55" s="230"/>
      <c r="J55" s="231"/>
      <c r="K55" s="232"/>
      <c r="L55" s="232"/>
      <c r="M55" s="232"/>
      <c r="N55" s="232"/>
      <c r="O55" s="232"/>
      <c r="P55" s="232"/>
      <c r="Q55" s="233"/>
      <c r="R55" s="257"/>
      <c r="S55" s="257"/>
      <c r="T55" s="259"/>
      <c r="U55" s="214">
        <f t="shared" si="15"/>
        <v>0</v>
      </c>
      <c r="V55" s="218">
        <f t="shared" si="15"/>
        <v>0</v>
      </c>
      <c r="W55" s="218">
        <f t="shared" si="15"/>
        <v>0</v>
      </c>
      <c r="X55" s="218">
        <f t="shared" si="15"/>
        <v>0</v>
      </c>
      <c r="Y55" s="212">
        <f t="shared" si="15"/>
        <v>0</v>
      </c>
      <c r="Z55" s="215">
        <f t="shared" si="16"/>
        <v>0</v>
      </c>
      <c r="AA55" s="218">
        <f t="shared" si="16"/>
        <v>0</v>
      </c>
      <c r="AB55" s="218">
        <f t="shared" si="16"/>
        <v>0</v>
      </c>
      <c r="AC55" s="218">
        <f t="shared" si="16"/>
        <v>0</v>
      </c>
      <c r="AD55" s="212">
        <f t="shared" si="16"/>
        <v>0</v>
      </c>
      <c r="AE55" s="252"/>
      <c r="AF55" s="252"/>
      <c r="AH55" s="249">
        <f t="shared" si="26"/>
        <v>0</v>
      </c>
      <c r="AI55" s="238"/>
      <c r="AJ55" s="238"/>
      <c r="AK55" s="238"/>
      <c r="AL55" s="239"/>
      <c r="AM55" s="254"/>
      <c r="AN55" s="262"/>
      <c r="AO55" s="249">
        <f t="shared" si="18"/>
        <v>0</v>
      </c>
      <c r="AP55" s="238"/>
      <c r="AQ55" s="238"/>
      <c r="AR55" s="238"/>
      <c r="AS55" s="242"/>
      <c r="AT55" s="214">
        <f t="shared" si="25"/>
        <v>0</v>
      </c>
      <c r="AU55" s="238"/>
      <c r="AV55" s="238"/>
      <c r="AW55" s="238"/>
      <c r="AX55" s="239"/>
      <c r="AY55" s="250">
        <f t="shared" si="19"/>
        <v>0</v>
      </c>
      <c r="AZ55" s="238"/>
      <c r="BA55" s="238"/>
      <c r="BB55" s="238"/>
      <c r="BC55" s="246"/>
      <c r="BD55" s="254"/>
      <c r="BE55" s="252"/>
      <c r="BF55" s="249">
        <f t="shared" si="20"/>
        <v>0</v>
      </c>
      <c r="BG55" s="238"/>
      <c r="BH55" s="238"/>
      <c r="BI55" s="238"/>
      <c r="BJ55" s="239"/>
      <c r="BK55" s="249">
        <f t="shared" si="21"/>
        <v>0</v>
      </c>
      <c r="BL55" s="238"/>
      <c r="BM55" s="238"/>
      <c r="BN55" s="238"/>
      <c r="BO55" s="246"/>
      <c r="BP55" s="223">
        <f t="shared" si="22"/>
        <v>0</v>
      </c>
      <c r="BQ55" s="238"/>
      <c r="BR55" s="238"/>
      <c r="BS55" s="238"/>
      <c r="BT55" s="246"/>
      <c r="BU55" s="249">
        <f t="shared" si="23"/>
        <v>0</v>
      </c>
      <c r="BV55" s="238"/>
      <c r="BW55" s="238"/>
      <c r="BX55" s="238"/>
      <c r="BY55" s="246"/>
      <c r="CA55" s="222">
        <v>41</v>
      </c>
      <c r="CF55" s="216">
        <f t="shared" si="24"/>
        <v>0</v>
      </c>
    </row>
    <row r="56" spans="1:84" hidden="1" x14ac:dyDescent="0.15">
      <c r="A56" s="213">
        <f t="shared" si="14"/>
        <v>42</v>
      </c>
      <c r="B56" s="236"/>
      <c r="C56" s="880"/>
      <c r="D56" s="133"/>
      <c r="E56" s="134"/>
      <c r="F56" s="135"/>
      <c r="G56" s="224"/>
      <c r="H56" s="263"/>
      <c r="I56" s="230"/>
      <c r="J56" s="231"/>
      <c r="K56" s="232"/>
      <c r="L56" s="232"/>
      <c r="M56" s="232"/>
      <c r="N56" s="232"/>
      <c r="O56" s="232"/>
      <c r="P56" s="232"/>
      <c r="Q56" s="233"/>
      <c r="R56" s="257"/>
      <c r="S56" s="257"/>
      <c r="T56" s="259"/>
      <c r="U56" s="214">
        <f t="shared" si="15"/>
        <v>0</v>
      </c>
      <c r="V56" s="218">
        <f t="shared" si="15"/>
        <v>0</v>
      </c>
      <c r="W56" s="218">
        <f t="shared" si="15"/>
        <v>0</v>
      </c>
      <c r="X56" s="218">
        <f t="shared" si="15"/>
        <v>0</v>
      </c>
      <c r="Y56" s="212">
        <f t="shared" si="15"/>
        <v>0</v>
      </c>
      <c r="Z56" s="214">
        <f t="shared" si="16"/>
        <v>0</v>
      </c>
      <c r="AA56" s="218">
        <f t="shared" si="16"/>
        <v>0</v>
      </c>
      <c r="AB56" s="218">
        <f t="shared" si="16"/>
        <v>0</v>
      </c>
      <c r="AC56" s="218">
        <f t="shared" si="16"/>
        <v>0</v>
      </c>
      <c r="AD56" s="212">
        <f t="shared" si="16"/>
        <v>0</v>
      </c>
      <c r="AE56" s="252"/>
      <c r="AF56" s="252"/>
      <c r="AH56" s="249">
        <f t="shared" si="26"/>
        <v>0</v>
      </c>
      <c r="AI56" s="238"/>
      <c r="AJ56" s="238"/>
      <c r="AK56" s="238"/>
      <c r="AL56" s="239"/>
      <c r="AM56" s="254"/>
      <c r="AN56" s="262"/>
      <c r="AO56" s="249">
        <f t="shared" si="18"/>
        <v>0</v>
      </c>
      <c r="AP56" s="238"/>
      <c r="AQ56" s="238"/>
      <c r="AR56" s="238"/>
      <c r="AS56" s="242"/>
      <c r="AT56" s="214">
        <f t="shared" si="25"/>
        <v>0</v>
      </c>
      <c r="AU56" s="238"/>
      <c r="AV56" s="238"/>
      <c r="AW56" s="238"/>
      <c r="AX56" s="239"/>
      <c r="AY56" s="249">
        <f t="shared" si="19"/>
        <v>0</v>
      </c>
      <c r="AZ56" s="238"/>
      <c r="BA56" s="238"/>
      <c r="BB56" s="238"/>
      <c r="BC56" s="246"/>
      <c r="BD56" s="254"/>
      <c r="BE56" s="252"/>
      <c r="BF56" s="249">
        <f t="shared" si="20"/>
        <v>0</v>
      </c>
      <c r="BG56" s="238"/>
      <c r="BH56" s="238"/>
      <c r="BI56" s="238"/>
      <c r="BJ56" s="239"/>
      <c r="BK56" s="249">
        <f t="shared" si="21"/>
        <v>0</v>
      </c>
      <c r="BL56" s="238"/>
      <c r="BM56" s="238"/>
      <c r="BN56" s="238"/>
      <c r="BO56" s="246"/>
      <c r="BP56" s="223">
        <f t="shared" si="22"/>
        <v>0</v>
      </c>
      <c r="BQ56" s="238"/>
      <c r="BR56" s="238"/>
      <c r="BS56" s="238"/>
      <c r="BT56" s="246"/>
      <c r="BU56" s="249">
        <f t="shared" si="23"/>
        <v>0</v>
      </c>
      <c r="BV56" s="238"/>
      <c r="BW56" s="238"/>
      <c r="BX56" s="238"/>
      <c r="BY56" s="246"/>
      <c r="CA56" s="222">
        <v>42</v>
      </c>
      <c r="CF56" s="216">
        <f t="shared" si="24"/>
        <v>0</v>
      </c>
    </row>
    <row r="57" spans="1:84" hidden="1" x14ac:dyDescent="0.15">
      <c r="A57" s="213">
        <f t="shared" si="14"/>
        <v>43</v>
      </c>
      <c r="B57" s="236"/>
      <c r="C57" s="880"/>
      <c r="D57" s="133"/>
      <c r="E57" s="134"/>
      <c r="F57" s="135"/>
      <c r="G57" s="224"/>
      <c r="H57" s="263"/>
      <c r="I57" s="230"/>
      <c r="J57" s="231"/>
      <c r="K57" s="232"/>
      <c r="L57" s="232"/>
      <c r="M57" s="232"/>
      <c r="N57" s="232"/>
      <c r="O57" s="232"/>
      <c r="P57" s="232"/>
      <c r="Q57" s="233"/>
      <c r="R57" s="257"/>
      <c r="S57" s="257"/>
      <c r="T57" s="258"/>
      <c r="U57" s="214">
        <f t="shared" si="15"/>
        <v>0</v>
      </c>
      <c r="V57" s="218">
        <f t="shared" si="15"/>
        <v>0</v>
      </c>
      <c r="W57" s="218">
        <f t="shared" si="15"/>
        <v>0</v>
      </c>
      <c r="X57" s="218">
        <f t="shared" si="15"/>
        <v>0</v>
      </c>
      <c r="Y57" s="212">
        <f t="shared" si="15"/>
        <v>0</v>
      </c>
      <c r="Z57" s="214">
        <f t="shared" si="16"/>
        <v>0</v>
      </c>
      <c r="AA57" s="218">
        <f t="shared" si="16"/>
        <v>0</v>
      </c>
      <c r="AB57" s="218">
        <f t="shared" si="16"/>
        <v>0</v>
      </c>
      <c r="AC57" s="218">
        <f t="shared" si="16"/>
        <v>0</v>
      </c>
      <c r="AD57" s="212">
        <f t="shared" si="16"/>
        <v>0</v>
      </c>
      <c r="AE57" s="252"/>
      <c r="AF57" s="252"/>
      <c r="AH57" s="249">
        <f t="shared" si="26"/>
        <v>0</v>
      </c>
      <c r="AI57" s="238"/>
      <c r="AJ57" s="238"/>
      <c r="AK57" s="238"/>
      <c r="AL57" s="239"/>
      <c r="AM57" s="254"/>
      <c r="AN57" s="262"/>
      <c r="AO57" s="249">
        <f t="shared" si="18"/>
        <v>0</v>
      </c>
      <c r="AP57" s="238"/>
      <c r="AQ57" s="238"/>
      <c r="AR57" s="238"/>
      <c r="AS57" s="242"/>
      <c r="AT57" s="214">
        <f t="shared" si="25"/>
        <v>0</v>
      </c>
      <c r="AU57" s="238"/>
      <c r="AV57" s="238"/>
      <c r="AW57" s="238"/>
      <c r="AX57" s="239"/>
      <c r="AY57" s="249">
        <f t="shared" si="19"/>
        <v>0</v>
      </c>
      <c r="AZ57" s="238"/>
      <c r="BA57" s="238"/>
      <c r="BB57" s="238"/>
      <c r="BC57" s="246"/>
      <c r="BD57" s="254"/>
      <c r="BE57" s="252"/>
      <c r="BF57" s="249">
        <f t="shared" si="20"/>
        <v>0</v>
      </c>
      <c r="BG57" s="238"/>
      <c r="BH57" s="238"/>
      <c r="BI57" s="238"/>
      <c r="BJ57" s="239"/>
      <c r="BK57" s="249">
        <f t="shared" si="21"/>
        <v>0</v>
      </c>
      <c r="BL57" s="238"/>
      <c r="BM57" s="238"/>
      <c r="BN57" s="238"/>
      <c r="BO57" s="246"/>
      <c r="BP57" s="223">
        <f t="shared" si="22"/>
        <v>0</v>
      </c>
      <c r="BQ57" s="238"/>
      <c r="BR57" s="238"/>
      <c r="BS57" s="238"/>
      <c r="BT57" s="246"/>
      <c r="BU57" s="249">
        <f t="shared" si="23"/>
        <v>0</v>
      </c>
      <c r="BV57" s="238"/>
      <c r="BW57" s="238"/>
      <c r="BX57" s="238"/>
      <c r="BY57" s="246"/>
      <c r="CA57" s="222">
        <v>43</v>
      </c>
      <c r="CF57" s="216">
        <f t="shared" si="24"/>
        <v>0</v>
      </c>
    </row>
    <row r="58" spans="1:84" hidden="1" x14ac:dyDescent="0.15">
      <c r="A58" s="213">
        <f t="shared" si="14"/>
        <v>44</v>
      </c>
      <c r="B58" s="236"/>
      <c r="C58" s="880"/>
      <c r="D58" s="133"/>
      <c r="E58" s="134"/>
      <c r="F58" s="135"/>
      <c r="G58" s="224"/>
      <c r="H58" s="263"/>
      <c r="I58" s="230"/>
      <c r="J58" s="231"/>
      <c r="K58" s="232"/>
      <c r="L58" s="232"/>
      <c r="M58" s="232"/>
      <c r="N58" s="232"/>
      <c r="O58" s="232"/>
      <c r="P58" s="232"/>
      <c r="Q58" s="233"/>
      <c r="R58" s="257"/>
      <c r="S58" s="257"/>
      <c r="T58" s="258"/>
      <c r="U58" s="214">
        <f t="shared" si="15"/>
        <v>0</v>
      </c>
      <c r="V58" s="218">
        <f t="shared" si="15"/>
        <v>0</v>
      </c>
      <c r="W58" s="218">
        <f t="shared" si="15"/>
        <v>0</v>
      </c>
      <c r="X58" s="218">
        <f t="shared" si="15"/>
        <v>0</v>
      </c>
      <c r="Y58" s="212">
        <f t="shared" si="15"/>
        <v>0</v>
      </c>
      <c r="Z58" s="214">
        <f t="shared" si="16"/>
        <v>0</v>
      </c>
      <c r="AA58" s="218">
        <f t="shared" si="16"/>
        <v>0</v>
      </c>
      <c r="AB58" s="218">
        <f t="shared" si="16"/>
        <v>0</v>
      </c>
      <c r="AC58" s="218">
        <f t="shared" si="16"/>
        <v>0</v>
      </c>
      <c r="AD58" s="212">
        <f t="shared" si="16"/>
        <v>0</v>
      </c>
      <c r="AE58" s="252"/>
      <c r="AF58" s="252"/>
      <c r="AH58" s="249">
        <f t="shared" si="26"/>
        <v>0</v>
      </c>
      <c r="AI58" s="238"/>
      <c r="AJ58" s="238"/>
      <c r="AK58" s="238"/>
      <c r="AL58" s="239"/>
      <c r="AM58" s="254"/>
      <c r="AN58" s="262"/>
      <c r="AO58" s="249">
        <f t="shared" si="18"/>
        <v>0</v>
      </c>
      <c r="AP58" s="238"/>
      <c r="AQ58" s="238"/>
      <c r="AR58" s="238"/>
      <c r="AS58" s="242"/>
      <c r="AT58" s="214">
        <f t="shared" si="25"/>
        <v>0</v>
      </c>
      <c r="AU58" s="238"/>
      <c r="AV58" s="238"/>
      <c r="AW58" s="238"/>
      <c r="AX58" s="239"/>
      <c r="AY58" s="249">
        <f t="shared" si="19"/>
        <v>0</v>
      </c>
      <c r="AZ58" s="238"/>
      <c r="BA58" s="238"/>
      <c r="BB58" s="238"/>
      <c r="BC58" s="246"/>
      <c r="BD58" s="254"/>
      <c r="BE58" s="252"/>
      <c r="BF58" s="249">
        <f t="shared" si="20"/>
        <v>0</v>
      </c>
      <c r="BG58" s="238"/>
      <c r="BH58" s="238"/>
      <c r="BI58" s="238"/>
      <c r="BJ58" s="239"/>
      <c r="BK58" s="249">
        <f t="shared" si="21"/>
        <v>0</v>
      </c>
      <c r="BL58" s="238"/>
      <c r="BM58" s="238"/>
      <c r="BN58" s="238"/>
      <c r="BO58" s="246"/>
      <c r="BP58" s="223">
        <f t="shared" si="22"/>
        <v>0</v>
      </c>
      <c r="BQ58" s="238"/>
      <c r="BR58" s="238"/>
      <c r="BS58" s="238"/>
      <c r="BT58" s="246"/>
      <c r="BU58" s="249">
        <f t="shared" si="23"/>
        <v>0</v>
      </c>
      <c r="BV58" s="238"/>
      <c r="BW58" s="238"/>
      <c r="BX58" s="238"/>
      <c r="BY58" s="246"/>
      <c r="CA58" s="222">
        <v>44</v>
      </c>
      <c r="CF58" s="216">
        <f t="shared" si="24"/>
        <v>0</v>
      </c>
    </row>
    <row r="59" spans="1:84" hidden="1" x14ac:dyDescent="0.15">
      <c r="A59" s="213">
        <f t="shared" si="14"/>
        <v>45</v>
      </c>
      <c r="B59" s="236"/>
      <c r="C59" s="880"/>
      <c r="D59" s="133"/>
      <c r="E59" s="134"/>
      <c r="F59" s="135"/>
      <c r="G59" s="224"/>
      <c r="H59" s="263"/>
      <c r="I59" s="230"/>
      <c r="J59" s="231"/>
      <c r="K59" s="232"/>
      <c r="L59" s="232"/>
      <c r="M59" s="232"/>
      <c r="N59" s="232"/>
      <c r="O59" s="232"/>
      <c r="P59" s="232"/>
      <c r="Q59" s="233"/>
      <c r="R59" s="257"/>
      <c r="S59" s="257"/>
      <c r="T59" s="259"/>
      <c r="U59" s="214">
        <f t="shared" si="15"/>
        <v>0</v>
      </c>
      <c r="V59" s="218">
        <f t="shared" si="15"/>
        <v>0</v>
      </c>
      <c r="W59" s="218">
        <f t="shared" si="15"/>
        <v>0</v>
      </c>
      <c r="X59" s="218">
        <f t="shared" si="15"/>
        <v>0</v>
      </c>
      <c r="Y59" s="212">
        <f t="shared" si="15"/>
        <v>0</v>
      </c>
      <c r="Z59" s="214">
        <f t="shared" si="16"/>
        <v>0</v>
      </c>
      <c r="AA59" s="218">
        <f t="shared" si="16"/>
        <v>0</v>
      </c>
      <c r="AB59" s="218">
        <f t="shared" si="16"/>
        <v>0</v>
      </c>
      <c r="AC59" s="218">
        <f t="shared" si="16"/>
        <v>0</v>
      </c>
      <c r="AD59" s="212">
        <f t="shared" si="16"/>
        <v>0</v>
      </c>
      <c r="AE59" s="252"/>
      <c r="AF59" s="252"/>
      <c r="AH59" s="249">
        <f t="shared" si="26"/>
        <v>0</v>
      </c>
      <c r="AI59" s="238"/>
      <c r="AJ59" s="238"/>
      <c r="AK59" s="238"/>
      <c r="AL59" s="239"/>
      <c r="AM59" s="254"/>
      <c r="AN59" s="262"/>
      <c r="AO59" s="249">
        <f t="shared" si="18"/>
        <v>0</v>
      </c>
      <c r="AP59" s="238"/>
      <c r="AQ59" s="238"/>
      <c r="AR59" s="238"/>
      <c r="AS59" s="242"/>
      <c r="AT59" s="214">
        <f t="shared" si="25"/>
        <v>0</v>
      </c>
      <c r="AU59" s="238"/>
      <c r="AV59" s="238"/>
      <c r="AW59" s="238"/>
      <c r="AX59" s="239"/>
      <c r="AY59" s="249">
        <f t="shared" si="19"/>
        <v>0</v>
      </c>
      <c r="AZ59" s="238"/>
      <c r="BA59" s="238"/>
      <c r="BB59" s="238"/>
      <c r="BC59" s="246"/>
      <c r="BD59" s="254"/>
      <c r="BE59" s="252"/>
      <c r="BF59" s="249">
        <f t="shared" si="20"/>
        <v>0</v>
      </c>
      <c r="BG59" s="238"/>
      <c r="BH59" s="238"/>
      <c r="BI59" s="238"/>
      <c r="BJ59" s="239"/>
      <c r="BK59" s="249">
        <f t="shared" si="21"/>
        <v>0</v>
      </c>
      <c r="BL59" s="238"/>
      <c r="BM59" s="238"/>
      <c r="BN59" s="238"/>
      <c r="BO59" s="246"/>
      <c r="BP59" s="223">
        <f t="shared" si="22"/>
        <v>0</v>
      </c>
      <c r="BQ59" s="238"/>
      <c r="BR59" s="238"/>
      <c r="BS59" s="238"/>
      <c r="BT59" s="246"/>
      <c r="BU59" s="249">
        <f t="shared" si="23"/>
        <v>0</v>
      </c>
      <c r="BV59" s="238"/>
      <c r="BW59" s="238"/>
      <c r="BX59" s="238"/>
      <c r="BY59" s="246"/>
      <c r="CA59" s="222">
        <v>45</v>
      </c>
      <c r="CF59" s="216">
        <f t="shared" si="24"/>
        <v>0</v>
      </c>
    </row>
    <row r="60" spans="1:84" hidden="1" x14ac:dyDescent="0.15">
      <c r="A60" s="213">
        <f t="shared" si="14"/>
        <v>46</v>
      </c>
      <c r="B60" s="236"/>
      <c r="C60" s="880"/>
      <c r="D60" s="133"/>
      <c r="E60" s="134"/>
      <c r="F60" s="135"/>
      <c r="G60" s="224"/>
      <c r="H60" s="263"/>
      <c r="I60" s="230"/>
      <c r="J60" s="231"/>
      <c r="K60" s="232"/>
      <c r="L60" s="232"/>
      <c r="M60" s="232"/>
      <c r="N60" s="232"/>
      <c r="O60" s="232"/>
      <c r="P60" s="232"/>
      <c r="Q60" s="233"/>
      <c r="R60" s="257"/>
      <c r="S60" s="257"/>
      <c r="T60" s="259"/>
      <c r="U60" s="214">
        <f t="shared" si="15"/>
        <v>0</v>
      </c>
      <c r="V60" s="218">
        <f t="shared" si="15"/>
        <v>0</v>
      </c>
      <c r="W60" s="218">
        <f t="shared" si="15"/>
        <v>0</v>
      </c>
      <c r="X60" s="218">
        <f t="shared" si="15"/>
        <v>0</v>
      </c>
      <c r="Y60" s="212">
        <f t="shared" si="15"/>
        <v>0</v>
      </c>
      <c r="Z60" s="214">
        <f t="shared" si="16"/>
        <v>0</v>
      </c>
      <c r="AA60" s="218">
        <f t="shared" si="16"/>
        <v>0</v>
      </c>
      <c r="AB60" s="218">
        <f t="shared" si="16"/>
        <v>0</v>
      </c>
      <c r="AC60" s="218">
        <f t="shared" si="16"/>
        <v>0</v>
      </c>
      <c r="AD60" s="212">
        <f t="shared" si="16"/>
        <v>0</v>
      </c>
      <c r="AE60" s="252"/>
      <c r="AF60" s="252"/>
      <c r="AH60" s="249">
        <f t="shared" si="26"/>
        <v>0</v>
      </c>
      <c r="AI60" s="238"/>
      <c r="AJ60" s="238"/>
      <c r="AK60" s="238"/>
      <c r="AL60" s="239"/>
      <c r="AM60" s="254"/>
      <c r="AN60" s="262"/>
      <c r="AO60" s="249">
        <f t="shared" si="18"/>
        <v>0</v>
      </c>
      <c r="AP60" s="238"/>
      <c r="AQ60" s="238"/>
      <c r="AR60" s="238"/>
      <c r="AS60" s="242"/>
      <c r="AT60" s="214">
        <f t="shared" si="25"/>
        <v>0</v>
      </c>
      <c r="AU60" s="238"/>
      <c r="AV60" s="238"/>
      <c r="AW60" s="238"/>
      <c r="AX60" s="239"/>
      <c r="AY60" s="249">
        <f t="shared" si="19"/>
        <v>0</v>
      </c>
      <c r="AZ60" s="238"/>
      <c r="BA60" s="238"/>
      <c r="BB60" s="238"/>
      <c r="BC60" s="246"/>
      <c r="BD60" s="254"/>
      <c r="BE60" s="252"/>
      <c r="BF60" s="249">
        <f t="shared" si="20"/>
        <v>0</v>
      </c>
      <c r="BG60" s="238"/>
      <c r="BH60" s="238"/>
      <c r="BI60" s="238"/>
      <c r="BJ60" s="239"/>
      <c r="BK60" s="249">
        <f t="shared" si="21"/>
        <v>0</v>
      </c>
      <c r="BL60" s="238"/>
      <c r="BM60" s="238"/>
      <c r="BN60" s="238"/>
      <c r="BO60" s="246"/>
      <c r="BP60" s="223">
        <f t="shared" si="22"/>
        <v>0</v>
      </c>
      <c r="BQ60" s="238"/>
      <c r="BR60" s="238"/>
      <c r="BS60" s="238"/>
      <c r="BT60" s="246"/>
      <c r="BU60" s="249">
        <f t="shared" si="23"/>
        <v>0</v>
      </c>
      <c r="BV60" s="238"/>
      <c r="BW60" s="238"/>
      <c r="BX60" s="238"/>
      <c r="BY60" s="246"/>
      <c r="CA60" s="222">
        <v>46</v>
      </c>
      <c r="CF60" s="216">
        <f t="shared" si="24"/>
        <v>0</v>
      </c>
    </row>
    <row r="61" spans="1:84" hidden="1" x14ac:dyDescent="0.15">
      <c r="A61" s="213">
        <f t="shared" si="14"/>
        <v>47</v>
      </c>
      <c r="B61" s="236"/>
      <c r="C61" s="880"/>
      <c r="D61" s="133"/>
      <c r="E61" s="134"/>
      <c r="F61" s="135"/>
      <c r="G61" s="224"/>
      <c r="H61" s="263"/>
      <c r="I61" s="230"/>
      <c r="J61" s="231"/>
      <c r="K61" s="232"/>
      <c r="L61" s="232"/>
      <c r="M61" s="232"/>
      <c r="N61" s="232"/>
      <c r="O61" s="232"/>
      <c r="P61" s="232"/>
      <c r="Q61" s="233"/>
      <c r="R61" s="257"/>
      <c r="S61" s="257"/>
      <c r="T61" s="259"/>
      <c r="U61" s="214">
        <f t="shared" si="15"/>
        <v>0</v>
      </c>
      <c r="V61" s="218">
        <f t="shared" si="15"/>
        <v>0</v>
      </c>
      <c r="W61" s="218">
        <f t="shared" si="15"/>
        <v>0</v>
      </c>
      <c r="X61" s="218">
        <f t="shared" si="15"/>
        <v>0</v>
      </c>
      <c r="Y61" s="212">
        <f t="shared" si="15"/>
        <v>0</v>
      </c>
      <c r="Z61" s="214">
        <f t="shared" si="16"/>
        <v>0</v>
      </c>
      <c r="AA61" s="218">
        <f t="shared" si="16"/>
        <v>0</v>
      </c>
      <c r="AB61" s="218">
        <f t="shared" si="16"/>
        <v>0</v>
      </c>
      <c r="AC61" s="218">
        <f t="shared" si="16"/>
        <v>0</v>
      </c>
      <c r="AD61" s="212">
        <f t="shared" si="16"/>
        <v>0</v>
      </c>
      <c r="AE61" s="252"/>
      <c r="AF61" s="252"/>
      <c r="AH61" s="249">
        <f t="shared" si="26"/>
        <v>0</v>
      </c>
      <c r="AI61" s="238"/>
      <c r="AJ61" s="238"/>
      <c r="AK61" s="238"/>
      <c r="AL61" s="239"/>
      <c r="AM61" s="254"/>
      <c r="AN61" s="262"/>
      <c r="AO61" s="249">
        <f t="shared" si="18"/>
        <v>0</v>
      </c>
      <c r="AP61" s="238"/>
      <c r="AQ61" s="238"/>
      <c r="AR61" s="238"/>
      <c r="AS61" s="242"/>
      <c r="AT61" s="214">
        <f t="shared" si="25"/>
        <v>0</v>
      </c>
      <c r="AU61" s="238"/>
      <c r="AV61" s="238"/>
      <c r="AW61" s="238"/>
      <c r="AX61" s="239"/>
      <c r="AY61" s="249">
        <f t="shared" si="19"/>
        <v>0</v>
      </c>
      <c r="AZ61" s="238"/>
      <c r="BA61" s="238"/>
      <c r="BB61" s="238"/>
      <c r="BC61" s="246"/>
      <c r="BD61" s="254"/>
      <c r="BE61" s="252"/>
      <c r="BF61" s="249">
        <f t="shared" si="20"/>
        <v>0</v>
      </c>
      <c r="BG61" s="238"/>
      <c r="BH61" s="238"/>
      <c r="BI61" s="238"/>
      <c r="BJ61" s="239"/>
      <c r="BK61" s="249">
        <f t="shared" si="21"/>
        <v>0</v>
      </c>
      <c r="BL61" s="238"/>
      <c r="BM61" s="238"/>
      <c r="BN61" s="238"/>
      <c r="BO61" s="246"/>
      <c r="BP61" s="223">
        <f t="shared" si="22"/>
        <v>0</v>
      </c>
      <c r="BQ61" s="238"/>
      <c r="BR61" s="238"/>
      <c r="BS61" s="238"/>
      <c r="BT61" s="246"/>
      <c r="BU61" s="249">
        <f t="shared" si="23"/>
        <v>0</v>
      </c>
      <c r="BV61" s="238"/>
      <c r="BW61" s="238"/>
      <c r="BX61" s="238"/>
      <c r="BY61" s="246"/>
      <c r="CA61" s="222">
        <v>47</v>
      </c>
      <c r="CF61" s="216">
        <f t="shared" si="24"/>
        <v>0</v>
      </c>
    </row>
    <row r="62" spans="1:84" hidden="1" x14ac:dyDescent="0.15">
      <c r="A62" s="213">
        <f t="shared" si="14"/>
        <v>48</v>
      </c>
      <c r="B62" s="236"/>
      <c r="C62" s="880"/>
      <c r="D62" s="133"/>
      <c r="E62" s="134"/>
      <c r="F62" s="135"/>
      <c r="G62" s="224"/>
      <c r="H62" s="263"/>
      <c r="I62" s="230"/>
      <c r="J62" s="231"/>
      <c r="K62" s="232"/>
      <c r="L62" s="232"/>
      <c r="M62" s="232"/>
      <c r="N62" s="232"/>
      <c r="O62" s="232"/>
      <c r="P62" s="232"/>
      <c r="Q62" s="233"/>
      <c r="R62" s="257"/>
      <c r="S62" s="257"/>
      <c r="T62" s="259"/>
      <c r="U62" s="214">
        <f t="shared" si="15"/>
        <v>0</v>
      </c>
      <c r="V62" s="218">
        <f t="shared" si="15"/>
        <v>0</v>
      </c>
      <c r="W62" s="218">
        <f t="shared" si="15"/>
        <v>0</v>
      </c>
      <c r="X62" s="218">
        <f t="shared" si="15"/>
        <v>0</v>
      </c>
      <c r="Y62" s="212">
        <f t="shared" si="15"/>
        <v>0</v>
      </c>
      <c r="Z62" s="214">
        <f t="shared" si="16"/>
        <v>0</v>
      </c>
      <c r="AA62" s="218">
        <f t="shared" si="16"/>
        <v>0</v>
      </c>
      <c r="AB62" s="218">
        <f t="shared" si="16"/>
        <v>0</v>
      </c>
      <c r="AC62" s="218">
        <f t="shared" si="16"/>
        <v>0</v>
      </c>
      <c r="AD62" s="212">
        <f t="shared" si="16"/>
        <v>0</v>
      </c>
      <c r="AE62" s="252"/>
      <c r="AF62" s="252"/>
      <c r="AH62" s="249">
        <f t="shared" si="26"/>
        <v>0</v>
      </c>
      <c r="AI62" s="238"/>
      <c r="AJ62" s="238"/>
      <c r="AK62" s="238"/>
      <c r="AL62" s="239"/>
      <c r="AM62" s="254"/>
      <c r="AN62" s="262"/>
      <c r="AO62" s="249">
        <f t="shared" si="18"/>
        <v>0</v>
      </c>
      <c r="AP62" s="238"/>
      <c r="AQ62" s="238"/>
      <c r="AR62" s="238"/>
      <c r="AS62" s="242"/>
      <c r="AT62" s="214">
        <f t="shared" si="25"/>
        <v>0</v>
      </c>
      <c r="AU62" s="238"/>
      <c r="AV62" s="238"/>
      <c r="AW62" s="238"/>
      <c r="AX62" s="239"/>
      <c r="AY62" s="249">
        <f t="shared" si="19"/>
        <v>0</v>
      </c>
      <c r="AZ62" s="238"/>
      <c r="BA62" s="238"/>
      <c r="BB62" s="238"/>
      <c r="BC62" s="246"/>
      <c r="BD62" s="254"/>
      <c r="BE62" s="252"/>
      <c r="BF62" s="249">
        <f t="shared" si="20"/>
        <v>0</v>
      </c>
      <c r="BG62" s="238"/>
      <c r="BH62" s="238"/>
      <c r="BI62" s="238"/>
      <c r="BJ62" s="239"/>
      <c r="BK62" s="249">
        <f t="shared" si="21"/>
        <v>0</v>
      </c>
      <c r="BL62" s="238"/>
      <c r="BM62" s="238"/>
      <c r="BN62" s="238"/>
      <c r="BO62" s="246"/>
      <c r="BP62" s="223">
        <f t="shared" si="22"/>
        <v>0</v>
      </c>
      <c r="BQ62" s="238"/>
      <c r="BR62" s="238"/>
      <c r="BS62" s="238"/>
      <c r="BT62" s="246"/>
      <c r="BU62" s="249">
        <f t="shared" si="23"/>
        <v>0</v>
      </c>
      <c r="BV62" s="238"/>
      <c r="BW62" s="238"/>
      <c r="BX62" s="238"/>
      <c r="BY62" s="246"/>
      <c r="CA62" s="222">
        <v>48</v>
      </c>
      <c r="CF62" s="216">
        <f t="shared" si="24"/>
        <v>0</v>
      </c>
    </row>
    <row r="63" spans="1:84" hidden="1" x14ac:dyDescent="0.15">
      <c r="A63" s="213">
        <f t="shared" si="14"/>
        <v>49</v>
      </c>
      <c r="B63" s="236"/>
      <c r="C63" s="136"/>
      <c r="D63" s="133"/>
      <c r="E63" s="127"/>
      <c r="F63" s="852"/>
      <c r="G63" s="224"/>
      <c r="H63" s="263"/>
      <c r="I63" s="230"/>
      <c r="J63" s="231"/>
      <c r="K63" s="232"/>
      <c r="L63" s="232"/>
      <c r="M63" s="232"/>
      <c r="N63" s="232"/>
      <c r="O63" s="232"/>
      <c r="P63" s="232"/>
      <c r="Q63" s="233"/>
      <c r="R63" s="257"/>
      <c r="S63" s="257"/>
      <c r="T63" s="258"/>
      <c r="U63" s="214">
        <f t="shared" si="15"/>
        <v>0</v>
      </c>
      <c r="V63" s="218">
        <f t="shared" si="15"/>
        <v>0</v>
      </c>
      <c r="W63" s="218">
        <f t="shared" si="15"/>
        <v>0</v>
      </c>
      <c r="X63" s="218">
        <f t="shared" si="15"/>
        <v>0</v>
      </c>
      <c r="Y63" s="212">
        <f t="shared" si="15"/>
        <v>0</v>
      </c>
      <c r="Z63" s="214">
        <f t="shared" si="16"/>
        <v>0</v>
      </c>
      <c r="AA63" s="218">
        <f t="shared" si="16"/>
        <v>0</v>
      </c>
      <c r="AB63" s="218">
        <f t="shared" si="16"/>
        <v>0</v>
      </c>
      <c r="AC63" s="218">
        <f t="shared" si="16"/>
        <v>0</v>
      </c>
      <c r="AD63" s="212">
        <f t="shared" si="16"/>
        <v>0</v>
      </c>
      <c r="AE63" s="252"/>
      <c r="AF63" s="252"/>
      <c r="AH63" s="249">
        <f t="shared" si="26"/>
        <v>0</v>
      </c>
      <c r="AI63" s="238"/>
      <c r="AJ63" s="238"/>
      <c r="AK63" s="238"/>
      <c r="AL63" s="239"/>
      <c r="AM63" s="254"/>
      <c r="AN63" s="262"/>
      <c r="AO63" s="249">
        <f t="shared" si="18"/>
        <v>0</v>
      </c>
      <c r="AP63" s="238"/>
      <c r="AQ63" s="238"/>
      <c r="AR63" s="238"/>
      <c r="AS63" s="242"/>
      <c r="AT63" s="214">
        <f t="shared" si="25"/>
        <v>0</v>
      </c>
      <c r="AU63" s="238"/>
      <c r="AV63" s="238"/>
      <c r="AW63" s="238"/>
      <c r="AX63" s="239"/>
      <c r="AY63" s="249">
        <f t="shared" si="19"/>
        <v>0</v>
      </c>
      <c r="AZ63" s="238"/>
      <c r="BA63" s="238"/>
      <c r="BB63" s="238"/>
      <c r="BC63" s="246"/>
      <c r="BD63" s="254"/>
      <c r="BE63" s="252"/>
      <c r="BF63" s="249">
        <f t="shared" si="20"/>
        <v>0</v>
      </c>
      <c r="BG63" s="238"/>
      <c r="BH63" s="238"/>
      <c r="BI63" s="238"/>
      <c r="BJ63" s="239"/>
      <c r="BK63" s="249">
        <f t="shared" si="21"/>
        <v>0</v>
      </c>
      <c r="BL63" s="238"/>
      <c r="BM63" s="238"/>
      <c r="BN63" s="238"/>
      <c r="BO63" s="246"/>
      <c r="BP63" s="223">
        <f t="shared" si="22"/>
        <v>0</v>
      </c>
      <c r="BQ63" s="238"/>
      <c r="BR63" s="238"/>
      <c r="BS63" s="238"/>
      <c r="BT63" s="246"/>
      <c r="BU63" s="249">
        <f t="shared" si="23"/>
        <v>0</v>
      </c>
      <c r="BV63" s="238"/>
      <c r="BW63" s="238"/>
      <c r="BX63" s="238"/>
      <c r="BY63" s="246"/>
      <c r="CA63" s="222">
        <v>49</v>
      </c>
      <c r="CF63" s="216">
        <f t="shared" si="24"/>
        <v>0</v>
      </c>
    </row>
    <row r="64" spans="1:84" hidden="1" x14ac:dyDescent="0.15">
      <c r="A64" s="213">
        <f t="shared" si="14"/>
        <v>50</v>
      </c>
      <c r="B64" s="236"/>
      <c r="C64" s="880"/>
      <c r="D64" s="133"/>
      <c r="E64" s="134"/>
      <c r="F64" s="135"/>
      <c r="G64" s="224"/>
      <c r="H64" s="263"/>
      <c r="I64" s="230"/>
      <c r="J64" s="231"/>
      <c r="K64" s="232"/>
      <c r="L64" s="232"/>
      <c r="M64" s="232"/>
      <c r="N64" s="232"/>
      <c r="O64" s="232"/>
      <c r="P64" s="232"/>
      <c r="Q64" s="233"/>
      <c r="R64" s="257"/>
      <c r="S64" s="257"/>
      <c r="T64" s="258"/>
      <c r="U64" s="214">
        <f t="shared" si="15"/>
        <v>0</v>
      </c>
      <c r="V64" s="218">
        <f t="shared" si="15"/>
        <v>0</v>
      </c>
      <c r="W64" s="218">
        <f t="shared" si="15"/>
        <v>0</v>
      </c>
      <c r="X64" s="218">
        <f t="shared" si="15"/>
        <v>0</v>
      </c>
      <c r="Y64" s="212">
        <f t="shared" si="15"/>
        <v>0</v>
      </c>
      <c r="Z64" s="214">
        <f t="shared" si="16"/>
        <v>0</v>
      </c>
      <c r="AA64" s="218">
        <f t="shared" si="16"/>
        <v>0</v>
      </c>
      <c r="AB64" s="218">
        <f t="shared" si="16"/>
        <v>0</v>
      </c>
      <c r="AC64" s="218">
        <f t="shared" si="16"/>
        <v>0</v>
      </c>
      <c r="AD64" s="212">
        <f t="shared" si="16"/>
        <v>0</v>
      </c>
      <c r="AE64" s="252"/>
      <c r="AF64" s="252"/>
      <c r="AH64" s="249">
        <f t="shared" si="26"/>
        <v>0</v>
      </c>
      <c r="AI64" s="238"/>
      <c r="AJ64" s="238"/>
      <c r="AK64" s="238"/>
      <c r="AL64" s="239"/>
      <c r="AM64" s="254"/>
      <c r="AN64" s="262"/>
      <c r="AO64" s="249">
        <f t="shared" si="18"/>
        <v>0</v>
      </c>
      <c r="AP64" s="238"/>
      <c r="AQ64" s="238"/>
      <c r="AR64" s="238"/>
      <c r="AS64" s="242"/>
      <c r="AT64" s="214">
        <f t="shared" si="25"/>
        <v>0</v>
      </c>
      <c r="AU64" s="238"/>
      <c r="AV64" s="238"/>
      <c r="AW64" s="238"/>
      <c r="AX64" s="239"/>
      <c r="AY64" s="249">
        <f t="shared" si="19"/>
        <v>0</v>
      </c>
      <c r="AZ64" s="238"/>
      <c r="BA64" s="238"/>
      <c r="BB64" s="238"/>
      <c r="BC64" s="246"/>
      <c r="BD64" s="254"/>
      <c r="BE64" s="252"/>
      <c r="BF64" s="249">
        <f t="shared" si="20"/>
        <v>0</v>
      </c>
      <c r="BG64" s="238"/>
      <c r="BH64" s="238"/>
      <c r="BI64" s="238"/>
      <c r="BJ64" s="239"/>
      <c r="BK64" s="249">
        <f t="shared" si="21"/>
        <v>0</v>
      </c>
      <c r="BL64" s="238"/>
      <c r="BM64" s="238"/>
      <c r="BN64" s="238"/>
      <c r="BO64" s="246"/>
      <c r="BP64" s="223">
        <f t="shared" si="22"/>
        <v>0</v>
      </c>
      <c r="BQ64" s="238"/>
      <c r="BR64" s="238"/>
      <c r="BS64" s="238"/>
      <c r="BT64" s="246"/>
      <c r="BU64" s="249">
        <f t="shared" si="23"/>
        <v>0</v>
      </c>
      <c r="BV64" s="238"/>
      <c r="BW64" s="238"/>
      <c r="BX64" s="238"/>
      <c r="BY64" s="246"/>
      <c r="CA64" s="222">
        <v>50</v>
      </c>
      <c r="CF64" s="216">
        <f t="shared" si="24"/>
        <v>0</v>
      </c>
    </row>
    <row r="65" spans="1:84" hidden="1" x14ac:dyDescent="0.15">
      <c r="A65" s="213">
        <f t="shared" si="14"/>
        <v>51</v>
      </c>
      <c r="B65" s="236"/>
      <c r="C65" s="880"/>
      <c r="D65" s="133"/>
      <c r="E65" s="127"/>
      <c r="F65" s="135"/>
      <c r="G65" s="224"/>
      <c r="H65" s="264"/>
      <c r="I65" s="230"/>
      <c r="J65" s="231"/>
      <c r="K65" s="232"/>
      <c r="L65" s="232"/>
      <c r="M65" s="232"/>
      <c r="N65" s="232"/>
      <c r="O65" s="232"/>
      <c r="P65" s="232"/>
      <c r="Q65" s="233"/>
      <c r="R65" s="256"/>
      <c r="S65" s="256"/>
      <c r="T65" s="260"/>
      <c r="U65" s="214">
        <f t="shared" si="15"/>
        <v>0</v>
      </c>
      <c r="V65" s="218">
        <f t="shared" si="15"/>
        <v>0</v>
      </c>
      <c r="W65" s="218">
        <f t="shared" si="15"/>
        <v>0</v>
      </c>
      <c r="X65" s="218">
        <f t="shared" si="15"/>
        <v>0</v>
      </c>
      <c r="Y65" s="212">
        <f t="shared" si="15"/>
        <v>0</v>
      </c>
      <c r="Z65" s="215">
        <f t="shared" ref="Z65:AD115" si="27">AT65+AY65+BF65+BK65+BP65+BU65</f>
        <v>0</v>
      </c>
      <c r="AA65" s="218">
        <f t="shared" si="27"/>
        <v>0</v>
      </c>
      <c r="AB65" s="218">
        <f t="shared" si="27"/>
        <v>0</v>
      </c>
      <c r="AC65" s="218">
        <f t="shared" si="27"/>
        <v>0</v>
      </c>
      <c r="AD65" s="212">
        <f t="shared" si="27"/>
        <v>0</v>
      </c>
      <c r="AE65" s="252"/>
      <c r="AF65" s="252"/>
      <c r="AH65" s="249">
        <f t="shared" si="26"/>
        <v>0</v>
      </c>
      <c r="AI65" s="238"/>
      <c r="AJ65" s="238"/>
      <c r="AK65" s="238"/>
      <c r="AL65" s="239"/>
      <c r="AM65" s="254"/>
      <c r="AN65" s="262"/>
      <c r="AO65" s="249">
        <f t="shared" si="18"/>
        <v>0</v>
      </c>
      <c r="AP65" s="238"/>
      <c r="AQ65" s="238"/>
      <c r="AR65" s="238"/>
      <c r="AS65" s="242"/>
      <c r="AT65" s="214">
        <f t="shared" si="25"/>
        <v>0</v>
      </c>
      <c r="AU65" s="238"/>
      <c r="AV65" s="238"/>
      <c r="AW65" s="238"/>
      <c r="AX65" s="239"/>
      <c r="AY65" s="250">
        <f t="shared" si="19"/>
        <v>0</v>
      </c>
      <c r="AZ65" s="238"/>
      <c r="BA65" s="238"/>
      <c r="BB65" s="238"/>
      <c r="BC65" s="246"/>
      <c r="BD65" s="254"/>
      <c r="BE65" s="252"/>
      <c r="BF65" s="249">
        <f t="shared" si="20"/>
        <v>0</v>
      </c>
      <c r="BG65" s="238"/>
      <c r="BH65" s="238"/>
      <c r="BI65" s="238"/>
      <c r="BJ65" s="239"/>
      <c r="BK65" s="249">
        <f t="shared" si="21"/>
        <v>0</v>
      </c>
      <c r="BL65" s="238"/>
      <c r="BM65" s="238"/>
      <c r="BN65" s="238"/>
      <c r="BO65" s="246"/>
      <c r="BP65" s="223">
        <f t="shared" si="22"/>
        <v>0</v>
      </c>
      <c r="BQ65" s="238"/>
      <c r="BR65" s="238"/>
      <c r="BS65" s="238"/>
      <c r="BT65" s="246"/>
      <c r="BU65" s="249">
        <f t="shared" si="23"/>
        <v>0</v>
      </c>
      <c r="BV65" s="238"/>
      <c r="BW65" s="238"/>
      <c r="BX65" s="238"/>
      <c r="BY65" s="246"/>
      <c r="CA65" s="222">
        <v>51</v>
      </c>
      <c r="CF65" s="216">
        <f t="shared" si="24"/>
        <v>0</v>
      </c>
    </row>
    <row r="66" spans="1:84" hidden="1" x14ac:dyDescent="0.15">
      <c r="A66" s="213">
        <f t="shared" si="14"/>
        <v>52</v>
      </c>
      <c r="B66" s="236"/>
      <c r="C66" s="880"/>
      <c r="D66" s="133"/>
      <c r="E66" s="134"/>
      <c r="F66" s="135"/>
      <c r="G66" s="224"/>
      <c r="H66" s="263"/>
      <c r="I66" s="230"/>
      <c r="J66" s="231"/>
      <c r="K66" s="232"/>
      <c r="L66" s="232"/>
      <c r="M66" s="232"/>
      <c r="N66" s="232"/>
      <c r="O66" s="232"/>
      <c r="P66" s="232"/>
      <c r="Q66" s="233"/>
      <c r="R66" s="255"/>
      <c r="S66" s="255"/>
      <c r="T66" s="260"/>
      <c r="U66" s="214">
        <f t="shared" si="15"/>
        <v>0</v>
      </c>
      <c r="V66" s="218">
        <f t="shared" si="15"/>
        <v>0</v>
      </c>
      <c r="W66" s="218">
        <f t="shared" si="15"/>
        <v>0</v>
      </c>
      <c r="X66" s="218">
        <f t="shared" si="15"/>
        <v>0</v>
      </c>
      <c r="Y66" s="212">
        <f t="shared" si="15"/>
        <v>0</v>
      </c>
      <c r="Z66" s="318">
        <f t="shared" si="27"/>
        <v>0</v>
      </c>
      <c r="AA66" s="218">
        <f t="shared" si="27"/>
        <v>0</v>
      </c>
      <c r="AB66" s="218">
        <f t="shared" si="27"/>
        <v>0</v>
      </c>
      <c r="AC66" s="218">
        <f t="shared" si="27"/>
        <v>0</v>
      </c>
      <c r="AD66" s="212">
        <f t="shared" si="27"/>
        <v>0</v>
      </c>
      <c r="AE66" s="252"/>
      <c r="AF66" s="252"/>
      <c r="AH66" s="249">
        <f t="shared" si="26"/>
        <v>0</v>
      </c>
      <c r="AI66" s="238"/>
      <c r="AJ66" s="238"/>
      <c r="AK66" s="238"/>
      <c r="AL66" s="239"/>
      <c r="AM66" s="254"/>
      <c r="AN66" s="262"/>
      <c r="AO66" s="249">
        <f t="shared" si="18"/>
        <v>0</v>
      </c>
      <c r="AP66" s="238"/>
      <c r="AQ66" s="238"/>
      <c r="AR66" s="238"/>
      <c r="AS66" s="242"/>
      <c r="AT66" s="214">
        <f t="shared" si="25"/>
        <v>0</v>
      </c>
      <c r="AU66" s="238"/>
      <c r="AV66" s="238"/>
      <c r="AW66" s="238"/>
      <c r="AX66" s="239"/>
      <c r="AY66" s="213">
        <f t="shared" si="19"/>
        <v>0</v>
      </c>
      <c r="AZ66" s="238"/>
      <c r="BA66" s="238"/>
      <c r="BB66" s="238"/>
      <c r="BC66" s="246"/>
      <c r="BD66" s="254"/>
      <c r="BE66" s="252"/>
      <c r="BF66" s="249">
        <f t="shared" si="20"/>
        <v>0</v>
      </c>
      <c r="BG66" s="238"/>
      <c r="BH66" s="238"/>
      <c r="BI66" s="238"/>
      <c r="BJ66" s="239"/>
      <c r="BK66" s="249">
        <f t="shared" si="21"/>
        <v>0</v>
      </c>
      <c r="BL66" s="238"/>
      <c r="BM66" s="238"/>
      <c r="BN66" s="238"/>
      <c r="BO66" s="246"/>
      <c r="BP66" s="223">
        <f t="shared" si="22"/>
        <v>0</v>
      </c>
      <c r="BQ66" s="238"/>
      <c r="BR66" s="238"/>
      <c r="BS66" s="238"/>
      <c r="BT66" s="246"/>
      <c r="BU66" s="249">
        <f t="shared" si="23"/>
        <v>0</v>
      </c>
      <c r="BV66" s="238"/>
      <c r="BW66" s="238"/>
      <c r="BX66" s="238"/>
      <c r="BY66" s="246"/>
      <c r="CA66" s="222">
        <v>52</v>
      </c>
      <c r="CF66" s="216">
        <f t="shared" si="24"/>
        <v>0</v>
      </c>
    </row>
    <row r="67" spans="1:84" hidden="1" x14ac:dyDescent="0.15">
      <c r="A67" s="213">
        <f t="shared" si="14"/>
        <v>53</v>
      </c>
      <c r="B67" s="236"/>
      <c r="C67" s="880"/>
      <c r="D67" s="133"/>
      <c r="E67" s="134"/>
      <c r="F67" s="135"/>
      <c r="G67" s="224"/>
      <c r="H67" s="263"/>
      <c r="I67" s="230"/>
      <c r="J67" s="231"/>
      <c r="K67" s="232"/>
      <c r="L67" s="232"/>
      <c r="M67" s="232"/>
      <c r="N67" s="232"/>
      <c r="O67" s="232"/>
      <c r="P67" s="232"/>
      <c r="Q67" s="233"/>
      <c r="R67" s="255"/>
      <c r="S67" s="255"/>
      <c r="T67" s="258"/>
      <c r="U67" s="214">
        <f t="shared" si="15"/>
        <v>0</v>
      </c>
      <c r="V67" s="218">
        <f t="shared" si="15"/>
        <v>0</v>
      </c>
      <c r="W67" s="218">
        <f t="shared" si="15"/>
        <v>0</v>
      </c>
      <c r="X67" s="218">
        <f t="shared" si="15"/>
        <v>0</v>
      </c>
      <c r="Y67" s="212">
        <f t="shared" si="15"/>
        <v>0</v>
      </c>
      <c r="Z67" s="214">
        <f t="shared" si="27"/>
        <v>0</v>
      </c>
      <c r="AA67" s="218">
        <f t="shared" si="27"/>
        <v>0</v>
      </c>
      <c r="AB67" s="218">
        <f t="shared" si="27"/>
        <v>0</v>
      </c>
      <c r="AC67" s="218">
        <f t="shared" si="27"/>
        <v>0</v>
      </c>
      <c r="AD67" s="212">
        <f t="shared" si="27"/>
        <v>0</v>
      </c>
      <c r="AE67" s="252"/>
      <c r="AF67" s="252"/>
      <c r="AH67" s="249">
        <f t="shared" si="26"/>
        <v>0</v>
      </c>
      <c r="AI67" s="238"/>
      <c r="AJ67" s="238"/>
      <c r="AK67" s="238"/>
      <c r="AL67" s="239"/>
      <c r="AM67" s="254"/>
      <c r="AN67" s="262"/>
      <c r="AO67" s="249">
        <f t="shared" si="18"/>
        <v>0</v>
      </c>
      <c r="AP67" s="238"/>
      <c r="AQ67" s="238"/>
      <c r="AR67" s="238"/>
      <c r="AS67" s="242"/>
      <c r="AT67" s="214">
        <f t="shared" si="25"/>
        <v>0</v>
      </c>
      <c r="AU67" s="238"/>
      <c r="AV67" s="238"/>
      <c r="AW67" s="238"/>
      <c r="AX67" s="239"/>
      <c r="AY67" s="249">
        <f t="shared" si="19"/>
        <v>0</v>
      </c>
      <c r="AZ67" s="238"/>
      <c r="BA67" s="238"/>
      <c r="BB67" s="238"/>
      <c r="BC67" s="246"/>
      <c r="BD67" s="254"/>
      <c r="BE67" s="252"/>
      <c r="BF67" s="249">
        <f t="shared" si="20"/>
        <v>0</v>
      </c>
      <c r="BG67" s="238"/>
      <c r="BH67" s="238"/>
      <c r="BI67" s="238"/>
      <c r="BJ67" s="239"/>
      <c r="BK67" s="249">
        <f t="shared" si="21"/>
        <v>0</v>
      </c>
      <c r="BL67" s="238"/>
      <c r="BM67" s="238"/>
      <c r="BN67" s="238"/>
      <c r="BO67" s="246"/>
      <c r="BP67" s="223">
        <f t="shared" si="22"/>
        <v>0</v>
      </c>
      <c r="BQ67" s="238"/>
      <c r="BR67" s="238"/>
      <c r="BS67" s="238"/>
      <c r="BT67" s="246"/>
      <c r="BU67" s="249">
        <f t="shared" si="23"/>
        <v>0</v>
      </c>
      <c r="BV67" s="238"/>
      <c r="BW67" s="238"/>
      <c r="BX67" s="238"/>
      <c r="BY67" s="246"/>
      <c r="CA67" s="222">
        <v>53</v>
      </c>
      <c r="CF67" s="216">
        <f t="shared" si="24"/>
        <v>0</v>
      </c>
    </row>
    <row r="68" spans="1:84" hidden="1" x14ac:dyDescent="0.15">
      <c r="A68" s="213">
        <f t="shared" si="14"/>
        <v>54</v>
      </c>
      <c r="B68" s="236"/>
      <c r="C68" s="880"/>
      <c r="D68" s="133"/>
      <c r="E68" s="134"/>
      <c r="F68" s="135"/>
      <c r="G68" s="224"/>
      <c r="H68" s="263"/>
      <c r="I68" s="230"/>
      <c r="J68" s="231"/>
      <c r="K68" s="232"/>
      <c r="L68" s="232"/>
      <c r="M68" s="232"/>
      <c r="N68" s="232"/>
      <c r="O68" s="232"/>
      <c r="P68" s="232"/>
      <c r="Q68" s="233"/>
      <c r="R68" s="255"/>
      <c r="S68" s="255"/>
      <c r="T68" s="258"/>
      <c r="U68" s="214">
        <f t="shared" ref="U68:Y118" si="28">AH68+AO68</f>
        <v>0</v>
      </c>
      <c r="V68" s="218">
        <f t="shared" si="28"/>
        <v>0</v>
      </c>
      <c r="W68" s="218">
        <f t="shared" si="28"/>
        <v>0</v>
      </c>
      <c r="X68" s="218">
        <f t="shared" si="28"/>
        <v>0</v>
      </c>
      <c r="Y68" s="212">
        <f t="shared" si="28"/>
        <v>0</v>
      </c>
      <c r="Z68" s="214">
        <f t="shared" si="27"/>
        <v>0</v>
      </c>
      <c r="AA68" s="218">
        <f t="shared" si="27"/>
        <v>0</v>
      </c>
      <c r="AB68" s="218">
        <f t="shared" si="27"/>
        <v>0</v>
      </c>
      <c r="AC68" s="218">
        <f t="shared" si="27"/>
        <v>0</v>
      </c>
      <c r="AD68" s="212">
        <f t="shared" si="27"/>
        <v>0</v>
      </c>
      <c r="AE68" s="252"/>
      <c r="AF68" s="252"/>
      <c r="AH68" s="249">
        <f t="shared" si="26"/>
        <v>0</v>
      </c>
      <c r="AI68" s="238"/>
      <c r="AJ68" s="238"/>
      <c r="AK68" s="238"/>
      <c r="AL68" s="239"/>
      <c r="AM68" s="254"/>
      <c r="AN68" s="262"/>
      <c r="AO68" s="249">
        <f t="shared" si="18"/>
        <v>0</v>
      </c>
      <c r="AP68" s="238"/>
      <c r="AQ68" s="238"/>
      <c r="AR68" s="238"/>
      <c r="AS68" s="242"/>
      <c r="AT68" s="214">
        <f t="shared" si="25"/>
        <v>0</v>
      </c>
      <c r="AU68" s="238"/>
      <c r="AV68" s="238"/>
      <c r="AW68" s="238"/>
      <c r="AX68" s="239"/>
      <c r="AY68" s="249">
        <f t="shared" si="19"/>
        <v>0</v>
      </c>
      <c r="AZ68" s="238"/>
      <c r="BA68" s="238"/>
      <c r="BB68" s="238"/>
      <c r="BC68" s="246"/>
      <c r="BD68" s="254"/>
      <c r="BE68" s="252"/>
      <c r="BF68" s="249">
        <f t="shared" si="20"/>
        <v>0</v>
      </c>
      <c r="BG68" s="238"/>
      <c r="BH68" s="238"/>
      <c r="BI68" s="238"/>
      <c r="BJ68" s="239"/>
      <c r="BK68" s="249">
        <f t="shared" si="21"/>
        <v>0</v>
      </c>
      <c r="BL68" s="238"/>
      <c r="BM68" s="238"/>
      <c r="BN68" s="238"/>
      <c r="BO68" s="246"/>
      <c r="BP68" s="223">
        <f t="shared" si="22"/>
        <v>0</v>
      </c>
      <c r="BQ68" s="238"/>
      <c r="BR68" s="238"/>
      <c r="BS68" s="238"/>
      <c r="BT68" s="246"/>
      <c r="BU68" s="249">
        <f t="shared" si="23"/>
        <v>0</v>
      </c>
      <c r="BV68" s="238"/>
      <c r="BW68" s="238"/>
      <c r="BX68" s="238"/>
      <c r="BY68" s="246"/>
      <c r="CA68" s="222">
        <v>54</v>
      </c>
      <c r="CF68" s="216">
        <f t="shared" si="24"/>
        <v>0</v>
      </c>
    </row>
    <row r="69" spans="1:84" x14ac:dyDescent="0.15">
      <c r="A69" s="213">
        <f t="shared" si="14"/>
        <v>55</v>
      </c>
      <c r="B69" s="236"/>
      <c r="C69" s="880"/>
      <c r="D69" s="133"/>
      <c r="E69" s="134"/>
      <c r="F69" s="135"/>
      <c r="G69" s="224"/>
      <c r="H69" s="263"/>
      <c r="I69" s="230"/>
      <c r="J69" s="231"/>
      <c r="K69" s="232"/>
      <c r="L69" s="232"/>
      <c r="M69" s="232"/>
      <c r="N69" s="232"/>
      <c r="O69" s="232"/>
      <c r="P69" s="232"/>
      <c r="Q69" s="233"/>
      <c r="R69" s="255"/>
      <c r="S69" s="255"/>
      <c r="T69" s="258"/>
      <c r="U69" s="214">
        <f t="shared" si="28"/>
        <v>0</v>
      </c>
      <c r="V69" s="218">
        <f t="shared" si="28"/>
        <v>0</v>
      </c>
      <c r="W69" s="218">
        <f t="shared" si="28"/>
        <v>0</v>
      </c>
      <c r="X69" s="218">
        <f t="shared" si="28"/>
        <v>0</v>
      </c>
      <c r="Y69" s="212">
        <f t="shared" si="28"/>
        <v>0</v>
      </c>
      <c r="Z69" s="214">
        <f t="shared" si="27"/>
        <v>0</v>
      </c>
      <c r="AA69" s="218">
        <f t="shared" si="27"/>
        <v>0</v>
      </c>
      <c r="AB69" s="218">
        <f t="shared" si="27"/>
        <v>0</v>
      </c>
      <c r="AC69" s="218">
        <f t="shared" si="27"/>
        <v>0</v>
      </c>
      <c r="AD69" s="212">
        <f t="shared" si="27"/>
        <v>0</v>
      </c>
      <c r="AE69" s="252"/>
      <c r="AF69" s="252"/>
      <c r="AH69" s="249">
        <f t="shared" si="26"/>
        <v>0</v>
      </c>
      <c r="AI69" s="238"/>
      <c r="AJ69" s="238"/>
      <c r="AK69" s="238"/>
      <c r="AL69" s="239"/>
      <c r="AM69" s="254"/>
      <c r="AN69" s="262"/>
      <c r="AO69" s="249">
        <f t="shared" si="18"/>
        <v>0</v>
      </c>
      <c r="AP69" s="238"/>
      <c r="AQ69" s="238"/>
      <c r="AR69" s="238"/>
      <c r="AS69" s="242"/>
      <c r="AT69" s="214">
        <f t="shared" si="25"/>
        <v>0</v>
      </c>
      <c r="AU69" s="238"/>
      <c r="AV69" s="238"/>
      <c r="AW69" s="238"/>
      <c r="AX69" s="239"/>
      <c r="AY69" s="249">
        <f t="shared" si="19"/>
        <v>0</v>
      </c>
      <c r="AZ69" s="238"/>
      <c r="BA69" s="238"/>
      <c r="BB69" s="238"/>
      <c r="BC69" s="246"/>
      <c r="BD69" s="254"/>
      <c r="BE69" s="252"/>
      <c r="BF69" s="249">
        <f t="shared" si="20"/>
        <v>0</v>
      </c>
      <c r="BG69" s="238"/>
      <c r="BH69" s="238"/>
      <c r="BI69" s="238"/>
      <c r="BJ69" s="239"/>
      <c r="BK69" s="249">
        <f t="shared" si="21"/>
        <v>0</v>
      </c>
      <c r="BL69" s="238"/>
      <c r="BM69" s="238"/>
      <c r="BN69" s="238"/>
      <c r="BO69" s="246"/>
      <c r="BP69" s="223">
        <f t="shared" si="22"/>
        <v>0</v>
      </c>
      <c r="BQ69" s="238"/>
      <c r="BR69" s="238"/>
      <c r="BS69" s="238"/>
      <c r="BT69" s="246"/>
      <c r="BU69" s="249">
        <f t="shared" si="23"/>
        <v>0</v>
      </c>
      <c r="BV69" s="238"/>
      <c r="BW69" s="238"/>
      <c r="BX69" s="238"/>
      <c r="BY69" s="246"/>
      <c r="CA69" s="222">
        <v>55</v>
      </c>
      <c r="CF69" s="216">
        <f t="shared" si="24"/>
        <v>0</v>
      </c>
    </row>
    <row r="70" spans="1:84" x14ac:dyDescent="0.15">
      <c r="A70" s="213">
        <f t="shared" si="14"/>
        <v>56</v>
      </c>
      <c r="B70" s="236"/>
      <c r="C70" s="880"/>
      <c r="D70" s="133"/>
      <c r="E70" s="134"/>
      <c r="F70" s="135"/>
      <c r="G70" s="224"/>
      <c r="H70" s="263"/>
      <c r="I70" s="230"/>
      <c r="J70" s="231"/>
      <c r="K70" s="232"/>
      <c r="L70" s="232"/>
      <c r="M70" s="232"/>
      <c r="N70" s="232"/>
      <c r="O70" s="232"/>
      <c r="P70" s="232"/>
      <c r="Q70" s="233"/>
      <c r="R70" s="255"/>
      <c r="S70" s="255"/>
      <c r="T70" s="258"/>
      <c r="U70" s="214">
        <f t="shared" si="28"/>
        <v>0</v>
      </c>
      <c r="V70" s="218">
        <f t="shared" si="28"/>
        <v>0</v>
      </c>
      <c r="W70" s="218">
        <f t="shared" si="28"/>
        <v>0</v>
      </c>
      <c r="X70" s="218">
        <f t="shared" si="28"/>
        <v>0</v>
      </c>
      <c r="Y70" s="212">
        <f t="shared" si="28"/>
        <v>0</v>
      </c>
      <c r="Z70" s="214">
        <f t="shared" si="27"/>
        <v>0</v>
      </c>
      <c r="AA70" s="218">
        <f t="shared" si="27"/>
        <v>0</v>
      </c>
      <c r="AB70" s="218">
        <f t="shared" si="27"/>
        <v>0</v>
      </c>
      <c r="AC70" s="218">
        <f t="shared" si="27"/>
        <v>0</v>
      </c>
      <c r="AD70" s="212">
        <f t="shared" si="27"/>
        <v>0</v>
      </c>
      <c r="AE70" s="252"/>
      <c r="AF70" s="252"/>
      <c r="AH70" s="249">
        <f t="shared" si="26"/>
        <v>0</v>
      </c>
      <c r="AI70" s="238"/>
      <c r="AJ70" s="238"/>
      <c r="AK70" s="238"/>
      <c r="AL70" s="239"/>
      <c r="AM70" s="254"/>
      <c r="AN70" s="262"/>
      <c r="AO70" s="249">
        <f t="shared" si="18"/>
        <v>0</v>
      </c>
      <c r="AP70" s="238"/>
      <c r="AQ70" s="238"/>
      <c r="AR70" s="238"/>
      <c r="AS70" s="242"/>
      <c r="AT70" s="214">
        <f t="shared" si="25"/>
        <v>0</v>
      </c>
      <c r="AU70" s="238"/>
      <c r="AV70" s="238"/>
      <c r="AW70" s="238"/>
      <c r="AX70" s="239"/>
      <c r="AY70" s="249">
        <f t="shared" si="19"/>
        <v>0</v>
      </c>
      <c r="AZ70" s="238"/>
      <c r="BA70" s="238"/>
      <c r="BB70" s="238"/>
      <c r="BC70" s="246"/>
      <c r="BD70" s="254"/>
      <c r="BE70" s="252"/>
      <c r="BF70" s="249">
        <f t="shared" si="20"/>
        <v>0</v>
      </c>
      <c r="BG70" s="238"/>
      <c r="BH70" s="238"/>
      <c r="BI70" s="238"/>
      <c r="BJ70" s="239"/>
      <c r="BK70" s="249">
        <f t="shared" si="21"/>
        <v>0</v>
      </c>
      <c r="BL70" s="238"/>
      <c r="BM70" s="238"/>
      <c r="BN70" s="238"/>
      <c r="BO70" s="246"/>
      <c r="BP70" s="223">
        <f t="shared" si="22"/>
        <v>0</v>
      </c>
      <c r="BQ70" s="238"/>
      <c r="BR70" s="238"/>
      <c r="BS70" s="238"/>
      <c r="BT70" s="246"/>
      <c r="BU70" s="249">
        <f t="shared" si="23"/>
        <v>0</v>
      </c>
      <c r="BV70" s="238"/>
      <c r="BW70" s="238"/>
      <c r="BX70" s="238"/>
      <c r="BY70" s="246"/>
      <c r="CA70" s="222">
        <v>56</v>
      </c>
      <c r="CF70" s="216">
        <f t="shared" si="24"/>
        <v>0</v>
      </c>
    </row>
    <row r="71" spans="1:84" x14ac:dyDescent="0.15">
      <c r="A71" s="213">
        <f t="shared" si="14"/>
        <v>57</v>
      </c>
      <c r="B71" s="236"/>
      <c r="C71" s="880"/>
      <c r="D71" s="133"/>
      <c r="E71" s="134"/>
      <c r="F71" s="135"/>
      <c r="G71" s="224"/>
      <c r="H71" s="263"/>
      <c r="I71" s="230"/>
      <c r="J71" s="231"/>
      <c r="K71" s="232"/>
      <c r="L71" s="232"/>
      <c r="M71" s="232"/>
      <c r="N71" s="232"/>
      <c r="O71" s="232"/>
      <c r="P71" s="232"/>
      <c r="Q71" s="233"/>
      <c r="R71" s="255"/>
      <c r="S71" s="255"/>
      <c r="T71" s="258"/>
      <c r="U71" s="214">
        <f t="shared" si="28"/>
        <v>0</v>
      </c>
      <c r="V71" s="218">
        <f t="shared" si="28"/>
        <v>0</v>
      </c>
      <c r="W71" s="218">
        <f t="shared" si="28"/>
        <v>0</v>
      </c>
      <c r="X71" s="218">
        <f t="shared" si="28"/>
        <v>0</v>
      </c>
      <c r="Y71" s="212">
        <f t="shared" si="28"/>
        <v>0</v>
      </c>
      <c r="Z71" s="214">
        <f t="shared" si="27"/>
        <v>0</v>
      </c>
      <c r="AA71" s="218">
        <f t="shared" si="27"/>
        <v>0</v>
      </c>
      <c r="AB71" s="218">
        <f t="shared" si="27"/>
        <v>0</v>
      </c>
      <c r="AC71" s="218">
        <f t="shared" si="27"/>
        <v>0</v>
      </c>
      <c r="AD71" s="212">
        <f t="shared" si="27"/>
        <v>0</v>
      </c>
      <c r="AE71" s="252"/>
      <c r="AF71" s="252"/>
      <c r="AH71" s="249">
        <f t="shared" si="26"/>
        <v>0</v>
      </c>
      <c r="AI71" s="238"/>
      <c r="AJ71" s="238"/>
      <c r="AK71" s="238"/>
      <c r="AL71" s="239"/>
      <c r="AM71" s="254"/>
      <c r="AN71" s="262"/>
      <c r="AO71" s="249">
        <f t="shared" si="18"/>
        <v>0</v>
      </c>
      <c r="AP71" s="238"/>
      <c r="AQ71" s="238"/>
      <c r="AR71" s="238"/>
      <c r="AS71" s="242"/>
      <c r="AT71" s="214">
        <f t="shared" si="25"/>
        <v>0</v>
      </c>
      <c r="AU71" s="238"/>
      <c r="AV71" s="238"/>
      <c r="AW71" s="238"/>
      <c r="AX71" s="239"/>
      <c r="AY71" s="249">
        <f t="shared" si="19"/>
        <v>0</v>
      </c>
      <c r="AZ71" s="238"/>
      <c r="BA71" s="238"/>
      <c r="BB71" s="238"/>
      <c r="BC71" s="246"/>
      <c r="BD71" s="254"/>
      <c r="BE71" s="252"/>
      <c r="BF71" s="249">
        <f t="shared" si="20"/>
        <v>0</v>
      </c>
      <c r="BG71" s="238"/>
      <c r="BH71" s="238"/>
      <c r="BI71" s="238"/>
      <c r="BJ71" s="239"/>
      <c r="BK71" s="249">
        <f t="shared" si="21"/>
        <v>0</v>
      </c>
      <c r="BL71" s="238"/>
      <c r="BM71" s="238"/>
      <c r="BN71" s="238"/>
      <c r="BO71" s="246"/>
      <c r="BP71" s="223">
        <f t="shared" si="22"/>
        <v>0</v>
      </c>
      <c r="BQ71" s="238"/>
      <c r="BR71" s="238"/>
      <c r="BS71" s="238"/>
      <c r="BT71" s="246"/>
      <c r="BU71" s="249">
        <f t="shared" si="23"/>
        <v>0</v>
      </c>
      <c r="BV71" s="238"/>
      <c r="BW71" s="238"/>
      <c r="BX71" s="238"/>
      <c r="BY71" s="246"/>
      <c r="CA71" s="222">
        <v>57</v>
      </c>
      <c r="CF71" s="216">
        <f t="shared" si="24"/>
        <v>0</v>
      </c>
    </row>
    <row r="72" spans="1:84" x14ac:dyDescent="0.15">
      <c r="A72" s="213">
        <f t="shared" si="14"/>
        <v>58</v>
      </c>
      <c r="B72" s="236"/>
      <c r="C72" s="880"/>
      <c r="D72" s="133"/>
      <c r="E72" s="134"/>
      <c r="F72" s="135"/>
      <c r="G72" s="224"/>
      <c r="H72" s="263"/>
      <c r="I72" s="230"/>
      <c r="J72" s="231"/>
      <c r="K72" s="232"/>
      <c r="L72" s="232"/>
      <c r="M72" s="232"/>
      <c r="N72" s="232"/>
      <c r="O72" s="232"/>
      <c r="P72" s="232"/>
      <c r="Q72" s="233"/>
      <c r="R72" s="255"/>
      <c r="S72" s="255"/>
      <c r="T72" s="258"/>
      <c r="U72" s="214">
        <f t="shared" si="28"/>
        <v>0</v>
      </c>
      <c r="V72" s="218">
        <f t="shared" si="28"/>
        <v>0</v>
      </c>
      <c r="W72" s="218">
        <f t="shared" si="28"/>
        <v>0</v>
      </c>
      <c r="X72" s="218">
        <f t="shared" si="28"/>
        <v>0</v>
      </c>
      <c r="Y72" s="212">
        <f t="shared" si="28"/>
        <v>0</v>
      </c>
      <c r="Z72" s="214">
        <f t="shared" si="27"/>
        <v>0</v>
      </c>
      <c r="AA72" s="218">
        <f t="shared" si="27"/>
        <v>0</v>
      </c>
      <c r="AB72" s="218">
        <f t="shared" si="27"/>
        <v>0</v>
      </c>
      <c r="AC72" s="218">
        <f t="shared" si="27"/>
        <v>0</v>
      </c>
      <c r="AD72" s="212">
        <f t="shared" si="27"/>
        <v>0</v>
      </c>
      <c r="AE72" s="252"/>
      <c r="AF72" s="252"/>
      <c r="AH72" s="249">
        <f t="shared" si="26"/>
        <v>0</v>
      </c>
      <c r="AI72" s="238"/>
      <c r="AJ72" s="238"/>
      <c r="AK72" s="238"/>
      <c r="AL72" s="239"/>
      <c r="AM72" s="254"/>
      <c r="AN72" s="262"/>
      <c r="AO72" s="249">
        <f t="shared" si="18"/>
        <v>0</v>
      </c>
      <c r="AP72" s="238"/>
      <c r="AQ72" s="238"/>
      <c r="AR72" s="238"/>
      <c r="AS72" s="242"/>
      <c r="AT72" s="214">
        <f t="shared" si="25"/>
        <v>0</v>
      </c>
      <c r="AU72" s="238"/>
      <c r="AV72" s="238"/>
      <c r="AW72" s="238"/>
      <c r="AX72" s="239"/>
      <c r="AY72" s="249">
        <f t="shared" si="19"/>
        <v>0</v>
      </c>
      <c r="AZ72" s="238"/>
      <c r="BA72" s="238"/>
      <c r="BB72" s="238"/>
      <c r="BC72" s="246"/>
      <c r="BD72" s="254"/>
      <c r="BE72" s="252"/>
      <c r="BF72" s="249">
        <f t="shared" si="20"/>
        <v>0</v>
      </c>
      <c r="BG72" s="238"/>
      <c r="BH72" s="238"/>
      <c r="BI72" s="238"/>
      <c r="BJ72" s="239"/>
      <c r="BK72" s="249">
        <f t="shared" si="21"/>
        <v>0</v>
      </c>
      <c r="BL72" s="238"/>
      <c r="BM72" s="238"/>
      <c r="BN72" s="238"/>
      <c r="BO72" s="246"/>
      <c r="BP72" s="223">
        <f t="shared" si="22"/>
        <v>0</v>
      </c>
      <c r="BQ72" s="238"/>
      <c r="BR72" s="238"/>
      <c r="BS72" s="238"/>
      <c r="BT72" s="246"/>
      <c r="BU72" s="249">
        <f t="shared" si="23"/>
        <v>0</v>
      </c>
      <c r="BV72" s="238"/>
      <c r="BW72" s="238"/>
      <c r="BX72" s="238"/>
      <c r="BY72" s="246"/>
      <c r="CA72" s="222">
        <v>58</v>
      </c>
      <c r="CF72" s="216">
        <f t="shared" si="24"/>
        <v>0</v>
      </c>
    </row>
    <row r="73" spans="1:84" x14ac:dyDescent="0.15">
      <c r="A73" s="213">
        <f t="shared" si="14"/>
        <v>59</v>
      </c>
      <c r="B73" s="236"/>
      <c r="C73" s="880"/>
      <c r="D73" s="133"/>
      <c r="E73" s="134"/>
      <c r="F73" s="135"/>
      <c r="G73" s="224"/>
      <c r="H73" s="263"/>
      <c r="I73" s="230"/>
      <c r="J73" s="231"/>
      <c r="K73" s="232"/>
      <c r="L73" s="232"/>
      <c r="M73" s="232"/>
      <c r="N73" s="232"/>
      <c r="O73" s="232"/>
      <c r="P73" s="232"/>
      <c r="Q73" s="233"/>
      <c r="R73" s="255"/>
      <c r="S73" s="255"/>
      <c r="T73" s="258"/>
      <c r="U73" s="214">
        <f t="shared" si="28"/>
        <v>0</v>
      </c>
      <c r="V73" s="218">
        <f t="shared" si="28"/>
        <v>0</v>
      </c>
      <c r="W73" s="218">
        <f t="shared" si="28"/>
        <v>0</v>
      </c>
      <c r="X73" s="218">
        <f t="shared" si="28"/>
        <v>0</v>
      </c>
      <c r="Y73" s="212">
        <f t="shared" si="28"/>
        <v>0</v>
      </c>
      <c r="Z73" s="214">
        <f t="shared" si="27"/>
        <v>0</v>
      </c>
      <c r="AA73" s="218">
        <f t="shared" si="27"/>
        <v>0</v>
      </c>
      <c r="AB73" s="218">
        <f t="shared" si="27"/>
        <v>0</v>
      </c>
      <c r="AC73" s="218">
        <f t="shared" si="27"/>
        <v>0</v>
      </c>
      <c r="AD73" s="212">
        <f t="shared" si="27"/>
        <v>0</v>
      </c>
      <c r="AE73" s="252"/>
      <c r="AF73" s="252"/>
      <c r="AH73" s="249">
        <f t="shared" si="26"/>
        <v>0</v>
      </c>
      <c r="AI73" s="238"/>
      <c r="AJ73" s="238"/>
      <c r="AK73" s="238"/>
      <c r="AL73" s="239"/>
      <c r="AM73" s="254"/>
      <c r="AN73" s="262"/>
      <c r="AO73" s="249">
        <f t="shared" si="18"/>
        <v>0</v>
      </c>
      <c r="AP73" s="238"/>
      <c r="AQ73" s="238"/>
      <c r="AR73" s="238"/>
      <c r="AS73" s="242"/>
      <c r="AT73" s="214">
        <f t="shared" si="25"/>
        <v>0</v>
      </c>
      <c r="AU73" s="238"/>
      <c r="AV73" s="238"/>
      <c r="AW73" s="238"/>
      <c r="AX73" s="239"/>
      <c r="AY73" s="249">
        <f t="shared" si="19"/>
        <v>0</v>
      </c>
      <c r="AZ73" s="238"/>
      <c r="BA73" s="238"/>
      <c r="BB73" s="238"/>
      <c r="BC73" s="246"/>
      <c r="BD73" s="254"/>
      <c r="BE73" s="252"/>
      <c r="BF73" s="249">
        <f t="shared" si="20"/>
        <v>0</v>
      </c>
      <c r="BG73" s="238"/>
      <c r="BH73" s="238"/>
      <c r="BI73" s="238"/>
      <c r="BJ73" s="239"/>
      <c r="BK73" s="249">
        <f t="shared" si="21"/>
        <v>0</v>
      </c>
      <c r="BL73" s="238"/>
      <c r="BM73" s="238"/>
      <c r="BN73" s="238"/>
      <c r="BO73" s="246"/>
      <c r="BP73" s="223">
        <f t="shared" si="22"/>
        <v>0</v>
      </c>
      <c r="BQ73" s="238"/>
      <c r="BR73" s="238"/>
      <c r="BS73" s="238"/>
      <c r="BT73" s="246"/>
      <c r="BU73" s="249">
        <f t="shared" si="23"/>
        <v>0</v>
      </c>
      <c r="BV73" s="238"/>
      <c r="BW73" s="238"/>
      <c r="BX73" s="238"/>
      <c r="BY73" s="246"/>
      <c r="CA73" s="222">
        <v>59</v>
      </c>
      <c r="CF73" s="216">
        <f t="shared" si="24"/>
        <v>0</v>
      </c>
    </row>
    <row r="74" spans="1:84" x14ac:dyDescent="0.15">
      <c r="A74" s="213">
        <f t="shared" si="14"/>
        <v>60</v>
      </c>
      <c r="B74" s="236"/>
      <c r="C74" s="136"/>
      <c r="D74" s="133"/>
      <c r="E74" s="127"/>
      <c r="F74" s="852"/>
      <c r="G74" s="224"/>
      <c r="H74" s="264"/>
      <c r="I74" s="230"/>
      <c r="J74" s="231"/>
      <c r="K74" s="232"/>
      <c r="L74" s="232"/>
      <c r="M74" s="232"/>
      <c r="N74" s="232"/>
      <c r="O74" s="232"/>
      <c r="P74" s="232"/>
      <c r="Q74" s="233"/>
      <c r="R74" s="256"/>
      <c r="S74" s="256"/>
      <c r="T74" s="259"/>
      <c r="U74" s="214">
        <f t="shared" si="28"/>
        <v>0</v>
      </c>
      <c r="V74" s="218">
        <f t="shared" si="28"/>
        <v>0</v>
      </c>
      <c r="W74" s="218">
        <f t="shared" si="28"/>
        <v>0</v>
      </c>
      <c r="X74" s="218">
        <f t="shared" si="28"/>
        <v>0</v>
      </c>
      <c r="Y74" s="212">
        <f t="shared" si="28"/>
        <v>0</v>
      </c>
      <c r="Z74" s="214">
        <f t="shared" si="27"/>
        <v>0</v>
      </c>
      <c r="AA74" s="218">
        <f t="shared" si="27"/>
        <v>0</v>
      </c>
      <c r="AB74" s="218">
        <f t="shared" si="27"/>
        <v>0</v>
      </c>
      <c r="AC74" s="218">
        <f t="shared" si="27"/>
        <v>0</v>
      </c>
      <c r="AD74" s="212">
        <f t="shared" si="27"/>
        <v>0</v>
      </c>
      <c r="AE74" s="252"/>
      <c r="AF74" s="252"/>
      <c r="AH74" s="249">
        <f t="shared" si="26"/>
        <v>0</v>
      </c>
      <c r="AI74" s="238"/>
      <c r="AJ74" s="238"/>
      <c r="AK74" s="238"/>
      <c r="AL74" s="239"/>
      <c r="AM74" s="254"/>
      <c r="AN74" s="262"/>
      <c r="AO74" s="249">
        <f t="shared" si="18"/>
        <v>0</v>
      </c>
      <c r="AP74" s="238"/>
      <c r="AQ74" s="238"/>
      <c r="AR74" s="238"/>
      <c r="AS74" s="242"/>
      <c r="AT74" s="214">
        <f t="shared" si="25"/>
        <v>0</v>
      </c>
      <c r="AU74" s="238"/>
      <c r="AV74" s="238"/>
      <c r="AW74" s="238"/>
      <c r="AX74" s="239"/>
      <c r="AY74" s="249">
        <f t="shared" si="19"/>
        <v>0</v>
      </c>
      <c r="AZ74" s="238"/>
      <c r="BA74" s="238"/>
      <c r="BB74" s="238"/>
      <c r="BC74" s="246"/>
      <c r="BD74" s="254"/>
      <c r="BE74" s="252"/>
      <c r="BF74" s="249">
        <f t="shared" si="20"/>
        <v>0</v>
      </c>
      <c r="BG74" s="238"/>
      <c r="BH74" s="238"/>
      <c r="BI74" s="238"/>
      <c r="BJ74" s="239"/>
      <c r="BK74" s="249">
        <f t="shared" si="21"/>
        <v>0</v>
      </c>
      <c r="BL74" s="238"/>
      <c r="BM74" s="238"/>
      <c r="BN74" s="238"/>
      <c r="BO74" s="246"/>
      <c r="BP74" s="223">
        <f t="shared" si="22"/>
        <v>0</v>
      </c>
      <c r="BQ74" s="238"/>
      <c r="BR74" s="238"/>
      <c r="BS74" s="238"/>
      <c r="BT74" s="246"/>
      <c r="BU74" s="249">
        <f t="shared" si="23"/>
        <v>0</v>
      </c>
      <c r="BV74" s="238"/>
      <c r="BW74" s="238"/>
      <c r="BX74" s="238"/>
      <c r="BY74" s="246"/>
      <c r="CA74" s="222">
        <v>60</v>
      </c>
      <c r="CF74" s="216">
        <f t="shared" si="24"/>
        <v>0</v>
      </c>
    </row>
    <row r="75" spans="1:84" x14ac:dyDescent="0.15">
      <c r="A75" s="213">
        <f t="shared" si="14"/>
        <v>61</v>
      </c>
      <c r="B75" s="236"/>
      <c r="C75" s="136"/>
      <c r="D75" s="133"/>
      <c r="E75" s="127"/>
      <c r="F75" s="852"/>
      <c r="G75" s="224"/>
      <c r="H75" s="264"/>
      <c r="I75" s="230"/>
      <c r="J75" s="231"/>
      <c r="K75" s="232"/>
      <c r="L75" s="232"/>
      <c r="M75" s="232"/>
      <c r="N75" s="232"/>
      <c r="O75" s="232"/>
      <c r="P75" s="232"/>
      <c r="Q75" s="233"/>
      <c r="R75" s="256"/>
      <c r="S75" s="256"/>
      <c r="T75" s="259"/>
      <c r="U75" s="214">
        <f t="shared" si="28"/>
        <v>0</v>
      </c>
      <c r="V75" s="218">
        <f t="shared" si="28"/>
        <v>0</v>
      </c>
      <c r="W75" s="218">
        <f t="shared" si="28"/>
        <v>0</v>
      </c>
      <c r="X75" s="218">
        <f t="shared" si="28"/>
        <v>0</v>
      </c>
      <c r="Y75" s="212">
        <f t="shared" si="28"/>
        <v>0</v>
      </c>
      <c r="Z75" s="214">
        <f t="shared" si="27"/>
        <v>0</v>
      </c>
      <c r="AA75" s="218">
        <f t="shared" si="27"/>
        <v>0</v>
      </c>
      <c r="AB75" s="218">
        <f t="shared" si="27"/>
        <v>0</v>
      </c>
      <c r="AC75" s="218">
        <f t="shared" si="27"/>
        <v>0</v>
      </c>
      <c r="AD75" s="212">
        <f t="shared" si="27"/>
        <v>0</v>
      </c>
      <c r="AE75" s="252"/>
      <c r="AF75" s="252"/>
      <c r="AH75" s="249">
        <f t="shared" si="26"/>
        <v>0</v>
      </c>
      <c r="AI75" s="238"/>
      <c r="AJ75" s="238"/>
      <c r="AK75" s="238"/>
      <c r="AL75" s="239"/>
      <c r="AM75" s="254"/>
      <c r="AN75" s="262"/>
      <c r="AO75" s="249">
        <f t="shared" si="18"/>
        <v>0</v>
      </c>
      <c r="AP75" s="238"/>
      <c r="AQ75" s="238"/>
      <c r="AR75" s="238"/>
      <c r="AS75" s="242"/>
      <c r="AT75" s="214">
        <f t="shared" si="25"/>
        <v>0</v>
      </c>
      <c r="AU75" s="238"/>
      <c r="AV75" s="238"/>
      <c r="AW75" s="238"/>
      <c r="AX75" s="239"/>
      <c r="AY75" s="249">
        <f t="shared" si="19"/>
        <v>0</v>
      </c>
      <c r="AZ75" s="238"/>
      <c r="BA75" s="238"/>
      <c r="BB75" s="238"/>
      <c r="BC75" s="246"/>
      <c r="BD75" s="254"/>
      <c r="BE75" s="252"/>
      <c r="BF75" s="249">
        <f t="shared" si="20"/>
        <v>0</v>
      </c>
      <c r="BG75" s="238"/>
      <c r="BH75" s="238"/>
      <c r="BI75" s="238"/>
      <c r="BJ75" s="239"/>
      <c r="BK75" s="249">
        <f t="shared" si="21"/>
        <v>0</v>
      </c>
      <c r="BL75" s="238"/>
      <c r="BM75" s="238"/>
      <c r="BN75" s="238"/>
      <c r="BO75" s="246"/>
      <c r="BP75" s="223">
        <f t="shared" si="22"/>
        <v>0</v>
      </c>
      <c r="BQ75" s="238"/>
      <c r="BR75" s="238"/>
      <c r="BS75" s="238"/>
      <c r="BT75" s="246"/>
      <c r="BU75" s="249">
        <f t="shared" si="23"/>
        <v>0</v>
      </c>
      <c r="BV75" s="238"/>
      <c r="BW75" s="238"/>
      <c r="BX75" s="238"/>
      <c r="BY75" s="246"/>
      <c r="CA75" s="222">
        <v>61</v>
      </c>
      <c r="CF75" s="216">
        <f t="shared" si="24"/>
        <v>0</v>
      </c>
    </row>
    <row r="76" spans="1:84" x14ac:dyDescent="0.15">
      <c r="A76" s="213">
        <f t="shared" si="14"/>
        <v>62</v>
      </c>
      <c r="B76" s="236"/>
      <c r="C76" s="880"/>
      <c r="D76" s="133"/>
      <c r="E76" s="134"/>
      <c r="F76" s="135"/>
      <c r="G76" s="224"/>
      <c r="H76" s="263"/>
      <c r="I76" s="230"/>
      <c r="J76" s="231"/>
      <c r="K76" s="232"/>
      <c r="L76" s="232"/>
      <c r="M76" s="232"/>
      <c r="N76" s="232"/>
      <c r="O76" s="232"/>
      <c r="P76" s="232"/>
      <c r="Q76" s="233"/>
      <c r="R76" s="255"/>
      <c r="S76" s="255"/>
      <c r="T76" s="258"/>
      <c r="U76" s="214">
        <f t="shared" si="28"/>
        <v>0</v>
      </c>
      <c r="V76" s="218">
        <f t="shared" si="28"/>
        <v>0</v>
      </c>
      <c r="W76" s="218">
        <f t="shared" si="28"/>
        <v>0</v>
      </c>
      <c r="X76" s="218">
        <f t="shared" si="28"/>
        <v>0</v>
      </c>
      <c r="Y76" s="212">
        <f t="shared" si="28"/>
        <v>0</v>
      </c>
      <c r="Z76" s="214">
        <f t="shared" si="27"/>
        <v>0</v>
      </c>
      <c r="AA76" s="218">
        <f t="shared" si="27"/>
        <v>0</v>
      </c>
      <c r="AB76" s="218">
        <f t="shared" si="27"/>
        <v>0</v>
      </c>
      <c r="AC76" s="218">
        <f t="shared" si="27"/>
        <v>0</v>
      </c>
      <c r="AD76" s="212">
        <f t="shared" si="27"/>
        <v>0</v>
      </c>
      <c r="AE76" s="252"/>
      <c r="AF76" s="252"/>
      <c r="AH76" s="249">
        <f t="shared" si="26"/>
        <v>0</v>
      </c>
      <c r="AI76" s="238"/>
      <c r="AJ76" s="238"/>
      <c r="AK76" s="238"/>
      <c r="AL76" s="239"/>
      <c r="AM76" s="254"/>
      <c r="AN76" s="262"/>
      <c r="AO76" s="249">
        <f t="shared" si="18"/>
        <v>0</v>
      </c>
      <c r="AP76" s="238"/>
      <c r="AQ76" s="238"/>
      <c r="AR76" s="238"/>
      <c r="AS76" s="242"/>
      <c r="AT76" s="214">
        <f t="shared" si="25"/>
        <v>0</v>
      </c>
      <c r="AU76" s="238"/>
      <c r="AV76" s="238"/>
      <c r="AW76" s="238"/>
      <c r="AX76" s="239"/>
      <c r="AY76" s="249">
        <f t="shared" si="19"/>
        <v>0</v>
      </c>
      <c r="AZ76" s="238"/>
      <c r="BA76" s="238"/>
      <c r="BB76" s="238"/>
      <c r="BC76" s="246"/>
      <c r="BD76" s="254"/>
      <c r="BE76" s="252"/>
      <c r="BF76" s="249">
        <f t="shared" si="20"/>
        <v>0</v>
      </c>
      <c r="BG76" s="238"/>
      <c r="BH76" s="238"/>
      <c r="BI76" s="238"/>
      <c r="BJ76" s="239"/>
      <c r="BK76" s="249">
        <f t="shared" si="21"/>
        <v>0</v>
      </c>
      <c r="BL76" s="238"/>
      <c r="BM76" s="238"/>
      <c r="BN76" s="238"/>
      <c r="BO76" s="246"/>
      <c r="BP76" s="223">
        <f t="shared" si="22"/>
        <v>0</v>
      </c>
      <c r="BQ76" s="238"/>
      <c r="BR76" s="238"/>
      <c r="BS76" s="238"/>
      <c r="BT76" s="246"/>
      <c r="BU76" s="249">
        <f t="shared" si="23"/>
        <v>0</v>
      </c>
      <c r="BV76" s="238"/>
      <c r="BW76" s="238"/>
      <c r="BX76" s="238"/>
      <c r="BY76" s="246"/>
      <c r="CA76" s="222">
        <v>62</v>
      </c>
      <c r="CF76" s="216">
        <f t="shared" si="24"/>
        <v>0</v>
      </c>
    </row>
    <row r="77" spans="1:84" x14ac:dyDescent="0.15">
      <c r="A77" s="213">
        <f t="shared" si="14"/>
        <v>63</v>
      </c>
      <c r="B77" s="236"/>
      <c r="C77" s="880"/>
      <c r="D77" s="133"/>
      <c r="E77" s="134"/>
      <c r="F77" s="135"/>
      <c r="G77" s="224"/>
      <c r="H77" s="263"/>
      <c r="I77" s="230"/>
      <c r="J77" s="231"/>
      <c r="K77" s="232"/>
      <c r="L77" s="232"/>
      <c r="M77" s="232"/>
      <c r="N77" s="232"/>
      <c r="O77" s="232"/>
      <c r="P77" s="232"/>
      <c r="Q77" s="233"/>
      <c r="R77" s="255"/>
      <c r="S77" s="255"/>
      <c r="T77" s="258"/>
      <c r="U77" s="214">
        <f t="shared" si="28"/>
        <v>0</v>
      </c>
      <c r="V77" s="218">
        <f t="shared" si="28"/>
        <v>0</v>
      </c>
      <c r="W77" s="218">
        <f t="shared" si="28"/>
        <v>0</v>
      </c>
      <c r="X77" s="218">
        <f t="shared" si="28"/>
        <v>0</v>
      </c>
      <c r="Y77" s="212">
        <f t="shared" si="28"/>
        <v>0</v>
      </c>
      <c r="Z77" s="214">
        <f t="shared" si="27"/>
        <v>0</v>
      </c>
      <c r="AA77" s="218">
        <f t="shared" si="27"/>
        <v>0</v>
      </c>
      <c r="AB77" s="218">
        <f t="shared" si="27"/>
        <v>0</v>
      </c>
      <c r="AC77" s="218">
        <f t="shared" si="27"/>
        <v>0</v>
      </c>
      <c r="AD77" s="212">
        <f t="shared" si="27"/>
        <v>0</v>
      </c>
      <c r="AE77" s="252"/>
      <c r="AF77" s="252"/>
      <c r="AH77" s="249">
        <f t="shared" si="26"/>
        <v>0</v>
      </c>
      <c r="AI77" s="238"/>
      <c r="AJ77" s="238"/>
      <c r="AK77" s="238"/>
      <c r="AL77" s="239"/>
      <c r="AM77" s="254"/>
      <c r="AN77" s="262"/>
      <c r="AO77" s="249">
        <f t="shared" si="18"/>
        <v>0</v>
      </c>
      <c r="AP77" s="238"/>
      <c r="AQ77" s="238"/>
      <c r="AR77" s="238"/>
      <c r="AS77" s="242"/>
      <c r="AT77" s="214">
        <f t="shared" si="25"/>
        <v>0</v>
      </c>
      <c r="AU77" s="238"/>
      <c r="AV77" s="238"/>
      <c r="AW77" s="238"/>
      <c r="AX77" s="239"/>
      <c r="AY77" s="249">
        <f t="shared" si="19"/>
        <v>0</v>
      </c>
      <c r="AZ77" s="238"/>
      <c r="BA77" s="238"/>
      <c r="BB77" s="238"/>
      <c r="BC77" s="246"/>
      <c r="BD77" s="254"/>
      <c r="BE77" s="252"/>
      <c r="BF77" s="249">
        <f t="shared" si="20"/>
        <v>0</v>
      </c>
      <c r="BG77" s="238"/>
      <c r="BH77" s="238"/>
      <c r="BI77" s="238"/>
      <c r="BJ77" s="239"/>
      <c r="BK77" s="249">
        <f t="shared" si="21"/>
        <v>0</v>
      </c>
      <c r="BL77" s="238"/>
      <c r="BM77" s="238"/>
      <c r="BN77" s="238"/>
      <c r="BO77" s="246"/>
      <c r="BP77" s="223">
        <f t="shared" si="22"/>
        <v>0</v>
      </c>
      <c r="BQ77" s="238"/>
      <c r="BR77" s="238"/>
      <c r="BS77" s="238"/>
      <c r="BT77" s="246"/>
      <c r="BU77" s="249">
        <f t="shared" si="23"/>
        <v>0</v>
      </c>
      <c r="BV77" s="238"/>
      <c r="BW77" s="238"/>
      <c r="BX77" s="238"/>
      <c r="BY77" s="246"/>
      <c r="CA77" s="222">
        <v>63</v>
      </c>
      <c r="CF77" s="216">
        <f t="shared" si="24"/>
        <v>0</v>
      </c>
    </row>
    <row r="78" spans="1:84" x14ac:dyDescent="0.15">
      <c r="A78" s="213">
        <f t="shared" si="14"/>
        <v>64</v>
      </c>
      <c r="B78" s="236"/>
      <c r="C78" s="880"/>
      <c r="D78" s="851"/>
      <c r="E78" s="134"/>
      <c r="F78" s="135"/>
      <c r="G78" s="226"/>
      <c r="H78" s="263"/>
      <c r="I78" s="230"/>
      <c r="J78" s="231"/>
      <c r="K78" s="232"/>
      <c r="L78" s="232"/>
      <c r="M78" s="232"/>
      <c r="N78" s="232"/>
      <c r="O78" s="232"/>
      <c r="P78" s="232"/>
      <c r="Q78" s="233"/>
      <c r="R78" s="255"/>
      <c r="S78" s="255"/>
      <c r="T78" s="258"/>
      <c r="U78" s="214">
        <f t="shared" si="28"/>
        <v>0</v>
      </c>
      <c r="V78" s="218">
        <f t="shared" si="28"/>
        <v>0</v>
      </c>
      <c r="W78" s="218">
        <f t="shared" si="28"/>
        <v>0</v>
      </c>
      <c r="X78" s="218">
        <f t="shared" si="28"/>
        <v>0</v>
      </c>
      <c r="Y78" s="212">
        <f t="shared" si="28"/>
        <v>0</v>
      </c>
      <c r="Z78" s="214">
        <f t="shared" si="27"/>
        <v>0</v>
      </c>
      <c r="AA78" s="218">
        <f t="shared" si="27"/>
        <v>0</v>
      </c>
      <c r="AB78" s="218">
        <f t="shared" si="27"/>
        <v>0</v>
      </c>
      <c r="AC78" s="218">
        <f t="shared" si="27"/>
        <v>0</v>
      </c>
      <c r="AD78" s="212">
        <f t="shared" si="27"/>
        <v>0</v>
      </c>
      <c r="AE78" s="252"/>
      <c r="AF78" s="252"/>
      <c r="AH78" s="249">
        <f t="shared" si="26"/>
        <v>0</v>
      </c>
      <c r="AI78" s="238"/>
      <c r="AJ78" s="238"/>
      <c r="AK78" s="238"/>
      <c r="AL78" s="239"/>
      <c r="AM78" s="254"/>
      <c r="AN78" s="262"/>
      <c r="AO78" s="249">
        <f t="shared" si="18"/>
        <v>0</v>
      </c>
      <c r="AP78" s="238"/>
      <c r="AQ78" s="238"/>
      <c r="AR78" s="238"/>
      <c r="AS78" s="242"/>
      <c r="AT78" s="214">
        <f t="shared" si="25"/>
        <v>0</v>
      </c>
      <c r="AU78" s="238"/>
      <c r="AV78" s="238"/>
      <c r="AW78" s="238"/>
      <c r="AX78" s="239"/>
      <c r="AY78" s="249">
        <f t="shared" si="19"/>
        <v>0</v>
      </c>
      <c r="AZ78" s="238"/>
      <c r="BA78" s="238"/>
      <c r="BB78" s="238"/>
      <c r="BC78" s="246"/>
      <c r="BD78" s="254"/>
      <c r="BE78" s="252"/>
      <c r="BF78" s="249">
        <f t="shared" si="20"/>
        <v>0</v>
      </c>
      <c r="BG78" s="238"/>
      <c r="BH78" s="238"/>
      <c r="BI78" s="238"/>
      <c r="BJ78" s="239"/>
      <c r="BK78" s="249">
        <f t="shared" si="21"/>
        <v>0</v>
      </c>
      <c r="BL78" s="238"/>
      <c r="BM78" s="238"/>
      <c r="BN78" s="238"/>
      <c r="BO78" s="246"/>
      <c r="BP78" s="223">
        <f t="shared" si="22"/>
        <v>0</v>
      </c>
      <c r="BQ78" s="238"/>
      <c r="BR78" s="238"/>
      <c r="BS78" s="238"/>
      <c r="BT78" s="246"/>
      <c r="BU78" s="249">
        <f t="shared" si="23"/>
        <v>0</v>
      </c>
      <c r="BV78" s="238"/>
      <c r="BW78" s="238"/>
      <c r="BX78" s="238"/>
      <c r="BY78" s="246"/>
      <c r="CA78" s="222">
        <v>64</v>
      </c>
      <c r="CF78" s="216">
        <f t="shared" si="24"/>
        <v>0</v>
      </c>
    </row>
    <row r="79" spans="1:84" x14ac:dyDescent="0.15">
      <c r="A79" s="213">
        <f t="shared" si="14"/>
        <v>65</v>
      </c>
      <c r="B79" s="236"/>
      <c r="C79" s="880"/>
      <c r="D79" s="851"/>
      <c r="E79" s="134"/>
      <c r="F79" s="135"/>
      <c r="G79" s="226"/>
      <c r="H79" s="263"/>
      <c r="I79" s="230"/>
      <c r="J79" s="231"/>
      <c r="K79" s="232"/>
      <c r="L79" s="232"/>
      <c r="M79" s="232"/>
      <c r="N79" s="232"/>
      <c r="O79" s="232"/>
      <c r="P79" s="232"/>
      <c r="Q79" s="233"/>
      <c r="R79" s="255"/>
      <c r="S79" s="255"/>
      <c r="T79" s="258"/>
      <c r="U79" s="214">
        <f t="shared" si="28"/>
        <v>0</v>
      </c>
      <c r="V79" s="218">
        <f t="shared" si="28"/>
        <v>0</v>
      </c>
      <c r="W79" s="218">
        <f t="shared" si="28"/>
        <v>0</v>
      </c>
      <c r="X79" s="218">
        <f t="shared" si="28"/>
        <v>0</v>
      </c>
      <c r="Y79" s="212">
        <f t="shared" si="28"/>
        <v>0</v>
      </c>
      <c r="Z79" s="214">
        <f t="shared" si="27"/>
        <v>0</v>
      </c>
      <c r="AA79" s="218">
        <f t="shared" si="27"/>
        <v>0</v>
      </c>
      <c r="AB79" s="218">
        <f t="shared" si="27"/>
        <v>0</v>
      </c>
      <c r="AC79" s="218">
        <f t="shared" si="27"/>
        <v>0</v>
      </c>
      <c r="AD79" s="212">
        <f t="shared" si="27"/>
        <v>0</v>
      </c>
      <c r="AE79" s="252"/>
      <c r="AF79" s="252"/>
      <c r="AH79" s="249">
        <f t="shared" ref="AH79:AH119" si="29">SUM(AI79:AL79)</f>
        <v>0</v>
      </c>
      <c r="AI79" s="238"/>
      <c r="AJ79" s="238"/>
      <c r="AK79" s="238"/>
      <c r="AL79" s="239"/>
      <c r="AM79" s="254"/>
      <c r="AN79" s="262"/>
      <c r="AO79" s="249">
        <f t="shared" si="18"/>
        <v>0</v>
      </c>
      <c r="AP79" s="238"/>
      <c r="AQ79" s="238"/>
      <c r="AR79" s="238"/>
      <c r="AS79" s="242"/>
      <c r="AT79" s="214">
        <f t="shared" si="25"/>
        <v>0</v>
      </c>
      <c r="AU79" s="238"/>
      <c r="AV79" s="238"/>
      <c r="AW79" s="238"/>
      <c r="AX79" s="239"/>
      <c r="AY79" s="249">
        <f t="shared" si="19"/>
        <v>0</v>
      </c>
      <c r="AZ79" s="238"/>
      <c r="BA79" s="238"/>
      <c r="BB79" s="238"/>
      <c r="BC79" s="246"/>
      <c r="BD79" s="254"/>
      <c r="BE79" s="252"/>
      <c r="BF79" s="249">
        <f t="shared" si="20"/>
        <v>0</v>
      </c>
      <c r="BG79" s="238"/>
      <c r="BH79" s="238"/>
      <c r="BI79" s="238"/>
      <c r="BJ79" s="239"/>
      <c r="BK79" s="249">
        <f t="shared" si="21"/>
        <v>0</v>
      </c>
      <c r="BL79" s="238"/>
      <c r="BM79" s="238"/>
      <c r="BN79" s="238"/>
      <c r="BO79" s="246"/>
      <c r="BP79" s="223">
        <f t="shared" si="22"/>
        <v>0</v>
      </c>
      <c r="BQ79" s="238"/>
      <c r="BR79" s="238"/>
      <c r="BS79" s="238"/>
      <c r="BT79" s="246"/>
      <c r="BU79" s="249">
        <f t="shared" si="23"/>
        <v>0</v>
      </c>
      <c r="BV79" s="238"/>
      <c r="BW79" s="238"/>
      <c r="BX79" s="238"/>
      <c r="BY79" s="246"/>
      <c r="CA79" s="222">
        <v>65</v>
      </c>
      <c r="CF79" s="216">
        <f t="shared" si="24"/>
        <v>0</v>
      </c>
    </row>
    <row r="80" spans="1:84" x14ac:dyDescent="0.15">
      <c r="A80" s="213">
        <f t="shared" si="14"/>
        <v>66</v>
      </c>
      <c r="B80" s="236"/>
      <c r="C80" s="880"/>
      <c r="D80" s="851"/>
      <c r="E80" s="134"/>
      <c r="F80" s="135"/>
      <c r="G80" s="226"/>
      <c r="H80" s="263"/>
      <c r="I80" s="230"/>
      <c r="J80" s="231"/>
      <c r="K80" s="232"/>
      <c r="L80" s="232"/>
      <c r="M80" s="232"/>
      <c r="N80" s="232"/>
      <c r="O80" s="232"/>
      <c r="P80" s="232"/>
      <c r="Q80" s="233"/>
      <c r="R80" s="255"/>
      <c r="S80" s="255"/>
      <c r="T80" s="258"/>
      <c r="U80" s="214">
        <f t="shared" si="28"/>
        <v>0</v>
      </c>
      <c r="V80" s="218">
        <f t="shared" si="28"/>
        <v>0</v>
      </c>
      <c r="W80" s="218">
        <f t="shared" si="28"/>
        <v>0</v>
      </c>
      <c r="X80" s="218">
        <f t="shared" si="28"/>
        <v>0</v>
      </c>
      <c r="Y80" s="212">
        <f t="shared" si="28"/>
        <v>0</v>
      </c>
      <c r="Z80" s="214">
        <f t="shared" si="27"/>
        <v>0</v>
      </c>
      <c r="AA80" s="218">
        <f t="shared" si="27"/>
        <v>0</v>
      </c>
      <c r="AB80" s="218">
        <f t="shared" si="27"/>
        <v>0</v>
      </c>
      <c r="AC80" s="218">
        <f t="shared" si="27"/>
        <v>0</v>
      </c>
      <c r="AD80" s="212">
        <f t="shared" si="27"/>
        <v>0</v>
      </c>
      <c r="AE80" s="252"/>
      <c r="AF80" s="252"/>
      <c r="AH80" s="249">
        <f t="shared" si="29"/>
        <v>0</v>
      </c>
      <c r="AI80" s="238"/>
      <c r="AJ80" s="238"/>
      <c r="AK80" s="238"/>
      <c r="AL80" s="239"/>
      <c r="AM80" s="254"/>
      <c r="AN80" s="262"/>
      <c r="AO80" s="249">
        <f t="shared" si="18"/>
        <v>0</v>
      </c>
      <c r="AP80" s="238"/>
      <c r="AQ80" s="238"/>
      <c r="AR80" s="238"/>
      <c r="AS80" s="242"/>
      <c r="AT80" s="214">
        <f t="shared" si="25"/>
        <v>0</v>
      </c>
      <c r="AU80" s="238"/>
      <c r="AV80" s="238"/>
      <c r="AW80" s="238"/>
      <c r="AX80" s="239"/>
      <c r="AY80" s="249">
        <f t="shared" si="19"/>
        <v>0</v>
      </c>
      <c r="AZ80" s="238"/>
      <c r="BA80" s="238"/>
      <c r="BB80" s="238"/>
      <c r="BC80" s="246"/>
      <c r="BD80" s="254"/>
      <c r="BE80" s="252"/>
      <c r="BF80" s="249">
        <f t="shared" si="20"/>
        <v>0</v>
      </c>
      <c r="BG80" s="238"/>
      <c r="BH80" s="238"/>
      <c r="BI80" s="238"/>
      <c r="BJ80" s="239"/>
      <c r="BK80" s="249">
        <f t="shared" si="21"/>
        <v>0</v>
      </c>
      <c r="BL80" s="238"/>
      <c r="BM80" s="238"/>
      <c r="BN80" s="238"/>
      <c r="BO80" s="246"/>
      <c r="BP80" s="223">
        <f t="shared" si="22"/>
        <v>0</v>
      </c>
      <c r="BQ80" s="238"/>
      <c r="BR80" s="238"/>
      <c r="BS80" s="238"/>
      <c r="BT80" s="246"/>
      <c r="BU80" s="249">
        <f t="shared" si="23"/>
        <v>0</v>
      </c>
      <c r="BV80" s="238"/>
      <c r="BW80" s="238"/>
      <c r="BX80" s="238"/>
      <c r="BY80" s="246"/>
      <c r="CA80" s="222">
        <v>66</v>
      </c>
      <c r="CF80" s="216">
        <f t="shared" si="24"/>
        <v>0</v>
      </c>
    </row>
    <row r="81" spans="1:84" x14ac:dyDescent="0.15">
      <c r="A81" s="213">
        <f t="shared" ref="A81:A144" si="30">+ROW()-14</f>
        <v>67</v>
      </c>
      <c r="B81" s="236"/>
      <c r="C81" s="880"/>
      <c r="D81" s="851"/>
      <c r="E81" s="134"/>
      <c r="F81" s="135"/>
      <c r="G81" s="226"/>
      <c r="H81" s="263"/>
      <c r="I81" s="230"/>
      <c r="J81" s="231"/>
      <c r="K81" s="232"/>
      <c r="L81" s="232"/>
      <c r="M81" s="232"/>
      <c r="N81" s="232"/>
      <c r="O81" s="232"/>
      <c r="P81" s="232"/>
      <c r="Q81" s="233"/>
      <c r="R81" s="255"/>
      <c r="S81" s="255"/>
      <c r="T81" s="258"/>
      <c r="U81" s="214">
        <f t="shared" si="28"/>
        <v>0</v>
      </c>
      <c r="V81" s="218">
        <f t="shared" si="28"/>
        <v>0</v>
      </c>
      <c r="W81" s="218">
        <f t="shared" si="28"/>
        <v>0</v>
      </c>
      <c r="X81" s="218">
        <f t="shared" si="28"/>
        <v>0</v>
      </c>
      <c r="Y81" s="212">
        <f t="shared" si="28"/>
        <v>0</v>
      </c>
      <c r="Z81" s="214">
        <f t="shared" si="27"/>
        <v>0</v>
      </c>
      <c r="AA81" s="218">
        <f t="shared" si="27"/>
        <v>0</v>
      </c>
      <c r="AB81" s="218">
        <f t="shared" si="27"/>
        <v>0</v>
      </c>
      <c r="AC81" s="218">
        <f t="shared" si="27"/>
        <v>0</v>
      </c>
      <c r="AD81" s="212">
        <f t="shared" si="27"/>
        <v>0</v>
      </c>
      <c r="AE81" s="252"/>
      <c r="AF81" s="252"/>
      <c r="AH81" s="249">
        <f t="shared" si="29"/>
        <v>0</v>
      </c>
      <c r="AI81" s="238"/>
      <c r="AJ81" s="238"/>
      <c r="AK81" s="238"/>
      <c r="AL81" s="239"/>
      <c r="AM81" s="254"/>
      <c r="AN81" s="262"/>
      <c r="AO81" s="249">
        <f t="shared" ref="AO81:AO144" si="31">SUM(AP81:AS81)</f>
        <v>0</v>
      </c>
      <c r="AP81" s="238"/>
      <c r="AQ81" s="238"/>
      <c r="AR81" s="238"/>
      <c r="AS81" s="242"/>
      <c r="AT81" s="214">
        <f t="shared" si="25"/>
        <v>0</v>
      </c>
      <c r="AU81" s="238"/>
      <c r="AV81" s="238"/>
      <c r="AW81" s="238"/>
      <c r="AX81" s="239"/>
      <c r="AY81" s="249">
        <f t="shared" ref="AY81:AY144" si="32">SUM(AZ81:BC81)</f>
        <v>0</v>
      </c>
      <c r="AZ81" s="238"/>
      <c r="BA81" s="238"/>
      <c r="BB81" s="238"/>
      <c r="BC81" s="246"/>
      <c r="BD81" s="254"/>
      <c r="BE81" s="252"/>
      <c r="BF81" s="249">
        <f t="shared" ref="BF81:BF144" si="33">SUM(BG81:BJ81)</f>
        <v>0</v>
      </c>
      <c r="BG81" s="238"/>
      <c r="BH81" s="238"/>
      <c r="BI81" s="238"/>
      <c r="BJ81" s="239"/>
      <c r="BK81" s="249">
        <f t="shared" ref="BK81:BK144" si="34">SUM(BL81:BO81)</f>
        <v>0</v>
      </c>
      <c r="BL81" s="238"/>
      <c r="BM81" s="238"/>
      <c r="BN81" s="238"/>
      <c r="BO81" s="246"/>
      <c r="BP81" s="223">
        <f t="shared" ref="BP81:BP144" si="35">SUM(BQ81:BT81)</f>
        <v>0</v>
      </c>
      <c r="BQ81" s="238"/>
      <c r="BR81" s="238"/>
      <c r="BS81" s="238"/>
      <c r="BT81" s="246"/>
      <c r="BU81" s="249">
        <f t="shared" ref="BU81:BU144" si="36">SUM(BV81:BY81)</f>
        <v>0</v>
      </c>
      <c r="BV81" s="238"/>
      <c r="BW81" s="238"/>
      <c r="BX81" s="238"/>
      <c r="BY81" s="246"/>
      <c r="CA81" s="222">
        <v>67</v>
      </c>
      <c r="CF81" s="216">
        <f t="shared" ref="CF81:CF144" si="37">+T81-Z81</f>
        <v>0</v>
      </c>
    </row>
    <row r="82" spans="1:84" x14ac:dyDescent="0.15">
      <c r="A82" s="213">
        <f t="shared" si="30"/>
        <v>68</v>
      </c>
      <c r="B82" s="236"/>
      <c r="C82" s="880"/>
      <c r="D82" s="133"/>
      <c r="E82" s="134"/>
      <c r="F82" s="135"/>
      <c r="G82" s="224"/>
      <c r="H82" s="263"/>
      <c r="I82" s="230"/>
      <c r="J82" s="231"/>
      <c r="K82" s="232"/>
      <c r="L82" s="232"/>
      <c r="M82" s="232"/>
      <c r="N82" s="232"/>
      <c r="O82" s="232"/>
      <c r="P82" s="232"/>
      <c r="Q82" s="233"/>
      <c r="R82" s="255"/>
      <c r="S82" s="255"/>
      <c r="T82" s="258"/>
      <c r="U82" s="214">
        <f t="shared" si="28"/>
        <v>0</v>
      </c>
      <c r="V82" s="218">
        <f t="shared" si="28"/>
        <v>0</v>
      </c>
      <c r="W82" s="218">
        <f t="shared" si="28"/>
        <v>0</v>
      </c>
      <c r="X82" s="218">
        <f t="shared" si="28"/>
        <v>0</v>
      </c>
      <c r="Y82" s="212">
        <f t="shared" si="28"/>
        <v>0</v>
      </c>
      <c r="Z82" s="214">
        <f t="shared" si="27"/>
        <v>0</v>
      </c>
      <c r="AA82" s="218">
        <f t="shared" si="27"/>
        <v>0</v>
      </c>
      <c r="AB82" s="218">
        <f t="shared" si="27"/>
        <v>0</v>
      </c>
      <c r="AC82" s="218">
        <f t="shared" si="27"/>
        <v>0</v>
      </c>
      <c r="AD82" s="212">
        <f t="shared" si="27"/>
        <v>0</v>
      </c>
      <c r="AE82" s="252"/>
      <c r="AF82" s="252"/>
      <c r="AH82" s="249">
        <f t="shared" si="29"/>
        <v>0</v>
      </c>
      <c r="AI82" s="238"/>
      <c r="AJ82" s="238"/>
      <c r="AK82" s="238"/>
      <c r="AL82" s="239"/>
      <c r="AM82" s="254"/>
      <c r="AN82" s="262"/>
      <c r="AO82" s="249">
        <f t="shared" si="31"/>
        <v>0</v>
      </c>
      <c r="AP82" s="238"/>
      <c r="AQ82" s="238"/>
      <c r="AR82" s="238"/>
      <c r="AS82" s="242"/>
      <c r="AT82" s="214">
        <f t="shared" si="25"/>
        <v>0</v>
      </c>
      <c r="AU82" s="238"/>
      <c r="AV82" s="238"/>
      <c r="AW82" s="238"/>
      <c r="AX82" s="239"/>
      <c r="AY82" s="249">
        <f t="shared" si="32"/>
        <v>0</v>
      </c>
      <c r="AZ82" s="238"/>
      <c r="BA82" s="238"/>
      <c r="BB82" s="238"/>
      <c r="BC82" s="246"/>
      <c r="BD82" s="254"/>
      <c r="BE82" s="252"/>
      <c r="BF82" s="249">
        <f t="shared" si="33"/>
        <v>0</v>
      </c>
      <c r="BG82" s="238"/>
      <c r="BH82" s="238"/>
      <c r="BI82" s="238"/>
      <c r="BJ82" s="239"/>
      <c r="BK82" s="249">
        <f t="shared" si="34"/>
        <v>0</v>
      </c>
      <c r="BL82" s="238"/>
      <c r="BM82" s="238"/>
      <c r="BN82" s="238"/>
      <c r="BO82" s="246"/>
      <c r="BP82" s="223">
        <f t="shared" si="35"/>
        <v>0</v>
      </c>
      <c r="BQ82" s="238"/>
      <c r="BR82" s="238"/>
      <c r="BS82" s="238"/>
      <c r="BT82" s="246"/>
      <c r="BU82" s="249">
        <f t="shared" si="36"/>
        <v>0</v>
      </c>
      <c r="BV82" s="238"/>
      <c r="BW82" s="238"/>
      <c r="BX82" s="238"/>
      <c r="BY82" s="246"/>
      <c r="CA82" s="222">
        <v>68</v>
      </c>
      <c r="CF82" s="216">
        <f t="shared" si="37"/>
        <v>0</v>
      </c>
    </row>
    <row r="83" spans="1:84" x14ac:dyDescent="0.15">
      <c r="A83" s="213">
        <f t="shared" si="30"/>
        <v>69</v>
      </c>
      <c r="B83" s="236"/>
      <c r="C83" s="880"/>
      <c r="D83" s="133"/>
      <c r="E83" s="134"/>
      <c r="F83" s="135"/>
      <c r="G83" s="224"/>
      <c r="H83" s="263"/>
      <c r="I83" s="230"/>
      <c r="J83" s="231"/>
      <c r="K83" s="232"/>
      <c r="L83" s="232"/>
      <c r="M83" s="232"/>
      <c r="N83" s="232"/>
      <c r="O83" s="232"/>
      <c r="P83" s="232"/>
      <c r="Q83" s="233"/>
      <c r="R83" s="255"/>
      <c r="S83" s="255"/>
      <c r="T83" s="258"/>
      <c r="U83" s="214">
        <f t="shared" si="28"/>
        <v>0</v>
      </c>
      <c r="V83" s="218">
        <f t="shared" si="28"/>
        <v>0</v>
      </c>
      <c r="W83" s="218">
        <f t="shared" si="28"/>
        <v>0</v>
      </c>
      <c r="X83" s="218">
        <f t="shared" si="28"/>
        <v>0</v>
      </c>
      <c r="Y83" s="212">
        <f t="shared" si="28"/>
        <v>0</v>
      </c>
      <c r="Z83" s="214">
        <f t="shared" si="27"/>
        <v>0</v>
      </c>
      <c r="AA83" s="218">
        <f t="shared" si="27"/>
        <v>0</v>
      </c>
      <c r="AB83" s="218">
        <f t="shared" si="27"/>
        <v>0</v>
      </c>
      <c r="AC83" s="218">
        <f t="shared" si="27"/>
        <v>0</v>
      </c>
      <c r="AD83" s="212">
        <f t="shared" si="27"/>
        <v>0</v>
      </c>
      <c r="AE83" s="252"/>
      <c r="AF83" s="252"/>
      <c r="AH83" s="249">
        <f t="shared" si="29"/>
        <v>0</v>
      </c>
      <c r="AI83" s="238"/>
      <c r="AJ83" s="238"/>
      <c r="AK83" s="238"/>
      <c r="AL83" s="239"/>
      <c r="AM83" s="254"/>
      <c r="AN83" s="262"/>
      <c r="AO83" s="249">
        <f t="shared" si="31"/>
        <v>0</v>
      </c>
      <c r="AP83" s="238"/>
      <c r="AQ83" s="238"/>
      <c r="AR83" s="238"/>
      <c r="AS83" s="242"/>
      <c r="AT83" s="214">
        <f t="shared" si="25"/>
        <v>0</v>
      </c>
      <c r="AU83" s="238"/>
      <c r="AV83" s="238"/>
      <c r="AW83" s="238"/>
      <c r="AX83" s="239"/>
      <c r="AY83" s="249">
        <f t="shared" si="32"/>
        <v>0</v>
      </c>
      <c r="AZ83" s="238"/>
      <c r="BA83" s="238"/>
      <c r="BB83" s="238"/>
      <c r="BC83" s="246"/>
      <c r="BD83" s="254"/>
      <c r="BE83" s="252"/>
      <c r="BF83" s="249">
        <f t="shared" si="33"/>
        <v>0</v>
      </c>
      <c r="BG83" s="238"/>
      <c r="BH83" s="238"/>
      <c r="BI83" s="238"/>
      <c r="BJ83" s="239"/>
      <c r="BK83" s="249">
        <f t="shared" si="34"/>
        <v>0</v>
      </c>
      <c r="BL83" s="238"/>
      <c r="BM83" s="238"/>
      <c r="BN83" s="238"/>
      <c r="BO83" s="246"/>
      <c r="BP83" s="223">
        <f t="shared" si="35"/>
        <v>0</v>
      </c>
      <c r="BQ83" s="238"/>
      <c r="BR83" s="238"/>
      <c r="BS83" s="238"/>
      <c r="BT83" s="246"/>
      <c r="BU83" s="249">
        <f t="shared" si="36"/>
        <v>0</v>
      </c>
      <c r="BV83" s="238"/>
      <c r="BW83" s="238"/>
      <c r="BX83" s="238"/>
      <c r="BY83" s="246"/>
      <c r="CA83" s="222">
        <v>69</v>
      </c>
      <c r="CF83" s="216">
        <f t="shared" si="37"/>
        <v>0</v>
      </c>
    </row>
    <row r="84" spans="1:84" x14ac:dyDescent="0.15">
      <c r="A84" s="213">
        <f t="shared" si="30"/>
        <v>70</v>
      </c>
      <c r="B84" s="236"/>
      <c r="C84" s="136"/>
      <c r="D84" s="133"/>
      <c r="E84" s="134"/>
      <c r="F84" s="135"/>
      <c r="G84" s="224"/>
      <c r="H84" s="263"/>
      <c r="I84" s="230"/>
      <c r="J84" s="231"/>
      <c r="K84" s="232"/>
      <c r="L84" s="232"/>
      <c r="M84" s="232"/>
      <c r="N84" s="232"/>
      <c r="O84" s="232"/>
      <c r="P84" s="232"/>
      <c r="Q84" s="233"/>
      <c r="R84" s="255"/>
      <c r="S84" s="255"/>
      <c r="T84" s="258"/>
      <c r="U84" s="214">
        <f t="shared" si="28"/>
        <v>0</v>
      </c>
      <c r="V84" s="218">
        <f t="shared" si="28"/>
        <v>0</v>
      </c>
      <c r="W84" s="218">
        <f t="shared" si="28"/>
        <v>0</v>
      </c>
      <c r="X84" s="218">
        <f t="shared" si="28"/>
        <v>0</v>
      </c>
      <c r="Y84" s="212">
        <f t="shared" si="28"/>
        <v>0</v>
      </c>
      <c r="Z84" s="214">
        <f t="shared" si="27"/>
        <v>0</v>
      </c>
      <c r="AA84" s="218">
        <f t="shared" si="27"/>
        <v>0</v>
      </c>
      <c r="AB84" s="218">
        <f t="shared" si="27"/>
        <v>0</v>
      </c>
      <c r="AC84" s="218">
        <f t="shared" si="27"/>
        <v>0</v>
      </c>
      <c r="AD84" s="212">
        <f t="shared" si="27"/>
        <v>0</v>
      </c>
      <c r="AE84" s="252"/>
      <c r="AF84" s="252"/>
      <c r="AH84" s="249">
        <f t="shared" si="29"/>
        <v>0</v>
      </c>
      <c r="AI84" s="238"/>
      <c r="AJ84" s="238"/>
      <c r="AK84" s="238"/>
      <c r="AL84" s="239"/>
      <c r="AM84" s="254"/>
      <c r="AN84" s="262"/>
      <c r="AO84" s="249">
        <f t="shared" si="31"/>
        <v>0</v>
      </c>
      <c r="AP84" s="238"/>
      <c r="AQ84" s="238"/>
      <c r="AR84" s="238"/>
      <c r="AS84" s="242"/>
      <c r="AT84" s="214">
        <f t="shared" ref="AT84:AT147" si="38">SUM(AU84:AX84)</f>
        <v>0</v>
      </c>
      <c r="AU84" s="238"/>
      <c r="AV84" s="238"/>
      <c r="AW84" s="238"/>
      <c r="AX84" s="239"/>
      <c r="AY84" s="249">
        <f t="shared" si="32"/>
        <v>0</v>
      </c>
      <c r="AZ84" s="238"/>
      <c r="BA84" s="238"/>
      <c r="BB84" s="238"/>
      <c r="BC84" s="246"/>
      <c r="BD84" s="254"/>
      <c r="BE84" s="252"/>
      <c r="BF84" s="249">
        <f t="shared" si="33"/>
        <v>0</v>
      </c>
      <c r="BG84" s="238"/>
      <c r="BH84" s="238"/>
      <c r="BI84" s="238"/>
      <c r="BJ84" s="239"/>
      <c r="BK84" s="249">
        <f t="shared" si="34"/>
        <v>0</v>
      </c>
      <c r="BL84" s="238"/>
      <c r="BM84" s="238"/>
      <c r="BN84" s="238"/>
      <c r="BO84" s="246"/>
      <c r="BP84" s="223">
        <f t="shared" si="35"/>
        <v>0</v>
      </c>
      <c r="BQ84" s="238"/>
      <c r="BR84" s="238"/>
      <c r="BS84" s="238"/>
      <c r="BT84" s="246"/>
      <c r="BU84" s="249">
        <f t="shared" si="36"/>
        <v>0</v>
      </c>
      <c r="BV84" s="238"/>
      <c r="BW84" s="238"/>
      <c r="BX84" s="238"/>
      <c r="BY84" s="246"/>
      <c r="CA84" s="222">
        <v>70</v>
      </c>
      <c r="CF84" s="216">
        <f t="shared" si="37"/>
        <v>0</v>
      </c>
    </row>
    <row r="85" spans="1:84" x14ac:dyDescent="0.15">
      <c r="A85" s="213">
        <f t="shared" si="30"/>
        <v>71</v>
      </c>
      <c r="B85" s="236"/>
      <c r="C85" s="880"/>
      <c r="D85" s="133"/>
      <c r="E85" s="134"/>
      <c r="F85" s="135"/>
      <c r="G85" s="224"/>
      <c r="H85" s="263"/>
      <c r="I85" s="230"/>
      <c r="J85" s="231"/>
      <c r="K85" s="232"/>
      <c r="L85" s="232"/>
      <c r="M85" s="232"/>
      <c r="N85" s="232"/>
      <c r="O85" s="232"/>
      <c r="P85" s="232"/>
      <c r="Q85" s="233"/>
      <c r="R85" s="255"/>
      <c r="S85" s="255"/>
      <c r="T85" s="258"/>
      <c r="U85" s="214">
        <f t="shared" si="28"/>
        <v>0</v>
      </c>
      <c r="V85" s="218">
        <f t="shared" si="28"/>
        <v>0</v>
      </c>
      <c r="W85" s="218">
        <f t="shared" si="28"/>
        <v>0</v>
      </c>
      <c r="X85" s="218">
        <f t="shared" si="28"/>
        <v>0</v>
      </c>
      <c r="Y85" s="212">
        <f t="shared" si="28"/>
        <v>0</v>
      </c>
      <c r="Z85" s="214">
        <f t="shared" si="27"/>
        <v>0</v>
      </c>
      <c r="AA85" s="218">
        <f t="shared" si="27"/>
        <v>0</v>
      </c>
      <c r="AB85" s="218">
        <f t="shared" si="27"/>
        <v>0</v>
      </c>
      <c r="AC85" s="218">
        <f t="shared" si="27"/>
        <v>0</v>
      </c>
      <c r="AD85" s="212">
        <f t="shared" si="27"/>
        <v>0</v>
      </c>
      <c r="AE85" s="252"/>
      <c r="AF85" s="252"/>
      <c r="AH85" s="249">
        <f t="shared" si="29"/>
        <v>0</v>
      </c>
      <c r="AI85" s="238"/>
      <c r="AJ85" s="238"/>
      <c r="AK85" s="238"/>
      <c r="AL85" s="239"/>
      <c r="AM85" s="254"/>
      <c r="AN85" s="262"/>
      <c r="AO85" s="249">
        <f t="shared" si="31"/>
        <v>0</v>
      </c>
      <c r="AP85" s="238"/>
      <c r="AQ85" s="238"/>
      <c r="AR85" s="238"/>
      <c r="AS85" s="242"/>
      <c r="AT85" s="214">
        <f t="shared" si="38"/>
        <v>0</v>
      </c>
      <c r="AU85" s="238"/>
      <c r="AV85" s="238"/>
      <c r="AW85" s="238"/>
      <c r="AX85" s="239"/>
      <c r="AY85" s="249">
        <f t="shared" si="32"/>
        <v>0</v>
      </c>
      <c r="AZ85" s="238"/>
      <c r="BA85" s="238"/>
      <c r="BB85" s="238"/>
      <c r="BC85" s="246"/>
      <c r="BD85" s="254"/>
      <c r="BE85" s="252"/>
      <c r="BF85" s="249">
        <f t="shared" si="33"/>
        <v>0</v>
      </c>
      <c r="BG85" s="238"/>
      <c r="BH85" s="238"/>
      <c r="BI85" s="238"/>
      <c r="BJ85" s="239"/>
      <c r="BK85" s="249">
        <f t="shared" si="34"/>
        <v>0</v>
      </c>
      <c r="BL85" s="238"/>
      <c r="BM85" s="238"/>
      <c r="BN85" s="238"/>
      <c r="BO85" s="246"/>
      <c r="BP85" s="223">
        <f t="shared" si="35"/>
        <v>0</v>
      </c>
      <c r="BQ85" s="238"/>
      <c r="BR85" s="238"/>
      <c r="BS85" s="238"/>
      <c r="BT85" s="246"/>
      <c r="BU85" s="249">
        <f t="shared" si="36"/>
        <v>0</v>
      </c>
      <c r="BV85" s="238"/>
      <c r="BW85" s="238"/>
      <c r="BX85" s="238"/>
      <c r="BY85" s="246"/>
      <c r="CA85" s="222">
        <v>71</v>
      </c>
      <c r="CF85" s="216">
        <f t="shared" si="37"/>
        <v>0</v>
      </c>
    </row>
    <row r="86" spans="1:84" x14ac:dyDescent="0.15">
      <c r="A86" s="213">
        <f t="shared" si="30"/>
        <v>72</v>
      </c>
      <c r="B86" s="236"/>
      <c r="C86" s="880"/>
      <c r="D86" s="133"/>
      <c r="E86" s="134"/>
      <c r="F86" s="135"/>
      <c r="G86" s="224"/>
      <c r="H86" s="263"/>
      <c r="I86" s="230"/>
      <c r="J86" s="231"/>
      <c r="K86" s="232"/>
      <c r="L86" s="232"/>
      <c r="M86" s="232"/>
      <c r="N86" s="232"/>
      <c r="O86" s="232"/>
      <c r="P86" s="232"/>
      <c r="Q86" s="233"/>
      <c r="R86" s="255"/>
      <c r="S86" s="255"/>
      <c r="T86" s="258"/>
      <c r="U86" s="214">
        <f t="shared" si="28"/>
        <v>0</v>
      </c>
      <c r="V86" s="218">
        <f t="shared" si="28"/>
        <v>0</v>
      </c>
      <c r="W86" s="218">
        <f t="shared" si="28"/>
        <v>0</v>
      </c>
      <c r="X86" s="218">
        <f t="shared" si="28"/>
        <v>0</v>
      </c>
      <c r="Y86" s="212">
        <f t="shared" si="28"/>
        <v>0</v>
      </c>
      <c r="Z86" s="214">
        <f t="shared" si="27"/>
        <v>0</v>
      </c>
      <c r="AA86" s="218">
        <f t="shared" si="27"/>
        <v>0</v>
      </c>
      <c r="AB86" s="218">
        <f t="shared" si="27"/>
        <v>0</v>
      </c>
      <c r="AC86" s="218">
        <f t="shared" si="27"/>
        <v>0</v>
      </c>
      <c r="AD86" s="212">
        <f t="shared" si="27"/>
        <v>0</v>
      </c>
      <c r="AE86" s="252"/>
      <c r="AF86" s="252"/>
      <c r="AH86" s="249">
        <f t="shared" si="29"/>
        <v>0</v>
      </c>
      <c r="AI86" s="238"/>
      <c r="AJ86" s="238"/>
      <c r="AK86" s="238"/>
      <c r="AL86" s="239"/>
      <c r="AM86" s="254"/>
      <c r="AN86" s="262"/>
      <c r="AO86" s="249">
        <f t="shared" si="31"/>
        <v>0</v>
      </c>
      <c r="AP86" s="238"/>
      <c r="AQ86" s="238"/>
      <c r="AR86" s="238"/>
      <c r="AS86" s="242"/>
      <c r="AT86" s="214">
        <f t="shared" si="38"/>
        <v>0</v>
      </c>
      <c r="AU86" s="238"/>
      <c r="AV86" s="238"/>
      <c r="AW86" s="238"/>
      <c r="AX86" s="239"/>
      <c r="AY86" s="249">
        <f t="shared" si="32"/>
        <v>0</v>
      </c>
      <c r="AZ86" s="238"/>
      <c r="BA86" s="238"/>
      <c r="BB86" s="238"/>
      <c r="BC86" s="246"/>
      <c r="BD86" s="254"/>
      <c r="BE86" s="252"/>
      <c r="BF86" s="249">
        <f t="shared" si="33"/>
        <v>0</v>
      </c>
      <c r="BG86" s="238"/>
      <c r="BH86" s="238"/>
      <c r="BI86" s="238"/>
      <c r="BJ86" s="239"/>
      <c r="BK86" s="249">
        <f t="shared" si="34"/>
        <v>0</v>
      </c>
      <c r="BL86" s="238"/>
      <c r="BM86" s="238"/>
      <c r="BN86" s="238"/>
      <c r="BO86" s="246"/>
      <c r="BP86" s="223">
        <f t="shared" si="35"/>
        <v>0</v>
      </c>
      <c r="BQ86" s="238"/>
      <c r="BR86" s="238"/>
      <c r="BS86" s="238"/>
      <c r="BT86" s="246"/>
      <c r="BU86" s="249">
        <f t="shared" si="36"/>
        <v>0</v>
      </c>
      <c r="BV86" s="238"/>
      <c r="BW86" s="238"/>
      <c r="BX86" s="238"/>
      <c r="BY86" s="246"/>
      <c r="CA86" s="222">
        <v>72</v>
      </c>
      <c r="CF86" s="216">
        <f t="shared" si="37"/>
        <v>0</v>
      </c>
    </row>
    <row r="87" spans="1:84" x14ac:dyDescent="0.15">
      <c r="A87" s="213">
        <f t="shared" si="30"/>
        <v>73</v>
      </c>
      <c r="B87" s="236"/>
      <c r="C87" s="880"/>
      <c r="D87" s="133"/>
      <c r="E87" s="134"/>
      <c r="F87" s="135"/>
      <c r="G87" s="224"/>
      <c r="H87" s="263"/>
      <c r="I87" s="230"/>
      <c r="J87" s="231"/>
      <c r="K87" s="232"/>
      <c r="L87" s="232"/>
      <c r="M87" s="232"/>
      <c r="N87" s="232"/>
      <c r="O87" s="232"/>
      <c r="P87" s="232"/>
      <c r="Q87" s="233"/>
      <c r="R87" s="255"/>
      <c r="S87" s="255"/>
      <c r="T87" s="258"/>
      <c r="U87" s="214">
        <f t="shared" si="28"/>
        <v>0</v>
      </c>
      <c r="V87" s="218">
        <f t="shared" si="28"/>
        <v>0</v>
      </c>
      <c r="W87" s="218">
        <f t="shared" si="28"/>
        <v>0</v>
      </c>
      <c r="X87" s="218">
        <f t="shared" si="28"/>
        <v>0</v>
      </c>
      <c r="Y87" s="212">
        <f t="shared" si="28"/>
        <v>0</v>
      </c>
      <c r="Z87" s="214">
        <f t="shared" si="27"/>
        <v>0</v>
      </c>
      <c r="AA87" s="218">
        <f t="shared" si="27"/>
        <v>0</v>
      </c>
      <c r="AB87" s="218">
        <f t="shared" si="27"/>
        <v>0</v>
      </c>
      <c r="AC87" s="218">
        <f t="shared" si="27"/>
        <v>0</v>
      </c>
      <c r="AD87" s="212">
        <f t="shared" si="27"/>
        <v>0</v>
      </c>
      <c r="AE87" s="252"/>
      <c r="AF87" s="252"/>
      <c r="AH87" s="249">
        <f t="shared" si="29"/>
        <v>0</v>
      </c>
      <c r="AI87" s="238"/>
      <c r="AJ87" s="238"/>
      <c r="AK87" s="238"/>
      <c r="AL87" s="239"/>
      <c r="AM87" s="254"/>
      <c r="AN87" s="262"/>
      <c r="AO87" s="249">
        <f t="shared" si="31"/>
        <v>0</v>
      </c>
      <c r="AP87" s="238"/>
      <c r="AQ87" s="238"/>
      <c r="AR87" s="238"/>
      <c r="AS87" s="242"/>
      <c r="AT87" s="214">
        <f t="shared" si="38"/>
        <v>0</v>
      </c>
      <c r="AU87" s="238"/>
      <c r="AV87" s="238"/>
      <c r="AW87" s="238"/>
      <c r="AX87" s="239"/>
      <c r="AY87" s="249">
        <f t="shared" si="32"/>
        <v>0</v>
      </c>
      <c r="AZ87" s="238"/>
      <c r="BA87" s="238"/>
      <c r="BB87" s="238"/>
      <c r="BC87" s="246"/>
      <c r="BD87" s="254"/>
      <c r="BE87" s="252"/>
      <c r="BF87" s="249">
        <f t="shared" si="33"/>
        <v>0</v>
      </c>
      <c r="BG87" s="238"/>
      <c r="BH87" s="238"/>
      <c r="BI87" s="238"/>
      <c r="BJ87" s="239"/>
      <c r="BK87" s="249">
        <f t="shared" si="34"/>
        <v>0</v>
      </c>
      <c r="BL87" s="238"/>
      <c r="BM87" s="238"/>
      <c r="BN87" s="238"/>
      <c r="BO87" s="246"/>
      <c r="BP87" s="223">
        <f t="shared" si="35"/>
        <v>0</v>
      </c>
      <c r="BQ87" s="238"/>
      <c r="BR87" s="238"/>
      <c r="BS87" s="238"/>
      <c r="BT87" s="246"/>
      <c r="BU87" s="249">
        <f t="shared" si="36"/>
        <v>0</v>
      </c>
      <c r="BV87" s="238"/>
      <c r="BW87" s="238"/>
      <c r="BX87" s="238"/>
      <c r="BY87" s="246"/>
      <c r="CA87" s="222">
        <v>73</v>
      </c>
      <c r="CF87" s="216">
        <f t="shared" si="37"/>
        <v>0</v>
      </c>
    </row>
    <row r="88" spans="1:84" x14ac:dyDescent="0.15">
      <c r="A88" s="213">
        <f t="shared" si="30"/>
        <v>74</v>
      </c>
      <c r="B88" s="236"/>
      <c r="C88" s="880"/>
      <c r="D88" s="133"/>
      <c r="E88" s="134"/>
      <c r="F88" s="135"/>
      <c r="G88" s="224"/>
      <c r="H88" s="263"/>
      <c r="I88" s="230"/>
      <c r="J88" s="231"/>
      <c r="K88" s="232"/>
      <c r="L88" s="232"/>
      <c r="M88" s="232"/>
      <c r="N88" s="232"/>
      <c r="O88" s="232"/>
      <c r="P88" s="232"/>
      <c r="Q88" s="233"/>
      <c r="R88" s="255"/>
      <c r="S88" s="255"/>
      <c r="T88" s="258"/>
      <c r="U88" s="214">
        <f t="shared" si="28"/>
        <v>0</v>
      </c>
      <c r="V88" s="218">
        <f t="shared" si="28"/>
        <v>0</v>
      </c>
      <c r="W88" s="218">
        <f t="shared" si="28"/>
        <v>0</v>
      </c>
      <c r="X88" s="218">
        <f t="shared" si="28"/>
        <v>0</v>
      </c>
      <c r="Y88" s="212">
        <f t="shared" si="28"/>
        <v>0</v>
      </c>
      <c r="Z88" s="214">
        <f t="shared" si="27"/>
        <v>0</v>
      </c>
      <c r="AA88" s="218">
        <f t="shared" si="27"/>
        <v>0</v>
      </c>
      <c r="AB88" s="218">
        <f t="shared" si="27"/>
        <v>0</v>
      </c>
      <c r="AC88" s="218">
        <f t="shared" si="27"/>
        <v>0</v>
      </c>
      <c r="AD88" s="212">
        <f t="shared" si="27"/>
        <v>0</v>
      </c>
      <c r="AE88" s="252"/>
      <c r="AF88" s="252"/>
      <c r="AH88" s="249">
        <f t="shared" si="29"/>
        <v>0</v>
      </c>
      <c r="AI88" s="238"/>
      <c r="AJ88" s="238"/>
      <c r="AK88" s="238"/>
      <c r="AL88" s="239"/>
      <c r="AM88" s="254"/>
      <c r="AN88" s="262"/>
      <c r="AO88" s="249">
        <f t="shared" si="31"/>
        <v>0</v>
      </c>
      <c r="AP88" s="238"/>
      <c r="AQ88" s="238"/>
      <c r="AR88" s="238"/>
      <c r="AS88" s="242"/>
      <c r="AT88" s="214">
        <f t="shared" si="38"/>
        <v>0</v>
      </c>
      <c r="AU88" s="238"/>
      <c r="AV88" s="238"/>
      <c r="AW88" s="238"/>
      <c r="AX88" s="239"/>
      <c r="AY88" s="249">
        <f t="shared" si="32"/>
        <v>0</v>
      </c>
      <c r="AZ88" s="238"/>
      <c r="BA88" s="238"/>
      <c r="BB88" s="238"/>
      <c r="BC88" s="246"/>
      <c r="BD88" s="254"/>
      <c r="BE88" s="252"/>
      <c r="BF88" s="249">
        <f t="shared" si="33"/>
        <v>0</v>
      </c>
      <c r="BG88" s="238"/>
      <c r="BH88" s="238"/>
      <c r="BI88" s="238"/>
      <c r="BJ88" s="239"/>
      <c r="BK88" s="249">
        <f t="shared" si="34"/>
        <v>0</v>
      </c>
      <c r="BL88" s="238"/>
      <c r="BM88" s="238"/>
      <c r="BN88" s="238"/>
      <c r="BO88" s="246"/>
      <c r="BP88" s="223">
        <f t="shared" si="35"/>
        <v>0</v>
      </c>
      <c r="BQ88" s="238"/>
      <c r="BR88" s="238"/>
      <c r="BS88" s="238"/>
      <c r="BT88" s="246"/>
      <c r="BU88" s="249">
        <f t="shared" si="36"/>
        <v>0</v>
      </c>
      <c r="BV88" s="238"/>
      <c r="BW88" s="238"/>
      <c r="BX88" s="238"/>
      <c r="BY88" s="246"/>
      <c r="CA88" s="222">
        <v>74</v>
      </c>
      <c r="CF88" s="216">
        <f t="shared" si="37"/>
        <v>0</v>
      </c>
    </row>
    <row r="89" spans="1:84" x14ac:dyDescent="0.15">
      <c r="A89" s="213">
        <f t="shared" si="30"/>
        <v>75</v>
      </c>
      <c r="B89" s="236"/>
      <c r="C89" s="880"/>
      <c r="D89" s="133"/>
      <c r="E89" s="134"/>
      <c r="F89" s="135"/>
      <c r="G89" s="224"/>
      <c r="H89" s="263"/>
      <c r="I89" s="230"/>
      <c r="J89" s="231"/>
      <c r="K89" s="232"/>
      <c r="L89" s="232"/>
      <c r="M89" s="232"/>
      <c r="N89" s="232"/>
      <c r="O89" s="232"/>
      <c r="P89" s="232"/>
      <c r="Q89" s="233"/>
      <c r="R89" s="255"/>
      <c r="S89" s="255"/>
      <c r="T89" s="258"/>
      <c r="U89" s="214">
        <f t="shared" si="28"/>
        <v>0</v>
      </c>
      <c r="V89" s="218">
        <f t="shared" si="28"/>
        <v>0</v>
      </c>
      <c r="W89" s="218">
        <f t="shared" si="28"/>
        <v>0</v>
      </c>
      <c r="X89" s="218">
        <f t="shared" si="28"/>
        <v>0</v>
      </c>
      <c r="Y89" s="212">
        <f t="shared" si="28"/>
        <v>0</v>
      </c>
      <c r="Z89" s="214">
        <f t="shared" si="27"/>
        <v>0</v>
      </c>
      <c r="AA89" s="218">
        <f t="shared" si="27"/>
        <v>0</v>
      </c>
      <c r="AB89" s="218">
        <f t="shared" si="27"/>
        <v>0</v>
      </c>
      <c r="AC89" s="218">
        <f t="shared" si="27"/>
        <v>0</v>
      </c>
      <c r="AD89" s="212">
        <f t="shared" si="27"/>
        <v>0</v>
      </c>
      <c r="AE89" s="252"/>
      <c r="AF89" s="252"/>
      <c r="AH89" s="249">
        <f t="shared" si="29"/>
        <v>0</v>
      </c>
      <c r="AI89" s="238"/>
      <c r="AJ89" s="238"/>
      <c r="AK89" s="238"/>
      <c r="AL89" s="239"/>
      <c r="AM89" s="254"/>
      <c r="AN89" s="262"/>
      <c r="AO89" s="249">
        <f t="shared" si="31"/>
        <v>0</v>
      </c>
      <c r="AP89" s="238"/>
      <c r="AQ89" s="238"/>
      <c r="AR89" s="238"/>
      <c r="AS89" s="242"/>
      <c r="AT89" s="214">
        <f t="shared" si="38"/>
        <v>0</v>
      </c>
      <c r="AU89" s="238"/>
      <c r="AV89" s="238"/>
      <c r="AW89" s="238"/>
      <c r="AX89" s="239"/>
      <c r="AY89" s="249">
        <f t="shared" si="32"/>
        <v>0</v>
      </c>
      <c r="AZ89" s="238"/>
      <c r="BA89" s="238"/>
      <c r="BB89" s="238"/>
      <c r="BC89" s="246"/>
      <c r="BD89" s="254"/>
      <c r="BE89" s="252"/>
      <c r="BF89" s="249">
        <f t="shared" si="33"/>
        <v>0</v>
      </c>
      <c r="BG89" s="238"/>
      <c r="BH89" s="238"/>
      <c r="BI89" s="238"/>
      <c r="BJ89" s="239"/>
      <c r="BK89" s="249">
        <f t="shared" si="34"/>
        <v>0</v>
      </c>
      <c r="BL89" s="238"/>
      <c r="BM89" s="238"/>
      <c r="BN89" s="238"/>
      <c r="BO89" s="246"/>
      <c r="BP89" s="223">
        <f t="shared" si="35"/>
        <v>0</v>
      </c>
      <c r="BQ89" s="238"/>
      <c r="BR89" s="238"/>
      <c r="BS89" s="238"/>
      <c r="BT89" s="246"/>
      <c r="BU89" s="249">
        <f t="shared" si="36"/>
        <v>0</v>
      </c>
      <c r="BV89" s="238"/>
      <c r="BW89" s="238"/>
      <c r="BX89" s="238"/>
      <c r="BY89" s="246"/>
      <c r="CA89" s="222">
        <v>75</v>
      </c>
      <c r="CF89" s="216">
        <f t="shared" si="37"/>
        <v>0</v>
      </c>
    </row>
    <row r="90" spans="1:84" x14ac:dyDescent="0.15">
      <c r="A90" s="213">
        <f t="shared" si="30"/>
        <v>76</v>
      </c>
      <c r="B90" s="236"/>
      <c r="C90" s="880"/>
      <c r="D90" s="133"/>
      <c r="E90" s="134"/>
      <c r="F90" s="135"/>
      <c r="G90" s="224"/>
      <c r="H90" s="263"/>
      <c r="I90" s="230"/>
      <c r="J90" s="231"/>
      <c r="K90" s="232"/>
      <c r="L90" s="232"/>
      <c r="M90" s="232"/>
      <c r="N90" s="232"/>
      <c r="O90" s="232"/>
      <c r="P90" s="232"/>
      <c r="Q90" s="233"/>
      <c r="R90" s="255"/>
      <c r="S90" s="255"/>
      <c r="T90" s="258"/>
      <c r="U90" s="214">
        <f t="shared" si="28"/>
        <v>0</v>
      </c>
      <c r="V90" s="218">
        <f t="shared" si="28"/>
        <v>0</v>
      </c>
      <c r="W90" s="218">
        <f t="shared" si="28"/>
        <v>0</v>
      </c>
      <c r="X90" s="218">
        <f t="shared" si="28"/>
        <v>0</v>
      </c>
      <c r="Y90" s="212">
        <f t="shared" si="28"/>
        <v>0</v>
      </c>
      <c r="Z90" s="214">
        <f t="shared" si="27"/>
        <v>0</v>
      </c>
      <c r="AA90" s="218">
        <f t="shared" si="27"/>
        <v>0</v>
      </c>
      <c r="AB90" s="218">
        <f t="shared" si="27"/>
        <v>0</v>
      </c>
      <c r="AC90" s="218">
        <f t="shared" si="27"/>
        <v>0</v>
      </c>
      <c r="AD90" s="212">
        <f t="shared" si="27"/>
        <v>0</v>
      </c>
      <c r="AE90" s="252"/>
      <c r="AF90" s="252"/>
      <c r="AH90" s="249">
        <f t="shared" si="29"/>
        <v>0</v>
      </c>
      <c r="AI90" s="238"/>
      <c r="AJ90" s="238"/>
      <c r="AK90" s="238"/>
      <c r="AL90" s="239"/>
      <c r="AM90" s="254"/>
      <c r="AN90" s="262"/>
      <c r="AO90" s="249">
        <f t="shared" si="31"/>
        <v>0</v>
      </c>
      <c r="AP90" s="238"/>
      <c r="AQ90" s="238"/>
      <c r="AR90" s="238"/>
      <c r="AS90" s="242"/>
      <c r="AT90" s="214">
        <f t="shared" si="38"/>
        <v>0</v>
      </c>
      <c r="AU90" s="238"/>
      <c r="AV90" s="238"/>
      <c r="AW90" s="238"/>
      <c r="AX90" s="239"/>
      <c r="AY90" s="249">
        <f t="shared" si="32"/>
        <v>0</v>
      </c>
      <c r="AZ90" s="238"/>
      <c r="BA90" s="238"/>
      <c r="BB90" s="238"/>
      <c r="BC90" s="246"/>
      <c r="BD90" s="254"/>
      <c r="BE90" s="252"/>
      <c r="BF90" s="249">
        <f t="shared" si="33"/>
        <v>0</v>
      </c>
      <c r="BG90" s="238"/>
      <c r="BH90" s="238"/>
      <c r="BI90" s="238"/>
      <c r="BJ90" s="239"/>
      <c r="BK90" s="249">
        <f t="shared" si="34"/>
        <v>0</v>
      </c>
      <c r="BL90" s="238"/>
      <c r="BM90" s="238"/>
      <c r="BN90" s="238"/>
      <c r="BO90" s="246"/>
      <c r="BP90" s="223">
        <f t="shared" si="35"/>
        <v>0</v>
      </c>
      <c r="BQ90" s="238"/>
      <c r="BR90" s="238"/>
      <c r="BS90" s="238"/>
      <c r="BT90" s="246"/>
      <c r="BU90" s="249">
        <f t="shared" si="36"/>
        <v>0</v>
      </c>
      <c r="BV90" s="238"/>
      <c r="BW90" s="238"/>
      <c r="BX90" s="238"/>
      <c r="BY90" s="246"/>
      <c r="CA90" s="222">
        <v>76</v>
      </c>
      <c r="CB90" s="217"/>
      <c r="CC90" s="217"/>
      <c r="CD90" s="217"/>
      <c r="CE90" s="217"/>
      <c r="CF90" s="216">
        <f t="shared" si="37"/>
        <v>0</v>
      </c>
    </row>
    <row r="91" spans="1:84" x14ac:dyDescent="0.15">
      <c r="A91" s="213">
        <f t="shared" si="30"/>
        <v>77</v>
      </c>
      <c r="B91" s="236"/>
      <c r="C91" s="880"/>
      <c r="D91" s="133"/>
      <c r="E91" s="134"/>
      <c r="F91" s="135"/>
      <c r="G91" s="224"/>
      <c r="H91" s="263"/>
      <c r="I91" s="230"/>
      <c r="J91" s="231"/>
      <c r="K91" s="232"/>
      <c r="L91" s="232"/>
      <c r="M91" s="232"/>
      <c r="N91" s="232"/>
      <c r="O91" s="232"/>
      <c r="P91" s="232"/>
      <c r="Q91" s="233"/>
      <c r="R91" s="255"/>
      <c r="S91" s="255"/>
      <c r="T91" s="258"/>
      <c r="U91" s="214">
        <f t="shared" si="28"/>
        <v>0</v>
      </c>
      <c r="V91" s="218">
        <f t="shared" si="28"/>
        <v>0</v>
      </c>
      <c r="W91" s="218">
        <f t="shared" si="28"/>
        <v>0</v>
      </c>
      <c r="X91" s="218">
        <f t="shared" si="28"/>
        <v>0</v>
      </c>
      <c r="Y91" s="212">
        <f t="shared" si="28"/>
        <v>0</v>
      </c>
      <c r="Z91" s="214">
        <f t="shared" si="27"/>
        <v>0</v>
      </c>
      <c r="AA91" s="218">
        <f t="shared" si="27"/>
        <v>0</v>
      </c>
      <c r="AB91" s="218">
        <f t="shared" si="27"/>
        <v>0</v>
      </c>
      <c r="AC91" s="218">
        <f t="shared" si="27"/>
        <v>0</v>
      </c>
      <c r="AD91" s="212">
        <f t="shared" si="27"/>
        <v>0</v>
      </c>
      <c r="AE91" s="252"/>
      <c r="AF91" s="252"/>
      <c r="AH91" s="249">
        <f t="shared" si="29"/>
        <v>0</v>
      </c>
      <c r="AI91" s="238"/>
      <c r="AJ91" s="238"/>
      <c r="AK91" s="238"/>
      <c r="AL91" s="239"/>
      <c r="AM91" s="254"/>
      <c r="AN91" s="262"/>
      <c r="AO91" s="249">
        <f t="shared" si="31"/>
        <v>0</v>
      </c>
      <c r="AP91" s="238"/>
      <c r="AQ91" s="238"/>
      <c r="AR91" s="238"/>
      <c r="AS91" s="242"/>
      <c r="AT91" s="214">
        <f t="shared" si="38"/>
        <v>0</v>
      </c>
      <c r="AU91" s="238"/>
      <c r="AV91" s="238"/>
      <c r="AW91" s="238"/>
      <c r="AX91" s="239"/>
      <c r="AY91" s="249">
        <f t="shared" si="32"/>
        <v>0</v>
      </c>
      <c r="AZ91" s="238"/>
      <c r="BA91" s="238"/>
      <c r="BB91" s="238"/>
      <c r="BC91" s="246"/>
      <c r="BD91" s="254"/>
      <c r="BE91" s="252"/>
      <c r="BF91" s="249">
        <f t="shared" si="33"/>
        <v>0</v>
      </c>
      <c r="BG91" s="238"/>
      <c r="BH91" s="238"/>
      <c r="BI91" s="238"/>
      <c r="BJ91" s="239"/>
      <c r="BK91" s="249">
        <f t="shared" si="34"/>
        <v>0</v>
      </c>
      <c r="BL91" s="238"/>
      <c r="BM91" s="238"/>
      <c r="BN91" s="238"/>
      <c r="BO91" s="246"/>
      <c r="BP91" s="223">
        <f t="shared" si="35"/>
        <v>0</v>
      </c>
      <c r="BQ91" s="238"/>
      <c r="BR91" s="238"/>
      <c r="BS91" s="238"/>
      <c r="BT91" s="246"/>
      <c r="BU91" s="249">
        <f t="shared" si="36"/>
        <v>0</v>
      </c>
      <c r="BV91" s="238"/>
      <c r="BW91" s="238"/>
      <c r="BX91" s="238"/>
      <c r="BY91" s="246"/>
      <c r="CA91" s="222">
        <v>77</v>
      </c>
      <c r="CB91" s="217"/>
      <c r="CC91" s="217"/>
      <c r="CD91" s="217"/>
      <c r="CE91" s="217"/>
      <c r="CF91" s="216">
        <f t="shared" si="37"/>
        <v>0</v>
      </c>
    </row>
    <row r="92" spans="1:84" x14ac:dyDescent="0.15">
      <c r="A92" s="213">
        <f t="shared" si="30"/>
        <v>78</v>
      </c>
      <c r="B92" s="236"/>
      <c r="C92" s="136"/>
      <c r="D92" s="133"/>
      <c r="E92" s="127"/>
      <c r="F92" s="852"/>
      <c r="G92" s="224"/>
      <c r="H92" s="264"/>
      <c r="I92" s="230"/>
      <c r="J92" s="231"/>
      <c r="K92" s="232"/>
      <c r="L92" s="232"/>
      <c r="M92" s="232"/>
      <c r="N92" s="232"/>
      <c r="O92" s="232"/>
      <c r="P92" s="232"/>
      <c r="Q92" s="233"/>
      <c r="R92" s="256"/>
      <c r="S92" s="256"/>
      <c r="T92" s="259"/>
      <c r="U92" s="214">
        <f t="shared" si="28"/>
        <v>0</v>
      </c>
      <c r="V92" s="218">
        <f t="shared" si="28"/>
        <v>0</v>
      </c>
      <c r="W92" s="218">
        <f t="shared" si="28"/>
        <v>0</v>
      </c>
      <c r="X92" s="218">
        <f t="shared" si="28"/>
        <v>0</v>
      </c>
      <c r="Y92" s="212">
        <f t="shared" si="28"/>
        <v>0</v>
      </c>
      <c r="Z92" s="214">
        <f t="shared" si="27"/>
        <v>0</v>
      </c>
      <c r="AA92" s="218">
        <f t="shared" si="27"/>
        <v>0</v>
      </c>
      <c r="AB92" s="218">
        <f t="shared" si="27"/>
        <v>0</v>
      </c>
      <c r="AC92" s="218">
        <f t="shared" si="27"/>
        <v>0</v>
      </c>
      <c r="AD92" s="212">
        <f t="shared" si="27"/>
        <v>0</v>
      </c>
      <c r="AE92" s="252"/>
      <c r="AF92" s="252"/>
      <c r="AH92" s="249">
        <f t="shared" si="29"/>
        <v>0</v>
      </c>
      <c r="AI92" s="238"/>
      <c r="AJ92" s="238"/>
      <c r="AK92" s="238"/>
      <c r="AL92" s="239"/>
      <c r="AM92" s="254"/>
      <c r="AN92" s="262"/>
      <c r="AO92" s="249">
        <f t="shared" si="31"/>
        <v>0</v>
      </c>
      <c r="AP92" s="238"/>
      <c r="AQ92" s="238"/>
      <c r="AR92" s="238"/>
      <c r="AS92" s="242"/>
      <c r="AT92" s="214">
        <f t="shared" si="38"/>
        <v>0</v>
      </c>
      <c r="AU92" s="238"/>
      <c r="AV92" s="238"/>
      <c r="AW92" s="238"/>
      <c r="AX92" s="239"/>
      <c r="AY92" s="249">
        <f t="shared" si="32"/>
        <v>0</v>
      </c>
      <c r="AZ92" s="238"/>
      <c r="BA92" s="238"/>
      <c r="BB92" s="238"/>
      <c r="BC92" s="246"/>
      <c r="BD92" s="254"/>
      <c r="BE92" s="252"/>
      <c r="BF92" s="249">
        <f t="shared" si="33"/>
        <v>0</v>
      </c>
      <c r="BG92" s="238"/>
      <c r="BH92" s="238"/>
      <c r="BI92" s="238"/>
      <c r="BJ92" s="239"/>
      <c r="BK92" s="249">
        <f t="shared" si="34"/>
        <v>0</v>
      </c>
      <c r="BL92" s="238"/>
      <c r="BM92" s="238"/>
      <c r="BN92" s="238"/>
      <c r="BO92" s="246"/>
      <c r="BP92" s="223">
        <f t="shared" si="35"/>
        <v>0</v>
      </c>
      <c r="BQ92" s="238"/>
      <c r="BR92" s="238"/>
      <c r="BS92" s="238"/>
      <c r="BT92" s="246"/>
      <c r="BU92" s="249">
        <f t="shared" si="36"/>
        <v>0</v>
      </c>
      <c r="BV92" s="238"/>
      <c r="BW92" s="238"/>
      <c r="BX92" s="238"/>
      <c r="BY92" s="246"/>
      <c r="CA92" s="222">
        <v>78</v>
      </c>
      <c r="CF92" s="216">
        <f t="shared" si="37"/>
        <v>0</v>
      </c>
    </row>
    <row r="93" spans="1:84" x14ac:dyDescent="0.15">
      <c r="A93" s="213">
        <f t="shared" si="30"/>
        <v>79</v>
      </c>
      <c r="B93" s="236"/>
      <c r="C93" s="880"/>
      <c r="D93" s="133"/>
      <c r="E93" s="134"/>
      <c r="F93" s="135"/>
      <c r="G93" s="224"/>
      <c r="H93" s="263"/>
      <c r="I93" s="230"/>
      <c r="J93" s="231"/>
      <c r="K93" s="232"/>
      <c r="L93" s="232"/>
      <c r="M93" s="232"/>
      <c r="N93" s="232"/>
      <c r="O93" s="232"/>
      <c r="P93" s="232"/>
      <c r="Q93" s="233"/>
      <c r="R93" s="255"/>
      <c r="S93" s="255"/>
      <c r="T93" s="258"/>
      <c r="U93" s="214">
        <f t="shared" si="28"/>
        <v>0</v>
      </c>
      <c r="V93" s="218">
        <f t="shared" si="28"/>
        <v>0</v>
      </c>
      <c r="W93" s="218">
        <f t="shared" si="28"/>
        <v>0</v>
      </c>
      <c r="X93" s="218">
        <f t="shared" si="28"/>
        <v>0</v>
      </c>
      <c r="Y93" s="212">
        <f t="shared" si="28"/>
        <v>0</v>
      </c>
      <c r="Z93" s="214">
        <f t="shared" si="27"/>
        <v>0</v>
      </c>
      <c r="AA93" s="218">
        <f t="shared" si="27"/>
        <v>0</v>
      </c>
      <c r="AB93" s="218">
        <f t="shared" si="27"/>
        <v>0</v>
      </c>
      <c r="AC93" s="218">
        <f t="shared" si="27"/>
        <v>0</v>
      </c>
      <c r="AD93" s="212">
        <f t="shared" si="27"/>
        <v>0</v>
      </c>
      <c r="AE93" s="252"/>
      <c r="AF93" s="252"/>
      <c r="AH93" s="249">
        <f t="shared" si="29"/>
        <v>0</v>
      </c>
      <c r="AI93" s="238"/>
      <c r="AJ93" s="238"/>
      <c r="AK93" s="238"/>
      <c r="AL93" s="239"/>
      <c r="AM93" s="254"/>
      <c r="AN93" s="262"/>
      <c r="AO93" s="249">
        <f t="shared" si="31"/>
        <v>0</v>
      </c>
      <c r="AP93" s="238"/>
      <c r="AQ93" s="238"/>
      <c r="AR93" s="238"/>
      <c r="AS93" s="242"/>
      <c r="AT93" s="214">
        <f t="shared" si="38"/>
        <v>0</v>
      </c>
      <c r="AU93" s="238"/>
      <c r="AV93" s="238"/>
      <c r="AW93" s="238"/>
      <c r="AX93" s="239"/>
      <c r="AY93" s="249">
        <f t="shared" si="32"/>
        <v>0</v>
      </c>
      <c r="AZ93" s="238"/>
      <c r="BA93" s="238"/>
      <c r="BB93" s="238"/>
      <c r="BC93" s="246"/>
      <c r="BD93" s="254"/>
      <c r="BE93" s="252"/>
      <c r="BF93" s="249">
        <f t="shared" si="33"/>
        <v>0</v>
      </c>
      <c r="BG93" s="238"/>
      <c r="BH93" s="238"/>
      <c r="BI93" s="238"/>
      <c r="BJ93" s="239"/>
      <c r="BK93" s="249">
        <f t="shared" si="34"/>
        <v>0</v>
      </c>
      <c r="BL93" s="238"/>
      <c r="BM93" s="238"/>
      <c r="BN93" s="238"/>
      <c r="BO93" s="246"/>
      <c r="BP93" s="223">
        <f t="shared" si="35"/>
        <v>0</v>
      </c>
      <c r="BQ93" s="238"/>
      <c r="BR93" s="238"/>
      <c r="BS93" s="238"/>
      <c r="BT93" s="246"/>
      <c r="BU93" s="249">
        <f t="shared" si="36"/>
        <v>0</v>
      </c>
      <c r="BV93" s="238"/>
      <c r="BW93" s="238"/>
      <c r="BX93" s="238"/>
      <c r="BY93" s="246"/>
      <c r="CA93" s="222">
        <v>79</v>
      </c>
      <c r="CF93" s="216">
        <f t="shared" si="37"/>
        <v>0</v>
      </c>
    </row>
    <row r="94" spans="1:84" x14ac:dyDescent="0.15">
      <c r="A94" s="213">
        <f t="shared" si="30"/>
        <v>80</v>
      </c>
      <c r="B94" s="236"/>
      <c r="C94" s="880"/>
      <c r="D94" s="133"/>
      <c r="E94" s="134"/>
      <c r="F94" s="135"/>
      <c r="G94" s="224"/>
      <c r="H94" s="263"/>
      <c r="I94" s="230"/>
      <c r="J94" s="231"/>
      <c r="K94" s="232"/>
      <c r="L94" s="232"/>
      <c r="M94" s="232"/>
      <c r="N94" s="232"/>
      <c r="O94" s="232"/>
      <c r="P94" s="232"/>
      <c r="Q94" s="233"/>
      <c r="R94" s="255"/>
      <c r="S94" s="255"/>
      <c r="T94" s="258"/>
      <c r="U94" s="214">
        <f t="shared" si="28"/>
        <v>0</v>
      </c>
      <c r="V94" s="218">
        <f t="shared" si="28"/>
        <v>0</v>
      </c>
      <c r="W94" s="218">
        <f t="shared" si="28"/>
        <v>0</v>
      </c>
      <c r="X94" s="218">
        <f t="shared" si="28"/>
        <v>0</v>
      </c>
      <c r="Y94" s="212">
        <f t="shared" si="28"/>
        <v>0</v>
      </c>
      <c r="Z94" s="214">
        <f t="shared" si="27"/>
        <v>0</v>
      </c>
      <c r="AA94" s="218">
        <f t="shared" si="27"/>
        <v>0</v>
      </c>
      <c r="AB94" s="218">
        <f t="shared" si="27"/>
        <v>0</v>
      </c>
      <c r="AC94" s="218">
        <f t="shared" si="27"/>
        <v>0</v>
      </c>
      <c r="AD94" s="212">
        <f t="shared" si="27"/>
        <v>0</v>
      </c>
      <c r="AE94" s="252"/>
      <c r="AF94" s="252"/>
      <c r="AH94" s="249">
        <f t="shared" si="29"/>
        <v>0</v>
      </c>
      <c r="AI94" s="238"/>
      <c r="AJ94" s="238"/>
      <c r="AK94" s="238"/>
      <c r="AL94" s="239"/>
      <c r="AM94" s="254"/>
      <c r="AN94" s="262"/>
      <c r="AO94" s="249">
        <f t="shared" si="31"/>
        <v>0</v>
      </c>
      <c r="AP94" s="238"/>
      <c r="AQ94" s="238"/>
      <c r="AR94" s="238"/>
      <c r="AS94" s="242"/>
      <c r="AT94" s="214">
        <f t="shared" si="38"/>
        <v>0</v>
      </c>
      <c r="AU94" s="238"/>
      <c r="AV94" s="238"/>
      <c r="AW94" s="238"/>
      <c r="AX94" s="239"/>
      <c r="AY94" s="249">
        <f t="shared" si="32"/>
        <v>0</v>
      </c>
      <c r="AZ94" s="238"/>
      <c r="BA94" s="238"/>
      <c r="BB94" s="238"/>
      <c r="BC94" s="246"/>
      <c r="BD94" s="254"/>
      <c r="BE94" s="252"/>
      <c r="BF94" s="249">
        <f t="shared" si="33"/>
        <v>0</v>
      </c>
      <c r="BG94" s="238"/>
      <c r="BH94" s="238"/>
      <c r="BI94" s="238"/>
      <c r="BJ94" s="239"/>
      <c r="BK94" s="249">
        <f t="shared" si="34"/>
        <v>0</v>
      </c>
      <c r="BL94" s="238"/>
      <c r="BM94" s="238"/>
      <c r="BN94" s="238"/>
      <c r="BO94" s="246"/>
      <c r="BP94" s="223">
        <f t="shared" si="35"/>
        <v>0</v>
      </c>
      <c r="BQ94" s="238"/>
      <c r="BR94" s="238"/>
      <c r="BS94" s="238"/>
      <c r="BT94" s="246"/>
      <c r="BU94" s="249">
        <f t="shared" si="36"/>
        <v>0</v>
      </c>
      <c r="BV94" s="238"/>
      <c r="BW94" s="238"/>
      <c r="BX94" s="238"/>
      <c r="BY94" s="246"/>
      <c r="CA94" s="222">
        <v>80</v>
      </c>
      <c r="CF94" s="216">
        <f t="shared" si="37"/>
        <v>0</v>
      </c>
    </row>
    <row r="95" spans="1:84" x14ac:dyDescent="0.15">
      <c r="A95" s="213">
        <f t="shared" si="30"/>
        <v>81</v>
      </c>
      <c r="B95" s="236"/>
      <c r="C95" s="880"/>
      <c r="D95" s="133"/>
      <c r="E95" s="134"/>
      <c r="F95" s="135"/>
      <c r="G95" s="224"/>
      <c r="H95" s="263"/>
      <c r="I95" s="230"/>
      <c r="J95" s="231"/>
      <c r="K95" s="232"/>
      <c r="L95" s="232"/>
      <c r="M95" s="232"/>
      <c r="N95" s="232"/>
      <c r="O95" s="232"/>
      <c r="P95" s="232"/>
      <c r="Q95" s="233"/>
      <c r="R95" s="255"/>
      <c r="S95" s="255"/>
      <c r="T95" s="258"/>
      <c r="U95" s="214">
        <f t="shared" si="28"/>
        <v>0</v>
      </c>
      <c r="V95" s="218">
        <f t="shared" si="28"/>
        <v>0</v>
      </c>
      <c r="W95" s="218">
        <f t="shared" si="28"/>
        <v>0</v>
      </c>
      <c r="X95" s="218">
        <f t="shared" si="28"/>
        <v>0</v>
      </c>
      <c r="Y95" s="212">
        <f t="shared" si="28"/>
        <v>0</v>
      </c>
      <c r="Z95" s="214">
        <f t="shared" si="27"/>
        <v>0</v>
      </c>
      <c r="AA95" s="218">
        <f t="shared" si="27"/>
        <v>0</v>
      </c>
      <c r="AB95" s="218">
        <f t="shared" si="27"/>
        <v>0</v>
      </c>
      <c r="AC95" s="218">
        <f t="shared" si="27"/>
        <v>0</v>
      </c>
      <c r="AD95" s="212">
        <f t="shared" si="27"/>
        <v>0</v>
      </c>
      <c r="AE95" s="252"/>
      <c r="AF95" s="252"/>
      <c r="AH95" s="249">
        <f t="shared" si="29"/>
        <v>0</v>
      </c>
      <c r="AI95" s="238"/>
      <c r="AJ95" s="238"/>
      <c r="AK95" s="238"/>
      <c r="AL95" s="239"/>
      <c r="AM95" s="254"/>
      <c r="AN95" s="262"/>
      <c r="AO95" s="249">
        <f t="shared" si="31"/>
        <v>0</v>
      </c>
      <c r="AP95" s="238"/>
      <c r="AQ95" s="238"/>
      <c r="AR95" s="238"/>
      <c r="AS95" s="242"/>
      <c r="AT95" s="214">
        <f t="shared" si="38"/>
        <v>0</v>
      </c>
      <c r="AU95" s="238"/>
      <c r="AV95" s="238"/>
      <c r="AW95" s="238"/>
      <c r="AX95" s="239"/>
      <c r="AY95" s="249">
        <f t="shared" si="32"/>
        <v>0</v>
      </c>
      <c r="AZ95" s="238"/>
      <c r="BA95" s="238"/>
      <c r="BB95" s="238"/>
      <c r="BC95" s="246"/>
      <c r="BD95" s="254"/>
      <c r="BE95" s="252"/>
      <c r="BF95" s="249">
        <f t="shared" si="33"/>
        <v>0</v>
      </c>
      <c r="BG95" s="238"/>
      <c r="BH95" s="238"/>
      <c r="BI95" s="238"/>
      <c r="BJ95" s="239"/>
      <c r="BK95" s="249">
        <f t="shared" si="34"/>
        <v>0</v>
      </c>
      <c r="BL95" s="238"/>
      <c r="BM95" s="238"/>
      <c r="BN95" s="238"/>
      <c r="BO95" s="246"/>
      <c r="BP95" s="223">
        <f t="shared" si="35"/>
        <v>0</v>
      </c>
      <c r="BQ95" s="238"/>
      <c r="BR95" s="238"/>
      <c r="BS95" s="238"/>
      <c r="BT95" s="246"/>
      <c r="BU95" s="249">
        <f t="shared" si="36"/>
        <v>0</v>
      </c>
      <c r="BV95" s="238"/>
      <c r="BW95" s="238"/>
      <c r="BX95" s="238"/>
      <c r="BY95" s="246"/>
      <c r="CA95" s="222">
        <v>81</v>
      </c>
      <c r="CF95" s="216">
        <f t="shared" si="37"/>
        <v>0</v>
      </c>
    </row>
    <row r="96" spans="1:84" x14ac:dyDescent="0.15">
      <c r="A96" s="213">
        <f t="shared" si="30"/>
        <v>82</v>
      </c>
      <c r="B96" s="236"/>
      <c r="C96" s="880"/>
      <c r="D96" s="133"/>
      <c r="E96" s="134"/>
      <c r="F96" s="135"/>
      <c r="G96" s="224"/>
      <c r="H96" s="263"/>
      <c r="I96" s="230"/>
      <c r="J96" s="231"/>
      <c r="K96" s="232"/>
      <c r="L96" s="232"/>
      <c r="M96" s="232"/>
      <c r="N96" s="232"/>
      <c r="O96" s="232"/>
      <c r="P96" s="232"/>
      <c r="Q96" s="233"/>
      <c r="R96" s="255"/>
      <c r="S96" s="255"/>
      <c r="T96" s="258"/>
      <c r="U96" s="214">
        <f t="shared" si="28"/>
        <v>0</v>
      </c>
      <c r="V96" s="218">
        <f t="shared" si="28"/>
        <v>0</v>
      </c>
      <c r="W96" s="218">
        <f t="shared" si="28"/>
        <v>0</v>
      </c>
      <c r="X96" s="218">
        <f t="shared" si="28"/>
        <v>0</v>
      </c>
      <c r="Y96" s="212">
        <f t="shared" si="28"/>
        <v>0</v>
      </c>
      <c r="Z96" s="214">
        <f t="shared" si="27"/>
        <v>0</v>
      </c>
      <c r="AA96" s="218">
        <f t="shared" si="27"/>
        <v>0</v>
      </c>
      <c r="AB96" s="218">
        <f t="shared" si="27"/>
        <v>0</v>
      </c>
      <c r="AC96" s="218">
        <f t="shared" si="27"/>
        <v>0</v>
      </c>
      <c r="AD96" s="212">
        <f t="shared" si="27"/>
        <v>0</v>
      </c>
      <c r="AE96" s="252"/>
      <c r="AF96" s="252"/>
      <c r="AH96" s="249">
        <f t="shared" si="29"/>
        <v>0</v>
      </c>
      <c r="AI96" s="238"/>
      <c r="AJ96" s="238"/>
      <c r="AK96" s="238"/>
      <c r="AL96" s="239"/>
      <c r="AM96" s="254"/>
      <c r="AN96" s="262"/>
      <c r="AO96" s="249">
        <f t="shared" si="31"/>
        <v>0</v>
      </c>
      <c r="AP96" s="238"/>
      <c r="AQ96" s="238"/>
      <c r="AR96" s="238"/>
      <c r="AS96" s="242"/>
      <c r="AT96" s="214">
        <f t="shared" si="38"/>
        <v>0</v>
      </c>
      <c r="AU96" s="238"/>
      <c r="AV96" s="238"/>
      <c r="AW96" s="238"/>
      <c r="AX96" s="239"/>
      <c r="AY96" s="249">
        <f t="shared" si="32"/>
        <v>0</v>
      </c>
      <c r="AZ96" s="238"/>
      <c r="BA96" s="238"/>
      <c r="BB96" s="238"/>
      <c r="BC96" s="246"/>
      <c r="BD96" s="254"/>
      <c r="BE96" s="252"/>
      <c r="BF96" s="249">
        <f t="shared" si="33"/>
        <v>0</v>
      </c>
      <c r="BG96" s="238"/>
      <c r="BH96" s="238"/>
      <c r="BI96" s="238"/>
      <c r="BJ96" s="239"/>
      <c r="BK96" s="249">
        <f t="shared" si="34"/>
        <v>0</v>
      </c>
      <c r="BL96" s="238"/>
      <c r="BM96" s="238"/>
      <c r="BN96" s="238"/>
      <c r="BO96" s="246"/>
      <c r="BP96" s="223">
        <f t="shared" si="35"/>
        <v>0</v>
      </c>
      <c r="BQ96" s="238"/>
      <c r="BR96" s="238"/>
      <c r="BS96" s="238"/>
      <c r="BT96" s="246"/>
      <c r="BU96" s="249">
        <f t="shared" si="36"/>
        <v>0</v>
      </c>
      <c r="BV96" s="238"/>
      <c r="BW96" s="238"/>
      <c r="BX96" s="238"/>
      <c r="BY96" s="246"/>
      <c r="CA96" s="222">
        <v>82</v>
      </c>
      <c r="CF96" s="216">
        <f t="shared" si="37"/>
        <v>0</v>
      </c>
    </row>
    <row r="97" spans="1:84" x14ac:dyDescent="0.15">
      <c r="A97" s="213">
        <f t="shared" si="30"/>
        <v>83</v>
      </c>
      <c r="B97" s="236"/>
      <c r="C97" s="880"/>
      <c r="D97" s="133"/>
      <c r="E97" s="134"/>
      <c r="F97" s="135"/>
      <c r="G97" s="224"/>
      <c r="H97" s="263"/>
      <c r="I97" s="230"/>
      <c r="J97" s="231"/>
      <c r="K97" s="232"/>
      <c r="L97" s="232"/>
      <c r="M97" s="232"/>
      <c r="N97" s="232"/>
      <c r="O97" s="232"/>
      <c r="P97" s="232"/>
      <c r="Q97" s="233"/>
      <c r="R97" s="255"/>
      <c r="S97" s="255"/>
      <c r="T97" s="258"/>
      <c r="U97" s="214">
        <f t="shared" si="28"/>
        <v>0</v>
      </c>
      <c r="V97" s="218">
        <f t="shared" si="28"/>
        <v>0</v>
      </c>
      <c r="W97" s="218">
        <f t="shared" si="28"/>
        <v>0</v>
      </c>
      <c r="X97" s="218">
        <f t="shared" si="28"/>
        <v>0</v>
      </c>
      <c r="Y97" s="212">
        <f t="shared" si="28"/>
        <v>0</v>
      </c>
      <c r="Z97" s="214">
        <f t="shared" si="27"/>
        <v>0</v>
      </c>
      <c r="AA97" s="218">
        <f t="shared" si="27"/>
        <v>0</v>
      </c>
      <c r="AB97" s="218">
        <f t="shared" si="27"/>
        <v>0</v>
      </c>
      <c r="AC97" s="218">
        <f t="shared" si="27"/>
        <v>0</v>
      </c>
      <c r="AD97" s="212">
        <f t="shared" si="27"/>
        <v>0</v>
      </c>
      <c r="AE97" s="252"/>
      <c r="AF97" s="252"/>
      <c r="AH97" s="249">
        <f t="shared" si="29"/>
        <v>0</v>
      </c>
      <c r="AI97" s="238"/>
      <c r="AJ97" s="238"/>
      <c r="AK97" s="238"/>
      <c r="AL97" s="239"/>
      <c r="AM97" s="254"/>
      <c r="AN97" s="262"/>
      <c r="AO97" s="249">
        <f t="shared" si="31"/>
        <v>0</v>
      </c>
      <c r="AP97" s="238"/>
      <c r="AQ97" s="238"/>
      <c r="AR97" s="238"/>
      <c r="AS97" s="242"/>
      <c r="AT97" s="214">
        <f t="shared" si="38"/>
        <v>0</v>
      </c>
      <c r="AU97" s="238"/>
      <c r="AV97" s="238"/>
      <c r="AW97" s="238"/>
      <c r="AX97" s="239"/>
      <c r="AY97" s="249">
        <f t="shared" si="32"/>
        <v>0</v>
      </c>
      <c r="AZ97" s="238"/>
      <c r="BA97" s="238"/>
      <c r="BB97" s="238"/>
      <c r="BC97" s="246"/>
      <c r="BD97" s="254"/>
      <c r="BE97" s="252"/>
      <c r="BF97" s="249">
        <f t="shared" si="33"/>
        <v>0</v>
      </c>
      <c r="BG97" s="238"/>
      <c r="BH97" s="238"/>
      <c r="BI97" s="238"/>
      <c r="BJ97" s="239"/>
      <c r="BK97" s="249">
        <f t="shared" si="34"/>
        <v>0</v>
      </c>
      <c r="BL97" s="238"/>
      <c r="BM97" s="238"/>
      <c r="BN97" s="238"/>
      <c r="BO97" s="246"/>
      <c r="BP97" s="223">
        <f t="shared" si="35"/>
        <v>0</v>
      </c>
      <c r="BQ97" s="238"/>
      <c r="BR97" s="238"/>
      <c r="BS97" s="238"/>
      <c r="BT97" s="246"/>
      <c r="BU97" s="249">
        <f t="shared" si="36"/>
        <v>0</v>
      </c>
      <c r="BV97" s="238"/>
      <c r="BW97" s="238"/>
      <c r="BX97" s="238"/>
      <c r="BY97" s="246"/>
      <c r="CA97" s="222">
        <v>83</v>
      </c>
      <c r="CF97" s="216">
        <f t="shared" si="37"/>
        <v>0</v>
      </c>
    </row>
    <row r="98" spans="1:84" x14ac:dyDescent="0.15">
      <c r="A98" s="213">
        <f t="shared" si="30"/>
        <v>84</v>
      </c>
      <c r="B98" s="236"/>
      <c r="C98" s="880"/>
      <c r="D98" s="133"/>
      <c r="E98" s="134"/>
      <c r="F98" s="135"/>
      <c r="G98" s="224"/>
      <c r="H98" s="263"/>
      <c r="I98" s="230"/>
      <c r="J98" s="231"/>
      <c r="K98" s="232"/>
      <c r="L98" s="232"/>
      <c r="M98" s="232"/>
      <c r="N98" s="232"/>
      <c r="O98" s="232"/>
      <c r="P98" s="232"/>
      <c r="Q98" s="233"/>
      <c r="R98" s="255"/>
      <c r="S98" s="255"/>
      <c r="T98" s="258"/>
      <c r="U98" s="214">
        <f t="shared" si="28"/>
        <v>0</v>
      </c>
      <c r="V98" s="218">
        <f t="shared" si="28"/>
        <v>0</v>
      </c>
      <c r="W98" s="218">
        <f t="shared" si="28"/>
        <v>0</v>
      </c>
      <c r="X98" s="218">
        <f t="shared" si="28"/>
        <v>0</v>
      </c>
      <c r="Y98" s="212">
        <f t="shared" si="28"/>
        <v>0</v>
      </c>
      <c r="Z98" s="214">
        <f t="shared" si="27"/>
        <v>0</v>
      </c>
      <c r="AA98" s="218">
        <f t="shared" si="27"/>
        <v>0</v>
      </c>
      <c r="AB98" s="218">
        <f t="shared" si="27"/>
        <v>0</v>
      </c>
      <c r="AC98" s="218">
        <f t="shared" si="27"/>
        <v>0</v>
      </c>
      <c r="AD98" s="212">
        <f t="shared" si="27"/>
        <v>0</v>
      </c>
      <c r="AE98" s="252"/>
      <c r="AF98" s="252"/>
      <c r="AH98" s="249">
        <f t="shared" si="29"/>
        <v>0</v>
      </c>
      <c r="AI98" s="238"/>
      <c r="AJ98" s="238"/>
      <c r="AK98" s="238"/>
      <c r="AL98" s="239"/>
      <c r="AM98" s="254"/>
      <c r="AN98" s="262"/>
      <c r="AO98" s="249">
        <f t="shared" si="31"/>
        <v>0</v>
      </c>
      <c r="AP98" s="238"/>
      <c r="AQ98" s="238"/>
      <c r="AR98" s="238"/>
      <c r="AS98" s="242"/>
      <c r="AT98" s="214">
        <f t="shared" si="38"/>
        <v>0</v>
      </c>
      <c r="AU98" s="238"/>
      <c r="AV98" s="238"/>
      <c r="AW98" s="238"/>
      <c r="AX98" s="239"/>
      <c r="AY98" s="249">
        <f t="shared" si="32"/>
        <v>0</v>
      </c>
      <c r="AZ98" s="238"/>
      <c r="BA98" s="238"/>
      <c r="BB98" s="238"/>
      <c r="BC98" s="246"/>
      <c r="BD98" s="254"/>
      <c r="BE98" s="252"/>
      <c r="BF98" s="249">
        <f t="shared" si="33"/>
        <v>0</v>
      </c>
      <c r="BG98" s="238"/>
      <c r="BH98" s="238"/>
      <c r="BI98" s="238"/>
      <c r="BJ98" s="239"/>
      <c r="BK98" s="249">
        <f t="shared" si="34"/>
        <v>0</v>
      </c>
      <c r="BL98" s="238"/>
      <c r="BM98" s="238"/>
      <c r="BN98" s="238"/>
      <c r="BO98" s="246"/>
      <c r="BP98" s="223">
        <f t="shared" si="35"/>
        <v>0</v>
      </c>
      <c r="BQ98" s="238"/>
      <c r="BR98" s="238"/>
      <c r="BS98" s="238"/>
      <c r="BT98" s="246"/>
      <c r="BU98" s="249">
        <f t="shared" si="36"/>
        <v>0</v>
      </c>
      <c r="BV98" s="238"/>
      <c r="BW98" s="238"/>
      <c r="BX98" s="238"/>
      <c r="BY98" s="246"/>
      <c r="CA98" s="222">
        <v>84</v>
      </c>
      <c r="CF98" s="216">
        <f t="shared" si="37"/>
        <v>0</v>
      </c>
    </row>
    <row r="99" spans="1:84" x14ac:dyDescent="0.15">
      <c r="A99" s="213">
        <f t="shared" si="30"/>
        <v>85</v>
      </c>
      <c r="B99" s="236"/>
      <c r="C99" s="880"/>
      <c r="D99" s="133"/>
      <c r="E99" s="134"/>
      <c r="F99" s="852"/>
      <c r="G99" s="224"/>
      <c r="H99" s="263"/>
      <c r="I99" s="230"/>
      <c r="J99" s="231"/>
      <c r="K99" s="232"/>
      <c r="L99" s="232"/>
      <c r="M99" s="232"/>
      <c r="N99" s="232"/>
      <c r="O99" s="232"/>
      <c r="P99" s="232"/>
      <c r="Q99" s="233"/>
      <c r="R99" s="255"/>
      <c r="S99" s="255"/>
      <c r="T99" s="258"/>
      <c r="U99" s="214">
        <f t="shared" si="28"/>
        <v>0</v>
      </c>
      <c r="V99" s="218">
        <f t="shared" si="28"/>
        <v>0</v>
      </c>
      <c r="W99" s="218">
        <f t="shared" si="28"/>
        <v>0</v>
      </c>
      <c r="X99" s="218">
        <f t="shared" si="28"/>
        <v>0</v>
      </c>
      <c r="Y99" s="212">
        <f t="shared" si="28"/>
        <v>0</v>
      </c>
      <c r="Z99" s="214">
        <f t="shared" si="27"/>
        <v>0</v>
      </c>
      <c r="AA99" s="218">
        <f t="shared" si="27"/>
        <v>0</v>
      </c>
      <c r="AB99" s="218">
        <f t="shared" si="27"/>
        <v>0</v>
      </c>
      <c r="AC99" s="218">
        <f t="shared" si="27"/>
        <v>0</v>
      </c>
      <c r="AD99" s="212">
        <f t="shared" si="27"/>
        <v>0</v>
      </c>
      <c r="AE99" s="252"/>
      <c r="AF99" s="252"/>
      <c r="AH99" s="249">
        <f t="shared" si="29"/>
        <v>0</v>
      </c>
      <c r="AI99" s="238"/>
      <c r="AJ99" s="238"/>
      <c r="AK99" s="238"/>
      <c r="AL99" s="239"/>
      <c r="AM99" s="254"/>
      <c r="AN99" s="262"/>
      <c r="AO99" s="249">
        <f t="shared" si="31"/>
        <v>0</v>
      </c>
      <c r="AP99" s="238"/>
      <c r="AQ99" s="238"/>
      <c r="AR99" s="238"/>
      <c r="AS99" s="242"/>
      <c r="AT99" s="214">
        <f t="shared" si="38"/>
        <v>0</v>
      </c>
      <c r="AU99" s="238"/>
      <c r="AV99" s="238"/>
      <c r="AW99" s="238"/>
      <c r="AX99" s="239"/>
      <c r="AY99" s="249">
        <f t="shared" si="32"/>
        <v>0</v>
      </c>
      <c r="AZ99" s="238"/>
      <c r="BA99" s="238"/>
      <c r="BB99" s="238"/>
      <c r="BC99" s="246"/>
      <c r="BD99" s="254"/>
      <c r="BE99" s="252"/>
      <c r="BF99" s="249">
        <f t="shared" si="33"/>
        <v>0</v>
      </c>
      <c r="BG99" s="238"/>
      <c r="BH99" s="238"/>
      <c r="BI99" s="238"/>
      <c r="BJ99" s="239"/>
      <c r="BK99" s="249">
        <f t="shared" si="34"/>
        <v>0</v>
      </c>
      <c r="BL99" s="238"/>
      <c r="BM99" s="238"/>
      <c r="BN99" s="238"/>
      <c r="BO99" s="246"/>
      <c r="BP99" s="223">
        <f t="shared" si="35"/>
        <v>0</v>
      </c>
      <c r="BQ99" s="238"/>
      <c r="BR99" s="238"/>
      <c r="BS99" s="238"/>
      <c r="BT99" s="246"/>
      <c r="BU99" s="249">
        <f t="shared" si="36"/>
        <v>0</v>
      </c>
      <c r="BV99" s="238"/>
      <c r="BW99" s="238"/>
      <c r="BX99" s="238"/>
      <c r="BY99" s="246"/>
      <c r="CA99" s="222">
        <v>85</v>
      </c>
      <c r="CF99" s="216">
        <f t="shared" si="37"/>
        <v>0</v>
      </c>
    </row>
    <row r="100" spans="1:84" x14ac:dyDescent="0.15">
      <c r="A100" s="213">
        <f t="shared" si="30"/>
        <v>86</v>
      </c>
      <c r="B100" s="236"/>
      <c r="C100" s="880"/>
      <c r="D100" s="133"/>
      <c r="E100" s="134"/>
      <c r="F100" s="852"/>
      <c r="G100" s="224"/>
      <c r="H100" s="263"/>
      <c r="I100" s="230"/>
      <c r="J100" s="231"/>
      <c r="K100" s="232"/>
      <c r="L100" s="232"/>
      <c r="M100" s="232"/>
      <c r="N100" s="232"/>
      <c r="O100" s="232"/>
      <c r="P100" s="232"/>
      <c r="Q100" s="233"/>
      <c r="R100" s="255"/>
      <c r="S100" s="255"/>
      <c r="T100" s="258"/>
      <c r="U100" s="214">
        <f t="shared" si="28"/>
        <v>0</v>
      </c>
      <c r="V100" s="218">
        <f t="shared" si="28"/>
        <v>0</v>
      </c>
      <c r="W100" s="218">
        <f t="shared" si="28"/>
        <v>0</v>
      </c>
      <c r="X100" s="218">
        <f t="shared" si="28"/>
        <v>0</v>
      </c>
      <c r="Y100" s="212">
        <f t="shared" si="28"/>
        <v>0</v>
      </c>
      <c r="Z100" s="214">
        <f t="shared" si="27"/>
        <v>0</v>
      </c>
      <c r="AA100" s="218">
        <f t="shared" si="27"/>
        <v>0</v>
      </c>
      <c r="AB100" s="218">
        <f t="shared" si="27"/>
        <v>0</v>
      </c>
      <c r="AC100" s="218">
        <f t="shared" si="27"/>
        <v>0</v>
      </c>
      <c r="AD100" s="212">
        <f t="shared" si="27"/>
        <v>0</v>
      </c>
      <c r="AE100" s="252"/>
      <c r="AF100" s="252"/>
      <c r="AH100" s="249">
        <f t="shared" si="29"/>
        <v>0</v>
      </c>
      <c r="AI100" s="238"/>
      <c r="AJ100" s="238"/>
      <c r="AK100" s="238"/>
      <c r="AL100" s="239"/>
      <c r="AM100" s="254"/>
      <c r="AN100" s="262"/>
      <c r="AO100" s="249">
        <f t="shared" si="31"/>
        <v>0</v>
      </c>
      <c r="AP100" s="238"/>
      <c r="AQ100" s="238"/>
      <c r="AR100" s="238"/>
      <c r="AS100" s="242"/>
      <c r="AT100" s="214">
        <f t="shared" si="38"/>
        <v>0</v>
      </c>
      <c r="AU100" s="238"/>
      <c r="AV100" s="238"/>
      <c r="AW100" s="238"/>
      <c r="AX100" s="239"/>
      <c r="AY100" s="249">
        <f t="shared" si="32"/>
        <v>0</v>
      </c>
      <c r="AZ100" s="238"/>
      <c r="BA100" s="238"/>
      <c r="BB100" s="238"/>
      <c r="BC100" s="246"/>
      <c r="BD100" s="254"/>
      <c r="BE100" s="252"/>
      <c r="BF100" s="249">
        <f t="shared" si="33"/>
        <v>0</v>
      </c>
      <c r="BG100" s="238"/>
      <c r="BH100" s="238"/>
      <c r="BI100" s="238"/>
      <c r="BJ100" s="239"/>
      <c r="BK100" s="249">
        <f t="shared" si="34"/>
        <v>0</v>
      </c>
      <c r="BL100" s="238"/>
      <c r="BM100" s="238"/>
      <c r="BN100" s="238"/>
      <c r="BO100" s="246"/>
      <c r="BP100" s="223">
        <f t="shared" si="35"/>
        <v>0</v>
      </c>
      <c r="BQ100" s="238"/>
      <c r="BR100" s="238"/>
      <c r="BS100" s="238"/>
      <c r="BT100" s="246"/>
      <c r="BU100" s="249">
        <f t="shared" si="36"/>
        <v>0</v>
      </c>
      <c r="BV100" s="238"/>
      <c r="BW100" s="238"/>
      <c r="BX100" s="238"/>
      <c r="BY100" s="246"/>
      <c r="CA100" s="222">
        <v>86</v>
      </c>
      <c r="CF100" s="216">
        <f t="shared" si="37"/>
        <v>0</v>
      </c>
    </row>
    <row r="101" spans="1:84" x14ac:dyDescent="0.15">
      <c r="A101" s="213">
        <f t="shared" si="30"/>
        <v>87</v>
      </c>
      <c r="B101" s="236"/>
      <c r="C101" s="880"/>
      <c r="D101" s="133"/>
      <c r="E101" s="134"/>
      <c r="F101" s="852"/>
      <c r="G101" s="224"/>
      <c r="H101" s="263"/>
      <c r="I101" s="230"/>
      <c r="J101" s="231"/>
      <c r="K101" s="232"/>
      <c r="L101" s="232"/>
      <c r="M101" s="232"/>
      <c r="N101" s="232"/>
      <c r="O101" s="232"/>
      <c r="P101" s="232"/>
      <c r="Q101" s="233"/>
      <c r="R101" s="255"/>
      <c r="S101" s="255"/>
      <c r="T101" s="258"/>
      <c r="U101" s="214">
        <f t="shared" si="28"/>
        <v>0</v>
      </c>
      <c r="V101" s="218">
        <f t="shared" si="28"/>
        <v>0</v>
      </c>
      <c r="W101" s="218">
        <f t="shared" si="28"/>
        <v>0</v>
      </c>
      <c r="X101" s="218">
        <f t="shared" si="28"/>
        <v>0</v>
      </c>
      <c r="Y101" s="212">
        <f t="shared" si="28"/>
        <v>0</v>
      </c>
      <c r="Z101" s="214">
        <f t="shared" si="27"/>
        <v>0</v>
      </c>
      <c r="AA101" s="218">
        <f t="shared" si="27"/>
        <v>0</v>
      </c>
      <c r="AB101" s="218">
        <f t="shared" si="27"/>
        <v>0</v>
      </c>
      <c r="AC101" s="218">
        <f t="shared" si="27"/>
        <v>0</v>
      </c>
      <c r="AD101" s="212">
        <f t="shared" si="27"/>
        <v>0</v>
      </c>
      <c r="AE101" s="252"/>
      <c r="AF101" s="252"/>
      <c r="AH101" s="249">
        <f t="shared" si="29"/>
        <v>0</v>
      </c>
      <c r="AI101" s="238"/>
      <c r="AJ101" s="238"/>
      <c r="AK101" s="238"/>
      <c r="AL101" s="239"/>
      <c r="AM101" s="254"/>
      <c r="AN101" s="262"/>
      <c r="AO101" s="249">
        <f t="shared" si="31"/>
        <v>0</v>
      </c>
      <c r="AP101" s="238"/>
      <c r="AQ101" s="238"/>
      <c r="AR101" s="238"/>
      <c r="AS101" s="242"/>
      <c r="AT101" s="214">
        <f t="shared" si="38"/>
        <v>0</v>
      </c>
      <c r="AU101" s="238"/>
      <c r="AV101" s="238"/>
      <c r="AW101" s="238"/>
      <c r="AX101" s="239"/>
      <c r="AY101" s="249">
        <f t="shared" si="32"/>
        <v>0</v>
      </c>
      <c r="AZ101" s="238"/>
      <c r="BA101" s="238"/>
      <c r="BB101" s="238"/>
      <c r="BC101" s="246"/>
      <c r="BD101" s="254"/>
      <c r="BE101" s="252"/>
      <c r="BF101" s="249">
        <f t="shared" si="33"/>
        <v>0</v>
      </c>
      <c r="BG101" s="238"/>
      <c r="BH101" s="238"/>
      <c r="BI101" s="238"/>
      <c r="BJ101" s="239"/>
      <c r="BK101" s="249">
        <f t="shared" si="34"/>
        <v>0</v>
      </c>
      <c r="BL101" s="238"/>
      <c r="BM101" s="238"/>
      <c r="BN101" s="238"/>
      <c r="BO101" s="246"/>
      <c r="BP101" s="223">
        <f t="shared" si="35"/>
        <v>0</v>
      </c>
      <c r="BQ101" s="238"/>
      <c r="BR101" s="238"/>
      <c r="BS101" s="238"/>
      <c r="BT101" s="246"/>
      <c r="BU101" s="249">
        <f t="shared" si="36"/>
        <v>0</v>
      </c>
      <c r="BV101" s="238"/>
      <c r="BW101" s="238"/>
      <c r="BX101" s="238"/>
      <c r="BY101" s="246"/>
      <c r="CA101" s="222">
        <v>87</v>
      </c>
      <c r="CF101" s="216">
        <f t="shared" si="37"/>
        <v>0</v>
      </c>
    </row>
    <row r="102" spans="1:84" x14ac:dyDescent="0.15">
      <c r="A102" s="213">
        <f t="shared" si="30"/>
        <v>88</v>
      </c>
      <c r="B102" s="236"/>
      <c r="C102" s="880"/>
      <c r="D102" s="133"/>
      <c r="E102" s="134"/>
      <c r="F102" s="135"/>
      <c r="G102" s="224"/>
      <c r="H102" s="263"/>
      <c r="I102" s="230"/>
      <c r="J102" s="231"/>
      <c r="K102" s="232"/>
      <c r="L102" s="232"/>
      <c r="M102" s="232"/>
      <c r="N102" s="232"/>
      <c r="O102" s="232"/>
      <c r="P102" s="232"/>
      <c r="Q102" s="233"/>
      <c r="R102" s="255"/>
      <c r="S102" s="255"/>
      <c r="T102" s="258"/>
      <c r="U102" s="214">
        <f t="shared" si="28"/>
        <v>0</v>
      </c>
      <c r="V102" s="218">
        <f t="shared" si="28"/>
        <v>0</v>
      </c>
      <c r="W102" s="218">
        <f t="shared" si="28"/>
        <v>0</v>
      </c>
      <c r="X102" s="218">
        <f t="shared" si="28"/>
        <v>0</v>
      </c>
      <c r="Y102" s="212">
        <f t="shared" si="28"/>
        <v>0</v>
      </c>
      <c r="Z102" s="214">
        <f t="shared" si="27"/>
        <v>0</v>
      </c>
      <c r="AA102" s="218">
        <f t="shared" si="27"/>
        <v>0</v>
      </c>
      <c r="AB102" s="218">
        <f t="shared" si="27"/>
        <v>0</v>
      </c>
      <c r="AC102" s="218">
        <f t="shared" si="27"/>
        <v>0</v>
      </c>
      <c r="AD102" s="212">
        <f t="shared" si="27"/>
        <v>0</v>
      </c>
      <c r="AE102" s="252"/>
      <c r="AF102" s="252"/>
      <c r="AH102" s="249">
        <f t="shared" si="29"/>
        <v>0</v>
      </c>
      <c r="AI102" s="238"/>
      <c r="AJ102" s="238"/>
      <c r="AK102" s="238"/>
      <c r="AL102" s="239"/>
      <c r="AM102" s="254"/>
      <c r="AN102" s="262"/>
      <c r="AO102" s="249">
        <f t="shared" si="31"/>
        <v>0</v>
      </c>
      <c r="AP102" s="238"/>
      <c r="AQ102" s="238"/>
      <c r="AR102" s="238"/>
      <c r="AS102" s="242"/>
      <c r="AT102" s="214">
        <f t="shared" si="38"/>
        <v>0</v>
      </c>
      <c r="AU102" s="238"/>
      <c r="AV102" s="238"/>
      <c r="AW102" s="238"/>
      <c r="AX102" s="239"/>
      <c r="AY102" s="249">
        <f t="shared" si="32"/>
        <v>0</v>
      </c>
      <c r="AZ102" s="238"/>
      <c r="BA102" s="238"/>
      <c r="BB102" s="238"/>
      <c r="BC102" s="246"/>
      <c r="BD102" s="254"/>
      <c r="BE102" s="252"/>
      <c r="BF102" s="249">
        <f t="shared" si="33"/>
        <v>0</v>
      </c>
      <c r="BG102" s="238"/>
      <c r="BH102" s="238"/>
      <c r="BI102" s="238"/>
      <c r="BJ102" s="239"/>
      <c r="BK102" s="249">
        <f t="shared" si="34"/>
        <v>0</v>
      </c>
      <c r="BL102" s="238"/>
      <c r="BM102" s="238"/>
      <c r="BN102" s="238"/>
      <c r="BO102" s="246"/>
      <c r="BP102" s="223">
        <f t="shared" si="35"/>
        <v>0</v>
      </c>
      <c r="BQ102" s="238"/>
      <c r="BR102" s="238"/>
      <c r="BS102" s="238"/>
      <c r="BT102" s="246"/>
      <c r="BU102" s="249">
        <f t="shared" si="36"/>
        <v>0</v>
      </c>
      <c r="BV102" s="238"/>
      <c r="BW102" s="238"/>
      <c r="BX102" s="238"/>
      <c r="BY102" s="246"/>
      <c r="CA102" s="222">
        <v>88</v>
      </c>
      <c r="CF102" s="216">
        <f t="shared" si="37"/>
        <v>0</v>
      </c>
    </row>
    <row r="103" spans="1:84" x14ac:dyDescent="0.15">
      <c r="A103" s="213">
        <f t="shared" si="30"/>
        <v>89</v>
      </c>
      <c r="B103" s="236"/>
      <c r="C103" s="880"/>
      <c r="D103" s="133"/>
      <c r="E103" s="134"/>
      <c r="F103" s="135"/>
      <c r="G103" s="225"/>
      <c r="H103" s="263"/>
      <c r="I103" s="230"/>
      <c r="J103" s="231"/>
      <c r="K103" s="232"/>
      <c r="L103" s="232"/>
      <c r="M103" s="232"/>
      <c r="N103" s="232"/>
      <c r="O103" s="232"/>
      <c r="P103" s="232"/>
      <c r="Q103" s="233"/>
      <c r="R103" s="255"/>
      <c r="S103" s="255"/>
      <c r="T103" s="284"/>
      <c r="U103" s="214">
        <f t="shared" si="28"/>
        <v>0</v>
      </c>
      <c r="V103" s="218">
        <f t="shared" si="28"/>
        <v>0</v>
      </c>
      <c r="W103" s="218">
        <f t="shared" si="28"/>
        <v>0</v>
      </c>
      <c r="X103" s="218">
        <f t="shared" si="28"/>
        <v>0</v>
      </c>
      <c r="Y103" s="212">
        <f t="shared" si="28"/>
        <v>0</v>
      </c>
      <c r="Z103" s="214">
        <f t="shared" si="27"/>
        <v>0</v>
      </c>
      <c r="AA103" s="218">
        <f t="shared" si="27"/>
        <v>0</v>
      </c>
      <c r="AB103" s="218">
        <f t="shared" si="27"/>
        <v>0</v>
      </c>
      <c r="AC103" s="218">
        <f t="shared" si="27"/>
        <v>0</v>
      </c>
      <c r="AD103" s="212">
        <f t="shared" si="27"/>
        <v>0</v>
      </c>
      <c r="AE103" s="252"/>
      <c r="AF103" s="252"/>
      <c r="AH103" s="249">
        <f t="shared" si="29"/>
        <v>0</v>
      </c>
      <c r="AI103" s="238"/>
      <c r="AJ103" s="238"/>
      <c r="AK103" s="238"/>
      <c r="AL103" s="239"/>
      <c r="AM103" s="254"/>
      <c r="AN103" s="262"/>
      <c r="AO103" s="249">
        <f t="shared" si="31"/>
        <v>0</v>
      </c>
      <c r="AP103" s="238"/>
      <c r="AQ103" s="238"/>
      <c r="AR103" s="238"/>
      <c r="AS103" s="242"/>
      <c r="AT103" s="214">
        <f t="shared" si="38"/>
        <v>0</v>
      </c>
      <c r="AU103" s="238"/>
      <c r="AV103" s="238"/>
      <c r="AW103" s="238"/>
      <c r="AX103" s="239"/>
      <c r="AY103" s="249">
        <f t="shared" si="32"/>
        <v>0</v>
      </c>
      <c r="AZ103" s="238"/>
      <c r="BA103" s="238"/>
      <c r="BB103" s="238"/>
      <c r="BC103" s="246"/>
      <c r="BD103" s="254"/>
      <c r="BE103" s="252"/>
      <c r="BF103" s="249">
        <f t="shared" si="33"/>
        <v>0</v>
      </c>
      <c r="BG103" s="238"/>
      <c r="BH103" s="238"/>
      <c r="BI103" s="238"/>
      <c r="BJ103" s="239"/>
      <c r="BK103" s="249">
        <f t="shared" si="34"/>
        <v>0</v>
      </c>
      <c r="BL103" s="238"/>
      <c r="BM103" s="238"/>
      <c r="BN103" s="238"/>
      <c r="BO103" s="246"/>
      <c r="BP103" s="223">
        <f t="shared" si="35"/>
        <v>0</v>
      </c>
      <c r="BQ103" s="238"/>
      <c r="BR103" s="238"/>
      <c r="BS103" s="238"/>
      <c r="BT103" s="246"/>
      <c r="BU103" s="249">
        <f t="shared" si="36"/>
        <v>0</v>
      </c>
      <c r="BV103" s="238"/>
      <c r="BW103" s="238"/>
      <c r="BX103" s="238"/>
      <c r="BY103" s="246"/>
      <c r="CA103" s="222">
        <v>89</v>
      </c>
      <c r="CF103" s="216">
        <f t="shared" si="37"/>
        <v>0</v>
      </c>
    </row>
    <row r="104" spans="1:84" x14ac:dyDescent="0.15">
      <c r="A104" s="213">
        <f t="shared" si="30"/>
        <v>90</v>
      </c>
      <c r="B104" s="236"/>
      <c r="C104" s="880"/>
      <c r="D104" s="133"/>
      <c r="E104" s="134"/>
      <c r="F104" s="135"/>
      <c r="G104" s="225"/>
      <c r="H104" s="263"/>
      <c r="I104" s="230"/>
      <c r="J104" s="231"/>
      <c r="K104" s="232"/>
      <c r="L104" s="232"/>
      <c r="M104" s="232"/>
      <c r="N104" s="232"/>
      <c r="O104" s="232"/>
      <c r="P104" s="232"/>
      <c r="Q104" s="233"/>
      <c r="R104" s="255"/>
      <c r="S104" s="255"/>
      <c r="T104" s="284"/>
      <c r="U104" s="214">
        <f t="shared" si="28"/>
        <v>0</v>
      </c>
      <c r="V104" s="218">
        <f t="shared" si="28"/>
        <v>0</v>
      </c>
      <c r="W104" s="218">
        <f t="shared" si="28"/>
        <v>0</v>
      </c>
      <c r="X104" s="218">
        <f t="shared" si="28"/>
        <v>0</v>
      </c>
      <c r="Y104" s="212">
        <f t="shared" si="28"/>
        <v>0</v>
      </c>
      <c r="Z104" s="214">
        <f t="shared" si="27"/>
        <v>0</v>
      </c>
      <c r="AA104" s="218">
        <f t="shared" si="27"/>
        <v>0</v>
      </c>
      <c r="AB104" s="218">
        <f t="shared" si="27"/>
        <v>0</v>
      </c>
      <c r="AC104" s="218">
        <f t="shared" si="27"/>
        <v>0</v>
      </c>
      <c r="AD104" s="212">
        <f t="shared" si="27"/>
        <v>0</v>
      </c>
      <c r="AE104" s="252"/>
      <c r="AF104" s="252"/>
      <c r="AH104" s="249">
        <f t="shared" si="29"/>
        <v>0</v>
      </c>
      <c r="AI104" s="238"/>
      <c r="AJ104" s="238"/>
      <c r="AK104" s="238"/>
      <c r="AL104" s="239"/>
      <c r="AM104" s="254"/>
      <c r="AN104" s="262"/>
      <c r="AO104" s="249">
        <f t="shared" si="31"/>
        <v>0</v>
      </c>
      <c r="AP104" s="238"/>
      <c r="AQ104" s="238"/>
      <c r="AR104" s="238"/>
      <c r="AS104" s="242"/>
      <c r="AT104" s="214">
        <f t="shared" si="38"/>
        <v>0</v>
      </c>
      <c r="AU104" s="238"/>
      <c r="AV104" s="238"/>
      <c r="AW104" s="238"/>
      <c r="AX104" s="239"/>
      <c r="AY104" s="249">
        <f t="shared" si="32"/>
        <v>0</v>
      </c>
      <c r="AZ104" s="238"/>
      <c r="BA104" s="238"/>
      <c r="BB104" s="238"/>
      <c r="BC104" s="246"/>
      <c r="BD104" s="254"/>
      <c r="BE104" s="252"/>
      <c r="BF104" s="249">
        <f t="shared" si="33"/>
        <v>0</v>
      </c>
      <c r="BG104" s="238"/>
      <c r="BH104" s="238"/>
      <c r="BI104" s="238"/>
      <c r="BJ104" s="239"/>
      <c r="BK104" s="249">
        <f t="shared" si="34"/>
        <v>0</v>
      </c>
      <c r="BL104" s="238"/>
      <c r="BM104" s="238"/>
      <c r="BN104" s="238"/>
      <c r="BO104" s="246"/>
      <c r="BP104" s="223">
        <f t="shared" si="35"/>
        <v>0</v>
      </c>
      <c r="BQ104" s="238"/>
      <c r="BR104" s="238"/>
      <c r="BS104" s="238"/>
      <c r="BT104" s="246"/>
      <c r="BU104" s="249">
        <f t="shared" si="36"/>
        <v>0</v>
      </c>
      <c r="BV104" s="238"/>
      <c r="BW104" s="238"/>
      <c r="BX104" s="238"/>
      <c r="BY104" s="246"/>
      <c r="CA104" s="222">
        <v>90</v>
      </c>
      <c r="CF104" s="216">
        <f t="shared" si="37"/>
        <v>0</v>
      </c>
    </row>
    <row r="105" spans="1:84" x14ac:dyDescent="0.15">
      <c r="A105" s="213">
        <f t="shared" si="30"/>
        <v>91</v>
      </c>
      <c r="B105" s="236"/>
      <c r="C105" s="880"/>
      <c r="D105" s="133"/>
      <c r="E105" s="134"/>
      <c r="F105" s="135"/>
      <c r="G105" s="224"/>
      <c r="H105" s="263"/>
      <c r="I105" s="230"/>
      <c r="J105" s="231"/>
      <c r="K105" s="232"/>
      <c r="L105" s="232"/>
      <c r="M105" s="232"/>
      <c r="N105" s="232"/>
      <c r="O105" s="232"/>
      <c r="P105" s="232"/>
      <c r="Q105" s="233"/>
      <c r="R105" s="255"/>
      <c r="S105" s="255"/>
      <c r="T105" s="258"/>
      <c r="U105" s="214">
        <f t="shared" si="28"/>
        <v>0</v>
      </c>
      <c r="V105" s="218">
        <f t="shared" si="28"/>
        <v>0</v>
      </c>
      <c r="W105" s="218">
        <f t="shared" si="28"/>
        <v>0</v>
      </c>
      <c r="X105" s="218">
        <f t="shared" si="28"/>
        <v>0</v>
      </c>
      <c r="Y105" s="212">
        <f t="shared" si="28"/>
        <v>0</v>
      </c>
      <c r="Z105" s="214">
        <f t="shared" si="27"/>
        <v>0</v>
      </c>
      <c r="AA105" s="218">
        <f t="shared" si="27"/>
        <v>0</v>
      </c>
      <c r="AB105" s="218">
        <f t="shared" si="27"/>
        <v>0</v>
      </c>
      <c r="AC105" s="218">
        <f t="shared" si="27"/>
        <v>0</v>
      </c>
      <c r="AD105" s="212">
        <f t="shared" si="27"/>
        <v>0</v>
      </c>
      <c r="AE105" s="252"/>
      <c r="AF105" s="252"/>
      <c r="AH105" s="249">
        <f t="shared" si="29"/>
        <v>0</v>
      </c>
      <c r="AI105" s="238"/>
      <c r="AJ105" s="238"/>
      <c r="AK105" s="238"/>
      <c r="AL105" s="239"/>
      <c r="AM105" s="254"/>
      <c r="AN105" s="262"/>
      <c r="AO105" s="249">
        <f t="shared" si="31"/>
        <v>0</v>
      </c>
      <c r="AP105" s="238"/>
      <c r="AQ105" s="238"/>
      <c r="AR105" s="238"/>
      <c r="AS105" s="242"/>
      <c r="AT105" s="214">
        <f t="shared" si="38"/>
        <v>0</v>
      </c>
      <c r="AU105" s="238"/>
      <c r="AV105" s="238"/>
      <c r="AW105" s="238"/>
      <c r="AX105" s="239"/>
      <c r="AY105" s="249">
        <f t="shared" si="32"/>
        <v>0</v>
      </c>
      <c r="AZ105" s="238"/>
      <c r="BA105" s="238"/>
      <c r="BB105" s="238"/>
      <c r="BC105" s="246"/>
      <c r="BD105" s="254"/>
      <c r="BE105" s="252"/>
      <c r="BF105" s="249">
        <f t="shared" si="33"/>
        <v>0</v>
      </c>
      <c r="BG105" s="238"/>
      <c r="BH105" s="238"/>
      <c r="BI105" s="238"/>
      <c r="BJ105" s="239"/>
      <c r="BK105" s="249">
        <f t="shared" si="34"/>
        <v>0</v>
      </c>
      <c r="BL105" s="238"/>
      <c r="BM105" s="238"/>
      <c r="BN105" s="238"/>
      <c r="BO105" s="246"/>
      <c r="BP105" s="223">
        <f t="shared" si="35"/>
        <v>0</v>
      </c>
      <c r="BQ105" s="238"/>
      <c r="BR105" s="238"/>
      <c r="BS105" s="238"/>
      <c r="BT105" s="246"/>
      <c r="BU105" s="249">
        <f t="shared" si="36"/>
        <v>0</v>
      </c>
      <c r="BV105" s="238"/>
      <c r="BW105" s="238"/>
      <c r="BX105" s="238"/>
      <c r="BY105" s="246"/>
      <c r="CA105" s="222">
        <v>91</v>
      </c>
      <c r="CF105" s="216">
        <f t="shared" si="37"/>
        <v>0</v>
      </c>
    </row>
    <row r="106" spans="1:84" x14ac:dyDescent="0.15">
      <c r="A106" s="213">
        <f t="shared" si="30"/>
        <v>92</v>
      </c>
      <c r="B106" s="236"/>
      <c r="C106" s="880"/>
      <c r="D106" s="133"/>
      <c r="E106" s="134"/>
      <c r="F106" s="135"/>
      <c r="G106" s="224"/>
      <c r="H106" s="263"/>
      <c r="I106" s="230"/>
      <c r="J106" s="231"/>
      <c r="K106" s="232"/>
      <c r="L106" s="232"/>
      <c r="M106" s="232"/>
      <c r="N106" s="232"/>
      <c r="O106" s="232"/>
      <c r="P106" s="232"/>
      <c r="Q106" s="233"/>
      <c r="R106" s="255"/>
      <c r="S106" s="255"/>
      <c r="T106" s="258"/>
      <c r="U106" s="214">
        <f t="shared" si="28"/>
        <v>0</v>
      </c>
      <c r="V106" s="218">
        <f t="shared" si="28"/>
        <v>0</v>
      </c>
      <c r="W106" s="218">
        <f t="shared" si="28"/>
        <v>0</v>
      </c>
      <c r="X106" s="218">
        <f t="shared" si="28"/>
        <v>0</v>
      </c>
      <c r="Y106" s="212">
        <f t="shared" si="28"/>
        <v>0</v>
      </c>
      <c r="Z106" s="214">
        <f t="shared" si="27"/>
        <v>0</v>
      </c>
      <c r="AA106" s="218">
        <f t="shared" si="27"/>
        <v>0</v>
      </c>
      <c r="AB106" s="218">
        <f t="shared" si="27"/>
        <v>0</v>
      </c>
      <c r="AC106" s="218">
        <f t="shared" si="27"/>
        <v>0</v>
      </c>
      <c r="AD106" s="212">
        <f t="shared" si="27"/>
        <v>0</v>
      </c>
      <c r="AE106" s="252"/>
      <c r="AF106" s="252"/>
      <c r="AH106" s="249">
        <f t="shared" si="29"/>
        <v>0</v>
      </c>
      <c r="AI106" s="238"/>
      <c r="AJ106" s="238"/>
      <c r="AK106" s="238"/>
      <c r="AL106" s="239"/>
      <c r="AM106" s="254"/>
      <c r="AN106" s="262"/>
      <c r="AO106" s="249">
        <f t="shared" si="31"/>
        <v>0</v>
      </c>
      <c r="AP106" s="238"/>
      <c r="AQ106" s="238"/>
      <c r="AR106" s="238"/>
      <c r="AS106" s="242"/>
      <c r="AT106" s="214">
        <f t="shared" si="38"/>
        <v>0</v>
      </c>
      <c r="AU106" s="238"/>
      <c r="AV106" s="238"/>
      <c r="AW106" s="238"/>
      <c r="AX106" s="239"/>
      <c r="AY106" s="249">
        <f t="shared" si="32"/>
        <v>0</v>
      </c>
      <c r="AZ106" s="238"/>
      <c r="BA106" s="238"/>
      <c r="BB106" s="238"/>
      <c r="BC106" s="246"/>
      <c r="BD106" s="254"/>
      <c r="BE106" s="252"/>
      <c r="BF106" s="249">
        <f t="shared" si="33"/>
        <v>0</v>
      </c>
      <c r="BG106" s="238"/>
      <c r="BH106" s="238"/>
      <c r="BI106" s="238"/>
      <c r="BJ106" s="239"/>
      <c r="BK106" s="249">
        <f t="shared" si="34"/>
        <v>0</v>
      </c>
      <c r="BL106" s="238"/>
      <c r="BM106" s="238"/>
      <c r="BN106" s="238"/>
      <c r="BO106" s="246"/>
      <c r="BP106" s="223">
        <f t="shared" si="35"/>
        <v>0</v>
      </c>
      <c r="BQ106" s="238"/>
      <c r="BR106" s="238"/>
      <c r="BS106" s="238"/>
      <c r="BT106" s="246"/>
      <c r="BU106" s="249">
        <f t="shared" si="36"/>
        <v>0</v>
      </c>
      <c r="BV106" s="238"/>
      <c r="BW106" s="238"/>
      <c r="BX106" s="238"/>
      <c r="BY106" s="246"/>
      <c r="CA106" s="222">
        <v>92</v>
      </c>
      <c r="CF106" s="216">
        <f t="shared" si="37"/>
        <v>0</v>
      </c>
    </row>
    <row r="107" spans="1:84" x14ac:dyDescent="0.15">
      <c r="A107" s="213">
        <f t="shared" si="30"/>
        <v>93</v>
      </c>
      <c r="B107" s="236"/>
      <c r="C107" s="880"/>
      <c r="D107" s="133"/>
      <c r="E107" s="134"/>
      <c r="F107" s="135"/>
      <c r="G107" s="224"/>
      <c r="H107" s="263"/>
      <c r="I107" s="230"/>
      <c r="J107" s="231"/>
      <c r="K107" s="232"/>
      <c r="L107" s="232"/>
      <c r="M107" s="232"/>
      <c r="N107" s="232"/>
      <c r="O107" s="232"/>
      <c r="P107" s="232"/>
      <c r="Q107" s="233"/>
      <c r="R107" s="255"/>
      <c r="S107" s="255"/>
      <c r="T107" s="258"/>
      <c r="U107" s="214">
        <f t="shared" si="28"/>
        <v>0</v>
      </c>
      <c r="V107" s="218">
        <f t="shared" si="28"/>
        <v>0</v>
      </c>
      <c r="W107" s="218">
        <f t="shared" si="28"/>
        <v>0</v>
      </c>
      <c r="X107" s="218">
        <f t="shared" si="28"/>
        <v>0</v>
      </c>
      <c r="Y107" s="212">
        <f t="shared" si="28"/>
        <v>0</v>
      </c>
      <c r="Z107" s="214">
        <f t="shared" si="27"/>
        <v>0</v>
      </c>
      <c r="AA107" s="218">
        <f t="shared" si="27"/>
        <v>0</v>
      </c>
      <c r="AB107" s="218">
        <f t="shared" si="27"/>
        <v>0</v>
      </c>
      <c r="AC107" s="218">
        <f t="shared" si="27"/>
        <v>0</v>
      </c>
      <c r="AD107" s="212">
        <f t="shared" si="27"/>
        <v>0</v>
      </c>
      <c r="AE107" s="252"/>
      <c r="AF107" s="252"/>
      <c r="AH107" s="249">
        <f t="shared" si="29"/>
        <v>0</v>
      </c>
      <c r="AI107" s="238"/>
      <c r="AJ107" s="238"/>
      <c r="AK107" s="238"/>
      <c r="AL107" s="239"/>
      <c r="AM107" s="254"/>
      <c r="AN107" s="262"/>
      <c r="AO107" s="249">
        <f t="shared" si="31"/>
        <v>0</v>
      </c>
      <c r="AP107" s="238"/>
      <c r="AQ107" s="238"/>
      <c r="AR107" s="238"/>
      <c r="AS107" s="242"/>
      <c r="AT107" s="214">
        <f t="shared" si="38"/>
        <v>0</v>
      </c>
      <c r="AU107" s="238"/>
      <c r="AV107" s="238"/>
      <c r="AW107" s="238"/>
      <c r="AX107" s="239"/>
      <c r="AY107" s="249">
        <f t="shared" si="32"/>
        <v>0</v>
      </c>
      <c r="AZ107" s="238"/>
      <c r="BA107" s="238"/>
      <c r="BB107" s="238"/>
      <c r="BC107" s="246"/>
      <c r="BD107" s="254"/>
      <c r="BE107" s="252"/>
      <c r="BF107" s="249">
        <f t="shared" si="33"/>
        <v>0</v>
      </c>
      <c r="BG107" s="238"/>
      <c r="BH107" s="238"/>
      <c r="BI107" s="238"/>
      <c r="BJ107" s="239"/>
      <c r="BK107" s="249">
        <f t="shared" si="34"/>
        <v>0</v>
      </c>
      <c r="BL107" s="238"/>
      <c r="BM107" s="238"/>
      <c r="BN107" s="238"/>
      <c r="BO107" s="246"/>
      <c r="BP107" s="223">
        <f t="shared" si="35"/>
        <v>0</v>
      </c>
      <c r="BQ107" s="238"/>
      <c r="BR107" s="238"/>
      <c r="BS107" s="238"/>
      <c r="BT107" s="246"/>
      <c r="BU107" s="249">
        <f t="shared" si="36"/>
        <v>0</v>
      </c>
      <c r="BV107" s="238"/>
      <c r="BW107" s="238"/>
      <c r="BX107" s="238"/>
      <c r="BY107" s="246"/>
      <c r="CA107" s="222">
        <v>93</v>
      </c>
      <c r="CF107" s="216">
        <f t="shared" si="37"/>
        <v>0</v>
      </c>
    </row>
    <row r="108" spans="1:84" x14ac:dyDescent="0.15">
      <c r="A108" s="213">
        <f t="shared" si="30"/>
        <v>94</v>
      </c>
      <c r="B108" s="236"/>
      <c r="C108" s="880"/>
      <c r="D108" s="133"/>
      <c r="E108" s="134"/>
      <c r="F108" s="135"/>
      <c r="G108" s="224"/>
      <c r="H108" s="263"/>
      <c r="I108" s="230"/>
      <c r="J108" s="231"/>
      <c r="K108" s="232"/>
      <c r="L108" s="232"/>
      <c r="M108" s="232"/>
      <c r="N108" s="232"/>
      <c r="O108" s="232"/>
      <c r="P108" s="232"/>
      <c r="Q108" s="233"/>
      <c r="R108" s="255"/>
      <c r="S108" s="255"/>
      <c r="T108" s="258"/>
      <c r="U108" s="214">
        <f t="shared" si="28"/>
        <v>0</v>
      </c>
      <c r="V108" s="218">
        <f t="shared" si="28"/>
        <v>0</v>
      </c>
      <c r="W108" s="218">
        <f t="shared" si="28"/>
        <v>0</v>
      </c>
      <c r="X108" s="218">
        <f t="shared" si="28"/>
        <v>0</v>
      </c>
      <c r="Y108" s="212">
        <f t="shared" si="28"/>
        <v>0</v>
      </c>
      <c r="Z108" s="214">
        <f t="shared" si="27"/>
        <v>0</v>
      </c>
      <c r="AA108" s="218">
        <f t="shared" si="27"/>
        <v>0</v>
      </c>
      <c r="AB108" s="218">
        <f t="shared" si="27"/>
        <v>0</v>
      </c>
      <c r="AC108" s="218">
        <f t="shared" si="27"/>
        <v>0</v>
      </c>
      <c r="AD108" s="212">
        <f t="shared" si="27"/>
        <v>0</v>
      </c>
      <c r="AE108" s="252"/>
      <c r="AF108" s="252"/>
      <c r="AH108" s="249">
        <f t="shared" si="29"/>
        <v>0</v>
      </c>
      <c r="AI108" s="238"/>
      <c r="AJ108" s="238"/>
      <c r="AK108" s="238"/>
      <c r="AL108" s="239"/>
      <c r="AM108" s="254"/>
      <c r="AN108" s="262"/>
      <c r="AO108" s="249">
        <f t="shared" si="31"/>
        <v>0</v>
      </c>
      <c r="AP108" s="238"/>
      <c r="AQ108" s="238"/>
      <c r="AR108" s="238"/>
      <c r="AS108" s="242"/>
      <c r="AT108" s="214">
        <f t="shared" si="38"/>
        <v>0</v>
      </c>
      <c r="AU108" s="238"/>
      <c r="AV108" s="238"/>
      <c r="AW108" s="238"/>
      <c r="AX108" s="239"/>
      <c r="AY108" s="249">
        <f t="shared" si="32"/>
        <v>0</v>
      </c>
      <c r="AZ108" s="238"/>
      <c r="BA108" s="238"/>
      <c r="BB108" s="238"/>
      <c r="BC108" s="246"/>
      <c r="BD108" s="254"/>
      <c r="BE108" s="252"/>
      <c r="BF108" s="249">
        <f t="shared" si="33"/>
        <v>0</v>
      </c>
      <c r="BG108" s="238"/>
      <c r="BH108" s="238"/>
      <c r="BI108" s="238"/>
      <c r="BJ108" s="239"/>
      <c r="BK108" s="249">
        <f t="shared" si="34"/>
        <v>0</v>
      </c>
      <c r="BL108" s="238"/>
      <c r="BM108" s="238"/>
      <c r="BN108" s="238"/>
      <c r="BO108" s="246"/>
      <c r="BP108" s="223">
        <f t="shared" si="35"/>
        <v>0</v>
      </c>
      <c r="BQ108" s="238"/>
      <c r="BR108" s="238"/>
      <c r="BS108" s="238"/>
      <c r="BT108" s="246"/>
      <c r="BU108" s="249">
        <f t="shared" si="36"/>
        <v>0</v>
      </c>
      <c r="BV108" s="238"/>
      <c r="BW108" s="238"/>
      <c r="BX108" s="238"/>
      <c r="BY108" s="246"/>
      <c r="CA108" s="222">
        <v>94</v>
      </c>
      <c r="CF108" s="216">
        <f t="shared" si="37"/>
        <v>0</v>
      </c>
    </row>
    <row r="109" spans="1:84" x14ac:dyDescent="0.15">
      <c r="A109" s="213">
        <f t="shared" si="30"/>
        <v>95</v>
      </c>
      <c r="B109" s="236"/>
      <c r="C109" s="880"/>
      <c r="D109" s="133"/>
      <c r="E109" s="134"/>
      <c r="F109" s="135"/>
      <c r="G109" s="224"/>
      <c r="H109" s="263"/>
      <c r="I109" s="230"/>
      <c r="J109" s="231"/>
      <c r="K109" s="232"/>
      <c r="L109" s="232"/>
      <c r="M109" s="232"/>
      <c r="N109" s="232"/>
      <c r="O109" s="232"/>
      <c r="P109" s="232"/>
      <c r="Q109" s="233"/>
      <c r="R109" s="255"/>
      <c r="S109" s="255"/>
      <c r="T109" s="258"/>
      <c r="U109" s="214">
        <f t="shared" si="28"/>
        <v>0</v>
      </c>
      <c r="V109" s="218">
        <f t="shared" si="28"/>
        <v>0</v>
      </c>
      <c r="W109" s="218">
        <f t="shared" si="28"/>
        <v>0</v>
      </c>
      <c r="X109" s="218">
        <f t="shared" si="28"/>
        <v>0</v>
      </c>
      <c r="Y109" s="212">
        <f t="shared" si="28"/>
        <v>0</v>
      </c>
      <c r="Z109" s="214">
        <f t="shared" si="27"/>
        <v>0</v>
      </c>
      <c r="AA109" s="218">
        <f t="shared" si="27"/>
        <v>0</v>
      </c>
      <c r="AB109" s="218">
        <f t="shared" si="27"/>
        <v>0</v>
      </c>
      <c r="AC109" s="218">
        <f t="shared" si="27"/>
        <v>0</v>
      </c>
      <c r="AD109" s="212">
        <f t="shared" si="27"/>
        <v>0</v>
      </c>
      <c r="AE109" s="252"/>
      <c r="AF109" s="252"/>
      <c r="AH109" s="249">
        <f t="shared" si="29"/>
        <v>0</v>
      </c>
      <c r="AI109" s="238"/>
      <c r="AJ109" s="238"/>
      <c r="AK109" s="238"/>
      <c r="AL109" s="239"/>
      <c r="AM109" s="254"/>
      <c r="AN109" s="262"/>
      <c r="AO109" s="249">
        <f t="shared" si="31"/>
        <v>0</v>
      </c>
      <c r="AP109" s="238"/>
      <c r="AQ109" s="238"/>
      <c r="AR109" s="238"/>
      <c r="AS109" s="242"/>
      <c r="AT109" s="214">
        <f t="shared" si="38"/>
        <v>0</v>
      </c>
      <c r="AU109" s="238"/>
      <c r="AV109" s="238"/>
      <c r="AW109" s="238"/>
      <c r="AX109" s="239"/>
      <c r="AY109" s="249">
        <f t="shared" si="32"/>
        <v>0</v>
      </c>
      <c r="AZ109" s="238"/>
      <c r="BA109" s="238"/>
      <c r="BB109" s="238"/>
      <c r="BC109" s="246"/>
      <c r="BD109" s="254"/>
      <c r="BE109" s="252"/>
      <c r="BF109" s="249">
        <f t="shared" si="33"/>
        <v>0</v>
      </c>
      <c r="BG109" s="238"/>
      <c r="BH109" s="238"/>
      <c r="BI109" s="238"/>
      <c r="BJ109" s="239"/>
      <c r="BK109" s="249">
        <f t="shared" si="34"/>
        <v>0</v>
      </c>
      <c r="BL109" s="238"/>
      <c r="BM109" s="238"/>
      <c r="BN109" s="238"/>
      <c r="BO109" s="246"/>
      <c r="BP109" s="223">
        <f t="shared" si="35"/>
        <v>0</v>
      </c>
      <c r="BQ109" s="238"/>
      <c r="BR109" s="238"/>
      <c r="BS109" s="238"/>
      <c r="BT109" s="246"/>
      <c r="BU109" s="249">
        <f t="shared" si="36"/>
        <v>0</v>
      </c>
      <c r="BV109" s="238"/>
      <c r="BW109" s="238"/>
      <c r="BX109" s="238"/>
      <c r="BY109" s="246"/>
      <c r="CA109" s="222">
        <v>95</v>
      </c>
      <c r="CF109" s="216">
        <f t="shared" si="37"/>
        <v>0</v>
      </c>
    </row>
    <row r="110" spans="1:84" x14ac:dyDescent="0.15">
      <c r="A110" s="213">
        <f t="shared" si="30"/>
        <v>96</v>
      </c>
      <c r="B110" s="236"/>
      <c r="C110" s="880"/>
      <c r="D110" s="133"/>
      <c r="E110" s="134"/>
      <c r="F110" s="135"/>
      <c r="G110" s="224"/>
      <c r="H110" s="263"/>
      <c r="I110" s="230"/>
      <c r="J110" s="231"/>
      <c r="K110" s="232"/>
      <c r="L110" s="232"/>
      <c r="M110" s="232"/>
      <c r="N110" s="232"/>
      <c r="O110" s="232"/>
      <c r="P110" s="232"/>
      <c r="Q110" s="233"/>
      <c r="R110" s="255"/>
      <c r="S110" s="255"/>
      <c r="T110" s="258"/>
      <c r="U110" s="214">
        <f t="shared" si="28"/>
        <v>0</v>
      </c>
      <c r="V110" s="218">
        <f t="shared" si="28"/>
        <v>0</v>
      </c>
      <c r="W110" s="218">
        <f t="shared" si="28"/>
        <v>0</v>
      </c>
      <c r="X110" s="218">
        <f t="shared" si="28"/>
        <v>0</v>
      </c>
      <c r="Y110" s="212">
        <f t="shared" si="28"/>
        <v>0</v>
      </c>
      <c r="Z110" s="214">
        <f t="shared" si="27"/>
        <v>0</v>
      </c>
      <c r="AA110" s="218">
        <f t="shared" si="27"/>
        <v>0</v>
      </c>
      <c r="AB110" s="218">
        <f t="shared" si="27"/>
        <v>0</v>
      </c>
      <c r="AC110" s="218">
        <f t="shared" si="27"/>
        <v>0</v>
      </c>
      <c r="AD110" s="212">
        <f t="shared" si="27"/>
        <v>0</v>
      </c>
      <c r="AE110" s="252"/>
      <c r="AF110" s="252"/>
      <c r="AH110" s="249">
        <f t="shared" si="29"/>
        <v>0</v>
      </c>
      <c r="AI110" s="238"/>
      <c r="AJ110" s="238"/>
      <c r="AK110" s="238"/>
      <c r="AL110" s="239"/>
      <c r="AM110" s="254"/>
      <c r="AN110" s="262"/>
      <c r="AO110" s="249">
        <f t="shared" si="31"/>
        <v>0</v>
      </c>
      <c r="AP110" s="238"/>
      <c r="AQ110" s="238"/>
      <c r="AR110" s="238"/>
      <c r="AS110" s="242"/>
      <c r="AT110" s="214">
        <f t="shared" si="38"/>
        <v>0</v>
      </c>
      <c r="AU110" s="238"/>
      <c r="AV110" s="238"/>
      <c r="AW110" s="238"/>
      <c r="AX110" s="239"/>
      <c r="AY110" s="249">
        <f t="shared" si="32"/>
        <v>0</v>
      </c>
      <c r="AZ110" s="238"/>
      <c r="BA110" s="238"/>
      <c r="BB110" s="238"/>
      <c r="BC110" s="246"/>
      <c r="BD110" s="254"/>
      <c r="BE110" s="252"/>
      <c r="BF110" s="249">
        <f t="shared" si="33"/>
        <v>0</v>
      </c>
      <c r="BG110" s="238"/>
      <c r="BH110" s="238"/>
      <c r="BI110" s="238"/>
      <c r="BJ110" s="239"/>
      <c r="BK110" s="249">
        <f t="shared" si="34"/>
        <v>0</v>
      </c>
      <c r="BL110" s="238"/>
      <c r="BM110" s="238"/>
      <c r="BN110" s="238"/>
      <c r="BO110" s="246"/>
      <c r="BP110" s="223">
        <f t="shared" si="35"/>
        <v>0</v>
      </c>
      <c r="BQ110" s="238"/>
      <c r="BR110" s="238"/>
      <c r="BS110" s="238"/>
      <c r="BT110" s="246"/>
      <c r="BU110" s="249">
        <f t="shared" si="36"/>
        <v>0</v>
      </c>
      <c r="BV110" s="238"/>
      <c r="BW110" s="238"/>
      <c r="BX110" s="238"/>
      <c r="BY110" s="246"/>
      <c r="CA110" s="222">
        <v>96</v>
      </c>
      <c r="CF110" s="216">
        <f t="shared" si="37"/>
        <v>0</v>
      </c>
    </row>
    <row r="111" spans="1:84" x14ac:dyDescent="0.15">
      <c r="A111" s="213">
        <f t="shared" si="30"/>
        <v>97</v>
      </c>
      <c r="B111" s="236"/>
      <c r="C111" s="880"/>
      <c r="D111" s="133"/>
      <c r="E111" s="134"/>
      <c r="F111" s="135"/>
      <c r="G111" s="224"/>
      <c r="H111" s="263"/>
      <c r="I111" s="230"/>
      <c r="J111" s="231"/>
      <c r="K111" s="232"/>
      <c r="L111" s="232"/>
      <c r="M111" s="232"/>
      <c r="N111" s="232"/>
      <c r="O111" s="232"/>
      <c r="P111" s="232"/>
      <c r="Q111" s="233"/>
      <c r="R111" s="255"/>
      <c r="S111" s="255"/>
      <c r="T111" s="258"/>
      <c r="U111" s="214">
        <f t="shared" si="28"/>
        <v>0</v>
      </c>
      <c r="V111" s="218">
        <f t="shared" si="28"/>
        <v>0</v>
      </c>
      <c r="W111" s="218">
        <f t="shared" si="28"/>
        <v>0</v>
      </c>
      <c r="X111" s="218">
        <f t="shared" si="28"/>
        <v>0</v>
      </c>
      <c r="Y111" s="212">
        <f t="shared" si="28"/>
        <v>0</v>
      </c>
      <c r="Z111" s="214">
        <f t="shared" si="27"/>
        <v>0</v>
      </c>
      <c r="AA111" s="218">
        <f t="shared" si="27"/>
        <v>0</v>
      </c>
      <c r="AB111" s="218">
        <f t="shared" si="27"/>
        <v>0</v>
      </c>
      <c r="AC111" s="218">
        <f t="shared" si="27"/>
        <v>0</v>
      </c>
      <c r="AD111" s="212">
        <f t="shared" si="27"/>
        <v>0</v>
      </c>
      <c r="AE111" s="252"/>
      <c r="AF111" s="252"/>
      <c r="AH111" s="249">
        <f t="shared" si="29"/>
        <v>0</v>
      </c>
      <c r="AI111" s="238"/>
      <c r="AJ111" s="238"/>
      <c r="AK111" s="238"/>
      <c r="AL111" s="239"/>
      <c r="AM111" s="254"/>
      <c r="AN111" s="262"/>
      <c r="AO111" s="249">
        <f t="shared" si="31"/>
        <v>0</v>
      </c>
      <c r="AP111" s="238"/>
      <c r="AQ111" s="238"/>
      <c r="AR111" s="238"/>
      <c r="AS111" s="242"/>
      <c r="AT111" s="214">
        <f t="shared" si="38"/>
        <v>0</v>
      </c>
      <c r="AU111" s="238"/>
      <c r="AV111" s="238"/>
      <c r="AW111" s="238"/>
      <c r="AX111" s="239"/>
      <c r="AY111" s="249">
        <f t="shared" si="32"/>
        <v>0</v>
      </c>
      <c r="AZ111" s="238"/>
      <c r="BA111" s="238"/>
      <c r="BB111" s="238"/>
      <c r="BC111" s="246"/>
      <c r="BD111" s="254"/>
      <c r="BE111" s="252"/>
      <c r="BF111" s="249">
        <f t="shared" si="33"/>
        <v>0</v>
      </c>
      <c r="BG111" s="238"/>
      <c r="BH111" s="238"/>
      <c r="BI111" s="238"/>
      <c r="BJ111" s="239"/>
      <c r="BK111" s="249">
        <f t="shared" si="34"/>
        <v>0</v>
      </c>
      <c r="BL111" s="238"/>
      <c r="BM111" s="238"/>
      <c r="BN111" s="238"/>
      <c r="BO111" s="246"/>
      <c r="BP111" s="223">
        <f t="shared" si="35"/>
        <v>0</v>
      </c>
      <c r="BQ111" s="238"/>
      <c r="BR111" s="238"/>
      <c r="BS111" s="238"/>
      <c r="BT111" s="246"/>
      <c r="BU111" s="249">
        <f t="shared" si="36"/>
        <v>0</v>
      </c>
      <c r="BV111" s="238"/>
      <c r="BW111" s="238"/>
      <c r="BX111" s="238"/>
      <c r="BY111" s="246"/>
      <c r="CA111" s="222">
        <v>97</v>
      </c>
      <c r="CF111" s="216">
        <f t="shared" si="37"/>
        <v>0</v>
      </c>
    </row>
    <row r="112" spans="1:84" x14ac:dyDescent="0.15">
      <c r="A112" s="213">
        <f t="shared" si="30"/>
        <v>98</v>
      </c>
      <c r="B112" s="236"/>
      <c r="C112" s="880"/>
      <c r="D112" s="133"/>
      <c r="E112" s="134"/>
      <c r="F112" s="135"/>
      <c r="G112" s="224"/>
      <c r="H112" s="263"/>
      <c r="I112" s="230"/>
      <c r="J112" s="231"/>
      <c r="K112" s="232"/>
      <c r="L112" s="232"/>
      <c r="M112" s="232"/>
      <c r="N112" s="232"/>
      <c r="O112" s="232"/>
      <c r="P112" s="232"/>
      <c r="Q112" s="233"/>
      <c r="R112" s="255"/>
      <c r="S112" s="255"/>
      <c r="T112" s="258"/>
      <c r="U112" s="214">
        <f t="shared" si="28"/>
        <v>0</v>
      </c>
      <c r="V112" s="218">
        <f t="shared" si="28"/>
        <v>0</v>
      </c>
      <c r="W112" s="218">
        <f t="shared" si="28"/>
        <v>0</v>
      </c>
      <c r="X112" s="218">
        <f t="shared" si="28"/>
        <v>0</v>
      </c>
      <c r="Y112" s="212">
        <f t="shared" si="28"/>
        <v>0</v>
      </c>
      <c r="Z112" s="214">
        <f t="shared" si="27"/>
        <v>0</v>
      </c>
      <c r="AA112" s="218">
        <f t="shared" si="27"/>
        <v>0</v>
      </c>
      <c r="AB112" s="218">
        <f t="shared" si="27"/>
        <v>0</v>
      </c>
      <c r="AC112" s="218">
        <f t="shared" si="27"/>
        <v>0</v>
      </c>
      <c r="AD112" s="212">
        <f t="shared" si="27"/>
        <v>0</v>
      </c>
      <c r="AE112" s="252"/>
      <c r="AF112" s="252"/>
      <c r="AH112" s="249">
        <f t="shared" si="29"/>
        <v>0</v>
      </c>
      <c r="AI112" s="238"/>
      <c r="AJ112" s="238"/>
      <c r="AK112" s="238"/>
      <c r="AL112" s="239"/>
      <c r="AM112" s="254"/>
      <c r="AN112" s="262"/>
      <c r="AO112" s="249">
        <f t="shared" si="31"/>
        <v>0</v>
      </c>
      <c r="AP112" s="238"/>
      <c r="AQ112" s="238"/>
      <c r="AR112" s="238"/>
      <c r="AS112" s="242"/>
      <c r="AT112" s="214">
        <f t="shared" si="38"/>
        <v>0</v>
      </c>
      <c r="AU112" s="238"/>
      <c r="AV112" s="238"/>
      <c r="AW112" s="238"/>
      <c r="AX112" s="239"/>
      <c r="AY112" s="249">
        <f t="shared" si="32"/>
        <v>0</v>
      </c>
      <c r="AZ112" s="238"/>
      <c r="BA112" s="238"/>
      <c r="BB112" s="238"/>
      <c r="BC112" s="246"/>
      <c r="BD112" s="254"/>
      <c r="BE112" s="252"/>
      <c r="BF112" s="249">
        <f t="shared" si="33"/>
        <v>0</v>
      </c>
      <c r="BG112" s="238"/>
      <c r="BH112" s="238"/>
      <c r="BI112" s="238"/>
      <c r="BJ112" s="239"/>
      <c r="BK112" s="249">
        <f t="shared" si="34"/>
        <v>0</v>
      </c>
      <c r="BL112" s="238"/>
      <c r="BM112" s="238"/>
      <c r="BN112" s="238"/>
      <c r="BO112" s="246"/>
      <c r="BP112" s="223">
        <f t="shared" si="35"/>
        <v>0</v>
      </c>
      <c r="BQ112" s="238"/>
      <c r="BR112" s="238"/>
      <c r="BS112" s="238"/>
      <c r="BT112" s="246"/>
      <c r="BU112" s="249">
        <f t="shared" si="36"/>
        <v>0</v>
      </c>
      <c r="BV112" s="238"/>
      <c r="BW112" s="238"/>
      <c r="BX112" s="238"/>
      <c r="BY112" s="246"/>
      <c r="CA112" s="222">
        <v>98</v>
      </c>
      <c r="CF112" s="216">
        <f t="shared" si="37"/>
        <v>0</v>
      </c>
    </row>
    <row r="113" spans="1:84" x14ac:dyDescent="0.15">
      <c r="A113" s="213">
        <f t="shared" si="30"/>
        <v>99</v>
      </c>
      <c r="B113" s="236"/>
      <c r="C113" s="880"/>
      <c r="D113" s="133"/>
      <c r="E113" s="134"/>
      <c r="F113" s="135"/>
      <c r="G113" s="224"/>
      <c r="H113" s="263"/>
      <c r="I113" s="230"/>
      <c r="J113" s="231"/>
      <c r="K113" s="232"/>
      <c r="L113" s="232"/>
      <c r="M113" s="232"/>
      <c r="N113" s="232"/>
      <c r="O113" s="232"/>
      <c r="P113" s="232"/>
      <c r="Q113" s="233"/>
      <c r="R113" s="255"/>
      <c r="S113" s="255"/>
      <c r="T113" s="258"/>
      <c r="U113" s="214">
        <f t="shared" si="28"/>
        <v>0</v>
      </c>
      <c r="V113" s="218">
        <f t="shared" si="28"/>
        <v>0</v>
      </c>
      <c r="W113" s="218">
        <f t="shared" si="28"/>
        <v>0</v>
      </c>
      <c r="X113" s="218">
        <f t="shared" si="28"/>
        <v>0</v>
      </c>
      <c r="Y113" s="212">
        <f t="shared" si="28"/>
        <v>0</v>
      </c>
      <c r="Z113" s="214">
        <f t="shared" si="27"/>
        <v>0</v>
      </c>
      <c r="AA113" s="218">
        <f t="shared" si="27"/>
        <v>0</v>
      </c>
      <c r="AB113" s="218">
        <f t="shared" si="27"/>
        <v>0</v>
      </c>
      <c r="AC113" s="218">
        <f t="shared" si="27"/>
        <v>0</v>
      </c>
      <c r="AD113" s="212">
        <f t="shared" si="27"/>
        <v>0</v>
      </c>
      <c r="AE113" s="252"/>
      <c r="AF113" s="252"/>
      <c r="AH113" s="249">
        <f t="shared" si="29"/>
        <v>0</v>
      </c>
      <c r="AI113" s="238"/>
      <c r="AJ113" s="238"/>
      <c r="AK113" s="238"/>
      <c r="AL113" s="239"/>
      <c r="AM113" s="254"/>
      <c r="AN113" s="262"/>
      <c r="AO113" s="249">
        <f t="shared" si="31"/>
        <v>0</v>
      </c>
      <c r="AP113" s="238"/>
      <c r="AQ113" s="238"/>
      <c r="AR113" s="238"/>
      <c r="AS113" s="242"/>
      <c r="AT113" s="214">
        <f t="shared" si="38"/>
        <v>0</v>
      </c>
      <c r="AU113" s="238"/>
      <c r="AV113" s="238"/>
      <c r="AW113" s="238"/>
      <c r="AX113" s="239"/>
      <c r="AY113" s="249">
        <f t="shared" si="32"/>
        <v>0</v>
      </c>
      <c r="AZ113" s="238"/>
      <c r="BA113" s="238"/>
      <c r="BB113" s="238"/>
      <c r="BC113" s="246"/>
      <c r="BD113" s="254"/>
      <c r="BE113" s="252"/>
      <c r="BF113" s="249">
        <f t="shared" si="33"/>
        <v>0</v>
      </c>
      <c r="BG113" s="238"/>
      <c r="BH113" s="238"/>
      <c r="BI113" s="238"/>
      <c r="BJ113" s="239"/>
      <c r="BK113" s="249">
        <f t="shared" si="34"/>
        <v>0</v>
      </c>
      <c r="BL113" s="238"/>
      <c r="BM113" s="238"/>
      <c r="BN113" s="238"/>
      <c r="BO113" s="246"/>
      <c r="BP113" s="223">
        <f t="shared" si="35"/>
        <v>0</v>
      </c>
      <c r="BQ113" s="238"/>
      <c r="BR113" s="238"/>
      <c r="BS113" s="238"/>
      <c r="BT113" s="246"/>
      <c r="BU113" s="249">
        <f t="shared" si="36"/>
        <v>0</v>
      </c>
      <c r="BV113" s="238"/>
      <c r="BW113" s="238"/>
      <c r="BX113" s="238"/>
      <c r="BY113" s="246"/>
      <c r="CA113" s="222">
        <v>99</v>
      </c>
      <c r="CF113" s="216">
        <f t="shared" si="37"/>
        <v>0</v>
      </c>
    </row>
    <row r="114" spans="1:84" x14ac:dyDescent="0.15">
      <c r="A114" s="213">
        <f t="shared" si="30"/>
        <v>100</v>
      </c>
      <c r="B114" s="236"/>
      <c r="C114" s="880"/>
      <c r="D114" s="133"/>
      <c r="E114" s="134"/>
      <c r="F114" s="135"/>
      <c r="G114" s="224"/>
      <c r="H114" s="263"/>
      <c r="I114" s="230"/>
      <c r="J114" s="231"/>
      <c r="K114" s="232"/>
      <c r="L114" s="232"/>
      <c r="M114" s="232"/>
      <c r="N114" s="232"/>
      <c r="O114" s="232"/>
      <c r="P114" s="232"/>
      <c r="Q114" s="233"/>
      <c r="R114" s="255"/>
      <c r="S114" s="255"/>
      <c r="T114" s="258"/>
      <c r="U114" s="214">
        <f t="shared" si="28"/>
        <v>0</v>
      </c>
      <c r="V114" s="218">
        <f t="shared" si="28"/>
        <v>0</v>
      </c>
      <c r="W114" s="218">
        <f t="shared" si="28"/>
        <v>0</v>
      </c>
      <c r="X114" s="218">
        <f t="shared" si="28"/>
        <v>0</v>
      </c>
      <c r="Y114" s="212">
        <f t="shared" si="28"/>
        <v>0</v>
      </c>
      <c r="Z114" s="214">
        <f t="shared" si="27"/>
        <v>0</v>
      </c>
      <c r="AA114" s="218">
        <f t="shared" si="27"/>
        <v>0</v>
      </c>
      <c r="AB114" s="218">
        <f t="shared" si="27"/>
        <v>0</v>
      </c>
      <c r="AC114" s="218">
        <f t="shared" si="27"/>
        <v>0</v>
      </c>
      <c r="AD114" s="212">
        <f t="shared" si="27"/>
        <v>0</v>
      </c>
      <c r="AE114" s="252"/>
      <c r="AF114" s="252"/>
      <c r="AH114" s="249">
        <f t="shared" si="29"/>
        <v>0</v>
      </c>
      <c r="AI114" s="238"/>
      <c r="AJ114" s="238"/>
      <c r="AK114" s="238"/>
      <c r="AL114" s="239"/>
      <c r="AM114" s="254"/>
      <c r="AN114" s="262"/>
      <c r="AO114" s="249">
        <f t="shared" si="31"/>
        <v>0</v>
      </c>
      <c r="AP114" s="238"/>
      <c r="AQ114" s="238"/>
      <c r="AR114" s="238"/>
      <c r="AS114" s="242"/>
      <c r="AT114" s="214">
        <f t="shared" si="38"/>
        <v>0</v>
      </c>
      <c r="AU114" s="238"/>
      <c r="AV114" s="238"/>
      <c r="AW114" s="238"/>
      <c r="AX114" s="239"/>
      <c r="AY114" s="249">
        <f t="shared" si="32"/>
        <v>0</v>
      </c>
      <c r="AZ114" s="238"/>
      <c r="BA114" s="238"/>
      <c r="BB114" s="238"/>
      <c r="BC114" s="246"/>
      <c r="BD114" s="254"/>
      <c r="BE114" s="252"/>
      <c r="BF114" s="249">
        <f t="shared" si="33"/>
        <v>0</v>
      </c>
      <c r="BG114" s="238"/>
      <c r="BH114" s="238"/>
      <c r="BI114" s="238"/>
      <c r="BJ114" s="239"/>
      <c r="BK114" s="249">
        <f t="shared" si="34"/>
        <v>0</v>
      </c>
      <c r="BL114" s="238"/>
      <c r="BM114" s="238"/>
      <c r="BN114" s="238"/>
      <c r="BO114" s="246"/>
      <c r="BP114" s="223">
        <f t="shared" si="35"/>
        <v>0</v>
      </c>
      <c r="BQ114" s="238"/>
      <c r="BR114" s="238"/>
      <c r="BS114" s="238"/>
      <c r="BT114" s="246"/>
      <c r="BU114" s="249">
        <f t="shared" si="36"/>
        <v>0</v>
      </c>
      <c r="BV114" s="238"/>
      <c r="BW114" s="238"/>
      <c r="BX114" s="238"/>
      <c r="BY114" s="246"/>
      <c r="CA114" s="222">
        <v>100</v>
      </c>
      <c r="CF114" s="216">
        <f t="shared" si="37"/>
        <v>0</v>
      </c>
    </row>
    <row r="115" spans="1:84" x14ac:dyDescent="0.15">
      <c r="A115" s="213">
        <f t="shared" si="30"/>
        <v>101</v>
      </c>
      <c r="B115" s="236"/>
      <c r="C115" s="880"/>
      <c r="D115" s="133"/>
      <c r="E115" s="134"/>
      <c r="F115" s="135"/>
      <c r="G115" s="224"/>
      <c r="H115" s="263"/>
      <c r="I115" s="230"/>
      <c r="J115" s="231"/>
      <c r="K115" s="232"/>
      <c r="L115" s="232"/>
      <c r="M115" s="232"/>
      <c r="N115" s="232"/>
      <c r="O115" s="232"/>
      <c r="P115" s="232"/>
      <c r="Q115" s="233"/>
      <c r="R115" s="255"/>
      <c r="S115" s="255"/>
      <c r="T115" s="258"/>
      <c r="U115" s="214">
        <f t="shared" si="28"/>
        <v>0</v>
      </c>
      <c r="V115" s="218">
        <f t="shared" si="28"/>
        <v>0</v>
      </c>
      <c r="W115" s="218">
        <f t="shared" si="28"/>
        <v>0</v>
      </c>
      <c r="X115" s="218">
        <f t="shared" si="28"/>
        <v>0</v>
      </c>
      <c r="Y115" s="212">
        <f t="shared" si="28"/>
        <v>0</v>
      </c>
      <c r="Z115" s="214">
        <f t="shared" si="27"/>
        <v>0</v>
      </c>
      <c r="AA115" s="218">
        <f t="shared" si="27"/>
        <v>0</v>
      </c>
      <c r="AB115" s="218">
        <f t="shared" si="27"/>
        <v>0</v>
      </c>
      <c r="AC115" s="218">
        <f t="shared" si="27"/>
        <v>0</v>
      </c>
      <c r="AD115" s="212">
        <f t="shared" si="27"/>
        <v>0</v>
      </c>
      <c r="AE115" s="252"/>
      <c r="AF115" s="252"/>
      <c r="AH115" s="249">
        <f t="shared" si="29"/>
        <v>0</v>
      </c>
      <c r="AI115" s="238"/>
      <c r="AJ115" s="238"/>
      <c r="AK115" s="238"/>
      <c r="AL115" s="239"/>
      <c r="AM115" s="254"/>
      <c r="AN115" s="262"/>
      <c r="AO115" s="249">
        <f t="shared" si="31"/>
        <v>0</v>
      </c>
      <c r="AP115" s="238"/>
      <c r="AQ115" s="238"/>
      <c r="AR115" s="238"/>
      <c r="AS115" s="242"/>
      <c r="AT115" s="214">
        <f t="shared" si="38"/>
        <v>0</v>
      </c>
      <c r="AU115" s="238"/>
      <c r="AV115" s="238"/>
      <c r="AW115" s="238"/>
      <c r="AX115" s="239"/>
      <c r="AY115" s="249">
        <f t="shared" si="32"/>
        <v>0</v>
      </c>
      <c r="AZ115" s="238"/>
      <c r="BA115" s="238"/>
      <c r="BB115" s="238"/>
      <c r="BC115" s="246"/>
      <c r="BD115" s="254"/>
      <c r="BE115" s="252"/>
      <c r="BF115" s="249">
        <f t="shared" si="33"/>
        <v>0</v>
      </c>
      <c r="BG115" s="238"/>
      <c r="BH115" s="238"/>
      <c r="BI115" s="238"/>
      <c r="BJ115" s="239"/>
      <c r="BK115" s="249">
        <f t="shared" si="34"/>
        <v>0</v>
      </c>
      <c r="BL115" s="238"/>
      <c r="BM115" s="238"/>
      <c r="BN115" s="238"/>
      <c r="BO115" s="246"/>
      <c r="BP115" s="223">
        <f t="shared" si="35"/>
        <v>0</v>
      </c>
      <c r="BQ115" s="238"/>
      <c r="BR115" s="238"/>
      <c r="BS115" s="238"/>
      <c r="BT115" s="246"/>
      <c r="BU115" s="249">
        <f t="shared" si="36"/>
        <v>0</v>
      </c>
      <c r="BV115" s="238"/>
      <c r="BW115" s="238"/>
      <c r="BX115" s="238"/>
      <c r="BY115" s="246"/>
      <c r="CA115" s="222">
        <v>101</v>
      </c>
      <c r="CF115" s="216">
        <f t="shared" si="37"/>
        <v>0</v>
      </c>
    </row>
    <row r="116" spans="1:84" x14ac:dyDescent="0.15">
      <c r="A116" s="213">
        <f t="shared" si="30"/>
        <v>102</v>
      </c>
      <c r="B116" s="236"/>
      <c r="C116" s="880"/>
      <c r="D116" s="133"/>
      <c r="E116" s="134"/>
      <c r="F116" s="135"/>
      <c r="G116" s="224"/>
      <c r="H116" s="263"/>
      <c r="I116" s="230"/>
      <c r="J116" s="231"/>
      <c r="K116" s="232"/>
      <c r="L116" s="232"/>
      <c r="M116" s="232"/>
      <c r="N116" s="232"/>
      <c r="O116" s="232"/>
      <c r="P116" s="232"/>
      <c r="Q116" s="233"/>
      <c r="R116" s="255"/>
      <c r="S116" s="255"/>
      <c r="T116" s="258"/>
      <c r="U116" s="214">
        <f t="shared" si="28"/>
        <v>0</v>
      </c>
      <c r="V116" s="218">
        <f t="shared" si="28"/>
        <v>0</v>
      </c>
      <c r="W116" s="218">
        <f t="shared" si="28"/>
        <v>0</v>
      </c>
      <c r="X116" s="218">
        <f t="shared" si="28"/>
        <v>0</v>
      </c>
      <c r="Y116" s="212">
        <f t="shared" si="28"/>
        <v>0</v>
      </c>
      <c r="Z116" s="214">
        <f t="shared" ref="Z116:AD166" si="39">AT116+AY116+BF116+BK116+BP116+BU116</f>
        <v>0</v>
      </c>
      <c r="AA116" s="218">
        <f t="shared" si="39"/>
        <v>0</v>
      </c>
      <c r="AB116" s="218">
        <f t="shared" si="39"/>
        <v>0</v>
      </c>
      <c r="AC116" s="218">
        <f t="shared" si="39"/>
        <v>0</v>
      </c>
      <c r="AD116" s="212">
        <f t="shared" si="39"/>
        <v>0</v>
      </c>
      <c r="AE116" s="252"/>
      <c r="AF116" s="252"/>
      <c r="AH116" s="249">
        <f t="shared" si="29"/>
        <v>0</v>
      </c>
      <c r="AI116" s="238"/>
      <c r="AJ116" s="238"/>
      <c r="AK116" s="238"/>
      <c r="AL116" s="239"/>
      <c r="AM116" s="254"/>
      <c r="AN116" s="262"/>
      <c r="AO116" s="249">
        <f t="shared" si="31"/>
        <v>0</v>
      </c>
      <c r="AP116" s="238"/>
      <c r="AQ116" s="238"/>
      <c r="AR116" s="238"/>
      <c r="AS116" s="242"/>
      <c r="AT116" s="214">
        <f t="shared" si="38"/>
        <v>0</v>
      </c>
      <c r="AU116" s="238"/>
      <c r="AV116" s="238"/>
      <c r="AW116" s="238"/>
      <c r="AX116" s="239"/>
      <c r="AY116" s="249">
        <f t="shared" si="32"/>
        <v>0</v>
      </c>
      <c r="AZ116" s="238"/>
      <c r="BA116" s="238"/>
      <c r="BB116" s="238"/>
      <c r="BC116" s="246"/>
      <c r="BD116" s="254"/>
      <c r="BE116" s="252"/>
      <c r="BF116" s="249">
        <f t="shared" si="33"/>
        <v>0</v>
      </c>
      <c r="BG116" s="238"/>
      <c r="BH116" s="238"/>
      <c r="BI116" s="238"/>
      <c r="BJ116" s="239"/>
      <c r="BK116" s="249">
        <f t="shared" si="34"/>
        <v>0</v>
      </c>
      <c r="BL116" s="238"/>
      <c r="BM116" s="238"/>
      <c r="BN116" s="238"/>
      <c r="BO116" s="246"/>
      <c r="BP116" s="223">
        <f t="shared" si="35"/>
        <v>0</v>
      </c>
      <c r="BQ116" s="238"/>
      <c r="BR116" s="238"/>
      <c r="BS116" s="238"/>
      <c r="BT116" s="246"/>
      <c r="BU116" s="249">
        <f t="shared" si="36"/>
        <v>0</v>
      </c>
      <c r="BV116" s="238"/>
      <c r="BW116" s="238"/>
      <c r="BX116" s="238"/>
      <c r="BY116" s="246"/>
      <c r="CA116" s="222">
        <v>102</v>
      </c>
      <c r="CF116" s="216">
        <f t="shared" si="37"/>
        <v>0</v>
      </c>
    </row>
    <row r="117" spans="1:84" x14ac:dyDescent="0.15">
      <c r="A117" s="213">
        <f t="shared" si="30"/>
        <v>103</v>
      </c>
      <c r="B117" s="236"/>
      <c r="C117" s="880"/>
      <c r="D117" s="133"/>
      <c r="E117" s="134"/>
      <c r="F117" s="135"/>
      <c r="G117" s="224"/>
      <c r="H117" s="263"/>
      <c r="I117" s="230"/>
      <c r="J117" s="231"/>
      <c r="K117" s="232"/>
      <c r="L117" s="232"/>
      <c r="M117" s="232"/>
      <c r="N117" s="232"/>
      <c r="O117" s="232"/>
      <c r="P117" s="232"/>
      <c r="Q117" s="233"/>
      <c r="R117" s="255"/>
      <c r="S117" s="255"/>
      <c r="T117" s="258"/>
      <c r="U117" s="214">
        <f t="shared" si="28"/>
        <v>0</v>
      </c>
      <c r="V117" s="218">
        <f t="shared" si="28"/>
        <v>0</v>
      </c>
      <c r="W117" s="218">
        <f t="shared" si="28"/>
        <v>0</v>
      </c>
      <c r="X117" s="218">
        <f t="shared" si="28"/>
        <v>0</v>
      </c>
      <c r="Y117" s="212">
        <f t="shared" si="28"/>
        <v>0</v>
      </c>
      <c r="Z117" s="214">
        <f t="shared" si="39"/>
        <v>0</v>
      </c>
      <c r="AA117" s="218">
        <f t="shared" si="39"/>
        <v>0</v>
      </c>
      <c r="AB117" s="218">
        <f t="shared" si="39"/>
        <v>0</v>
      </c>
      <c r="AC117" s="218">
        <f t="shared" si="39"/>
        <v>0</v>
      </c>
      <c r="AD117" s="212">
        <f t="shared" si="39"/>
        <v>0</v>
      </c>
      <c r="AE117" s="252"/>
      <c r="AF117" s="252"/>
      <c r="AH117" s="249">
        <f t="shared" si="29"/>
        <v>0</v>
      </c>
      <c r="AI117" s="238"/>
      <c r="AJ117" s="238"/>
      <c r="AK117" s="238"/>
      <c r="AL117" s="239"/>
      <c r="AM117" s="254"/>
      <c r="AN117" s="262"/>
      <c r="AO117" s="249">
        <f t="shared" si="31"/>
        <v>0</v>
      </c>
      <c r="AP117" s="238"/>
      <c r="AQ117" s="238"/>
      <c r="AR117" s="238"/>
      <c r="AS117" s="242"/>
      <c r="AT117" s="214">
        <f t="shared" si="38"/>
        <v>0</v>
      </c>
      <c r="AU117" s="238"/>
      <c r="AV117" s="238"/>
      <c r="AW117" s="238"/>
      <c r="AX117" s="239"/>
      <c r="AY117" s="249">
        <f t="shared" si="32"/>
        <v>0</v>
      </c>
      <c r="AZ117" s="238"/>
      <c r="BA117" s="238"/>
      <c r="BB117" s="238"/>
      <c r="BC117" s="246"/>
      <c r="BD117" s="254"/>
      <c r="BE117" s="252"/>
      <c r="BF117" s="249">
        <f t="shared" si="33"/>
        <v>0</v>
      </c>
      <c r="BG117" s="238"/>
      <c r="BH117" s="238"/>
      <c r="BI117" s="238"/>
      <c r="BJ117" s="239"/>
      <c r="BK117" s="249">
        <f t="shared" si="34"/>
        <v>0</v>
      </c>
      <c r="BL117" s="238"/>
      <c r="BM117" s="238"/>
      <c r="BN117" s="238"/>
      <c r="BO117" s="246"/>
      <c r="BP117" s="223">
        <f t="shared" si="35"/>
        <v>0</v>
      </c>
      <c r="BQ117" s="238"/>
      <c r="BR117" s="238"/>
      <c r="BS117" s="238"/>
      <c r="BT117" s="246"/>
      <c r="BU117" s="249">
        <f t="shared" si="36"/>
        <v>0</v>
      </c>
      <c r="BV117" s="238"/>
      <c r="BW117" s="238"/>
      <c r="BX117" s="238"/>
      <c r="BY117" s="246"/>
      <c r="CA117" s="222">
        <v>103</v>
      </c>
      <c r="CF117" s="216">
        <f t="shared" si="37"/>
        <v>0</v>
      </c>
    </row>
    <row r="118" spans="1:84" x14ac:dyDescent="0.15">
      <c r="A118" s="213">
        <f t="shared" si="30"/>
        <v>104</v>
      </c>
      <c r="B118" s="236"/>
      <c r="C118" s="880"/>
      <c r="D118" s="133"/>
      <c r="E118" s="134"/>
      <c r="F118" s="135"/>
      <c r="G118" s="224"/>
      <c r="H118" s="263"/>
      <c r="I118" s="230"/>
      <c r="J118" s="231"/>
      <c r="K118" s="232"/>
      <c r="L118" s="232"/>
      <c r="M118" s="232"/>
      <c r="N118" s="232"/>
      <c r="O118" s="232"/>
      <c r="P118" s="232"/>
      <c r="Q118" s="233"/>
      <c r="R118" s="255"/>
      <c r="S118" s="255"/>
      <c r="T118" s="258"/>
      <c r="U118" s="214">
        <f t="shared" si="28"/>
        <v>0</v>
      </c>
      <c r="V118" s="218">
        <f t="shared" si="28"/>
        <v>0</v>
      </c>
      <c r="W118" s="218">
        <f t="shared" si="28"/>
        <v>0</v>
      </c>
      <c r="X118" s="218">
        <f t="shared" si="28"/>
        <v>0</v>
      </c>
      <c r="Y118" s="212">
        <f t="shared" si="28"/>
        <v>0</v>
      </c>
      <c r="Z118" s="214">
        <f t="shared" si="39"/>
        <v>0</v>
      </c>
      <c r="AA118" s="218">
        <f t="shared" si="39"/>
        <v>0</v>
      </c>
      <c r="AB118" s="218">
        <f t="shared" si="39"/>
        <v>0</v>
      </c>
      <c r="AC118" s="218">
        <f t="shared" si="39"/>
        <v>0</v>
      </c>
      <c r="AD118" s="212">
        <f t="shared" si="39"/>
        <v>0</v>
      </c>
      <c r="AE118" s="252"/>
      <c r="AF118" s="252"/>
      <c r="AH118" s="249">
        <f t="shared" si="29"/>
        <v>0</v>
      </c>
      <c r="AI118" s="238"/>
      <c r="AJ118" s="238"/>
      <c r="AK118" s="238"/>
      <c r="AL118" s="239"/>
      <c r="AM118" s="254"/>
      <c r="AN118" s="262"/>
      <c r="AO118" s="249">
        <f t="shared" si="31"/>
        <v>0</v>
      </c>
      <c r="AP118" s="238"/>
      <c r="AQ118" s="238"/>
      <c r="AR118" s="238"/>
      <c r="AS118" s="242"/>
      <c r="AT118" s="214">
        <f t="shared" si="38"/>
        <v>0</v>
      </c>
      <c r="AU118" s="238"/>
      <c r="AV118" s="238"/>
      <c r="AW118" s="238"/>
      <c r="AX118" s="239"/>
      <c r="AY118" s="249">
        <f t="shared" si="32"/>
        <v>0</v>
      </c>
      <c r="AZ118" s="238"/>
      <c r="BA118" s="238"/>
      <c r="BB118" s="238"/>
      <c r="BC118" s="246"/>
      <c r="BD118" s="254"/>
      <c r="BE118" s="252"/>
      <c r="BF118" s="249">
        <f t="shared" si="33"/>
        <v>0</v>
      </c>
      <c r="BG118" s="238"/>
      <c r="BH118" s="238"/>
      <c r="BI118" s="238"/>
      <c r="BJ118" s="239"/>
      <c r="BK118" s="249">
        <f t="shared" si="34"/>
        <v>0</v>
      </c>
      <c r="BL118" s="238"/>
      <c r="BM118" s="238"/>
      <c r="BN118" s="238"/>
      <c r="BO118" s="246"/>
      <c r="BP118" s="223">
        <f t="shared" si="35"/>
        <v>0</v>
      </c>
      <c r="BQ118" s="238"/>
      <c r="BR118" s="238"/>
      <c r="BS118" s="238"/>
      <c r="BT118" s="246"/>
      <c r="BU118" s="249">
        <f t="shared" si="36"/>
        <v>0</v>
      </c>
      <c r="BV118" s="238"/>
      <c r="BW118" s="238"/>
      <c r="BX118" s="238"/>
      <c r="BY118" s="246"/>
      <c r="CA118" s="222">
        <v>104</v>
      </c>
      <c r="CF118" s="216">
        <f t="shared" si="37"/>
        <v>0</v>
      </c>
    </row>
    <row r="119" spans="1:84" x14ac:dyDescent="0.15">
      <c r="A119" s="213">
        <f t="shared" si="30"/>
        <v>105</v>
      </c>
      <c r="B119" s="236"/>
      <c r="C119" s="880"/>
      <c r="D119" s="133"/>
      <c r="E119" s="134"/>
      <c r="F119" s="135"/>
      <c r="G119" s="224"/>
      <c r="H119" s="264"/>
      <c r="I119" s="230"/>
      <c r="J119" s="231"/>
      <c r="K119" s="232"/>
      <c r="L119" s="232"/>
      <c r="M119" s="232"/>
      <c r="N119" s="232"/>
      <c r="O119" s="232"/>
      <c r="P119" s="232"/>
      <c r="Q119" s="233"/>
      <c r="R119" s="256"/>
      <c r="S119" s="256"/>
      <c r="T119" s="258"/>
      <c r="U119" s="214">
        <f t="shared" ref="U119:Y169" si="40">AH119+AO119</f>
        <v>0</v>
      </c>
      <c r="V119" s="218">
        <f t="shared" si="40"/>
        <v>0</v>
      </c>
      <c r="W119" s="218">
        <f t="shared" si="40"/>
        <v>0</v>
      </c>
      <c r="X119" s="218">
        <f t="shared" si="40"/>
        <v>0</v>
      </c>
      <c r="Y119" s="212">
        <f t="shared" si="40"/>
        <v>0</v>
      </c>
      <c r="Z119" s="214">
        <f t="shared" si="39"/>
        <v>0</v>
      </c>
      <c r="AA119" s="218">
        <f t="shared" si="39"/>
        <v>0</v>
      </c>
      <c r="AB119" s="218">
        <f t="shared" si="39"/>
        <v>0</v>
      </c>
      <c r="AC119" s="218">
        <f t="shared" si="39"/>
        <v>0</v>
      </c>
      <c r="AD119" s="212">
        <f t="shared" si="39"/>
        <v>0</v>
      </c>
      <c r="AE119" s="252"/>
      <c r="AF119" s="252"/>
      <c r="AH119" s="249">
        <f t="shared" si="29"/>
        <v>0</v>
      </c>
      <c r="AI119" s="238"/>
      <c r="AJ119" s="238"/>
      <c r="AK119" s="238"/>
      <c r="AL119" s="239"/>
      <c r="AM119" s="254"/>
      <c r="AN119" s="262"/>
      <c r="AO119" s="249">
        <f t="shared" si="31"/>
        <v>0</v>
      </c>
      <c r="AP119" s="238"/>
      <c r="AQ119" s="238"/>
      <c r="AR119" s="238"/>
      <c r="AS119" s="242"/>
      <c r="AT119" s="214">
        <f t="shared" si="38"/>
        <v>0</v>
      </c>
      <c r="AU119" s="238"/>
      <c r="AV119" s="238"/>
      <c r="AW119" s="238"/>
      <c r="AX119" s="239"/>
      <c r="AY119" s="249">
        <f t="shared" si="32"/>
        <v>0</v>
      </c>
      <c r="AZ119" s="238"/>
      <c r="BA119" s="238"/>
      <c r="BB119" s="238"/>
      <c r="BC119" s="246"/>
      <c r="BD119" s="254"/>
      <c r="BE119" s="252"/>
      <c r="BF119" s="249">
        <f t="shared" si="33"/>
        <v>0</v>
      </c>
      <c r="BG119" s="238"/>
      <c r="BH119" s="238"/>
      <c r="BI119" s="238"/>
      <c r="BJ119" s="239"/>
      <c r="BK119" s="249">
        <f t="shared" si="34"/>
        <v>0</v>
      </c>
      <c r="BL119" s="238"/>
      <c r="BM119" s="238"/>
      <c r="BN119" s="238"/>
      <c r="BO119" s="246"/>
      <c r="BP119" s="223">
        <f t="shared" si="35"/>
        <v>0</v>
      </c>
      <c r="BQ119" s="238"/>
      <c r="BR119" s="238"/>
      <c r="BS119" s="238"/>
      <c r="BT119" s="246"/>
      <c r="BU119" s="249">
        <f t="shared" si="36"/>
        <v>0</v>
      </c>
      <c r="BV119" s="238"/>
      <c r="BW119" s="238"/>
      <c r="BX119" s="238"/>
      <c r="BY119" s="246"/>
      <c r="CA119" s="222">
        <v>105</v>
      </c>
      <c r="CF119" s="216">
        <f t="shared" si="37"/>
        <v>0</v>
      </c>
    </row>
    <row r="120" spans="1:84" x14ac:dyDescent="0.15">
      <c r="A120" s="213">
        <f t="shared" si="30"/>
        <v>106</v>
      </c>
      <c r="B120" s="236"/>
      <c r="C120" s="136"/>
      <c r="D120" s="133"/>
      <c r="E120" s="134"/>
      <c r="F120" s="135"/>
      <c r="G120" s="224"/>
      <c r="H120" s="263"/>
      <c r="I120" s="230"/>
      <c r="J120" s="231"/>
      <c r="K120" s="232"/>
      <c r="L120" s="232"/>
      <c r="M120" s="232"/>
      <c r="N120" s="232"/>
      <c r="O120" s="232"/>
      <c r="P120" s="232"/>
      <c r="Q120" s="233"/>
      <c r="R120" s="255"/>
      <c r="S120" s="255"/>
      <c r="T120" s="258"/>
      <c r="U120" s="214">
        <f t="shared" si="40"/>
        <v>0</v>
      </c>
      <c r="V120" s="218">
        <f t="shared" si="40"/>
        <v>0</v>
      </c>
      <c r="W120" s="218">
        <f t="shared" si="40"/>
        <v>0</v>
      </c>
      <c r="X120" s="218">
        <f t="shared" si="40"/>
        <v>0</v>
      </c>
      <c r="Y120" s="212">
        <f t="shared" si="40"/>
        <v>0</v>
      </c>
      <c r="Z120" s="214">
        <f t="shared" si="39"/>
        <v>0</v>
      </c>
      <c r="AA120" s="218">
        <f t="shared" si="39"/>
        <v>0</v>
      </c>
      <c r="AB120" s="218">
        <f t="shared" si="39"/>
        <v>0</v>
      </c>
      <c r="AC120" s="218">
        <f t="shared" si="39"/>
        <v>0</v>
      </c>
      <c r="AD120" s="212">
        <f t="shared" si="39"/>
        <v>0</v>
      </c>
      <c r="AE120" s="252"/>
      <c r="AF120" s="252"/>
      <c r="AH120" s="249">
        <f>SUM(AI120:AL120)</f>
        <v>0</v>
      </c>
      <c r="AI120" s="238"/>
      <c r="AJ120" s="238"/>
      <c r="AK120" s="238"/>
      <c r="AL120" s="239"/>
      <c r="AM120" s="254"/>
      <c r="AN120" s="262"/>
      <c r="AO120" s="249">
        <f t="shared" si="31"/>
        <v>0</v>
      </c>
      <c r="AP120" s="238"/>
      <c r="AQ120" s="238"/>
      <c r="AR120" s="238"/>
      <c r="AS120" s="242"/>
      <c r="AT120" s="214">
        <f t="shared" si="38"/>
        <v>0</v>
      </c>
      <c r="AU120" s="238"/>
      <c r="AV120" s="238"/>
      <c r="AW120" s="238"/>
      <c r="AX120" s="239"/>
      <c r="AY120" s="249">
        <f t="shared" si="32"/>
        <v>0</v>
      </c>
      <c r="AZ120" s="238"/>
      <c r="BA120" s="238"/>
      <c r="BB120" s="238"/>
      <c r="BC120" s="246"/>
      <c r="BD120" s="254"/>
      <c r="BE120" s="252"/>
      <c r="BF120" s="249">
        <f t="shared" si="33"/>
        <v>0</v>
      </c>
      <c r="BG120" s="238"/>
      <c r="BH120" s="238"/>
      <c r="BI120" s="238"/>
      <c r="BJ120" s="239"/>
      <c r="BK120" s="249">
        <f t="shared" si="34"/>
        <v>0</v>
      </c>
      <c r="BL120" s="238"/>
      <c r="BM120" s="238"/>
      <c r="BN120" s="238"/>
      <c r="BO120" s="246"/>
      <c r="BP120" s="223">
        <f t="shared" si="35"/>
        <v>0</v>
      </c>
      <c r="BQ120" s="238"/>
      <c r="BR120" s="238"/>
      <c r="BS120" s="238"/>
      <c r="BT120" s="246"/>
      <c r="BU120" s="249">
        <f t="shared" si="36"/>
        <v>0</v>
      </c>
      <c r="BV120" s="238"/>
      <c r="BW120" s="238"/>
      <c r="BX120" s="238"/>
      <c r="BY120" s="246"/>
      <c r="CA120" s="222">
        <v>474</v>
      </c>
      <c r="CF120" s="216">
        <f t="shared" si="37"/>
        <v>0</v>
      </c>
    </row>
    <row r="121" spans="1:84" x14ac:dyDescent="0.15">
      <c r="A121" s="213">
        <f t="shared" si="30"/>
        <v>107</v>
      </c>
      <c r="B121" s="236"/>
      <c r="C121" s="885"/>
      <c r="D121" s="886"/>
      <c r="E121" s="887"/>
      <c r="F121" s="888"/>
      <c r="G121" s="226"/>
      <c r="H121" s="264"/>
      <c r="I121" s="230"/>
      <c r="J121" s="231"/>
      <c r="K121" s="232"/>
      <c r="L121" s="232"/>
      <c r="M121" s="232"/>
      <c r="N121" s="232"/>
      <c r="O121" s="232"/>
      <c r="P121" s="232"/>
      <c r="Q121" s="233"/>
      <c r="R121" s="256"/>
      <c r="S121" s="256"/>
      <c r="T121" s="259"/>
      <c r="U121" s="214">
        <f t="shared" si="40"/>
        <v>0</v>
      </c>
      <c r="V121" s="218">
        <f t="shared" si="40"/>
        <v>0</v>
      </c>
      <c r="W121" s="218">
        <f t="shared" si="40"/>
        <v>0</v>
      </c>
      <c r="X121" s="218">
        <f t="shared" si="40"/>
        <v>0</v>
      </c>
      <c r="Y121" s="212">
        <f t="shared" si="40"/>
        <v>0</v>
      </c>
      <c r="Z121" s="214">
        <f t="shared" si="39"/>
        <v>0</v>
      </c>
      <c r="AA121" s="218">
        <f t="shared" si="39"/>
        <v>0</v>
      </c>
      <c r="AB121" s="218">
        <f t="shared" si="39"/>
        <v>0</v>
      </c>
      <c r="AC121" s="218">
        <f t="shared" si="39"/>
        <v>0</v>
      </c>
      <c r="AD121" s="212">
        <f t="shared" si="39"/>
        <v>0</v>
      </c>
      <c r="AE121" s="252"/>
      <c r="AF121" s="252"/>
      <c r="AH121" s="249">
        <f t="shared" ref="AH121:AH170" si="41">SUM(AI121:AL121)</f>
        <v>0</v>
      </c>
      <c r="AI121" s="238"/>
      <c r="AJ121" s="238"/>
      <c r="AK121" s="238"/>
      <c r="AL121" s="239"/>
      <c r="AM121" s="254"/>
      <c r="AN121" s="262"/>
      <c r="AO121" s="249">
        <f t="shared" si="31"/>
        <v>0</v>
      </c>
      <c r="AP121" s="238"/>
      <c r="AQ121" s="238"/>
      <c r="AR121" s="238"/>
      <c r="AS121" s="242"/>
      <c r="AT121" s="214">
        <f t="shared" si="38"/>
        <v>0</v>
      </c>
      <c r="AU121" s="238"/>
      <c r="AV121" s="238"/>
      <c r="AW121" s="238"/>
      <c r="AX121" s="239"/>
      <c r="AY121" s="249">
        <f t="shared" si="32"/>
        <v>0</v>
      </c>
      <c r="AZ121" s="238"/>
      <c r="BA121" s="238"/>
      <c r="BB121" s="238"/>
      <c r="BC121" s="246"/>
      <c r="BD121" s="254"/>
      <c r="BE121" s="252"/>
      <c r="BF121" s="249">
        <f t="shared" si="33"/>
        <v>0</v>
      </c>
      <c r="BG121" s="238"/>
      <c r="BH121" s="238"/>
      <c r="BI121" s="238"/>
      <c r="BJ121" s="239"/>
      <c r="BK121" s="249">
        <f t="shared" si="34"/>
        <v>0</v>
      </c>
      <c r="BL121" s="238"/>
      <c r="BM121" s="238"/>
      <c r="BN121" s="238"/>
      <c r="BO121" s="246"/>
      <c r="BP121" s="223">
        <f t="shared" si="35"/>
        <v>0</v>
      </c>
      <c r="BQ121" s="238"/>
      <c r="BR121" s="238"/>
      <c r="BS121" s="238"/>
      <c r="BT121" s="246"/>
      <c r="BU121" s="249">
        <f t="shared" si="36"/>
        <v>0</v>
      </c>
      <c r="BV121" s="238"/>
      <c r="BW121" s="238"/>
      <c r="BX121" s="238"/>
      <c r="BY121" s="246"/>
      <c r="CA121" s="222">
        <v>106</v>
      </c>
      <c r="CF121" s="216">
        <f t="shared" si="37"/>
        <v>0</v>
      </c>
    </row>
    <row r="122" spans="1:84" x14ac:dyDescent="0.15">
      <c r="A122" s="213">
        <f t="shared" si="30"/>
        <v>108</v>
      </c>
      <c r="B122" s="236"/>
      <c r="C122" s="136"/>
      <c r="D122" s="851"/>
      <c r="E122" s="127"/>
      <c r="F122" s="852"/>
      <c r="G122" s="226"/>
      <c r="H122" s="264"/>
      <c r="I122" s="230"/>
      <c r="J122" s="231"/>
      <c r="K122" s="232"/>
      <c r="L122" s="232"/>
      <c r="M122" s="232"/>
      <c r="N122" s="232"/>
      <c r="O122" s="232"/>
      <c r="P122" s="232"/>
      <c r="Q122" s="233"/>
      <c r="R122" s="256"/>
      <c r="S122" s="256"/>
      <c r="T122" s="259"/>
      <c r="U122" s="214">
        <f t="shared" si="40"/>
        <v>0</v>
      </c>
      <c r="V122" s="218">
        <f t="shared" si="40"/>
        <v>0</v>
      </c>
      <c r="W122" s="218">
        <f t="shared" si="40"/>
        <v>0</v>
      </c>
      <c r="X122" s="218">
        <f t="shared" si="40"/>
        <v>0</v>
      </c>
      <c r="Y122" s="212">
        <f t="shared" si="40"/>
        <v>0</v>
      </c>
      <c r="Z122" s="214">
        <f t="shared" si="39"/>
        <v>0</v>
      </c>
      <c r="AA122" s="218">
        <f t="shared" si="39"/>
        <v>0</v>
      </c>
      <c r="AB122" s="218">
        <f t="shared" si="39"/>
        <v>0</v>
      </c>
      <c r="AC122" s="218">
        <f t="shared" si="39"/>
        <v>0</v>
      </c>
      <c r="AD122" s="212">
        <f t="shared" si="39"/>
        <v>0</v>
      </c>
      <c r="AE122" s="252"/>
      <c r="AF122" s="252"/>
      <c r="AH122" s="249">
        <f t="shared" si="41"/>
        <v>0</v>
      </c>
      <c r="AI122" s="238"/>
      <c r="AJ122" s="238"/>
      <c r="AK122" s="238"/>
      <c r="AL122" s="239"/>
      <c r="AM122" s="254"/>
      <c r="AN122" s="262"/>
      <c r="AO122" s="249">
        <f t="shared" si="31"/>
        <v>0</v>
      </c>
      <c r="AP122" s="238"/>
      <c r="AQ122" s="238"/>
      <c r="AR122" s="238"/>
      <c r="AS122" s="242"/>
      <c r="AT122" s="214">
        <f t="shared" si="38"/>
        <v>0</v>
      </c>
      <c r="AU122" s="238"/>
      <c r="AV122" s="238"/>
      <c r="AW122" s="238"/>
      <c r="AX122" s="239"/>
      <c r="AY122" s="249">
        <f t="shared" si="32"/>
        <v>0</v>
      </c>
      <c r="AZ122" s="238"/>
      <c r="BA122" s="238"/>
      <c r="BB122" s="238"/>
      <c r="BC122" s="246"/>
      <c r="BD122" s="254"/>
      <c r="BE122" s="252"/>
      <c r="BF122" s="249">
        <f t="shared" si="33"/>
        <v>0</v>
      </c>
      <c r="BG122" s="238"/>
      <c r="BH122" s="238"/>
      <c r="BI122" s="238"/>
      <c r="BJ122" s="239"/>
      <c r="BK122" s="249">
        <f t="shared" si="34"/>
        <v>0</v>
      </c>
      <c r="BL122" s="238"/>
      <c r="BM122" s="238"/>
      <c r="BN122" s="238"/>
      <c r="BO122" s="246"/>
      <c r="BP122" s="223">
        <f t="shared" si="35"/>
        <v>0</v>
      </c>
      <c r="BQ122" s="238"/>
      <c r="BR122" s="238"/>
      <c r="BS122" s="238"/>
      <c r="BT122" s="246"/>
      <c r="BU122" s="249">
        <f t="shared" si="36"/>
        <v>0</v>
      </c>
      <c r="BV122" s="238"/>
      <c r="BW122" s="238"/>
      <c r="BX122" s="238"/>
      <c r="BY122" s="246"/>
      <c r="CA122" s="222">
        <v>107</v>
      </c>
      <c r="CF122" s="216">
        <f t="shared" si="37"/>
        <v>0</v>
      </c>
    </row>
    <row r="123" spans="1:84" x14ac:dyDescent="0.15">
      <c r="A123" s="213">
        <f t="shared" si="30"/>
        <v>109</v>
      </c>
      <c r="B123" s="236"/>
      <c r="C123" s="136"/>
      <c r="D123" s="851"/>
      <c r="E123" s="127"/>
      <c r="F123" s="852"/>
      <c r="G123" s="226"/>
      <c r="H123" s="264"/>
      <c r="I123" s="230"/>
      <c r="J123" s="231"/>
      <c r="K123" s="232"/>
      <c r="L123" s="232"/>
      <c r="M123" s="232"/>
      <c r="N123" s="232"/>
      <c r="O123" s="232"/>
      <c r="P123" s="232"/>
      <c r="Q123" s="233"/>
      <c r="R123" s="256"/>
      <c r="S123" s="256"/>
      <c r="T123" s="259"/>
      <c r="U123" s="214">
        <f t="shared" si="40"/>
        <v>0</v>
      </c>
      <c r="V123" s="218">
        <f t="shared" si="40"/>
        <v>0</v>
      </c>
      <c r="W123" s="218">
        <f t="shared" si="40"/>
        <v>0</v>
      </c>
      <c r="X123" s="218">
        <f t="shared" si="40"/>
        <v>0</v>
      </c>
      <c r="Y123" s="212">
        <f t="shared" si="40"/>
        <v>0</v>
      </c>
      <c r="Z123" s="214">
        <f t="shared" si="39"/>
        <v>0</v>
      </c>
      <c r="AA123" s="218">
        <f t="shared" si="39"/>
        <v>0</v>
      </c>
      <c r="AB123" s="218">
        <f t="shared" si="39"/>
        <v>0</v>
      </c>
      <c r="AC123" s="218">
        <f t="shared" si="39"/>
        <v>0</v>
      </c>
      <c r="AD123" s="212">
        <f t="shared" si="39"/>
        <v>0</v>
      </c>
      <c r="AE123" s="252"/>
      <c r="AF123" s="252"/>
      <c r="AH123" s="249">
        <f t="shared" si="41"/>
        <v>0</v>
      </c>
      <c r="AI123" s="238"/>
      <c r="AJ123" s="238"/>
      <c r="AK123" s="238"/>
      <c r="AL123" s="239"/>
      <c r="AM123" s="254"/>
      <c r="AN123" s="262"/>
      <c r="AO123" s="249">
        <f t="shared" si="31"/>
        <v>0</v>
      </c>
      <c r="AP123" s="238"/>
      <c r="AQ123" s="238"/>
      <c r="AR123" s="238"/>
      <c r="AS123" s="242"/>
      <c r="AT123" s="214">
        <f t="shared" si="38"/>
        <v>0</v>
      </c>
      <c r="AU123" s="238"/>
      <c r="AV123" s="238"/>
      <c r="AW123" s="238"/>
      <c r="AX123" s="239"/>
      <c r="AY123" s="249">
        <f t="shared" si="32"/>
        <v>0</v>
      </c>
      <c r="AZ123" s="238"/>
      <c r="BA123" s="238"/>
      <c r="BB123" s="238"/>
      <c r="BC123" s="246"/>
      <c r="BD123" s="254"/>
      <c r="BE123" s="252"/>
      <c r="BF123" s="249">
        <f t="shared" si="33"/>
        <v>0</v>
      </c>
      <c r="BG123" s="238"/>
      <c r="BH123" s="238"/>
      <c r="BI123" s="238"/>
      <c r="BJ123" s="239"/>
      <c r="BK123" s="249">
        <f t="shared" si="34"/>
        <v>0</v>
      </c>
      <c r="BL123" s="238"/>
      <c r="BM123" s="238"/>
      <c r="BN123" s="238"/>
      <c r="BO123" s="246"/>
      <c r="BP123" s="223">
        <f t="shared" si="35"/>
        <v>0</v>
      </c>
      <c r="BQ123" s="238"/>
      <c r="BR123" s="238"/>
      <c r="BS123" s="238"/>
      <c r="BT123" s="246"/>
      <c r="BU123" s="249">
        <f t="shared" si="36"/>
        <v>0</v>
      </c>
      <c r="BV123" s="238"/>
      <c r="BW123" s="238"/>
      <c r="BX123" s="238"/>
      <c r="BY123" s="246"/>
      <c r="CA123" s="222">
        <v>108</v>
      </c>
      <c r="CF123" s="216">
        <f t="shared" si="37"/>
        <v>0</v>
      </c>
    </row>
    <row r="124" spans="1:84" x14ac:dyDescent="0.15">
      <c r="A124" s="213">
        <f t="shared" si="30"/>
        <v>110</v>
      </c>
      <c r="B124" s="236"/>
      <c r="C124" s="880"/>
      <c r="D124" s="851"/>
      <c r="E124" s="134"/>
      <c r="F124" s="852"/>
      <c r="G124" s="226"/>
      <c r="H124" s="263"/>
      <c r="I124" s="230"/>
      <c r="J124" s="231"/>
      <c r="K124" s="232"/>
      <c r="L124" s="232"/>
      <c r="M124" s="232"/>
      <c r="N124" s="232"/>
      <c r="O124" s="232"/>
      <c r="P124" s="232"/>
      <c r="Q124" s="233"/>
      <c r="R124" s="255"/>
      <c r="S124" s="255"/>
      <c r="T124" s="258"/>
      <c r="U124" s="214">
        <f t="shared" si="40"/>
        <v>0</v>
      </c>
      <c r="V124" s="218">
        <f t="shared" si="40"/>
        <v>0</v>
      </c>
      <c r="W124" s="218">
        <f t="shared" si="40"/>
        <v>0</v>
      </c>
      <c r="X124" s="218">
        <f t="shared" si="40"/>
        <v>0</v>
      </c>
      <c r="Y124" s="212">
        <f t="shared" si="40"/>
        <v>0</v>
      </c>
      <c r="Z124" s="214">
        <f t="shared" si="39"/>
        <v>0</v>
      </c>
      <c r="AA124" s="218">
        <f t="shared" si="39"/>
        <v>0</v>
      </c>
      <c r="AB124" s="218">
        <f t="shared" si="39"/>
        <v>0</v>
      </c>
      <c r="AC124" s="218">
        <f t="shared" si="39"/>
        <v>0</v>
      </c>
      <c r="AD124" s="212">
        <f t="shared" si="39"/>
        <v>0</v>
      </c>
      <c r="AE124" s="252"/>
      <c r="AF124" s="252"/>
      <c r="AH124" s="249">
        <f t="shared" si="41"/>
        <v>0</v>
      </c>
      <c r="AI124" s="238"/>
      <c r="AJ124" s="238"/>
      <c r="AK124" s="238"/>
      <c r="AL124" s="239"/>
      <c r="AM124" s="254"/>
      <c r="AN124" s="262"/>
      <c r="AO124" s="249">
        <f t="shared" si="31"/>
        <v>0</v>
      </c>
      <c r="AP124" s="238"/>
      <c r="AQ124" s="238"/>
      <c r="AR124" s="238"/>
      <c r="AS124" s="242"/>
      <c r="AT124" s="214">
        <f t="shared" si="38"/>
        <v>0</v>
      </c>
      <c r="AU124" s="238"/>
      <c r="AV124" s="238"/>
      <c r="AW124" s="238"/>
      <c r="AX124" s="239"/>
      <c r="AY124" s="249">
        <f t="shared" si="32"/>
        <v>0</v>
      </c>
      <c r="AZ124" s="238"/>
      <c r="BA124" s="238"/>
      <c r="BB124" s="238"/>
      <c r="BC124" s="246"/>
      <c r="BD124" s="254"/>
      <c r="BE124" s="252"/>
      <c r="BF124" s="249">
        <f t="shared" si="33"/>
        <v>0</v>
      </c>
      <c r="BG124" s="238"/>
      <c r="BH124" s="238"/>
      <c r="BI124" s="238"/>
      <c r="BJ124" s="239"/>
      <c r="BK124" s="249">
        <f t="shared" si="34"/>
        <v>0</v>
      </c>
      <c r="BL124" s="238"/>
      <c r="BM124" s="238"/>
      <c r="BN124" s="238"/>
      <c r="BO124" s="246"/>
      <c r="BP124" s="223">
        <f t="shared" si="35"/>
        <v>0</v>
      </c>
      <c r="BQ124" s="238"/>
      <c r="BR124" s="238"/>
      <c r="BS124" s="238"/>
      <c r="BT124" s="246"/>
      <c r="BU124" s="249">
        <f t="shared" si="36"/>
        <v>0</v>
      </c>
      <c r="BV124" s="238"/>
      <c r="BW124" s="238"/>
      <c r="BX124" s="238"/>
      <c r="BY124" s="246"/>
      <c r="CA124" s="222">
        <v>109</v>
      </c>
      <c r="CF124" s="216">
        <f t="shared" si="37"/>
        <v>0</v>
      </c>
    </row>
    <row r="125" spans="1:84" x14ac:dyDescent="0.15">
      <c r="A125" s="213">
        <f t="shared" si="30"/>
        <v>111</v>
      </c>
      <c r="B125" s="236"/>
      <c r="C125" s="136"/>
      <c r="D125" s="851"/>
      <c r="E125" s="127"/>
      <c r="F125" s="852"/>
      <c r="G125" s="226"/>
      <c r="H125" s="264"/>
      <c r="I125" s="230"/>
      <c r="J125" s="231"/>
      <c r="K125" s="232"/>
      <c r="L125" s="232"/>
      <c r="M125" s="232"/>
      <c r="N125" s="232"/>
      <c r="O125" s="232"/>
      <c r="P125" s="232"/>
      <c r="Q125" s="233"/>
      <c r="R125" s="256"/>
      <c r="S125" s="256"/>
      <c r="T125" s="259"/>
      <c r="U125" s="214">
        <f t="shared" si="40"/>
        <v>0</v>
      </c>
      <c r="V125" s="218">
        <f t="shared" si="40"/>
        <v>0</v>
      </c>
      <c r="W125" s="218">
        <f t="shared" si="40"/>
        <v>0</v>
      </c>
      <c r="X125" s="218">
        <f t="shared" si="40"/>
        <v>0</v>
      </c>
      <c r="Y125" s="212">
        <f t="shared" si="40"/>
        <v>0</v>
      </c>
      <c r="Z125" s="214">
        <f t="shared" si="39"/>
        <v>0</v>
      </c>
      <c r="AA125" s="218">
        <f t="shared" si="39"/>
        <v>0</v>
      </c>
      <c r="AB125" s="218">
        <f t="shared" si="39"/>
        <v>0</v>
      </c>
      <c r="AC125" s="218">
        <f t="shared" si="39"/>
        <v>0</v>
      </c>
      <c r="AD125" s="212">
        <f t="shared" si="39"/>
        <v>0</v>
      </c>
      <c r="AE125" s="252"/>
      <c r="AF125" s="252"/>
      <c r="AH125" s="249">
        <f t="shared" si="41"/>
        <v>0</v>
      </c>
      <c r="AI125" s="238"/>
      <c r="AJ125" s="238"/>
      <c r="AK125" s="238"/>
      <c r="AL125" s="239"/>
      <c r="AM125" s="254"/>
      <c r="AN125" s="262"/>
      <c r="AO125" s="249">
        <f t="shared" si="31"/>
        <v>0</v>
      </c>
      <c r="AP125" s="238"/>
      <c r="AQ125" s="238"/>
      <c r="AR125" s="238"/>
      <c r="AS125" s="242"/>
      <c r="AT125" s="214">
        <f t="shared" si="38"/>
        <v>0</v>
      </c>
      <c r="AU125" s="238"/>
      <c r="AV125" s="238"/>
      <c r="AW125" s="238"/>
      <c r="AX125" s="239"/>
      <c r="AY125" s="249">
        <f t="shared" si="32"/>
        <v>0</v>
      </c>
      <c r="AZ125" s="238"/>
      <c r="BA125" s="238"/>
      <c r="BB125" s="238"/>
      <c r="BC125" s="246"/>
      <c r="BD125" s="254"/>
      <c r="BE125" s="252"/>
      <c r="BF125" s="249">
        <f t="shared" si="33"/>
        <v>0</v>
      </c>
      <c r="BG125" s="238"/>
      <c r="BH125" s="238"/>
      <c r="BI125" s="238"/>
      <c r="BJ125" s="239"/>
      <c r="BK125" s="249">
        <f t="shared" si="34"/>
        <v>0</v>
      </c>
      <c r="BL125" s="238"/>
      <c r="BM125" s="238"/>
      <c r="BN125" s="238"/>
      <c r="BO125" s="246"/>
      <c r="BP125" s="223">
        <f t="shared" si="35"/>
        <v>0</v>
      </c>
      <c r="BQ125" s="238"/>
      <c r="BR125" s="238"/>
      <c r="BS125" s="238"/>
      <c r="BT125" s="246"/>
      <c r="BU125" s="249">
        <f t="shared" si="36"/>
        <v>0</v>
      </c>
      <c r="BV125" s="238"/>
      <c r="BW125" s="238"/>
      <c r="BX125" s="238"/>
      <c r="BY125" s="246"/>
      <c r="CA125" s="222">
        <v>110</v>
      </c>
      <c r="CF125" s="216">
        <f t="shared" si="37"/>
        <v>0</v>
      </c>
    </row>
    <row r="126" spans="1:84" x14ac:dyDescent="0.15">
      <c r="A126" s="213">
        <f t="shared" si="30"/>
        <v>112</v>
      </c>
      <c r="B126" s="236"/>
      <c r="C126" s="880"/>
      <c r="D126" s="851"/>
      <c r="E126" s="134"/>
      <c r="F126" s="135"/>
      <c r="G126" s="226"/>
      <c r="H126" s="263"/>
      <c r="I126" s="230"/>
      <c r="J126" s="231"/>
      <c r="K126" s="232"/>
      <c r="L126" s="232"/>
      <c r="M126" s="232"/>
      <c r="N126" s="232"/>
      <c r="O126" s="232"/>
      <c r="P126" s="232"/>
      <c r="Q126" s="233"/>
      <c r="R126" s="255"/>
      <c r="S126" s="255"/>
      <c r="T126" s="258"/>
      <c r="U126" s="214">
        <f t="shared" si="40"/>
        <v>0</v>
      </c>
      <c r="V126" s="218">
        <f t="shared" si="40"/>
        <v>0</v>
      </c>
      <c r="W126" s="218">
        <f t="shared" si="40"/>
        <v>0</v>
      </c>
      <c r="X126" s="218">
        <f t="shared" si="40"/>
        <v>0</v>
      </c>
      <c r="Y126" s="212">
        <f t="shared" si="40"/>
        <v>0</v>
      </c>
      <c r="Z126" s="214">
        <f t="shared" si="39"/>
        <v>0</v>
      </c>
      <c r="AA126" s="218">
        <f t="shared" si="39"/>
        <v>0</v>
      </c>
      <c r="AB126" s="218">
        <f t="shared" si="39"/>
        <v>0</v>
      </c>
      <c r="AC126" s="218">
        <f t="shared" si="39"/>
        <v>0</v>
      </c>
      <c r="AD126" s="212">
        <f t="shared" si="39"/>
        <v>0</v>
      </c>
      <c r="AE126" s="252"/>
      <c r="AF126" s="252"/>
      <c r="AH126" s="249">
        <f t="shared" si="41"/>
        <v>0</v>
      </c>
      <c r="AI126" s="238"/>
      <c r="AJ126" s="238"/>
      <c r="AK126" s="238"/>
      <c r="AL126" s="239"/>
      <c r="AM126" s="254"/>
      <c r="AN126" s="262"/>
      <c r="AO126" s="249">
        <f t="shared" si="31"/>
        <v>0</v>
      </c>
      <c r="AP126" s="238"/>
      <c r="AQ126" s="238"/>
      <c r="AR126" s="238"/>
      <c r="AS126" s="242"/>
      <c r="AT126" s="214">
        <f t="shared" si="38"/>
        <v>0</v>
      </c>
      <c r="AU126" s="238"/>
      <c r="AV126" s="238"/>
      <c r="AW126" s="238"/>
      <c r="AX126" s="239"/>
      <c r="AY126" s="249">
        <f t="shared" si="32"/>
        <v>0</v>
      </c>
      <c r="AZ126" s="238"/>
      <c r="BA126" s="238"/>
      <c r="BB126" s="238"/>
      <c r="BC126" s="246"/>
      <c r="BD126" s="254"/>
      <c r="BE126" s="252"/>
      <c r="BF126" s="249">
        <f t="shared" si="33"/>
        <v>0</v>
      </c>
      <c r="BG126" s="238"/>
      <c r="BH126" s="238"/>
      <c r="BI126" s="238"/>
      <c r="BJ126" s="239"/>
      <c r="BK126" s="249">
        <f t="shared" si="34"/>
        <v>0</v>
      </c>
      <c r="BL126" s="238"/>
      <c r="BM126" s="238"/>
      <c r="BN126" s="238"/>
      <c r="BO126" s="246"/>
      <c r="BP126" s="223">
        <f t="shared" si="35"/>
        <v>0</v>
      </c>
      <c r="BQ126" s="238"/>
      <c r="BR126" s="238"/>
      <c r="BS126" s="238"/>
      <c r="BT126" s="246"/>
      <c r="BU126" s="249">
        <f t="shared" si="36"/>
        <v>0</v>
      </c>
      <c r="BV126" s="238"/>
      <c r="BW126" s="238"/>
      <c r="BX126" s="238"/>
      <c r="BY126" s="246"/>
      <c r="CA126" s="222">
        <v>111</v>
      </c>
      <c r="CF126" s="216">
        <f t="shared" si="37"/>
        <v>0</v>
      </c>
    </row>
    <row r="127" spans="1:84" x14ac:dyDescent="0.15">
      <c r="A127" s="213">
        <f t="shared" si="30"/>
        <v>113</v>
      </c>
      <c r="B127" s="236"/>
      <c r="C127" s="136"/>
      <c r="D127" s="851"/>
      <c r="E127" s="127"/>
      <c r="F127" s="852"/>
      <c r="G127" s="226"/>
      <c r="H127" s="264"/>
      <c r="I127" s="230"/>
      <c r="J127" s="231"/>
      <c r="K127" s="232"/>
      <c r="L127" s="232"/>
      <c r="M127" s="232"/>
      <c r="N127" s="232"/>
      <c r="O127" s="232"/>
      <c r="P127" s="232"/>
      <c r="Q127" s="233"/>
      <c r="R127" s="256"/>
      <c r="S127" s="256"/>
      <c r="T127" s="259"/>
      <c r="U127" s="214">
        <f t="shared" si="40"/>
        <v>0</v>
      </c>
      <c r="V127" s="218">
        <f t="shared" si="40"/>
        <v>0</v>
      </c>
      <c r="W127" s="218">
        <f t="shared" si="40"/>
        <v>0</v>
      </c>
      <c r="X127" s="218">
        <f t="shared" si="40"/>
        <v>0</v>
      </c>
      <c r="Y127" s="212">
        <f t="shared" si="40"/>
        <v>0</v>
      </c>
      <c r="Z127" s="214">
        <f t="shared" si="39"/>
        <v>0</v>
      </c>
      <c r="AA127" s="218">
        <f t="shared" si="39"/>
        <v>0</v>
      </c>
      <c r="AB127" s="218">
        <f t="shared" si="39"/>
        <v>0</v>
      </c>
      <c r="AC127" s="218">
        <f t="shared" si="39"/>
        <v>0</v>
      </c>
      <c r="AD127" s="212">
        <f t="shared" si="39"/>
        <v>0</v>
      </c>
      <c r="AE127" s="252"/>
      <c r="AF127" s="252"/>
      <c r="AH127" s="249">
        <f t="shared" si="41"/>
        <v>0</v>
      </c>
      <c r="AI127" s="238"/>
      <c r="AJ127" s="238"/>
      <c r="AK127" s="238"/>
      <c r="AL127" s="239"/>
      <c r="AM127" s="254"/>
      <c r="AN127" s="262"/>
      <c r="AO127" s="249">
        <f t="shared" si="31"/>
        <v>0</v>
      </c>
      <c r="AP127" s="238"/>
      <c r="AQ127" s="238"/>
      <c r="AR127" s="238"/>
      <c r="AS127" s="242"/>
      <c r="AT127" s="214">
        <f t="shared" si="38"/>
        <v>0</v>
      </c>
      <c r="AU127" s="238"/>
      <c r="AV127" s="238"/>
      <c r="AW127" s="238"/>
      <c r="AX127" s="239"/>
      <c r="AY127" s="249">
        <f t="shared" si="32"/>
        <v>0</v>
      </c>
      <c r="AZ127" s="238"/>
      <c r="BA127" s="238"/>
      <c r="BB127" s="238"/>
      <c r="BC127" s="246"/>
      <c r="BD127" s="254"/>
      <c r="BE127" s="252"/>
      <c r="BF127" s="249">
        <f t="shared" si="33"/>
        <v>0</v>
      </c>
      <c r="BG127" s="238"/>
      <c r="BH127" s="238"/>
      <c r="BI127" s="238"/>
      <c r="BJ127" s="239"/>
      <c r="BK127" s="249">
        <f t="shared" si="34"/>
        <v>0</v>
      </c>
      <c r="BL127" s="238"/>
      <c r="BM127" s="238"/>
      <c r="BN127" s="238"/>
      <c r="BO127" s="246"/>
      <c r="BP127" s="223">
        <f t="shared" si="35"/>
        <v>0</v>
      </c>
      <c r="BQ127" s="238"/>
      <c r="BR127" s="238"/>
      <c r="BS127" s="238"/>
      <c r="BT127" s="246"/>
      <c r="BU127" s="249">
        <f t="shared" si="36"/>
        <v>0</v>
      </c>
      <c r="BV127" s="238"/>
      <c r="BW127" s="238"/>
      <c r="BX127" s="238"/>
      <c r="BY127" s="246"/>
      <c r="CA127" s="222">
        <v>112</v>
      </c>
      <c r="CF127" s="216">
        <f t="shared" si="37"/>
        <v>0</v>
      </c>
    </row>
    <row r="128" spans="1:84" x14ac:dyDescent="0.15">
      <c r="A128" s="213">
        <f t="shared" si="30"/>
        <v>114</v>
      </c>
      <c r="B128" s="236"/>
      <c r="C128" s="136"/>
      <c r="D128" s="851"/>
      <c r="E128" s="127"/>
      <c r="F128" s="852"/>
      <c r="G128" s="226"/>
      <c r="H128" s="264"/>
      <c r="I128" s="230"/>
      <c r="J128" s="231"/>
      <c r="K128" s="232"/>
      <c r="L128" s="232"/>
      <c r="M128" s="232"/>
      <c r="N128" s="232"/>
      <c r="O128" s="232"/>
      <c r="P128" s="232"/>
      <c r="Q128" s="233"/>
      <c r="R128" s="256"/>
      <c r="S128" s="256"/>
      <c r="T128" s="259"/>
      <c r="U128" s="214">
        <f t="shared" si="40"/>
        <v>0</v>
      </c>
      <c r="V128" s="218">
        <f t="shared" si="40"/>
        <v>0</v>
      </c>
      <c r="W128" s="218">
        <f t="shared" si="40"/>
        <v>0</v>
      </c>
      <c r="X128" s="218">
        <f t="shared" si="40"/>
        <v>0</v>
      </c>
      <c r="Y128" s="212">
        <f t="shared" si="40"/>
        <v>0</v>
      </c>
      <c r="Z128" s="214">
        <f t="shared" si="39"/>
        <v>0</v>
      </c>
      <c r="AA128" s="218">
        <f t="shared" si="39"/>
        <v>0</v>
      </c>
      <c r="AB128" s="218">
        <f t="shared" si="39"/>
        <v>0</v>
      </c>
      <c r="AC128" s="218">
        <f t="shared" si="39"/>
        <v>0</v>
      </c>
      <c r="AD128" s="212">
        <f t="shared" si="39"/>
        <v>0</v>
      </c>
      <c r="AE128" s="252"/>
      <c r="AF128" s="252"/>
      <c r="AH128" s="249">
        <f t="shared" si="41"/>
        <v>0</v>
      </c>
      <c r="AI128" s="238"/>
      <c r="AJ128" s="238"/>
      <c r="AK128" s="238"/>
      <c r="AL128" s="239"/>
      <c r="AM128" s="254"/>
      <c r="AN128" s="262"/>
      <c r="AO128" s="249">
        <f t="shared" si="31"/>
        <v>0</v>
      </c>
      <c r="AP128" s="238"/>
      <c r="AQ128" s="238"/>
      <c r="AR128" s="238"/>
      <c r="AS128" s="242"/>
      <c r="AT128" s="214">
        <f t="shared" si="38"/>
        <v>0</v>
      </c>
      <c r="AU128" s="238"/>
      <c r="AV128" s="238"/>
      <c r="AW128" s="238"/>
      <c r="AX128" s="239"/>
      <c r="AY128" s="249">
        <f t="shared" si="32"/>
        <v>0</v>
      </c>
      <c r="AZ128" s="238"/>
      <c r="BA128" s="238"/>
      <c r="BB128" s="238"/>
      <c r="BC128" s="246"/>
      <c r="BD128" s="254"/>
      <c r="BE128" s="252"/>
      <c r="BF128" s="249">
        <f t="shared" si="33"/>
        <v>0</v>
      </c>
      <c r="BG128" s="238"/>
      <c r="BH128" s="238"/>
      <c r="BI128" s="238"/>
      <c r="BJ128" s="239"/>
      <c r="BK128" s="249">
        <f t="shared" si="34"/>
        <v>0</v>
      </c>
      <c r="BL128" s="238"/>
      <c r="BM128" s="238"/>
      <c r="BN128" s="238"/>
      <c r="BO128" s="246"/>
      <c r="BP128" s="223">
        <f t="shared" si="35"/>
        <v>0</v>
      </c>
      <c r="BQ128" s="238"/>
      <c r="BR128" s="238"/>
      <c r="BS128" s="238"/>
      <c r="BT128" s="246"/>
      <c r="BU128" s="249">
        <f t="shared" si="36"/>
        <v>0</v>
      </c>
      <c r="BV128" s="238"/>
      <c r="BW128" s="238"/>
      <c r="BX128" s="238"/>
      <c r="BY128" s="246"/>
      <c r="CA128" s="222">
        <v>113</v>
      </c>
      <c r="CF128" s="216">
        <f t="shared" si="37"/>
        <v>0</v>
      </c>
    </row>
    <row r="129" spans="1:84" x14ac:dyDescent="0.15">
      <c r="A129" s="213">
        <f t="shared" si="30"/>
        <v>115</v>
      </c>
      <c r="B129" s="236"/>
      <c r="C129" s="136"/>
      <c r="D129" s="851"/>
      <c r="E129" s="127"/>
      <c r="F129" s="135"/>
      <c r="G129" s="226"/>
      <c r="H129" s="263"/>
      <c r="I129" s="230"/>
      <c r="J129" s="231"/>
      <c r="K129" s="232"/>
      <c r="L129" s="232"/>
      <c r="M129" s="232"/>
      <c r="N129" s="232"/>
      <c r="O129" s="232"/>
      <c r="P129" s="232"/>
      <c r="Q129" s="233"/>
      <c r="R129" s="255"/>
      <c r="S129" s="255"/>
      <c r="T129" s="258"/>
      <c r="U129" s="214">
        <f t="shared" si="40"/>
        <v>0</v>
      </c>
      <c r="V129" s="218">
        <f t="shared" si="40"/>
        <v>0</v>
      </c>
      <c r="W129" s="218">
        <f t="shared" si="40"/>
        <v>0</v>
      </c>
      <c r="X129" s="218">
        <f t="shared" si="40"/>
        <v>0</v>
      </c>
      <c r="Y129" s="212">
        <f t="shared" si="40"/>
        <v>0</v>
      </c>
      <c r="Z129" s="214">
        <f t="shared" si="39"/>
        <v>0</v>
      </c>
      <c r="AA129" s="218">
        <f t="shared" si="39"/>
        <v>0</v>
      </c>
      <c r="AB129" s="218">
        <f t="shared" si="39"/>
        <v>0</v>
      </c>
      <c r="AC129" s="218">
        <f t="shared" si="39"/>
        <v>0</v>
      </c>
      <c r="AD129" s="212">
        <f t="shared" si="39"/>
        <v>0</v>
      </c>
      <c r="AE129" s="252"/>
      <c r="AF129" s="252"/>
      <c r="AH129" s="249">
        <f t="shared" si="41"/>
        <v>0</v>
      </c>
      <c r="AI129" s="238"/>
      <c r="AJ129" s="238"/>
      <c r="AK129" s="238"/>
      <c r="AL129" s="239"/>
      <c r="AM129" s="254"/>
      <c r="AN129" s="262"/>
      <c r="AO129" s="249">
        <f t="shared" si="31"/>
        <v>0</v>
      </c>
      <c r="AP129" s="238"/>
      <c r="AQ129" s="238"/>
      <c r="AR129" s="238"/>
      <c r="AS129" s="242"/>
      <c r="AT129" s="214">
        <f t="shared" si="38"/>
        <v>0</v>
      </c>
      <c r="AU129" s="238"/>
      <c r="AV129" s="238"/>
      <c r="AW129" s="238"/>
      <c r="AX129" s="239"/>
      <c r="AY129" s="249">
        <f t="shared" si="32"/>
        <v>0</v>
      </c>
      <c r="AZ129" s="238"/>
      <c r="BA129" s="238"/>
      <c r="BB129" s="238"/>
      <c r="BC129" s="246"/>
      <c r="BD129" s="254"/>
      <c r="BE129" s="252"/>
      <c r="BF129" s="249">
        <f t="shared" si="33"/>
        <v>0</v>
      </c>
      <c r="BG129" s="238"/>
      <c r="BH129" s="238"/>
      <c r="BI129" s="238"/>
      <c r="BJ129" s="239"/>
      <c r="BK129" s="249">
        <f t="shared" si="34"/>
        <v>0</v>
      </c>
      <c r="BL129" s="238"/>
      <c r="BM129" s="238"/>
      <c r="BN129" s="238"/>
      <c r="BO129" s="246"/>
      <c r="BP129" s="223">
        <f t="shared" si="35"/>
        <v>0</v>
      </c>
      <c r="BQ129" s="238"/>
      <c r="BR129" s="238"/>
      <c r="BS129" s="238"/>
      <c r="BT129" s="246"/>
      <c r="BU129" s="249">
        <f t="shared" si="36"/>
        <v>0</v>
      </c>
      <c r="BV129" s="238"/>
      <c r="BW129" s="238"/>
      <c r="BX129" s="238"/>
      <c r="BY129" s="246"/>
      <c r="CA129" s="222">
        <v>114</v>
      </c>
      <c r="CF129" s="216">
        <f t="shared" si="37"/>
        <v>0</v>
      </c>
    </row>
    <row r="130" spans="1:84" x14ac:dyDescent="0.15">
      <c r="A130" s="213">
        <f t="shared" si="30"/>
        <v>116</v>
      </c>
      <c r="B130" s="236"/>
      <c r="C130" s="880"/>
      <c r="D130" s="851"/>
      <c r="E130" s="134"/>
      <c r="F130" s="135"/>
      <c r="G130" s="226"/>
      <c r="H130" s="263"/>
      <c r="I130" s="230"/>
      <c r="J130" s="231"/>
      <c r="K130" s="232"/>
      <c r="L130" s="232"/>
      <c r="M130" s="232"/>
      <c r="N130" s="232"/>
      <c r="O130" s="232"/>
      <c r="P130" s="232"/>
      <c r="Q130" s="233"/>
      <c r="R130" s="257"/>
      <c r="S130" s="257"/>
      <c r="T130" s="259"/>
      <c r="U130" s="214">
        <f t="shared" si="40"/>
        <v>0</v>
      </c>
      <c r="V130" s="218">
        <f t="shared" si="40"/>
        <v>0</v>
      </c>
      <c r="W130" s="218">
        <f t="shared" si="40"/>
        <v>0</v>
      </c>
      <c r="X130" s="218">
        <f t="shared" si="40"/>
        <v>0</v>
      </c>
      <c r="Y130" s="212">
        <f t="shared" si="40"/>
        <v>0</v>
      </c>
      <c r="Z130" s="214">
        <f t="shared" si="39"/>
        <v>0</v>
      </c>
      <c r="AA130" s="218">
        <f t="shared" si="39"/>
        <v>0</v>
      </c>
      <c r="AB130" s="218">
        <f t="shared" si="39"/>
        <v>0</v>
      </c>
      <c r="AC130" s="218">
        <f t="shared" si="39"/>
        <v>0</v>
      </c>
      <c r="AD130" s="212">
        <f t="shared" si="39"/>
        <v>0</v>
      </c>
      <c r="AE130" s="252"/>
      <c r="AF130" s="252"/>
      <c r="AH130" s="249">
        <f t="shared" si="41"/>
        <v>0</v>
      </c>
      <c r="AI130" s="238"/>
      <c r="AJ130" s="238"/>
      <c r="AK130" s="238"/>
      <c r="AL130" s="239"/>
      <c r="AM130" s="254"/>
      <c r="AN130" s="262"/>
      <c r="AO130" s="249">
        <f t="shared" si="31"/>
        <v>0</v>
      </c>
      <c r="AP130" s="238"/>
      <c r="AQ130" s="238"/>
      <c r="AR130" s="238"/>
      <c r="AS130" s="242"/>
      <c r="AT130" s="214">
        <f t="shared" si="38"/>
        <v>0</v>
      </c>
      <c r="AU130" s="238"/>
      <c r="AV130" s="238"/>
      <c r="AW130" s="238"/>
      <c r="AX130" s="239"/>
      <c r="AY130" s="249">
        <f t="shared" si="32"/>
        <v>0</v>
      </c>
      <c r="AZ130" s="238"/>
      <c r="BA130" s="238"/>
      <c r="BB130" s="238"/>
      <c r="BC130" s="246"/>
      <c r="BD130" s="254"/>
      <c r="BE130" s="252"/>
      <c r="BF130" s="249">
        <f t="shared" si="33"/>
        <v>0</v>
      </c>
      <c r="BG130" s="238"/>
      <c r="BH130" s="238"/>
      <c r="BI130" s="238"/>
      <c r="BJ130" s="239"/>
      <c r="BK130" s="249">
        <f t="shared" si="34"/>
        <v>0</v>
      </c>
      <c r="BL130" s="238"/>
      <c r="BM130" s="238"/>
      <c r="BN130" s="238"/>
      <c r="BO130" s="246"/>
      <c r="BP130" s="223">
        <f t="shared" si="35"/>
        <v>0</v>
      </c>
      <c r="BQ130" s="238"/>
      <c r="BR130" s="238"/>
      <c r="BS130" s="238"/>
      <c r="BT130" s="246"/>
      <c r="BU130" s="249">
        <f t="shared" si="36"/>
        <v>0</v>
      </c>
      <c r="BV130" s="238"/>
      <c r="BW130" s="238"/>
      <c r="BX130" s="238"/>
      <c r="BY130" s="246"/>
      <c r="CA130" s="222">
        <v>115</v>
      </c>
      <c r="CF130" s="216">
        <f t="shared" si="37"/>
        <v>0</v>
      </c>
    </row>
    <row r="131" spans="1:84" x14ac:dyDescent="0.15">
      <c r="A131" s="213">
        <f t="shared" si="30"/>
        <v>117</v>
      </c>
      <c r="B131" s="236"/>
      <c r="C131" s="880"/>
      <c r="D131" s="851"/>
      <c r="E131" s="134"/>
      <c r="F131" s="135"/>
      <c r="G131" s="226"/>
      <c r="H131" s="263"/>
      <c r="I131" s="230"/>
      <c r="J131" s="231"/>
      <c r="K131" s="232"/>
      <c r="L131" s="232"/>
      <c r="M131" s="232"/>
      <c r="N131" s="232"/>
      <c r="O131" s="232"/>
      <c r="P131" s="232"/>
      <c r="Q131" s="233"/>
      <c r="R131" s="257"/>
      <c r="S131" s="257"/>
      <c r="T131" s="259"/>
      <c r="U131" s="214">
        <f t="shared" si="40"/>
        <v>0</v>
      </c>
      <c r="V131" s="218">
        <f t="shared" si="40"/>
        <v>0</v>
      </c>
      <c r="W131" s="218">
        <f t="shared" si="40"/>
        <v>0</v>
      </c>
      <c r="X131" s="218">
        <f t="shared" si="40"/>
        <v>0</v>
      </c>
      <c r="Y131" s="212">
        <f t="shared" si="40"/>
        <v>0</v>
      </c>
      <c r="Z131" s="214">
        <f t="shared" si="39"/>
        <v>0</v>
      </c>
      <c r="AA131" s="218">
        <f t="shared" si="39"/>
        <v>0</v>
      </c>
      <c r="AB131" s="218">
        <f t="shared" si="39"/>
        <v>0</v>
      </c>
      <c r="AC131" s="218">
        <f t="shared" si="39"/>
        <v>0</v>
      </c>
      <c r="AD131" s="212">
        <f t="shared" si="39"/>
        <v>0</v>
      </c>
      <c r="AE131" s="252"/>
      <c r="AF131" s="252"/>
      <c r="AH131" s="249">
        <f t="shared" si="41"/>
        <v>0</v>
      </c>
      <c r="AI131" s="238"/>
      <c r="AJ131" s="238"/>
      <c r="AK131" s="238"/>
      <c r="AL131" s="239"/>
      <c r="AM131" s="254"/>
      <c r="AN131" s="262"/>
      <c r="AO131" s="249">
        <f t="shared" si="31"/>
        <v>0</v>
      </c>
      <c r="AP131" s="238"/>
      <c r="AQ131" s="238"/>
      <c r="AR131" s="238"/>
      <c r="AS131" s="242"/>
      <c r="AT131" s="214">
        <f t="shared" si="38"/>
        <v>0</v>
      </c>
      <c r="AU131" s="238"/>
      <c r="AV131" s="238"/>
      <c r="AW131" s="238"/>
      <c r="AX131" s="239"/>
      <c r="AY131" s="249">
        <f t="shared" si="32"/>
        <v>0</v>
      </c>
      <c r="AZ131" s="238"/>
      <c r="BA131" s="238"/>
      <c r="BB131" s="238"/>
      <c r="BC131" s="246"/>
      <c r="BD131" s="254"/>
      <c r="BE131" s="252"/>
      <c r="BF131" s="249">
        <f t="shared" si="33"/>
        <v>0</v>
      </c>
      <c r="BG131" s="238"/>
      <c r="BH131" s="238"/>
      <c r="BI131" s="238"/>
      <c r="BJ131" s="239"/>
      <c r="BK131" s="249">
        <f t="shared" si="34"/>
        <v>0</v>
      </c>
      <c r="BL131" s="238"/>
      <c r="BM131" s="238"/>
      <c r="BN131" s="238"/>
      <c r="BO131" s="246"/>
      <c r="BP131" s="223">
        <f t="shared" si="35"/>
        <v>0</v>
      </c>
      <c r="BQ131" s="238"/>
      <c r="BR131" s="238"/>
      <c r="BS131" s="238"/>
      <c r="BT131" s="246"/>
      <c r="BU131" s="249">
        <f t="shared" si="36"/>
        <v>0</v>
      </c>
      <c r="BV131" s="238"/>
      <c r="BW131" s="238"/>
      <c r="BX131" s="238"/>
      <c r="BY131" s="246"/>
      <c r="CA131" s="222">
        <v>116</v>
      </c>
      <c r="CF131" s="216">
        <f t="shared" si="37"/>
        <v>0</v>
      </c>
    </row>
    <row r="132" spans="1:84" x14ac:dyDescent="0.15">
      <c r="A132" s="213">
        <f t="shared" si="30"/>
        <v>118</v>
      </c>
      <c r="B132" s="236"/>
      <c r="C132" s="880"/>
      <c r="D132" s="851"/>
      <c r="E132" s="134"/>
      <c r="F132" s="135"/>
      <c r="G132" s="226"/>
      <c r="H132" s="263"/>
      <c r="I132" s="230"/>
      <c r="J132" s="231"/>
      <c r="K132" s="232"/>
      <c r="L132" s="232"/>
      <c r="M132" s="232"/>
      <c r="N132" s="232"/>
      <c r="O132" s="232"/>
      <c r="P132" s="232"/>
      <c r="Q132" s="233"/>
      <c r="R132" s="257"/>
      <c r="S132" s="257"/>
      <c r="T132" s="259"/>
      <c r="U132" s="214">
        <f t="shared" si="40"/>
        <v>0</v>
      </c>
      <c r="V132" s="218">
        <f t="shared" si="40"/>
        <v>0</v>
      </c>
      <c r="W132" s="218">
        <f t="shared" si="40"/>
        <v>0</v>
      </c>
      <c r="X132" s="218">
        <f t="shared" si="40"/>
        <v>0</v>
      </c>
      <c r="Y132" s="212">
        <f t="shared" si="40"/>
        <v>0</v>
      </c>
      <c r="Z132" s="214">
        <f t="shared" si="39"/>
        <v>0</v>
      </c>
      <c r="AA132" s="218">
        <f t="shared" si="39"/>
        <v>0</v>
      </c>
      <c r="AB132" s="218">
        <f t="shared" si="39"/>
        <v>0</v>
      </c>
      <c r="AC132" s="218">
        <f t="shared" si="39"/>
        <v>0</v>
      </c>
      <c r="AD132" s="212">
        <f t="shared" si="39"/>
        <v>0</v>
      </c>
      <c r="AE132" s="252"/>
      <c r="AF132" s="252"/>
      <c r="AH132" s="249">
        <f t="shared" si="41"/>
        <v>0</v>
      </c>
      <c r="AI132" s="238"/>
      <c r="AJ132" s="238"/>
      <c r="AK132" s="238"/>
      <c r="AL132" s="239"/>
      <c r="AM132" s="254"/>
      <c r="AN132" s="262"/>
      <c r="AO132" s="249">
        <f t="shared" si="31"/>
        <v>0</v>
      </c>
      <c r="AP132" s="238"/>
      <c r="AQ132" s="238"/>
      <c r="AR132" s="238"/>
      <c r="AS132" s="242"/>
      <c r="AT132" s="214">
        <f t="shared" si="38"/>
        <v>0</v>
      </c>
      <c r="AU132" s="238"/>
      <c r="AV132" s="238"/>
      <c r="AW132" s="238"/>
      <c r="AX132" s="239"/>
      <c r="AY132" s="249">
        <f t="shared" si="32"/>
        <v>0</v>
      </c>
      <c r="AZ132" s="238"/>
      <c r="BA132" s="238"/>
      <c r="BB132" s="238"/>
      <c r="BC132" s="246"/>
      <c r="BD132" s="254"/>
      <c r="BE132" s="252"/>
      <c r="BF132" s="249">
        <f t="shared" si="33"/>
        <v>0</v>
      </c>
      <c r="BG132" s="238"/>
      <c r="BH132" s="238"/>
      <c r="BI132" s="238"/>
      <c r="BJ132" s="239"/>
      <c r="BK132" s="249">
        <f t="shared" si="34"/>
        <v>0</v>
      </c>
      <c r="BL132" s="238"/>
      <c r="BM132" s="238"/>
      <c r="BN132" s="238"/>
      <c r="BO132" s="246"/>
      <c r="BP132" s="223">
        <f t="shared" si="35"/>
        <v>0</v>
      </c>
      <c r="BQ132" s="238"/>
      <c r="BR132" s="238"/>
      <c r="BS132" s="238"/>
      <c r="BT132" s="246"/>
      <c r="BU132" s="249">
        <f t="shared" si="36"/>
        <v>0</v>
      </c>
      <c r="BV132" s="238"/>
      <c r="BW132" s="238"/>
      <c r="BX132" s="238"/>
      <c r="BY132" s="246"/>
      <c r="CA132" s="222">
        <v>117</v>
      </c>
      <c r="CF132" s="216">
        <f t="shared" si="37"/>
        <v>0</v>
      </c>
    </row>
    <row r="133" spans="1:84" x14ac:dyDescent="0.15">
      <c r="A133" s="213">
        <f t="shared" si="30"/>
        <v>119</v>
      </c>
      <c r="B133" s="236"/>
      <c r="C133" s="136"/>
      <c r="D133" s="851"/>
      <c r="E133" s="134"/>
      <c r="F133" s="135"/>
      <c r="G133" s="226"/>
      <c r="H133" s="263"/>
      <c r="I133" s="230"/>
      <c r="J133" s="231"/>
      <c r="K133" s="232"/>
      <c r="L133" s="232"/>
      <c r="M133" s="232"/>
      <c r="N133" s="232"/>
      <c r="O133" s="232"/>
      <c r="P133" s="232"/>
      <c r="Q133" s="233"/>
      <c r="R133" s="257"/>
      <c r="S133" s="257"/>
      <c r="T133" s="258"/>
      <c r="U133" s="214">
        <f t="shared" si="40"/>
        <v>0</v>
      </c>
      <c r="V133" s="218">
        <f t="shared" si="40"/>
        <v>0</v>
      </c>
      <c r="W133" s="218">
        <f t="shared" si="40"/>
        <v>0</v>
      </c>
      <c r="X133" s="218">
        <f t="shared" si="40"/>
        <v>0</v>
      </c>
      <c r="Y133" s="212">
        <f t="shared" si="40"/>
        <v>0</v>
      </c>
      <c r="Z133" s="215">
        <f t="shared" si="39"/>
        <v>0</v>
      </c>
      <c r="AA133" s="218">
        <f t="shared" si="39"/>
        <v>0</v>
      </c>
      <c r="AB133" s="218">
        <f t="shared" si="39"/>
        <v>0</v>
      </c>
      <c r="AC133" s="218">
        <f t="shared" si="39"/>
        <v>0</v>
      </c>
      <c r="AD133" s="212">
        <f t="shared" si="39"/>
        <v>0</v>
      </c>
      <c r="AE133" s="252"/>
      <c r="AF133" s="252"/>
      <c r="AH133" s="249">
        <f t="shared" si="41"/>
        <v>0</v>
      </c>
      <c r="AI133" s="238"/>
      <c r="AJ133" s="238"/>
      <c r="AK133" s="238"/>
      <c r="AL133" s="239"/>
      <c r="AM133" s="254"/>
      <c r="AN133" s="262"/>
      <c r="AO133" s="249">
        <f t="shared" si="31"/>
        <v>0</v>
      </c>
      <c r="AP133" s="238"/>
      <c r="AQ133" s="238"/>
      <c r="AR133" s="238"/>
      <c r="AS133" s="242"/>
      <c r="AT133" s="214">
        <f t="shared" si="38"/>
        <v>0</v>
      </c>
      <c r="AU133" s="238"/>
      <c r="AV133" s="238"/>
      <c r="AW133" s="238"/>
      <c r="AX133" s="239"/>
      <c r="AY133" s="250">
        <f t="shared" si="32"/>
        <v>0</v>
      </c>
      <c r="AZ133" s="238"/>
      <c r="BA133" s="238"/>
      <c r="BB133" s="238"/>
      <c r="BC133" s="246"/>
      <c r="BD133" s="254"/>
      <c r="BE133" s="252"/>
      <c r="BF133" s="249">
        <f t="shared" si="33"/>
        <v>0</v>
      </c>
      <c r="BG133" s="238"/>
      <c r="BH133" s="238"/>
      <c r="BI133" s="238"/>
      <c r="BJ133" s="239"/>
      <c r="BK133" s="249">
        <f t="shared" si="34"/>
        <v>0</v>
      </c>
      <c r="BL133" s="238"/>
      <c r="BM133" s="238"/>
      <c r="BN133" s="238"/>
      <c r="BO133" s="246"/>
      <c r="BP133" s="223">
        <f t="shared" si="35"/>
        <v>0</v>
      </c>
      <c r="BQ133" s="238"/>
      <c r="BR133" s="238"/>
      <c r="BS133" s="238"/>
      <c r="BT133" s="246"/>
      <c r="BU133" s="249">
        <f t="shared" si="36"/>
        <v>0</v>
      </c>
      <c r="BV133" s="238"/>
      <c r="BW133" s="238"/>
      <c r="BX133" s="238"/>
      <c r="BY133" s="246"/>
      <c r="CA133" s="222">
        <v>118</v>
      </c>
      <c r="CF133" s="216">
        <f t="shared" si="37"/>
        <v>0</v>
      </c>
    </row>
    <row r="134" spans="1:84" x14ac:dyDescent="0.15">
      <c r="A134" s="213">
        <f t="shared" si="30"/>
        <v>120</v>
      </c>
      <c r="B134" s="236"/>
      <c r="C134" s="880"/>
      <c r="D134" s="851"/>
      <c r="E134" s="134"/>
      <c r="F134" s="135"/>
      <c r="G134" s="226"/>
      <c r="H134" s="263"/>
      <c r="I134" s="230"/>
      <c r="J134" s="231"/>
      <c r="K134" s="232"/>
      <c r="L134" s="232"/>
      <c r="M134" s="232"/>
      <c r="N134" s="232"/>
      <c r="O134" s="232"/>
      <c r="P134" s="232"/>
      <c r="Q134" s="233"/>
      <c r="R134" s="255"/>
      <c r="S134" s="255"/>
      <c r="T134" s="260"/>
      <c r="U134" s="214">
        <f t="shared" si="40"/>
        <v>0</v>
      </c>
      <c r="V134" s="218">
        <f t="shared" si="40"/>
        <v>0</v>
      </c>
      <c r="W134" s="218">
        <f t="shared" si="40"/>
        <v>0</v>
      </c>
      <c r="X134" s="218">
        <f t="shared" si="40"/>
        <v>0</v>
      </c>
      <c r="Y134" s="212">
        <f t="shared" si="40"/>
        <v>0</v>
      </c>
      <c r="Z134" s="318">
        <f t="shared" si="39"/>
        <v>0</v>
      </c>
      <c r="AA134" s="218">
        <f t="shared" si="39"/>
        <v>0</v>
      </c>
      <c r="AB134" s="218">
        <f t="shared" si="39"/>
        <v>0</v>
      </c>
      <c r="AC134" s="218">
        <f t="shared" si="39"/>
        <v>0</v>
      </c>
      <c r="AD134" s="212">
        <f t="shared" si="39"/>
        <v>0</v>
      </c>
      <c r="AE134" s="252"/>
      <c r="AF134" s="252"/>
      <c r="AH134" s="249">
        <f t="shared" si="41"/>
        <v>0</v>
      </c>
      <c r="AI134" s="238"/>
      <c r="AJ134" s="238"/>
      <c r="AK134" s="238"/>
      <c r="AL134" s="239"/>
      <c r="AM134" s="254"/>
      <c r="AN134" s="262"/>
      <c r="AO134" s="249">
        <f t="shared" si="31"/>
        <v>0</v>
      </c>
      <c r="AP134" s="238"/>
      <c r="AQ134" s="238"/>
      <c r="AR134" s="238"/>
      <c r="AS134" s="242"/>
      <c r="AT134" s="214">
        <f t="shared" si="38"/>
        <v>0</v>
      </c>
      <c r="AU134" s="238"/>
      <c r="AV134" s="238"/>
      <c r="AW134" s="238"/>
      <c r="AX134" s="239"/>
      <c r="AY134" s="213">
        <f t="shared" si="32"/>
        <v>0</v>
      </c>
      <c r="AZ134" s="238"/>
      <c r="BA134" s="238"/>
      <c r="BB134" s="238"/>
      <c r="BC134" s="246"/>
      <c r="BD134" s="254"/>
      <c r="BE134" s="252"/>
      <c r="BF134" s="249">
        <f t="shared" si="33"/>
        <v>0</v>
      </c>
      <c r="BG134" s="238"/>
      <c r="BH134" s="238"/>
      <c r="BI134" s="238"/>
      <c r="BJ134" s="239"/>
      <c r="BK134" s="249">
        <f t="shared" si="34"/>
        <v>0</v>
      </c>
      <c r="BL134" s="238"/>
      <c r="BM134" s="238"/>
      <c r="BN134" s="238"/>
      <c r="BO134" s="246"/>
      <c r="BP134" s="223">
        <f t="shared" si="35"/>
        <v>0</v>
      </c>
      <c r="BQ134" s="238"/>
      <c r="BR134" s="238"/>
      <c r="BS134" s="238"/>
      <c r="BT134" s="246"/>
      <c r="BU134" s="249">
        <f t="shared" si="36"/>
        <v>0</v>
      </c>
      <c r="BV134" s="238"/>
      <c r="BW134" s="238"/>
      <c r="BX134" s="238"/>
      <c r="BY134" s="246"/>
      <c r="CA134" s="222">
        <v>119</v>
      </c>
      <c r="CF134" s="216">
        <f t="shared" si="37"/>
        <v>0</v>
      </c>
    </row>
    <row r="135" spans="1:84" x14ac:dyDescent="0.15">
      <c r="A135" s="213">
        <f t="shared" si="30"/>
        <v>121</v>
      </c>
      <c r="B135" s="236"/>
      <c r="C135" s="880"/>
      <c r="D135" s="851"/>
      <c r="E135" s="134"/>
      <c r="F135" s="135"/>
      <c r="G135" s="226"/>
      <c r="H135" s="263"/>
      <c r="I135" s="230"/>
      <c r="J135" s="231"/>
      <c r="K135" s="232"/>
      <c r="L135" s="232"/>
      <c r="M135" s="232"/>
      <c r="N135" s="232"/>
      <c r="O135" s="232"/>
      <c r="P135" s="232"/>
      <c r="Q135" s="233"/>
      <c r="R135" s="255"/>
      <c r="S135" s="255"/>
      <c r="T135" s="258"/>
      <c r="U135" s="214">
        <f t="shared" si="40"/>
        <v>0</v>
      </c>
      <c r="V135" s="218">
        <f t="shared" si="40"/>
        <v>0</v>
      </c>
      <c r="W135" s="218">
        <f t="shared" si="40"/>
        <v>0</v>
      </c>
      <c r="X135" s="218">
        <f t="shared" si="40"/>
        <v>0</v>
      </c>
      <c r="Y135" s="212">
        <f t="shared" si="40"/>
        <v>0</v>
      </c>
      <c r="Z135" s="214">
        <f t="shared" si="39"/>
        <v>0</v>
      </c>
      <c r="AA135" s="218">
        <f t="shared" si="39"/>
        <v>0</v>
      </c>
      <c r="AB135" s="218">
        <f t="shared" si="39"/>
        <v>0</v>
      </c>
      <c r="AC135" s="218">
        <f t="shared" si="39"/>
        <v>0</v>
      </c>
      <c r="AD135" s="212">
        <f t="shared" si="39"/>
        <v>0</v>
      </c>
      <c r="AE135" s="252"/>
      <c r="AF135" s="252"/>
      <c r="AH135" s="249">
        <f t="shared" si="41"/>
        <v>0</v>
      </c>
      <c r="AI135" s="238"/>
      <c r="AJ135" s="238"/>
      <c r="AK135" s="238"/>
      <c r="AL135" s="239"/>
      <c r="AM135" s="254"/>
      <c r="AN135" s="262"/>
      <c r="AO135" s="249">
        <f t="shared" si="31"/>
        <v>0</v>
      </c>
      <c r="AP135" s="238"/>
      <c r="AQ135" s="238"/>
      <c r="AR135" s="238"/>
      <c r="AS135" s="242"/>
      <c r="AT135" s="214">
        <f t="shared" si="38"/>
        <v>0</v>
      </c>
      <c r="AU135" s="238"/>
      <c r="AV135" s="238"/>
      <c r="AW135" s="238"/>
      <c r="AX135" s="239"/>
      <c r="AY135" s="249">
        <f t="shared" si="32"/>
        <v>0</v>
      </c>
      <c r="AZ135" s="238"/>
      <c r="BA135" s="238"/>
      <c r="BB135" s="238"/>
      <c r="BC135" s="246"/>
      <c r="BD135" s="254"/>
      <c r="BE135" s="252"/>
      <c r="BF135" s="249">
        <f t="shared" si="33"/>
        <v>0</v>
      </c>
      <c r="BG135" s="238"/>
      <c r="BH135" s="238"/>
      <c r="BI135" s="238"/>
      <c r="BJ135" s="239"/>
      <c r="BK135" s="249">
        <f t="shared" si="34"/>
        <v>0</v>
      </c>
      <c r="BL135" s="238"/>
      <c r="BM135" s="238"/>
      <c r="BN135" s="238"/>
      <c r="BO135" s="246"/>
      <c r="BP135" s="223">
        <f t="shared" si="35"/>
        <v>0</v>
      </c>
      <c r="BQ135" s="238"/>
      <c r="BR135" s="238"/>
      <c r="BS135" s="238"/>
      <c r="BT135" s="246"/>
      <c r="BU135" s="249">
        <f t="shared" si="36"/>
        <v>0</v>
      </c>
      <c r="BV135" s="238"/>
      <c r="BW135" s="238"/>
      <c r="BX135" s="238"/>
      <c r="BY135" s="246"/>
      <c r="CA135" s="222">
        <v>120</v>
      </c>
      <c r="CF135" s="216">
        <f t="shared" si="37"/>
        <v>0</v>
      </c>
    </row>
    <row r="136" spans="1:84" x14ac:dyDescent="0.15">
      <c r="A136" s="213">
        <f t="shared" si="30"/>
        <v>122</v>
      </c>
      <c r="B136" s="236"/>
      <c r="C136" s="880"/>
      <c r="D136" s="851"/>
      <c r="E136" s="134"/>
      <c r="F136" s="135"/>
      <c r="G136" s="226"/>
      <c r="H136" s="263"/>
      <c r="I136" s="230"/>
      <c r="J136" s="231"/>
      <c r="K136" s="232"/>
      <c r="L136" s="232"/>
      <c r="M136" s="232"/>
      <c r="N136" s="232"/>
      <c r="O136" s="232"/>
      <c r="P136" s="232"/>
      <c r="Q136" s="233"/>
      <c r="R136" s="255"/>
      <c r="S136" s="255"/>
      <c r="T136" s="258"/>
      <c r="U136" s="214">
        <f t="shared" si="40"/>
        <v>0</v>
      </c>
      <c r="V136" s="218">
        <f t="shared" si="40"/>
        <v>0</v>
      </c>
      <c r="W136" s="218">
        <f t="shared" si="40"/>
        <v>0</v>
      </c>
      <c r="X136" s="218">
        <f t="shared" si="40"/>
        <v>0</v>
      </c>
      <c r="Y136" s="212">
        <f t="shared" si="40"/>
        <v>0</v>
      </c>
      <c r="Z136" s="214">
        <f t="shared" si="39"/>
        <v>0</v>
      </c>
      <c r="AA136" s="218">
        <f t="shared" si="39"/>
        <v>0</v>
      </c>
      <c r="AB136" s="218">
        <f t="shared" si="39"/>
        <v>0</v>
      </c>
      <c r="AC136" s="218">
        <f t="shared" si="39"/>
        <v>0</v>
      </c>
      <c r="AD136" s="212">
        <f t="shared" si="39"/>
        <v>0</v>
      </c>
      <c r="AE136" s="252"/>
      <c r="AF136" s="252"/>
      <c r="AH136" s="249">
        <f t="shared" si="41"/>
        <v>0</v>
      </c>
      <c r="AI136" s="238"/>
      <c r="AJ136" s="238"/>
      <c r="AK136" s="238"/>
      <c r="AL136" s="239"/>
      <c r="AM136" s="254"/>
      <c r="AN136" s="262"/>
      <c r="AO136" s="249">
        <f t="shared" si="31"/>
        <v>0</v>
      </c>
      <c r="AP136" s="238"/>
      <c r="AQ136" s="238"/>
      <c r="AR136" s="238"/>
      <c r="AS136" s="242"/>
      <c r="AT136" s="214">
        <f t="shared" si="38"/>
        <v>0</v>
      </c>
      <c r="AU136" s="238"/>
      <c r="AV136" s="238"/>
      <c r="AW136" s="238"/>
      <c r="AX136" s="239"/>
      <c r="AY136" s="249">
        <f t="shared" si="32"/>
        <v>0</v>
      </c>
      <c r="AZ136" s="238"/>
      <c r="BA136" s="238"/>
      <c r="BB136" s="238"/>
      <c r="BC136" s="246"/>
      <c r="BD136" s="254"/>
      <c r="BE136" s="252"/>
      <c r="BF136" s="249">
        <f t="shared" si="33"/>
        <v>0</v>
      </c>
      <c r="BG136" s="238"/>
      <c r="BH136" s="238"/>
      <c r="BI136" s="238"/>
      <c r="BJ136" s="239"/>
      <c r="BK136" s="249">
        <f t="shared" si="34"/>
        <v>0</v>
      </c>
      <c r="BL136" s="238"/>
      <c r="BM136" s="238"/>
      <c r="BN136" s="238"/>
      <c r="BO136" s="246"/>
      <c r="BP136" s="223">
        <f t="shared" si="35"/>
        <v>0</v>
      </c>
      <c r="BQ136" s="238"/>
      <c r="BR136" s="238"/>
      <c r="BS136" s="238"/>
      <c r="BT136" s="246"/>
      <c r="BU136" s="249">
        <f t="shared" si="36"/>
        <v>0</v>
      </c>
      <c r="BV136" s="238"/>
      <c r="BW136" s="238"/>
      <c r="BX136" s="238"/>
      <c r="BY136" s="246"/>
      <c r="CA136" s="222">
        <v>121</v>
      </c>
      <c r="CF136" s="216">
        <f t="shared" si="37"/>
        <v>0</v>
      </c>
    </row>
    <row r="137" spans="1:84" x14ac:dyDescent="0.15">
      <c r="A137" s="213">
        <f t="shared" si="30"/>
        <v>123</v>
      </c>
      <c r="B137" s="236"/>
      <c r="C137" s="880"/>
      <c r="D137" s="851"/>
      <c r="E137" s="134"/>
      <c r="F137" s="135"/>
      <c r="G137" s="226"/>
      <c r="H137" s="263"/>
      <c r="I137" s="230"/>
      <c r="J137" s="231"/>
      <c r="K137" s="232"/>
      <c r="L137" s="232"/>
      <c r="M137" s="232"/>
      <c r="N137" s="232"/>
      <c r="O137" s="232"/>
      <c r="P137" s="232"/>
      <c r="Q137" s="233"/>
      <c r="R137" s="255"/>
      <c r="S137" s="255"/>
      <c r="T137" s="258"/>
      <c r="U137" s="214">
        <f t="shared" si="40"/>
        <v>0</v>
      </c>
      <c r="V137" s="218">
        <f t="shared" si="40"/>
        <v>0</v>
      </c>
      <c r="W137" s="218">
        <f t="shared" si="40"/>
        <v>0</v>
      </c>
      <c r="X137" s="218">
        <f t="shared" si="40"/>
        <v>0</v>
      </c>
      <c r="Y137" s="212">
        <f t="shared" si="40"/>
        <v>0</v>
      </c>
      <c r="Z137" s="214">
        <f t="shared" si="39"/>
        <v>0</v>
      </c>
      <c r="AA137" s="218">
        <f t="shared" si="39"/>
        <v>0</v>
      </c>
      <c r="AB137" s="218">
        <f t="shared" si="39"/>
        <v>0</v>
      </c>
      <c r="AC137" s="218">
        <f t="shared" si="39"/>
        <v>0</v>
      </c>
      <c r="AD137" s="212">
        <f t="shared" si="39"/>
        <v>0</v>
      </c>
      <c r="AE137" s="252"/>
      <c r="AF137" s="252"/>
      <c r="AH137" s="249">
        <f t="shared" si="41"/>
        <v>0</v>
      </c>
      <c r="AI137" s="238"/>
      <c r="AJ137" s="238"/>
      <c r="AK137" s="238"/>
      <c r="AL137" s="239"/>
      <c r="AM137" s="254"/>
      <c r="AN137" s="262"/>
      <c r="AO137" s="249">
        <f t="shared" si="31"/>
        <v>0</v>
      </c>
      <c r="AP137" s="238"/>
      <c r="AQ137" s="238"/>
      <c r="AR137" s="238"/>
      <c r="AS137" s="242"/>
      <c r="AT137" s="214">
        <f t="shared" si="38"/>
        <v>0</v>
      </c>
      <c r="AU137" s="238"/>
      <c r="AV137" s="238"/>
      <c r="AW137" s="238"/>
      <c r="AX137" s="239"/>
      <c r="AY137" s="249">
        <f t="shared" si="32"/>
        <v>0</v>
      </c>
      <c r="AZ137" s="238"/>
      <c r="BA137" s="238"/>
      <c r="BB137" s="238"/>
      <c r="BC137" s="246"/>
      <c r="BD137" s="254"/>
      <c r="BE137" s="252"/>
      <c r="BF137" s="249">
        <f t="shared" si="33"/>
        <v>0</v>
      </c>
      <c r="BG137" s="238"/>
      <c r="BH137" s="238"/>
      <c r="BI137" s="238"/>
      <c r="BJ137" s="239"/>
      <c r="BK137" s="249">
        <f t="shared" si="34"/>
        <v>0</v>
      </c>
      <c r="BL137" s="238"/>
      <c r="BM137" s="238"/>
      <c r="BN137" s="238"/>
      <c r="BO137" s="246"/>
      <c r="BP137" s="223">
        <f t="shared" si="35"/>
        <v>0</v>
      </c>
      <c r="BQ137" s="238"/>
      <c r="BR137" s="238"/>
      <c r="BS137" s="238"/>
      <c r="BT137" s="246"/>
      <c r="BU137" s="249">
        <f t="shared" si="36"/>
        <v>0</v>
      </c>
      <c r="BV137" s="238"/>
      <c r="BW137" s="238"/>
      <c r="BX137" s="238"/>
      <c r="BY137" s="246"/>
      <c r="CA137" s="222">
        <v>122</v>
      </c>
      <c r="CF137" s="216">
        <f t="shared" si="37"/>
        <v>0</v>
      </c>
    </row>
    <row r="138" spans="1:84" x14ac:dyDescent="0.15">
      <c r="A138" s="213">
        <f t="shared" si="30"/>
        <v>124</v>
      </c>
      <c r="B138" s="236"/>
      <c r="C138" s="880"/>
      <c r="D138" s="851"/>
      <c r="E138" s="134"/>
      <c r="F138" s="135"/>
      <c r="G138" s="226"/>
      <c r="H138" s="263"/>
      <c r="I138" s="230"/>
      <c r="J138" s="231"/>
      <c r="K138" s="232"/>
      <c r="L138" s="232"/>
      <c r="M138" s="232"/>
      <c r="N138" s="232"/>
      <c r="O138" s="232"/>
      <c r="P138" s="232"/>
      <c r="Q138" s="233"/>
      <c r="R138" s="255"/>
      <c r="S138" s="255"/>
      <c r="T138" s="258"/>
      <c r="U138" s="214">
        <f t="shared" si="40"/>
        <v>0</v>
      </c>
      <c r="V138" s="218">
        <f t="shared" si="40"/>
        <v>0</v>
      </c>
      <c r="W138" s="218">
        <f t="shared" si="40"/>
        <v>0</v>
      </c>
      <c r="X138" s="218">
        <f t="shared" si="40"/>
        <v>0</v>
      </c>
      <c r="Y138" s="212">
        <f t="shared" si="40"/>
        <v>0</v>
      </c>
      <c r="Z138" s="214">
        <f t="shared" si="39"/>
        <v>0</v>
      </c>
      <c r="AA138" s="218">
        <f t="shared" si="39"/>
        <v>0</v>
      </c>
      <c r="AB138" s="218">
        <f t="shared" si="39"/>
        <v>0</v>
      </c>
      <c r="AC138" s="218">
        <f t="shared" si="39"/>
        <v>0</v>
      </c>
      <c r="AD138" s="212">
        <f t="shared" si="39"/>
        <v>0</v>
      </c>
      <c r="AE138" s="252"/>
      <c r="AF138" s="252"/>
      <c r="AH138" s="249">
        <f t="shared" si="41"/>
        <v>0</v>
      </c>
      <c r="AI138" s="238"/>
      <c r="AJ138" s="238"/>
      <c r="AK138" s="238"/>
      <c r="AL138" s="239"/>
      <c r="AM138" s="254"/>
      <c r="AN138" s="262"/>
      <c r="AO138" s="249">
        <f t="shared" si="31"/>
        <v>0</v>
      </c>
      <c r="AP138" s="238"/>
      <c r="AQ138" s="238"/>
      <c r="AR138" s="238"/>
      <c r="AS138" s="242"/>
      <c r="AT138" s="214">
        <f t="shared" si="38"/>
        <v>0</v>
      </c>
      <c r="AU138" s="238"/>
      <c r="AV138" s="238"/>
      <c r="AW138" s="238"/>
      <c r="AX138" s="239"/>
      <c r="AY138" s="249">
        <f t="shared" si="32"/>
        <v>0</v>
      </c>
      <c r="AZ138" s="238"/>
      <c r="BA138" s="238"/>
      <c r="BB138" s="238"/>
      <c r="BC138" s="246"/>
      <c r="BD138" s="254"/>
      <c r="BE138" s="252"/>
      <c r="BF138" s="249">
        <f t="shared" si="33"/>
        <v>0</v>
      </c>
      <c r="BG138" s="238"/>
      <c r="BH138" s="238"/>
      <c r="BI138" s="238"/>
      <c r="BJ138" s="239"/>
      <c r="BK138" s="249">
        <f t="shared" si="34"/>
        <v>0</v>
      </c>
      <c r="BL138" s="238"/>
      <c r="BM138" s="238"/>
      <c r="BN138" s="238"/>
      <c r="BO138" s="246"/>
      <c r="BP138" s="223">
        <f t="shared" si="35"/>
        <v>0</v>
      </c>
      <c r="BQ138" s="238"/>
      <c r="BR138" s="238"/>
      <c r="BS138" s="238"/>
      <c r="BT138" s="246"/>
      <c r="BU138" s="249">
        <f t="shared" si="36"/>
        <v>0</v>
      </c>
      <c r="BV138" s="238"/>
      <c r="BW138" s="238"/>
      <c r="BX138" s="238"/>
      <c r="BY138" s="246"/>
      <c r="CA138" s="222">
        <v>123</v>
      </c>
      <c r="CF138" s="216">
        <f t="shared" si="37"/>
        <v>0</v>
      </c>
    </row>
    <row r="139" spans="1:84" x14ac:dyDescent="0.15">
      <c r="A139" s="213">
        <f t="shared" si="30"/>
        <v>125</v>
      </c>
      <c r="B139" s="236"/>
      <c r="C139" s="880"/>
      <c r="D139" s="851"/>
      <c r="E139" s="134"/>
      <c r="F139" s="135"/>
      <c r="G139" s="226"/>
      <c r="H139" s="263"/>
      <c r="I139" s="230"/>
      <c r="J139" s="231"/>
      <c r="K139" s="232"/>
      <c r="L139" s="232"/>
      <c r="M139" s="232"/>
      <c r="N139" s="232"/>
      <c r="O139" s="232"/>
      <c r="P139" s="232"/>
      <c r="Q139" s="233"/>
      <c r="R139" s="255"/>
      <c r="S139" s="255"/>
      <c r="T139" s="258"/>
      <c r="U139" s="214">
        <f t="shared" si="40"/>
        <v>0</v>
      </c>
      <c r="V139" s="218">
        <f t="shared" si="40"/>
        <v>0</v>
      </c>
      <c r="W139" s="218">
        <f t="shared" si="40"/>
        <v>0</v>
      </c>
      <c r="X139" s="218">
        <f t="shared" si="40"/>
        <v>0</v>
      </c>
      <c r="Y139" s="212">
        <f t="shared" si="40"/>
        <v>0</v>
      </c>
      <c r="Z139" s="214">
        <f t="shared" si="39"/>
        <v>0</v>
      </c>
      <c r="AA139" s="218">
        <f t="shared" si="39"/>
        <v>0</v>
      </c>
      <c r="AB139" s="218">
        <f t="shared" si="39"/>
        <v>0</v>
      </c>
      <c r="AC139" s="218">
        <f t="shared" si="39"/>
        <v>0</v>
      </c>
      <c r="AD139" s="212">
        <f t="shared" si="39"/>
        <v>0</v>
      </c>
      <c r="AE139" s="252"/>
      <c r="AF139" s="252"/>
      <c r="AH139" s="249">
        <f t="shared" si="41"/>
        <v>0</v>
      </c>
      <c r="AI139" s="238"/>
      <c r="AJ139" s="238"/>
      <c r="AK139" s="238"/>
      <c r="AL139" s="239"/>
      <c r="AM139" s="254"/>
      <c r="AN139" s="262"/>
      <c r="AO139" s="249">
        <f t="shared" si="31"/>
        <v>0</v>
      </c>
      <c r="AP139" s="238"/>
      <c r="AQ139" s="238"/>
      <c r="AR139" s="238"/>
      <c r="AS139" s="242"/>
      <c r="AT139" s="214">
        <f t="shared" si="38"/>
        <v>0</v>
      </c>
      <c r="AU139" s="238"/>
      <c r="AV139" s="238"/>
      <c r="AW139" s="238"/>
      <c r="AX139" s="239"/>
      <c r="AY139" s="249">
        <f t="shared" si="32"/>
        <v>0</v>
      </c>
      <c r="AZ139" s="238"/>
      <c r="BA139" s="238"/>
      <c r="BB139" s="238"/>
      <c r="BC139" s="246"/>
      <c r="BD139" s="254"/>
      <c r="BE139" s="252"/>
      <c r="BF139" s="249">
        <f t="shared" si="33"/>
        <v>0</v>
      </c>
      <c r="BG139" s="238"/>
      <c r="BH139" s="238"/>
      <c r="BI139" s="238"/>
      <c r="BJ139" s="239"/>
      <c r="BK139" s="249">
        <f t="shared" si="34"/>
        <v>0</v>
      </c>
      <c r="BL139" s="238"/>
      <c r="BM139" s="238"/>
      <c r="BN139" s="238"/>
      <c r="BO139" s="246"/>
      <c r="BP139" s="223">
        <f t="shared" si="35"/>
        <v>0</v>
      </c>
      <c r="BQ139" s="238"/>
      <c r="BR139" s="238"/>
      <c r="BS139" s="238"/>
      <c r="BT139" s="246"/>
      <c r="BU139" s="249">
        <f t="shared" si="36"/>
        <v>0</v>
      </c>
      <c r="BV139" s="238"/>
      <c r="BW139" s="238"/>
      <c r="BX139" s="238"/>
      <c r="BY139" s="246"/>
      <c r="CA139" s="222">
        <v>124</v>
      </c>
      <c r="CF139" s="216">
        <f t="shared" si="37"/>
        <v>0</v>
      </c>
    </row>
    <row r="140" spans="1:84" x14ac:dyDescent="0.15">
      <c r="A140" s="213">
        <f t="shared" si="30"/>
        <v>126</v>
      </c>
      <c r="B140" s="236"/>
      <c r="C140" s="880"/>
      <c r="D140" s="851"/>
      <c r="E140" s="134"/>
      <c r="F140" s="135"/>
      <c r="G140" s="226"/>
      <c r="H140" s="263"/>
      <c r="I140" s="230"/>
      <c r="J140" s="231"/>
      <c r="K140" s="232"/>
      <c r="L140" s="232"/>
      <c r="M140" s="232"/>
      <c r="N140" s="232"/>
      <c r="O140" s="232"/>
      <c r="P140" s="232"/>
      <c r="Q140" s="233"/>
      <c r="R140" s="255"/>
      <c r="S140" s="255"/>
      <c r="T140" s="258"/>
      <c r="U140" s="214">
        <f t="shared" si="40"/>
        <v>0</v>
      </c>
      <c r="V140" s="218">
        <f t="shared" si="40"/>
        <v>0</v>
      </c>
      <c r="W140" s="218">
        <f t="shared" si="40"/>
        <v>0</v>
      </c>
      <c r="X140" s="218">
        <f t="shared" si="40"/>
        <v>0</v>
      </c>
      <c r="Y140" s="212">
        <f t="shared" si="40"/>
        <v>0</v>
      </c>
      <c r="Z140" s="214">
        <f t="shared" si="39"/>
        <v>0</v>
      </c>
      <c r="AA140" s="218">
        <f t="shared" si="39"/>
        <v>0</v>
      </c>
      <c r="AB140" s="218">
        <f t="shared" si="39"/>
        <v>0</v>
      </c>
      <c r="AC140" s="218">
        <f t="shared" si="39"/>
        <v>0</v>
      </c>
      <c r="AD140" s="212">
        <f t="shared" si="39"/>
        <v>0</v>
      </c>
      <c r="AE140" s="252"/>
      <c r="AF140" s="252"/>
      <c r="AH140" s="249">
        <f t="shared" si="41"/>
        <v>0</v>
      </c>
      <c r="AI140" s="238"/>
      <c r="AJ140" s="238"/>
      <c r="AK140" s="238"/>
      <c r="AL140" s="239"/>
      <c r="AM140" s="254"/>
      <c r="AN140" s="262"/>
      <c r="AO140" s="249">
        <f t="shared" si="31"/>
        <v>0</v>
      </c>
      <c r="AP140" s="238"/>
      <c r="AQ140" s="238"/>
      <c r="AR140" s="238"/>
      <c r="AS140" s="242"/>
      <c r="AT140" s="214">
        <f t="shared" si="38"/>
        <v>0</v>
      </c>
      <c r="AU140" s="238"/>
      <c r="AV140" s="238"/>
      <c r="AW140" s="238"/>
      <c r="AX140" s="239"/>
      <c r="AY140" s="249">
        <f t="shared" si="32"/>
        <v>0</v>
      </c>
      <c r="AZ140" s="238"/>
      <c r="BA140" s="238"/>
      <c r="BB140" s="238"/>
      <c r="BC140" s="246"/>
      <c r="BD140" s="254"/>
      <c r="BE140" s="252"/>
      <c r="BF140" s="249">
        <f t="shared" si="33"/>
        <v>0</v>
      </c>
      <c r="BG140" s="238"/>
      <c r="BH140" s="238"/>
      <c r="BI140" s="238"/>
      <c r="BJ140" s="239"/>
      <c r="BK140" s="249">
        <f t="shared" si="34"/>
        <v>0</v>
      </c>
      <c r="BL140" s="238"/>
      <c r="BM140" s="238"/>
      <c r="BN140" s="238"/>
      <c r="BO140" s="246"/>
      <c r="BP140" s="223">
        <f t="shared" si="35"/>
        <v>0</v>
      </c>
      <c r="BQ140" s="238"/>
      <c r="BR140" s="238"/>
      <c r="BS140" s="238"/>
      <c r="BT140" s="246"/>
      <c r="BU140" s="249">
        <f t="shared" si="36"/>
        <v>0</v>
      </c>
      <c r="BV140" s="238"/>
      <c r="BW140" s="238"/>
      <c r="BX140" s="238"/>
      <c r="BY140" s="246"/>
      <c r="CA140" s="222">
        <v>125</v>
      </c>
      <c r="CF140" s="216">
        <f t="shared" si="37"/>
        <v>0</v>
      </c>
    </row>
    <row r="141" spans="1:84" x14ac:dyDescent="0.15">
      <c r="A141" s="213">
        <f t="shared" si="30"/>
        <v>127</v>
      </c>
      <c r="B141" s="236"/>
      <c r="C141" s="880"/>
      <c r="D141" s="133"/>
      <c r="E141" s="134"/>
      <c r="F141" s="135"/>
      <c r="G141" s="224"/>
      <c r="H141" s="263"/>
      <c r="I141" s="230"/>
      <c r="J141" s="231"/>
      <c r="K141" s="232"/>
      <c r="L141" s="232"/>
      <c r="M141" s="232"/>
      <c r="N141" s="232"/>
      <c r="O141" s="232"/>
      <c r="P141" s="232"/>
      <c r="Q141" s="233"/>
      <c r="R141" s="255"/>
      <c r="S141" s="255"/>
      <c r="T141" s="258"/>
      <c r="U141" s="214">
        <f t="shared" si="40"/>
        <v>0</v>
      </c>
      <c r="V141" s="218">
        <f t="shared" si="40"/>
        <v>0</v>
      </c>
      <c r="W141" s="218">
        <f t="shared" si="40"/>
        <v>0</v>
      </c>
      <c r="X141" s="218">
        <f t="shared" si="40"/>
        <v>0</v>
      </c>
      <c r="Y141" s="212">
        <f t="shared" si="40"/>
        <v>0</v>
      </c>
      <c r="Z141" s="214">
        <f t="shared" si="39"/>
        <v>0</v>
      </c>
      <c r="AA141" s="218">
        <f t="shared" si="39"/>
        <v>0</v>
      </c>
      <c r="AB141" s="218">
        <f t="shared" si="39"/>
        <v>0</v>
      </c>
      <c r="AC141" s="218">
        <f t="shared" si="39"/>
        <v>0</v>
      </c>
      <c r="AD141" s="212">
        <f t="shared" si="39"/>
        <v>0</v>
      </c>
      <c r="AE141" s="252"/>
      <c r="AF141" s="252"/>
      <c r="AH141" s="249">
        <f t="shared" si="41"/>
        <v>0</v>
      </c>
      <c r="AI141" s="238"/>
      <c r="AJ141" s="238"/>
      <c r="AK141" s="238"/>
      <c r="AL141" s="239"/>
      <c r="AM141" s="254"/>
      <c r="AN141" s="262"/>
      <c r="AO141" s="249">
        <f t="shared" si="31"/>
        <v>0</v>
      </c>
      <c r="AP141" s="238"/>
      <c r="AQ141" s="238"/>
      <c r="AR141" s="238"/>
      <c r="AS141" s="242"/>
      <c r="AT141" s="214">
        <f t="shared" si="38"/>
        <v>0</v>
      </c>
      <c r="AU141" s="238"/>
      <c r="AV141" s="238"/>
      <c r="AW141" s="238"/>
      <c r="AX141" s="239"/>
      <c r="AY141" s="249">
        <f t="shared" si="32"/>
        <v>0</v>
      </c>
      <c r="AZ141" s="238"/>
      <c r="BA141" s="238"/>
      <c r="BB141" s="238"/>
      <c r="BC141" s="246"/>
      <c r="BD141" s="254"/>
      <c r="BE141" s="252"/>
      <c r="BF141" s="249">
        <f t="shared" si="33"/>
        <v>0</v>
      </c>
      <c r="BG141" s="238"/>
      <c r="BH141" s="238"/>
      <c r="BI141" s="238"/>
      <c r="BJ141" s="239"/>
      <c r="BK141" s="249">
        <f t="shared" si="34"/>
        <v>0</v>
      </c>
      <c r="BL141" s="238"/>
      <c r="BM141" s="238"/>
      <c r="BN141" s="238"/>
      <c r="BO141" s="246"/>
      <c r="BP141" s="223">
        <f t="shared" si="35"/>
        <v>0</v>
      </c>
      <c r="BQ141" s="238"/>
      <c r="BR141" s="238"/>
      <c r="BS141" s="238"/>
      <c r="BT141" s="246"/>
      <c r="BU141" s="249">
        <f t="shared" si="36"/>
        <v>0</v>
      </c>
      <c r="BV141" s="238"/>
      <c r="BW141" s="238"/>
      <c r="BX141" s="238"/>
      <c r="BY141" s="246"/>
      <c r="CA141" s="222">
        <v>126</v>
      </c>
      <c r="CF141" s="216">
        <f t="shared" si="37"/>
        <v>0</v>
      </c>
    </row>
    <row r="142" spans="1:84" x14ac:dyDescent="0.15">
      <c r="A142" s="213">
        <f t="shared" si="30"/>
        <v>128</v>
      </c>
      <c r="B142" s="236"/>
      <c r="C142" s="880"/>
      <c r="D142" s="851"/>
      <c r="E142" s="134"/>
      <c r="F142" s="135"/>
      <c r="G142" s="226"/>
      <c r="H142" s="263"/>
      <c r="I142" s="230"/>
      <c r="J142" s="231"/>
      <c r="K142" s="232"/>
      <c r="L142" s="232"/>
      <c r="M142" s="232"/>
      <c r="N142" s="232"/>
      <c r="O142" s="232"/>
      <c r="P142" s="232"/>
      <c r="Q142" s="233"/>
      <c r="R142" s="255"/>
      <c r="S142" s="255"/>
      <c r="T142" s="258"/>
      <c r="U142" s="214">
        <f t="shared" si="40"/>
        <v>0</v>
      </c>
      <c r="V142" s="218">
        <f t="shared" si="40"/>
        <v>0</v>
      </c>
      <c r="W142" s="218">
        <f t="shared" si="40"/>
        <v>0</v>
      </c>
      <c r="X142" s="218">
        <f t="shared" si="40"/>
        <v>0</v>
      </c>
      <c r="Y142" s="212">
        <f t="shared" si="40"/>
        <v>0</v>
      </c>
      <c r="Z142" s="214">
        <f t="shared" si="39"/>
        <v>0</v>
      </c>
      <c r="AA142" s="218">
        <f t="shared" si="39"/>
        <v>0</v>
      </c>
      <c r="AB142" s="218">
        <f t="shared" si="39"/>
        <v>0</v>
      </c>
      <c r="AC142" s="218">
        <f t="shared" si="39"/>
        <v>0</v>
      </c>
      <c r="AD142" s="212">
        <f t="shared" si="39"/>
        <v>0</v>
      </c>
      <c r="AE142" s="252"/>
      <c r="AF142" s="252"/>
      <c r="AH142" s="249">
        <f t="shared" si="41"/>
        <v>0</v>
      </c>
      <c r="AI142" s="238"/>
      <c r="AJ142" s="238"/>
      <c r="AK142" s="238"/>
      <c r="AL142" s="239"/>
      <c r="AM142" s="254"/>
      <c r="AN142" s="262"/>
      <c r="AO142" s="249">
        <f t="shared" si="31"/>
        <v>0</v>
      </c>
      <c r="AP142" s="238"/>
      <c r="AQ142" s="238"/>
      <c r="AR142" s="238"/>
      <c r="AS142" s="242"/>
      <c r="AT142" s="214">
        <f t="shared" si="38"/>
        <v>0</v>
      </c>
      <c r="AU142" s="238"/>
      <c r="AV142" s="238"/>
      <c r="AW142" s="238"/>
      <c r="AX142" s="239"/>
      <c r="AY142" s="249">
        <f t="shared" si="32"/>
        <v>0</v>
      </c>
      <c r="AZ142" s="238"/>
      <c r="BA142" s="238"/>
      <c r="BB142" s="238"/>
      <c r="BC142" s="246"/>
      <c r="BD142" s="254"/>
      <c r="BE142" s="252"/>
      <c r="BF142" s="249">
        <f t="shared" si="33"/>
        <v>0</v>
      </c>
      <c r="BG142" s="238"/>
      <c r="BH142" s="238"/>
      <c r="BI142" s="238"/>
      <c r="BJ142" s="239"/>
      <c r="BK142" s="249">
        <f t="shared" si="34"/>
        <v>0</v>
      </c>
      <c r="BL142" s="238"/>
      <c r="BM142" s="238"/>
      <c r="BN142" s="238"/>
      <c r="BO142" s="246"/>
      <c r="BP142" s="223">
        <f t="shared" si="35"/>
        <v>0</v>
      </c>
      <c r="BQ142" s="238"/>
      <c r="BR142" s="238"/>
      <c r="BS142" s="238"/>
      <c r="BT142" s="246"/>
      <c r="BU142" s="249">
        <f t="shared" si="36"/>
        <v>0</v>
      </c>
      <c r="BV142" s="238"/>
      <c r="BW142" s="238"/>
      <c r="BX142" s="238"/>
      <c r="BY142" s="246"/>
      <c r="CA142" s="222">
        <v>127</v>
      </c>
      <c r="CF142" s="216">
        <f t="shared" si="37"/>
        <v>0</v>
      </c>
    </row>
    <row r="143" spans="1:84" x14ac:dyDescent="0.15">
      <c r="A143" s="213">
        <f t="shared" si="30"/>
        <v>129</v>
      </c>
      <c r="B143" s="236"/>
      <c r="C143" s="880"/>
      <c r="D143" s="851"/>
      <c r="E143" s="134"/>
      <c r="F143" s="135"/>
      <c r="G143" s="226"/>
      <c r="H143" s="263"/>
      <c r="I143" s="230"/>
      <c r="J143" s="231"/>
      <c r="K143" s="232"/>
      <c r="L143" s="232"/>
      <c r="M143" s="232"/>
      <c r="N143" s="232"/>
      <c r="O143" s="232"/>
      <c r="P143" s="232"/>
      <c r="Q143" s="233"/>
      <c r="R143" s="255"/>
      <c r="S143" s="255"/>
      <c r="T143" s="258"/>
      <c r="U143" s="214">
        <f t="shared" si="40"/>
        <v>0</v>
      </c>
      <c r="V143" s="218">
        <f t="shared" si="40"/>
        <v>0</v>
      </c>
      <c r="W143" s="218">
        <f t="shared" si="40"/>
        <v>0</v>
      </c>
      <c r="X143" s="218">
        <f t="shared" si="40"/>
        <v>0</v>
      </c>
      <c r="Y143" s="212">
        <f t="shared" si="40"/>
        <v>0</v>
      </c>
      <c r="Z143" s="214">
        <f t="shared" si="39"/>
        <v>0</v>
      </c>
      <c r="AA143" s="218">
        <f t="shared" si="39"/>
        <v>0</v>
      </c>
      <c r="AB143" s="218">
        <f t="shared" si="39"/>
        <v>0</v>
      </c>
      <c r="AC143" s="218">
        <f t="shared" si="39"/>
        <v>0</v>
      </c>
      <c r="AD143" s="212">
        <f t="shared" si="39"/>
        <v>0</v>
      </c>
      <c r="AE143" s="252"/>
      <c r="AF143" s="252"/>
      <c r="AH143" s="249">
        <f t="shared" si="41"/>
        <v>0</v>
      </c>
      <c r="AI143" s="238"/>
      <c r="AJ143" s="238"/>
      <c r="AK143" s="238"/>
      <c r="AL143" s="239"/>
      <c r="AM143" s="254"/>
      <c r="AN143" s="262"/>
      <c r="AO143" s="249">
        <f t="shared" si="31"/>
        <v>0</v>
      </c>
      <c r="AP143" s="238"/>
      <c r="AQ143" s="238"/>
      <c r="AR143" s="238"/>
      <c r="AS143" s="242"/>
      <c r="AT143" s="214">
        <f t="shared" si="38"/>
        <v>0</v>
      </c>
      <c r="AU143" s="238"/>
      <c r="AV143" s="238"/>
      <c r="AW143" s="238"/>
      <c r="AX143" s="239"/>
      <c r="AY143" s="249">
        <f t="shared" si="32"/>
        <v>0</v>
      </c>
      <c r="AZ143" s="238"/>
      <c r="BA143" s="238"/>
      <c r="BB143" s="238"/>
      <c r="BC143" s="246"/>
      <c r="BD143" s="254"/>
      <c r="BE143" s="252"/>
      <c r="BF143" s="249">
        <f t="shared" si="33"/>
        <v>0</v>
      </c>
      <c r="BG143" s="238"/>
      <c r="BH143" s="238"/>
      <c r="BI143" s="238"/>
      <c r="BJ143" s="239"/>
      <c r="BK143" s="249">
        <f t="shared" si="34"/>
        <v>0</v>
      </c>
      <c r="BL143" s="238"/>
      <c r="BM143" s="238"/>
      <c r="BN143" s="238"/>
      <c r="BO143" s="246"/>
      <c r="BP143" s="223">
        <f t="shared" si="35"/>
        <v>0</v>
      </c>
      <c r="BQ143" s="238"/>
      <c r="BR143" s="238"/>
      <c r="BS143" s="238"/>
      <c r="BT143" s="246"/>
      <c r="BU143" s="249">
        <f t="shared" si="36"/>
        <v>0</v>
      </c>
      <c r="BV143" s="238"/>
      <c r="BW143" s="238"/>
      <c r="BX143" s="238"/>
      <c r="BY143" s="246"/>
      <c r="CA143" s="222">
        <v>128</v>
      </c>
      <c r="CF143" s="216">
        <f t="shared" si="37"/>
        <v>0</v>
      </c>
    </row>
    <row r="144" spans="1:84" x14ac:dyDescent="0.15">
      <c r="A144" s="213">
        <f t="shared" si="30"/>
        <v>130</v>
      </c>
      <c r="B144" s="236"/>
      <c r="C144" s="880"/>
      <c r="D144" s="851"/>
      <c r="E144" s="134"/>
      <c r="F144" s="135"/>
      <c r="G144" s="226"/>
      <c r="H144" s="263"/>
      <c r="I144" s="230"/>
      <c r="J144" s="231"/>
      <c r="K144" s="232"/>
      <c r="L144" s="232"/>
      <c r="M144" s="232"/>
      <c r="N144" s="232"/>
      <c r="O144" s="232"/>
      <c r="P144" s="232"/>
      <c r="Q144" s="233"/>
      <c r="R144" s="255"/>
      <c r="S144" s="255"/>
      <c r="T144" s="258"/>
      <c r="U144" s="214">
        <f t="shared" si="40"/>
        <v>0</v>
      </c>
      <c r="V144" s="218">
        <f t="shared" si="40"/>
        <v>0</v>
      </c>
      <c r="W144" s="218">
        <f t="shared" si="40"/>
        <v>0</v>
      </c>
      <c r="X144" s="218">
        <f t="shared" si="40"/>
        <v>0</v>
      </c>
      <c r="Y144" s="212">
        <f t="shared" si="40"/>
        <v>0</v>
      </c>
      <c r="Z144" s="214">
        <f t="shared" si="39"/>
        <v>0</v>
      </c>
      <c r="AA144" s="218">
        <f t="shared" si="39"/>
        <v>0</v>
      </c>
      <c r="AB144" s="218">
        <f t="shared" si="39"/>
        <v>0</v>
      </c>
      <c r="AC144" s="218">
        <f t="shared" si="39"/>
        <v>0</v>
      </c>
      <c r="AD144" s="212">
        <f t="shared" si="39"/>
        <v>0</v>
      </c>
      <c r="AE144" s="252"/>
      <c r="AF144" s="252"/>
      <c r="AH144" s="249">
        <f t="shared" si="41"/>
        <v>0</v>
      </c>
      <c r="AI144" s="238"/>
      <c r="AJ144" s="238"/>
      <c r="AK144" s="238"/>
      <c r="AL144" s="239"/>
      <c r="AM144" s="254"/>
      <c r="AN144" s="262"/>
      <c r="AO144" s="249">
        <f t="shared" si="31"/>
        <v>0</v>
      </c>
      <c r="AP144" s="238"/>
      <c r="AQ144" s="238"/>
      <c r="AR144" s="238"/>
      <c r="AS144" s="242"/>
      <c r="AT144" s="214">
        <f t="shared" si="38"/>
        <v>0</v>
      </c>
      <c r="AU144" s="238"/>
      <c r="AV144" s="238"/>
      <c r="AW144" s="238"/>
      <c r="AX144" s="239"/>
      <c r="AY144" s="249">
        <f t="shared" si="32"/>
        <v>0</v>
      </c>
      <c r="AZ144" s="238"/>
      <c r="BA144" s="238"/>
      <c r="BB144" s="238"/>
      <c r="BC144" s="246"/>
      <c r="BD144" s="254"/>
      <c r="BE144" s="252"/>
      <c r="BF144" s="249">
        <f t="shared" si="33"/>
        <v>0</v>
      </c>
      <c r="BG144" s="238"/>
      <c r="BH144" s="238"/>
      <c r="BI144" s="238"/>
      <c r="BJ144" s="239"/>
      <c r="BK144" s="249">
        <f t="shared" si="34"/>
        <v>0</v>
      </c>
      <c r="BL144" s="238"/>
      <c r="BM144" s="238"/>
      <c r="BN144" s="238"/>
      <c r="BO144" s="246"/>
      <c r="BP144" s="223">
        <f t="shared" si="35"/>
        <v>0</v>
      </c>
      <c r="BQ144" s="238"/>
      <c r="BR144" s="238"/>
      <c r="BS144" s="238"/>
      <c r="BT144" s="246"/>
      <c r="BU144" s="249">
        <f t="shared" si="36"/>
        <v>0</v>
      </c>
      <c r="BV144" s="238"/>
      <c r="BW144" s="238"/>
      <c r="BX144" s="238"/>
      <c r="BY144" s="246"/>
      <c r="CA144" s="222">
        <v>129</v>
      </c>
      <c r="CF144" s="216">
        <f t="shared" si="37"/>
        <v>0</v>
      </c>
    </row>
    <row r="145" spans="1:84" x14ac:dyDescent="0.15">
      <c r="A145" s="213">
        <f t="shared" ref="A145:A208" si="42">+ROW()-14</f>
        <v>131</v>
      </c>
      <c r="B145" s="236"/>
      <c r="C145" s="880"/>
      <c r="D145" s="851"/>
      <c r="E145" s="134"/>
      <c r="F145" s="135"/>
      <c r="G145" s="226"/>
      <c r="H145" s="263"/>
      <c r="I145" s="230"/>
      <c r="J145" s="231"/>
      <c r="K145" s="232"/>
      <c r="L145" s="232"/>
      <c r="M145" s="232"/>
      <c r="N145" s="232"/>
      <c r="O145" s="232"/>
      <c r="P145" s="232"/>
      <c r="Q145" s="233"/>
      <c r="R145" s="255"/>
      <c r="S145" s="255"/>
      <c r="T145" s="258"/>
      <c r="U145" s="214">
        <f t="shared" si="40"/>
        <v>0</v>
      </c>
      <c r="V145" s="218">
        <f t="shared" si="40"/>
        <v>0</v>
      </c>
      <c r="W145" s="218">
        <f t="shared" si="40"/>
        <v>0</v>
      </c>
      <c r="X145" s="218">
        <f t="shared" si="40"/>
        <v>0</v>
      </c>
      <c r="Y145" s="212">
        <f t="shared" si="40"/>
        <v>0</v>
      </c>
      <c r="Z145" s="214">
        <f t="shared" si="39"/>
        <v>0</v>
      </c>
      <c r="AA145" s="218">
        <f t="shared" si="39"/>
        <v>0</v>
      </c>
      <c r="AB145" s="218">
        <f t="shared" si="39"/>
        <v>0</v>
      </c>
      <c r="AC145" s="218">
        <f t="shared" si="39"/>
        <v>0</v>
      </c>
      <c r="AD145" s="212">
        <f t="shared" si="39"/>
        <v>0</v>
      </c>
      <c r="AE145" s="252"/>
      <c r="AF145" s="252"/>
      <c r="AH145" s="249">
        <f t="shared" si="41"/>
        <v>0</v>
      </c>
      <c r="AI145" s="238"/>
      <c r="AJ145" s="238"/>
      <c r="AK145" s="238"/>
      <c r="AL145" s="239"/>
      <c r="AM145" s="254"/>
      <c r="AN145" s="262"/>
      <c r="AO145" s="249">
        <f t="shared" ref="AO145:AO208" si="43">SUM(AP145:AS145)</f>
        <v>0</v>
      </c>
      <c r="AP145" s="238"/>
      <c r="AQ145" s="238"/>
      <c r="AR145" s="238"/>
      <c r="AS145" s="242"/>
      <c r="AT145" s="214">
        <f t="shared" si="38"/>
        <v>0</v>
      </c>
      <c r="AU145" s="238"/>
      <c r="AV145" s="238"/>
      <c r="AW145" s="238"/>
      <c r="AX145" s="239"/>
      <c r="AY145" s="249">
        <f t="shared" ref="AY145:AY208" si="44">SUM(AZ145:BC145)</f>
        <v>0</v>
      </c>
      <c r="AZ145" s="238"/>
      <c r="BA145" s="238"/>
      <c r="BB145" s="238"/>
      <c r="BC145" s="246"/>
      <c r="BD145" s="254"/>
      <c r="BE145" s="252"/>
      <c r="BF145" s="249">
        <f t="shared" ref="BF145:BF208" si="45">SUM(BG145:BJ145)</f>
        <v>0</v>
      </c>
      <c r="BG145" s="238"/>
      <c r="BH145" s="238"/>
      <c r="BI145" s="238"/>
      <c r="BJ145" s="239"/>
      <c r="BK145" s="249">
        <f t="shared" ref="BK145:BK208" si="46">SUM(BL145:BO145)</f>
        <v>0</v>
      </c>
      <c r="BL145" s="238"/>
      <c r="BM145" s="238"/>
      <c r="BN145" s="238"/>
      <c r="BO145" s="246"/>
      <c r="BP145" s="223">
        <f t="shared" ref="BP145:BP208" si="47">SUM(BQ145:BT145)</f>
        <v>0</v>
      </c>
      <c r="BQ145" s="238"/>
      <c r="BR145" s="238"/>
      <c r="BS145" s="238"/>
      <c r="BT145" s="246"/>
      <c r="BU145" s="249">
        <f t="shared" ref="BU145:BU208" si="48">SUM(BV145:BY145)</f>
        <v>0</v>
      </c>
      <c r="BV145" s="238"/>
      <c r="BW145" s="238"/>
      <c r="BX145" s="238"/>
      <c r="BY145" s="246"/>
      <c r="CA145" s="222">
        <v>130</v>
      </c>
      <c r="CF145" s="216">
        <f t="shared" ref="CF145:CF208" si="49">+T145-Z145</f>
        <v>0</v>
      </c>
    </row>
    <row r="146" spans="1:84" x14ac:dyDescent="0.15">
      <c r="A146" s="213">
        <f t="shared" si="42"/>
        <v>132</v>
      </c>
      <c r="B146" s="236"/>
      <c r="C146" s="880"/>
      <c r="D146" s="851"/>
      <c r="E146" s="134"/>
      <c r="F146" s="135"/>
      <c r="G146" s="226"/>
      <c r="H146" s="263"/>
      <c r="I146" s="230"/>
      <c r="J146" s="231"/>
      <c r="K146" s="232"/>
      <c r="L146" s="232"/>
      <c r="M146" s="232"/>
      <c r="N146" s="232"/>
      <c r="O146" s="232"/>
      <c r="P146" s="232"/>
      <c r="Q146" s="233"/>
      <c r="R146" s="255"/>
      <c r="S146" s="255"/>
      <c r="T146" s="258"/>
      <c r="U146" s="214">
        <f t="shared" si="40"/>
        <v>0</v>
      </c>
      <c r="V146" s="218">
        <f t="shared" si="40"/>
        <v>0</v>
      </c>
      <c r="W146" s="218">
        <f t="shared" si="40"/>
        <v>0</v>
      </c>
      <c r="X146" s="218">
        <f t="shared" si="40"/>
        <v>0</v>
      </c>
      <c r="Y146" s="212">
        <f t="shared" si="40"/>
        <v>0</v>
      </c>
      <c r="Z146" s="214">
        <f t="shared" si="39"/>
        <v>0</v>
      </c>
      <c r="AA146" s="218">
        <f t="shared" si="39"/>
        <v>0</v>
      </c>
      <c r="AB146" s="218">
        <f t="shared" si="39"/>
        <v>0</v>
      </c>
      <c r="AC146" s="218">
        <f t="shared" si="39"/>
        <v>0</v>
      </c>
      <c r="AD146" s="212">
        <f t="shared" si="39"/>
        <v>0</v>
      </c>
      <c r="AE146" s="252"/>
      <c r="AF146" s="252"/>
      <c r="AH146" s="249">
        <f t="shared" si="41"/>
        <v>0</v>
      </c>
      <c r="AI146" s="238"/>
      <c r="AJ146" s="238"/>
      <c r="AK146" s="238"/>
      <c r="AL146" s="239"/>
      <c r="AM146" s="254"/>
      <c r="AN146" s="262"/>
      <c r="AO146" s="249">
        <f t="shared" si="43"/>
        <v>0</v>
      </c>
      <c r="AP146" s="238"/>
      <c r="AQ146" s="238"/>
      <c r="AR146" s="238"/>
      <c r="AS146" s="242"/>
      <c r="AT146" s="214">
        <f t="shared" si="38"/>
        <v>0</v>
      </c>
      <c r="AU146" s="238"/>
      <c r="AV146" s="238"/>
      <c r="AW146" s="238"/>
      <c r="AX146" s="239"/>
      <c r="AY146" s="249">
        <f t="shared" si="44"/>
        <v>0</v>
      </c>
      <c r="AZ146" s="238"/>
      <c r="BA146" s="238"/>
      <c r="BB146" s="238"/>
      <c r="BC146" s="246"/>
      <c r="BD146" s="254"/>
      <c r="BE146" s="252"/>
      <c r="BF146" s="249">
        <f t="shared" si="45"/>
        <v>0</v>
      </c>
      <c r="BG146" s="238"/>
      <c r="BH146" s="238"/>
      <c r="BI146" s="238"/>
      <c r="BJ146" s="239"/>
      <c r="BK146" s="249">
        <f t="shared" si="46"/>
        <v>0</v>
      </c>
      <c r="BL146" s="238"/>
      <c r="BM146" s="238"/>
      <c r="BN146" s="238"/>
      <c r="BO146" s="246"/>
      <c r="BP146" s="223">
        <f t="shared" si="47"/>
        <v>0</v>
      </c>
      <c r="BQ146" s="238"/>
      <c r="BR146" s="238"/>
      <c r="BS146" s="238"/>
      <c r="BT146" s="246"/>
      <c r="BU146" s="249">
        <f t="shared" si="48"/>
        <v>0</v>
      </c>
      <c r="BV146" s="238"/>
      <c r="BW146" s="238"/>
      <c r="BX146" s="238"/>
      <c r="BY146" s="246"/>
      <c r="CA146" s="222">
        <v>131</v>
      </c>
      <c r="CF146" s="216">
        <f t="shared" si="49"/>
        <v>0</v>
      </c>
    </row>
    <row r="147" spans="1:84" x14ac:dyDescent="0.15">
      <c r="A147" s="213">
        <f t="shared" si="42"/>
        <v>133</v>
      </c>
      <c r="B147" s="236"/>
      <c r="C147" s="880"/>
      <c r="D147" s="851"/>
      <c r="E147" s="134"/>
      <c r="F147" s="135"/>
      <c r="G147" s="226"/>
      <c r="H147" s="263"/>
      <c r="I147" s="230"/>
      <c r="J147" s="231"/>
      <c r="K147" s="232"/>
      <c r="L147" s="232"/>
      <c r="M147" s="232"/>
      <c r="N147" s="232"/>
      <c r="O147" s="232"/>
      <c r="P147" s="232"/>
      <c r="Q147" s="233"/>
      <c r="R147" s="255"/>
      <c r="S147" s="255"/>
      <c r="T147" s="258"/>
      <c r="U147" s="214">
        <f t="shared" si="40"/>
        <v>0</v>
      </c>
      <c r="V147" s="218">
        <f t="shared" si="40"/>
        <v>0</v>
      </c>
      <c r="W147" s="218">
        <f t="shared" si="40"/>
        <v>0</v>
      </c>
      <c r="X147" s="218">
        <f t="shared" si="40"/>
        <v>0</v>
      </c>
      <c r="Y147" s="212">
        <f t="shared" si="40"/>
        <v>0</v>
      </c>
      <c r="Z147" s="214">
        <f t="shared" si="39"/>
        <v>0</v>
      </c>
      <c r="AA147" s="218">
        <f t="shared" si="39"/>
        <v>0</v>
      </c>
      <c r="AB147" s="218">
        <f t="shared" si="39"/>
        <v>0</v>
      </c>
      <c r="AC147" s="218">
        <f t="shared" si="39"/>
        <v>0</v>
      </c>
      <c r="AD147" s="212">
        <f t="shared" si="39"/>
        <v>0</v>
      </c>
      <c r="AE147" s="252"/>
      <c r="AF147" s="252"/>
      <c r="AH147" s="249">
        <f t="shared" si="41"/>
        <v>0</v>
      </c>
      <c r="AI147" s="238"/>
      <c r="AJ147" s="238"/>
      <c r="AK147" s="238"/>
      <c r="AL147" s="239"/>
      <c r="AM147" s="254"/>
      <c r="AN147" s="262"/>
      <c r="AO147" s="249">
        <f t="shared" si="43"/>
        <v>0</v>
      </c>
      <c r="AP147" s="238"/>
      <c r="AQ147" s="238"/>
      <c r="AR147" s="238"/>
      <c r="AS147" s="242"/>
      <c r="AT147" s="214">
        <f t="shared" si="38"/>
        <v>0</v>
      </c>
      <c r="AU147" s="238"/>
      <c r="AV147" s="238"/>
      <c r="AW147" s="238"/>
      <c r="AX147" s="239"/>
      <c r="AY147" s="249">
        <f t="shared" si="44"/>
        <v>0</v>
      </c>
      <c r="AZ147" s="238"/>
      <c r="BA147" s="238"/>
      <c r="BB147" s="238"/>
      <c r="BC147" s="246"/>
      <c r="BD147" s="254"/>
      <c r="BE147" s="252"/>
      <c r="BF147" s="249">
        <f t="shared" si="45"/>
        <v>0</v>
      </c>
      <c r="BG147" s="238"/>
      <c r="BH147" s="238"/>
      <c r="BI147" s="238"/>
      <c r="BJ147" s="239"/>
      <c r="BK147" s="249">
        <f t="shared" si="46"/>
        <v>0</v>
      </c>
      <c r="BL147" s="238"/>
      <c r="BM147" s="238"/>
      <c r="BN147" s="238"/>
      <c r="BO147" s="246"/>
      <c r="BP147" s="223">
        <f t="shared" si="47"/>
        <v>0</v>
      </c>
      <c r="BQ147" s="238"/>
      <c r="BR147" s="238"/>
      <c r="BS147" s="238"/>
      <c r="BT147" s="246"/>
      <c r="BU147" s="249">
        <f t="shared" si="48"/>
        <v>0</v>
      </c>
      <c r="BV147" s="238"/>
      <c r="BW147" s="238"/>
      <c r="BX147" s="238"/>
      <c r="BY147" s="246"/>
      <c r="CA147" s="222">
        <v>132</v>
      </c>
      <c r="CF147" s="216">
        <f t="shared" si="49"/>
        <v>0</v>
      </c>
    </row>
    <row r="148" spans="1:84" x14ac:dyDescent="0.15">
      <c r="A148" s="213">
        <f t="shared" si="42"/>
        <v>134</v>
      </c>
      <c r="B148" s="236"/>
      <c r="C148" s="880"/>
      <c r="D148" s="851"/>
      <c r="E148" s="134"/>
      <c r="F148" s="135"/>
      <c r="G148" s="226"/>
      <c r="H148" s="263"/>
      <c r="I148" s="230"/>
      <c r="J148" s="231"/>
      <c r="K148" s="232"/>
      <c r="L148" s="232"/>
      <c r="M148" s="232"/>
      <c r="N148" s="232"/>
      <c r="O148" s="232"/>
      <c r="P148" s="232"/>
      <c r="Q148" s="233"/>
      <c r="R148" s="255"/>
      <c r="S148" s="255"/>
      <c r="T148" s="258"/>
      <c r="U148" s="214">
        <f t="shared" si="40"/>
        <v>0</v>
      </c>
      <c r="V148" s="218">
        <f t="shared" si="40"/>
        <v>0</v>
      </c>
      <c r="W148" s="218">
        <f t="shared" si="40"/>
        <v>0</v>
      </c>
      <c r="X148" s="218">
        <f t="shared" si="40"/>
        <v>0</v>
      </c>
      <c r="Y148" s="212">
        <f t="shared" si="40"/>
        <v>0</v>
      </c>
      <c r="Z148" s="214">
        <f t="shared" si="39"/>
        <v>0</v>
      </c>
      <c r="AA148" s="218">
        <f t="shared" si="39"/>
        <v>0</v>
      </c>
      <c r="AB148" s="218">
        <f t="shared" si="39"/>
        <v>0</v>
      </c>
      <c r="AC148" s="218">
        <f t="shared" si="39"/>
        <v>0</v>
      </c>
      <c r="AD148" s="212">
        <f t="shared" si="39"/>
        <v>0</v>
      </c>
      <c r="AE148" s="252"/>
      <c r="AF148" s="252"/>
      <c r="AH148" s="249">
        <f t="shared" si="41"/>
        <v>0</v>
      </c>
      <c r="AI148" s="238"/>
      <c r="AJ148" s="238"/>
      <c r="AK148" s="238"/>
      <c r="AL148" s="239"/>
      <c r="AM148" s="254"/>
      <c r="AN148" s="262"/>
      <c r="AO148" s="249">
        <f t="shared" si="43"/>
        <v>0</v>
      </c>
      <c r="AP148" s="238"/>
      <c r="AQ148" s="238"/>
      <c r="AR148" s="238"/>
      <c r="AS148" s="242"/>
      <c r="AT148" s="214">
        <f t="shared" ref="AT148:AT211" si="50">SUM(AU148:AX148)</f>
        <v>0</v>
      </c>
      <c r="AU148" s="238"/>
      <c r="AV148" s="238"/>
      <c r="AW148" s="238"/>
      <c r="AX148" s="239"/>
      <c r="AY148" s="249">
        <f t="shared" si="44"/>
        <v>0</v>
      </c>
      <c r="AZ148" s="238"/>
      <c r="BA148" s="238"/>
      <c r="BB148" s="238"/>
      <c r="BC148" s="246"/>
      <c r="BD148" s="254"/>
      <c r="BE148" s="252"/>
      <c r="BF148" s="249">
        <f t="shared" si="45"/>
        <v>0</v>
      </c>
      <c r="BG148" s="238"/>
      <c r="BH148" s="238"/>
      <c r="BI148" s="238"/>
      <c r="BJ148" s="239"/>
      <c r="BK148" s="249">
        <f t="shared" si="46"/>
        <v>0</v>
      </c>
      <c r="BL148" s="238"/>
      <c r="BM148" s="238"/>
      <c r="BN148" s="238"/>
      <c r="BO148" s="246"/>
      <c r="BP148" s="223">
        <f t="shared" si="47"/>
        <v>0</v>
      </c>
      <c r="BQ148" s="238"/>
      <c r="BR148" s="238"/>
      <c r="BS148" s="238"/>
      <c r="BT148" s="246"/>
      <c r="BU148" s="249">
        <f t="shared" si="48"/>
        <v>0</v>
      </c>
      <c r="BV148" s="238"/>
      <c r="BW148" s="238"/>
      <c r="BX148" s="238"/>
      <c r="BY148" s="246"/>
      <c r="CA148" s="222">
        <v>133</v>
      </c>
      <c r="CF148" s="216">
        <f t="shared" si="49"/>
        <v>0</v>
      </c>
    </row>
    <row r="149" spans="1:84" x14ac:dyDescent="0.15">
      <c r="A149" s="213">
        <f t="shared" si="42"/>
        <v>135</v>
      </c>
      <c r="B149" s="236"/>
      <c r="C149" s="880"/>
      <c r="D149" s="851"/>
      <c r="E149" s="134"/>
      <c r="F149" s="135"/>
      <c r="G149" s="226"/>
      <c r="H149" s="263"/>
      <c r="I149" s="230"/>
      <c r="J149" s="231"/>
      <c r="K149" s="232"/>
      <c r="L149" s="232"/>
      <c r="M149" s="232"/>
      <c r="N149" s="232"/>
      <c r="O149" s="232"/>
      <c r="P149" s="232"/>
      <c r="Q149" s="233"/>
      <c r="R149" s="255"/>
      <c r="S149" s="255"/>
      <c r="T149" s="258"/>
      <c r="U149" s="214">
        <f t="shared" si="40"/>
        <v>0</v>
      </c>
      <c r="V149" s="218">
        <f t="shared" si="40"/>
        <v>0</v>
      </c>
      <c r="W149" s="218">
        <f t="shared" si="40"/>
        <v>0</v>
      </c>
      <c r="X149" s="218">
        <f t="shared" si="40"/>
        <v>0</v>
      </c>
      <c r="Y149" s="212">
        <f t="shared" si="40"/>
        <v>0</v>
      </c>
      <c r="Z149" s="214">
        <f t="shared" si="39"/>
        <v>0</v>
      </c>
      <c r="AA149" s="218">
        <f t="shared" si="39"/>
        <v>0</v>
      </c>
      <c r="AB149" s="218">
        <f t="shared" si="39"/>
        <v>0</v>
      </c>
      <c r="AC149" s="218">
        <f t="shared" si="39"/>
        <v>0</v>
      </c>
      <c r="AD149" s="212">
        <f t="shared" si="39"/>
        <v>0</v>
      </c>
      <c r="AE149" s="252"/>
      <c r="AF149" s="252"/>
      <c r="AH149" s="249">
        <f t="shared" si="41"/>
        <v>0</v>
      </c>
      <c r="AI149" s="238"/>
      <c r="AJ149" s="238"/>
      <c r="AK149" s="238"/>
      <c r="AL149" s="239"/>
      <c r="AM149" s="254"/>
      <c r="AN149" s="262"/>
      <c r="AO149" s="249">
        <f t="shared" si="43"/>
        <v>0</v>
      </c>
      <c r="AP149" s="238"/>
      <c r="AQ149" s="238"/>
      <c r="AR149" s="238"/>
      <c r="AS149" s="242"/>
      <c r="AT149" s="214">
        <f t="shared" si="50"/>
        <v>0</v>
      </c>
      <c r="AU149" s="238"/>
      <c r="AV149" s="238"/>
      <c r="AW149" s="238"/>
      <c r="AX149" s="239"/>
      <c r="AY149" s="249">
        <f t="shared" si="44"/>
        <v>0</v>
      </c>
      <c r="AZ149" s="238"/>
      <c r="BA149" s="238"/>
      <c r="BB149" s="238"/>
      <c r="BC149" s="246"/>
      <c r="BD149" s="254"/>
      <c r="BE149" s="252"/>
      <c r="BF149" s="249">
        <f t="shared" si="45"/>
        <v>0</v>
      </c>
      <c r="BG149" s="238"/>
      <c r="BH149" s="238"/>
      <c r="BI149" s="238"/>
      <c r="BJ149" s="239"/>
      <c r="BK149" s="249">
        <f t="shared" si="46"/>
        <v>0</v>
      </c>
      <c r="BL149" s="238"/>
      <c r="BM149" s="238"/>
      <c r="BN149" s="238"/>
      <c r="BO149" s="246"/>
      <c r="BP149" s="223">
        <f t="shared" si="47"/>
        <v>0</v>
      </c>
      <c r="BQ149" s="238"/>
      <c r="BR149" s="238"/>
      <c r="BS149" s="238"/>
      <c r="BT149" s="246"/>
      <c r="BU149" s="249">
        <f t="shared" si="48"/>
        <v>0</v>
      </c>
      <c r="BV149" s="238"/>
      <c r="BW149" s="238"/>
      <c r="BX149" s="238"/>
      <c r="BY149" s="246"/>
      <c r="CA149" s="222">
        <v>134</v>
      </c>
      <c r="CF149" s="216">
        <f t="shared" si="49"/>
        <v>0</v>
      </c>
    </row>
    <row r="150" spans="1:84" x14ac:dyDescent="0.15">
      <c r="A150" s="213">
        <f t="shared" si="42"/>
        <v>136</v>
      </c>
      <c r="B150" s="236"/>
      <c r="C150" s="880"/>
      <c r="D150" s="851"/>
      <c r="E150" s="134"/>
      <c r="F150" s="135"/>
      <c r="G150" s="226"/>
      <c r="H150" s="263"/>
      <c r="I150" s="230"/>
      <c r="J150" s="231"/>
      <c r="K150" s="232"/>
      <c r="L150" s="232"/>
      <c r="M150" s="232"/>
      <c r="N150" s="232"/>
      <c r="O150" s="232"/>
      <c r="P150" s="232"/>
      <c r="Q150" s="233"/>
      <c r="R150" s="255"/>
      <c r="S150" s="255"/>
      <c r="T150" s="258"/>
      <c r="U150" s="214">
        <f t="shared" si="40"/>
        <v>0</v>
      </c>
      <c r="V150" s="218">
        <f t="shared" si="40"/>
        <v>0</v>
      </c>
      <c r="W150" s="218">
        <f t="shared" si="40"/>
        <v>0</v>
      </c>
      <c r="X150" s="218">
        <f t="shared" si="40"/>
        <v>0</v>
      </c>
      <c r="Y150" s="212">
        <f t="shared" si="40"/>
        <v>0</v>
      </c>
      <c r="Z150" s="214">
        <f t="shared" si="39"/>
        <v>0</v>
      </c>
      <c r="AA150" s="218">
        <f t="shared" si="39"/>
        <v>0</v>
      </c>
      <c r="AB150" s="218">
        <f t="shared" si="39"/>
        <v>0</v>
      </c>
      <c r="AC150" s="218">
        <f t="shared" si="39"/>
        <v>0</v>
      </c>
      <c r="AD150" s="212">
        <f t="shared" si="39"/>
        <v>0</v>
      </c>
      <c r="AE150" s="252"/>
      <c r="AF150" s="252"/>
      <c r="AH150" s="249">
        <f t="shared" si="41"/>
        <v>0</v>
      </c>
      <c r="AI150" s="238"/>
      <c r="AJ150" s="238"/>
      <c r="AK150" s="238"/>
      <c r="AL150" s="239"/>
      <c r="AM150" s="254"/>
      <c r="AN150" s="262"/>
      <c r="AO150" s="249">
        <f t="shared" si="43"/>
        <v>0</v>
      </c>
      <c r="AP150" s="238"/>
      <c r="AQ150" s="238"/>
      <c r="AR150" s="238"/>
      <c r="AS150" s="242"/>
      <c r="AT150" s="214">
        <f t="shared" si="50"/>
        <v>0</v>
      </c>
      <c r="AU150" s="238"/>
      <c r="AV150" s="238"/>
      <c r="AW150" s="238"/>
      <c r="AX150" s="239"/>
      <c r="AY150" s="249">
        <f t="shared" si="44"/>
        <v>0</v>
      </c>
      <c r="AZ150" s="238"/>
      <c r="BA150" s="238"/>
      <c r="BB150" s="238"/>
      <c r="BC150" s="246"/>
      <c r="BD150" s="254"/>
      <c r="BE150" s="252"/>
      <c r="BF150" s="249">
        <f t="shared" si="45"/>
        <v>0</v>
      </c>
      <c r="BG150" s="238"/>
      <c r="BH150" s="238"/>
      <c r="BI150" s="238"/>
      <c r="BJ150" s="239"/>
      <c r="BK150" s="249">
        <f t="shared" si="46"/>
        <v>0</v>
      </c>
      <c r="BL150" s="238"/>
      <c r="BM150" s="238"/>
      <c r="BN150" s="238"/>
      <c r="BO150" s="246"/>
      <c r="BP150" s="223">
        <f t="shared" si="47"/>
        <v>0</v>
      </c>
      <c r="BQ150" s="238"/>
      <c r="BR150" s="238"/>
      <c r="BS150" s="238"/>
      <c r="BT150" s="246"/>
      <c r="BU150" s="249">
        <f t="shared" si="48"/>
        <v>0</v>
      </c>
      <c r="BV150" s="238"/>
      <c r="BW150" s="238"/>
      <c r="BX150" s="238"/>
      <c r="BY150" s="246"/>
      <c r="CA150" s="222">
        <v>135</v>
      </c>
      <c r="CF150" s="216">
        <f t="shared" si="49"/>
        <v>0</v>
      </c>
    </row>
    <row r="151" spans="1:84" x14ac:dyDescent="0.15">
      <c r="A151" s="213">
        <f t="shared" si="42"/>
        <v>137</v>
      </c>
      <c r="B151" s="236"/>
      <c r="C151" s="880"/>
      <c r="D151" s="851"/>
      <c r="E151" s="134"/>
      <c r="F151" s="135"/>
      <c r="G151" s="226"/>
      <c r="H151" s="263"/>
      <c r="I151" s="230"/>
      <c r="J151" s="231"/>
      <c r="K151" s="232"/>
      <c r="L151" s="232"/>
      <c r="M151" s="232"/>
      <c r="N151" s="232"/>
      <c r="O151" s="232"/>
      <c r="P151" s="232"/>
      <c r="Q151" s="233"/>
      <c r="R151" s="255"/>
      <c r="S151" s="255"/>
      <c r="T151" s="258"/>
      <c r="U151" s="214">
        <f t="shared" si="40"/>
        <v>0</v>
      </c>
      <c r="V151" s="218">
        <f t="shared" si="40"/>
        <v>0</v>
      </c>
      <c r="W151" s="218">
        <f t="shared" si="40"/>
        <v>0</v>
      </c>
      <c r="X151" s="218">
        <f t="shared" si="40"/>
        <v>0</v>
      </c>
      <c r="Y151" s="212">
        <f t="shared" si="40"/>
        <v>0</v>
      </c>
      <c r="Z151" s="214">
        <f t="shared" si="39"/>
        <v>0</v>
      </c>
      <c r="AA151" s="218">
        <f t="shared" si="39"/>
        <v>0</v>
      </c>
      <c r="AB151" s="218">
        <f t="shared" si="39"/>
        <v>0</v>
      </c>
      <c r="AC151" s="218">
        <f t="shared" si="39"/>
        <v>0</v>
      </c>
      <c r="AD151" s="212">
        <f t="shared" si="39"/>
        <v>0</v>
      </c>
      <c r="AE151" s="252"/>
      <c r="AF151" s="252"/>
      <c r="AH151" s="249">
        <f t="shared" si="41"/>
        <v>0</v>
      </c>
      <c r="AI151" s="238"/>
      <c r="AJ151" s="238"/>
      <c r="AK151" s="238"/>
      <c r="AL151" s="239"/>
      <c r="AM151" s="254"/>
      <c r="AN151" s="262"/>
      <c r="AO151" s="249">
        <f t="shared" si="43"/>
        <v>0</v>
      </c>
      <c r="AP151" s="238"/>
      <c r="AQ151" s="238"/>
      <c r="AR151" s="238"/>
      <c r="AS151" s="242"/>
      <c r="AT151" s="214">
        <f t="shared" si="50"/>
        <v>0</v>
      </c>
      <c r="AU151" s="238"/>
      <c r="AV151" s="238"/>
      <c r="AW151" s="238"/>
      <c r="AX151" s="239"/>
      <c r="AY151" s="249">
        <f t="shared" si="44"/>
        <v>0</v>
      </c>
      <c r="AZ151" s="238"/>
      <c r="BA151" s="238"/>
      <c r="BB151" s="238"/>
      <c r="BC151" s="246"/>
      <c r="BD151" s="254"/>
      <c r="BE151" s="252"/>
      <c r="BF151" s="249">
        <f t="shared" si="45"/>
        <v>0</v>
      </c>
      <c r="BG151" s="238"/>
      <c r="BH151" s="238"/>
      <c r="BI151" s="238"/>
      <c r="BJ151" s="239"/>
      <c r="BK151" s="249">
        <f t="shared" si="46"/>
        <v>0</v>
      </c>
      <c r="BL151" s="238"/>
      <c r="BM151" s="238"/>
      <c r="BN151" s="238"/>
      <c r="BO151" s="246"/>
      <c r="BP151" s="223">
        <f t="shared" si="47"/>
        <v>0</v>
      </c>
      <c r="BQ151" s="238"/>
      <c r="BR151" s="238"/>
      <c r="BS151" s="238"/>
      <c r="BT151" s="246"/>
      <c r="BU151" s="249">
        <f t="shared" si="48"/>
        <v>0</v>
      </c>
      <c r="BV151" s="238"/>
      <c r="BW151" s="238"/>
      <c r="BX151" s="238"/>
      <c r="BY151" s="246"/>
      <c r="CA151" s="222">
        <v>136</v>
      </c>
      <c r="CF151" s="216">
        <f t="shared" si="49"/>
        <v>0</v>
      </c>
    </row>
    <row r="152" spans="1:84" x14ac:dyDescent="0.15">
      <c r="A152" s="213">
        <f t="shared" si="42"/>
        <v>138</v>
      </c>
      <c r="B152" s="236"/>
      <c r="C152" s="880"/>
      <c r="D152" s="851"/>
      <c r="E152" s="134"/>
      <c r="F152" s="135"/>
      <c r="G152" s="226"/>
      <c r="H152" s="263"/>
      <c r="I152" s="230"/>
      <c r="J152" s="231"/>
      <c r="K152" s="232"/>
      <c r="L152" s="232"/>
      <c r="M152" s="232"/>
      <c r="N152" s="232"/>
      <c r="O152" s="232"/>
      <c r="P152" s="232"/>
      <c r="Q152" s="233"/>
      <c r="R152" s="255"/>
      <c r="S152" s="255"/>
      <c r="T152" s="258"/>
      <c r="U152" s="214">
        <f t="shared" si="40"/>
        <v>0</v>
      </c>
      <c r="V152" s="218">
        <f t="shared" si="40"/>
        <v>0</v>
      </c>
      <c r="W152" s="218">
        <f t="shared" si="40"/>
        <v>0</v>
      </c>
      <c r="X152" s="218">
        <f t="shared" si="40"/>
        <v>0</v>
      </c>
      <c r="Y152" s="212">
        <f t="shared" si="40"/>
        <v>0</v>
      </c>
      <c r="Z152" s="214">
        <f t="shared" si="39"/>
        <v>0</v>
      </c>
      <c r="AA152" s="218">
        <f t="shared" si="39"/>
        <v>0</v>
      </c>
      <c r="AB152" s="218">
        <f t="shared" si="39"/>
        <v>0</v>
      </c>
      <c r="AC152" s="218">
        <f t="shared" si="39"/>
        <v>0</v>
      </c>
      <c r="AD152" s="212">
        <f t="shared" si="39"/>
        <v>0</v>
      </c>
      <c r="AE152" s="252"/>
      <c r="AF152" s="252"/>
      <c r="AH152" s="249">
        <f t="shared" si="41"/>
        <v>0</v>
      </c>
      <c r="AI152" s="238"/>
      <c r="AJ152" s="238"/>
      <c r="AK152" s="238"/>
      <c r="AL152" s="239"/>
      <c r="AM152" s="254"/>
      <c r="AN152" s="262"/>
      <c r="AO152" s="249">
        <f t="shared" si="43"/>
        <v>0</v>
      </c>
      <c r="AP152" s="238"/>
      <c r="AQ152" s="238"/>
      <c r="AR152" s="238"/>
      <c r="AS152" s="242"/>
      <c r="AT152" s="214">
        <f t="shared" si="50"/>
        <v>0</v>
      </c>
      <c r="AU152" s="238"/>
      <c r="AV152" s="238"/>
      <c r="AW152" s="238"/>
      <c r="AX152" s="239"/>
      <c r="AY152" s="249">
        <f t="shared" si="44"/>
        <v>0</v>
      </c>
      <c r="AZ152" s="238"/>
      <c r="BA152" s="238"/>
      <c r="BB152" s="238"/>
      <c r="BC152" s="246"/>
      <c r="BD152" s="254"/>
      <c r="BE152" s="252"/>
      <c r="BF152" s="249">
        <f t="shared" si="45"/>
        <v>0</v>
      </c>
      <c r="BG152" s="238"/>
      <c r="BH152" s="238"/>
      <c r="BI152" s="238"/>
      <c r="BJ152" s="239"/>
      <c r="BK152" s="249">
        <f t="shared" si="46"/>
        <v>0</v>
      </c>
      <c r="BL152" s="238"/>
      <c r="BM152" s="238"/>
      <c r="BN152" s="238"/>
      <c r="BO152" s="246"/>
      <c r="BP152" s="223">
        <f t="shared" si="47"/>
        <v>0</v>
      </c>
      <c r="BQ152" s="238"/>
      <c r="BR152" s="238"/>
      <c r="BS152" s="238"/>
      <c r="BT152" s="246"/>
      <c r="BU152" s="249">
        <f t="shared" si="48"/>
        <v>0</v>
      </c>
      <c r="BV152" s="238"/>
      <c r="BW152" s="238"/>
      <c r="BX152" s="238"/>
      <c r="BY152" s="246"/>
      <c r="CA152" s="222">
        <v>137</v>
      </c>
      <c r="CF152" s="216">
        <f t="shared" si="49"/>
        <v>0</v>
      </c>
    </row>
    <row r="153" spans="1:84" x14ac:dyDescent="0.15">
      <c r="A153" s="213">
        <f t="shared" si="42"/>
        <v>139</v>
      </c>
      <c r="B153" s="236"/>
      <c r="C153" s="880"/>
      <c r="D153" s="851"/>
      <c r="E153" s="134"/>
      <c r="F153" s="135"/>
      <c r="G153" s="226"/>
      <c r="H153" s="263"/>
      <c r="I153" s="230"/>
      <c r="J153" s="231"/>
      <c r="K153" s="232"/>
      <c r="L153" s="232"/>
      <c r="M153" s="232"/>
      <c r="N153" s="232"/>
      <c r="O153" s="232"/>
      <c r="P153" s="232"/>
      <c r="Q153" s="233"/>
      <c r="R153" s="255"/>
      <c r="S153" s="255"/>
      <c r="T153" s="258"/>
      <c r="U153" s="214">
        <f t="shared" si="40"/>
        <v>0</v>
      </c>
      <c r="V153" s="218">
        <f t="shared" si="40"/>
        <v>0</v>
      </c>
      <c r="W153" s="218">
        <f t="shared" si="40"/>
        <v>0</v>
      </c>
      <c r="X153" s="218">
        <f t="shared" si="40"/>
        <v>0</v>
      </c>
      <c r="Y153" s="212">
        <f t="shared" si="40"/>
        <v>0</v>
      </c>
      <c r="Z153" s="214">
        <f t="shared" si="39"/>
        <v>0</v>
      </c>
      <c r="AA153" s="218">
        <f t="shared" si="39"/>
        <v>0</v>
      </c>
      <c r="AB153" s="218">
        <f t="shared" si="39"/>
        <v>0</v>
      </c>
      <c r="AC153" s="218">
        <f t="shared" si="39"/>
        <v>0</v>
      </c>
      <c r="AD153" s="212">
        <f t="shared" si="39"/>
        <v>0</v>
      </c>
      <c r="AE153" s="252"/>
      <c r="AF153" s="252"/>
      <c r="AH153" s="249">
        <f t="shared" si="41"/>
        <v>0</v>
      </c>
      <c r="AI153" s="238"/>
      <c r="AJ153" s="238"/>
      <c r="AK153" s="238"/>
      <c r="AL153" s="239"/>
      <c r="AM153" s="254"/>
      <c r="AN153" s="262"/>
      <c r="AO153" s="249">
        <f t="shared" si="43"/>
        <v>0</v>
      </c>
      <c r="AP153" s="238"/>
      <c r="AQ153" s="238"/>
      <c r="AR153" s="238"/>
      <c r="AS153" s="242"/>
      <c r="AT153" s="214">
        <f t="shared" si="50"/>
        <v>0</v>
      </c>
      <c r="AU153" s="238"/>
      <c r="AV153" s="238"/>
      <c r="AW153" s="238"/>
      <c r="AX153" s="239"/>
      <c r="AY153" s="249">
        <f t="shared" si="44"/>
        <v>0</v>
      </c>
      <c r="AZ153" s="238"/>
      <c r="BA153" s="238"/>
      <c r="BB153" s="238"/>
      <c r="BC153" s="246"/>
      <c r="BD153" s="254"/>
      <c r="BE153" s="252"/>
      <c r="BF153" s="249">
        <f t="shared" si="45"/>
        <v>0</v>
      </c>
      <c r="BG153" s="238"/>
      <c r="BH153" s="238"/>
      <c r="BI153" s="238"/>
      <c r="BJ153" s="239"/>
      <c r="BK153" s="249">
        <f t="shared" si="46"/>
        <v>0</v>
      </c>
      <c r="BL153" s="238"/>
      <c r="BM153" s="238"/>
      <c r="BN153" s="238"/>
      <c r="BO153" s="246"/>
      <c r="BP153" s="223">
        <f t="shared" si="47"/>
        <v>0</v>
      </c>
      <c r="BQ153" s="238"/>
      <c r="BR153" s="238"/>
      <c r="BS153" s="238"/>
      <c r="BT153" s="246"/>
      <c r="BU153" s="249">
        <f t="shared" si="48"/>
        <v>0</v>
      </c>
      <c r="BV153" s="238"/>
      <c r="BW153" s="238"/>
      <c r="BX153" s="238"/>
      <c r="BY153" s="246"/>
      <c r="CA153" s="222">
        <v>138</v>
      </c>
      <c r="CF153" s="216">
        <f t="shared" si="49"/>
        <v>0</v>
      </c>
    </row>
    <row r="154" spans="1:84" x14ac:dyDescent="0.15">
      <c r="A154" s="213">
        <f t="shared" si="42"/>
        <v>140</v>
      </c>
      <c r="B154" s="236"/>
      <c r="C154" s="880"/>
      <c r="D154" s="851"/>
      <c r="E154" s="134"/>
      <c r="F154" s="135"/>
      <c r="G154" s="226"/>
      <c r="H154" s="263"/>
      <c r="I154" s="230"/>
      <c r="J154" s="231"/>
      <c r="K154" s="232"/>
      <c r="L154" s="232"/>
      <c r="M154" s="232"/>
      <c r="N154" s="232"/>
      <c r="O154" s="232"/>
      <c r="P154" s="232"/>
      <c r="Q154" s="233"/>
      <c r="R154" s="255"/>
      <c r="S154" s="255"/>
      <c r="T154" s="258"/>
      <c r="U154" s="214">
        <f t="shared" si="40"/>
        <v>0</v>
      </c>
      <c r="V154" s="218">
        <f t="shared" si="40"/>
        <v>0</v>
      </c>
      <c r="W154" s="218">
        <f t="shared" si="40"/>
        <v>0</v>
      </c>
      <c r="X154" s="218">
        <f t="shared" si="40"/>
        <v>0</v>
      </c>
      <c r="Y154" s="212">
        <f t="shared" si="40"/>
        <v>0</v>
      </c>
      <c r="Z154" s="214">
        <f t="shared" si="39"/>
        <v>0</v>
      </c>
      <c r="AA154" s="218">
        <f t="shared" si="39"/>
        <v>0</v>
      </c>
      <c r="AB154" s="218">
        <f t="shared" si="39"/>
        <v>0</v>
      </c>
      <c r="AC154" s="218">
        <f t="shared" si="39"/>
        <v>0</v>
      </c>
      <c r="AD154" s="212">
        <f t="shared" si="39"/>
        <v>0</v>
      </c>
      <c r="AE154" s="252"/>
      <c r="AF154" s="252"/>
      <c r="AH154" s="249">
        <f t="shared" si="41"/>
        <v>0</v>
      </c>
      <c r="AI154" s="238"/>
      <c r="AJ154" s="238"/>
      <c r="AK154" s="238"/>
      <c r="AL154" s="239"/>
      <c r="AM154" s="254"/>
      <c r="AN154" s="262"/>
      <c r="AO154" s="249">
        <f t="shared" si="43"/>
        <v>0</v>
      </c>
      <c r="AP154" s="238"/>
      <c r="AQ154" s="238"/>
      <c r="AR154" s="238"/>
      <c r="AS154" s="242"/>
      <c r="AT154" s="214">
        <f t="shared" si="50"/>
        <v>0</v>
      </c>
      <c r="AU154" s="238"/>
      <c r="AV154" s="238"/>
      <c r="AW154" s="238"/>
      <c r="AX154" s="239"/>
      <c r="AY154" s="249">
        <f t="shared" si="44"/>
        <v>0</v>
      </c>
      <c r="AZ154" s="238"/>
      <c r="BA154" s="238"/>
      <c r="BB154" s="238"/>
      <c r="BC154" s="246"/>
      <c r="BD154" s="254"/>
      <c r="BE154" s="252"/>
      <c r="BF154" s="249">
        <f t="shared" si="45"/>
        <v>0</v>
      </c>
      <c r="BG154" s="238"/>
      <c r="BH154" s="238"/>
      <c r="BI154" s="238"/>
      <c r="BJ154" s="239"/>
      <c r="BK154" s="249">
        <f t="shared" si="46"/>
        <v>0</v>
      </c>
      <c r="BL154" s="238"/>
      <c r="BM154" s="238"/>
      <c r="BN154" s="238"/>
      <c r="BO154" s="246"/>
      <c r="BP154" s="223">
        <f t="shared" si="47"/>
        <v>0</v>
      </c>
      <c r="BQ154" s="238"/>
      <c r="BR154" s="238"/>
      <c r="BS154" s="238"/>
      <c r="BT154" s="246"/>
      <c r="BU154" s="249">
        <f t="shared" si="48"/>
        <v>0</v>
      </c>
      <c r="BV154" s="238"/>
      <c r="BW154" s="238"/>
      <c r="BX154" s="238"/>
      <c r="BY154" s="246"/>
      <c r="CA154" s="222">
        <v>139</v>
      </c>
      <c r="CF154" s="216">
        <f t="shared" si="49"/>
        <v>0</v>
      </c>
    </row>
    <row r="155" spans="1:84" x14ac:dyDescent="0.15">
      <c r="A155" s="213">
        <f t="shared" si="42"/>
        <v>141</v>
      </c>
      <c r="B155" s="236"/>
      <c r="C155" s="136"/>
      <c r="D155" s="851"/>
      <c r="E155" s="134"/>
      <c r="F155" s="852"/>
      <c r="G155" s="226"/>
      <c r="H155" s="264"/>
      <c r="I155" s="230"/>
      <c r="J155" s="231"/>
      <c r="K155" s="232"/>
      <c r="L155" s="232"/>
      <c r="M155" s="232"/>
      <c r="N155" s="232"/>
      <c r="O155" s="232"/>
      <c r="P155" s="232"/>
      <c r="Q155" s="233"/>
      <c r="R155" s="256"/>
      <c r="S155" s="256"/>
      <c r="T155" s="259"/>
      <c r="U155" s="214">
        <f t="shared" si="40"/>
        <v>0</v>
      </c>
      <c r="V155" s="218">
        <f t="shared" si="40"/>
        <v>0</v>
      </c>
      <c r="W155" s="218">
        <f t="shared" si="40"/>
        <v>0</v>
      </c>
      <c r="X155" s="218">
        <f t="shared" si="40"/>
        <v>0</v>
      </c>
      <c r="Y155" s="212">
        <f t="shared" si="40"/>
        <v>0</v>
      </c>
      <c r="Z155" s="214">
        <f t="shared" si="39"/>
        <v>0</v>
      </c>
      <c r="AA155" s="218">
        <f t="shared" si="39"/>
        <v>0</v>
      </c>
      <c r="AB155" s="218">
        <f t="shared" si="39"/>
        <v>0</v>
      </c>
      <c r="AC155" s="218">
        <f t="shared" si="39"/>
        <v>0</v>
      </c>
      <c r="AD155" s="212">
        <f t="shared" si="39"/>
        <v>0</v>
      </c>
      <c r="AE155" s="252"/>
      <c r="AF155" s="252"/>
      <c r="AH155" s="249">
        <f t="shared" si="41"/>
        <v>0</v>
      </c>
      <c r="AI155" s="238"/>
      <c r="AJ155" s="238"/>
      <c r="AK155" s="238"/>
      <c r="AL155" s="239"/>
      <c r="AM155" s="254"/>
      <c r="AN155" s="262"/>
      <c r="AO155" s="249">
        <f t="shared" si="43"/>
        <v>0</v>
      </c>
      <c r="AP155" s="238"/>
      <c r="AQ155" s="238"/>
      <c r="AR155" s="238"/>
      <c r="AS155" s="242"/>
      <c r="AT155" s="214">
        <f t="shared" si="50"/>
        <v>0</v>
      </c>
      <c r="AU155" s="238"/>
      <c r="AV155" s="238"/>
      <c r="AW155" s="238"/>
      <c r="AX155" s="239"/>
      <c r="AY155" s="249">
        <f t="shared" si="44"/>
        <v>0</v>
      </c>
      <c r="AZ155" s="238"/>
      <c r="BA155" s="238"/>
      <c r="BB155" s="238"/>
      <c r="BC155" s="246"/>
      <c r="BD155" s="254"/>
      <c r="BE155" s="252"/>
      <c r="BF155" s="249">
        <f t="shared" si="45"/>
        <v>0</v>
      </c>
      <c r="BG155" s="238"/>
      <c r="BH155" s="238"/>
      <c r="BI155" s="238"/>
      <c r="BJ155" s="239"/>
      <c r="BK155" s="249">
        <f t="shared" si="46"/>
        <v>0</v>
      </c>
      <c r="BL155" s="238"/>
      <c r="BM155" s="238"/>
      <c r="BN155" s="238"/>
      <c r="BO155" s="246"/>
      <c r="BP155" s="223">
        <f t="shared" si="47"/>
        <v>0</v>
      </c>
      <c r="BQ155" s="238"/>
      <c r="BR155" s="238"/>
      <c r="BS155" s="238"/>
      <c r="BT155" s="246"/>
      <c r="BU155" s="249">
        <f t="shared" si="48"/>
        <v>0</v>
      </c>
      <c r="BV155" s="238"/>
      <c r="BW155" s="238"/>
      <c r="BX155" s="238"/>
      <c r="BY155" s="246"/>
      <c r="CA155" s="222">
        <v>140</v>
      </c>
      <c r="CF155" s="216">
        <f t="shared" si="49"/>
        <v>0</v>
      </c>
    </row>
    <row r="156" spans="1:84" x14ac:dyDescent="0.15">
      <c r="A156" s="213">
        <f t="shared" si="42"/>
        <v>142</v>
      </c>
      <c r="B156" s="236"/>
      <c r="C156" s="136"/>
      <c r="D156" s="851"/>
      <c r="E156" s="134"/>
      <c r="F156" s="852"/>
      <c r="G156" s="226"/>
      <c r="H156" s="264"/>
      <c r="I156" s="230"/>
      <c r="J156" s="231"/>
      <c r="K156" s="232"/>
      <c r="L156" s="232"/>
      <c r="M156" s="232"/>
      <c r="N156" s="232"/>
      <c r="O156" s="232"/>
      <c r="P156" s="232"/>
      <c r="Q156" s="233"/>
      <c r="R156" s="256"/>
      <c r="S156" s="256"/>
      <c r="T156" s="259"/>
      <c r="U156" s="214">
        <f t="shared" si="40"/>
        <v>0</v>
      </c>
      <c r="V156" s="218">
        <f t="shared" si="40"/>
        <v>0</v>
      </c>
      <c r="W156" s="218">
        <f t="shared" si="40"/>
        <v>0</v>
      </c>
      <c r="X156" s="218">
        <f t="shared" si="40"/>
        <v>0</v>
      </c>
      <c r="Y156" s="212">
        <f t="shared" si="40"/>
        <v>0</v>
      </c>
      <c r="Z156" s="214">
        <f t="shared" si="39"/>
        <v>0</v>
      </c>
      <c r="AA156" s="218">
        <f t="shared" si="39"/>
        <v>0</v>
      </c>
      <c r="AB156" s="218">
        <f t="shared" si="39"/>
        <v>0</v>
      </c>
      <c r="AC156" s="218">
        <f t="shared" si="39"/>
        <v>0</v>
      </c>
      <c r="AD156" s="212">
        <f t="shared" si="39"/>
        <v>0</v>
      </c>
      <c r="AE156" s="252"/>
      <c r="AF156" s="252"/>
      <c r="AH156" s="249">
        <f t="shared" si="41"/>
        <v>0</v>
      </c>
      <c r="AI156" s="238"/>
      <c r="AJ156" s="238"/>
      <c r="AK156" s="238"/>
      <c r="AL156" s="239"/>
      <c r="AM156" s="254"/>
      <c r="AN156" s="262"/>
      <c r="AO156" s="249">
        <f t="shared" si="43"/>
        <v>0</v>
      </c>
      <c r="AP156" s="238"/>
      <c r="AQ156" s="238"/>
      <c r="AR156" s="238"/>
      <c r="AS156" s="242"/>
      <c r="AT156" s="214">
        <f t="shared" si="50"/>
        <v>0</v>
      </c>
      <c r="AU156" s="238"/>
      <c r="AV156" s="238"/>
      <c r="AW156" s="238"/>
      <c r="AX156" s="239"/>
      <c r="AY156" s="249">
        <f t="shared" si="44"/>
        <v>0</v>
      </c>
      <c r="AZ156" s="238"/>
      <c r="BA156" s="238"/>
      <c r="BB156" s="238"/>
      <c r="BC156" s="246"/>
      <c r="BD156" s="254"/>
      <c r="BE156" s="252"/>
      <c r="BF156" s="249">
        <f t="shared" si="45"/>
        <v>0</v>
      </c>
      <c r="BG156" s="238"/>
      <c r="BH156" s="238"/>
      <c r="BI156" s="238"/>
      <c r="BJ156" s="239"/>
      <c r="BK156" s="249">
        <f t="shared" si="46"/>
        <v>0</v>
      </c>
      <c r="BL156" s="238"/>
      <c r="BM156" s="238"/>
      <c r="BN156" s="238"/>
      <c r="BO156" s="246"/>
      <c r="BP156" s="223">
        <f t="shared" si="47"/>
        <v>0</v>
      </c>
      <c r="BQ156" s="238"/>
      <c r="BR156" s="238"/>
      <c r="BS156" s="238"/>
      <c r="BT156" s="246"/>
      <c r="BU156" s="249">
        <f t="shared" si="48"/>
        <v>0</v>
      </c>
      <c r="BV156" s="238"/>
      <c r="BW156" s="238"/>
      <c r="BX156" s="238"/>
      <c r="BY156" s="246"/>
      <c r="CA156" s="222">
        <v>141</v>
      </c>
      <c r="CF156" s="216">
        <f t="shared" si="49"/>
        <v>0</v>
      </c>
    </row>
    <row r="157" spans="1:84" x14ac:dyDescent="0.15">
      <c r="A157" s="213">
        <f t="shared" si="42"/>
        <v>143</v>
      </c>
      <c r="B157" s="236"/>
      <c r="C157" s="136"/>
      <c r="D157" s="851"/>
      <c r="E157" s="134"/>
      <c r="F157" s="852"/>
      <c r="G157" s="226"/>
      <c r="H157" s="264"/>
      <c r="I157" s="230"/>
      <c r="J157" s="231"/>
      <c r="K157" s="232"/>
      <c r="L157" s="232"/>
      <c r="M157" s="232"/>
      <c r="N157" s="232"/>
      <c r="O157" s="232"/>
      <c r="P157" s="232"/>
      <c r="Q157" s="233"/>
      <c r="R157" s="256"/>
      <c r="S157" s="256"/>
      <c r="T157" s="259"/>
      <c r="U157" s="214">
        <f t="shared" si="40"/>
        <v>0</v>
      </c>
      <c r="V157" s="218">
        <f t="shared" si="40"/>
        <v>0</v>
      </c>
      <c r="W157" s="218">
        <f t="shared" si="40"/>
        <v>0</v>
      </c>
      <c r="X157" s="218">
        <f t="shared" si="40"/>
        <v>0</v>
      </c>
      <c r="Y157" s="212">
        <f t="shared" si="40"/>
        <v>0</v>
      </c>
      <c r="Z157" s="214">
        <f t="shared" si="39"/>
        <v>0</v>
      </c>
      <c r="AA157" s="218">
        <f t="shared" si="39"/>
        <v>0</v>
      </c>
      <c r="AB157" s="218">
        <f t="shared" si="39"/>
        <v>0</v>
      </c>
      <c r="AC157" s="218">
        <f t="shared" si="39"/>
        <v>0</v>
      </c>
      <c r="AD157" s="212">
        <f t="shared" si="39"/>
        <v>0</v>
      </c>
      <c r="AE157" s="252"/>
      <c r="AF157" s="252"/>
      <c r="AH157" s="249">
        <f t="shared" si="41"/>
        <v>0</v>
      </c>
      <c r="AI157" s="238"/>
      <c r="AJ157" s="238"/>
      <c r="AK157" s="238"/>
      <c r="AL157" s="239"/>
      <c r="AM157" s="254"/>
      <c r="AN157" s="262"/>
      <c r="AO157" s="249">
        <f t="shared" si="43"/>
        <v>0</v>
      </c>
      <c r="AP157" s="238"/>
      <c r="AQ157" s="238"/>
      <c r="AR157" s="238"/>
      <c r="AS157" s="242"/>
      <c r="AT157" s="214">
        <f t="shared" si="50"/>
        <v>0</v>
      </c>
      <c r="AU157" s="238"/>
      <c r="AV157" s="238"/>
      <c r="AW157" s="238"/>
      <c r="AX157" s="239"/>
      <c r="AY157" s="249">
        <f t="shared" si="44"/>
        <v>0</v>
      </c>
      <c r="AZ157" s="238"/>
      <c r="BA157" s="238"/>
      <c r="BB157" s="238"/>
      <c r="BC157" s="246"/>
      <c r="BD157" s="254"/>
      <c r="BE157" s="252"/>
      <c r="BF157" s="249">
        <f t="shared" si="45"/>
        <v>0</v>
      </c>
      <c r="BG157" s="238"/>
      <c r="BH157" s="238"/>
      <c r="BI157" s="238"/>
      <c r="BJ157" s="239"/>
      <c r="BK157" s="249">
        <f t="shared" si="46"/>
        <v>0</v>
      </c>
      <c r="BL157" s="238"/>
      <c r="BM157" s="238"/>
      <c r="BN157" s="238"/>
      <c r="BO157" s="246"/>
      <c r="BP157" s="223">
        <f t="shared" si="47"/>
        <v>0</v>
      </c>
      <c r="BQ157" s="238"/>
      <c r="BR157" s="238"/>
      <c r="BS157" s="238"/>
      <c r="BT157" s="246"/>
      <c r="BU157" s="249">
        <f t="shared" si="48"/>
        <v>0</v>
      </c>
      <c r="BV157" s="238"/>
      <c r="BW157" s="238"/>
      <c r="BX157" s="238"/>
      <c r="BY157" s="246"/>
      <c r="CA157" s="222">
        <v>142</v>
      </c>
      <c r="CF157" s="216">
        <f t="shared" si="49"/>
        <v>0</v>
      </c>
    </row>
    <row r="158" spans="1:84" x14ac:dyDescent="0.15">
      <c r="A158" s="213">
        <f t="shared" si="42"/>
        <v>144</v>
      </c>
      <c r="B158" s="236"/>
      <c r="C158" s="136"/>
      <c r="D158" s="851"/>
      <c r="E158" s="134"/>
      <c r="F158" s="852"/>
      <c r="G158" s="226"/>
      <c r="H158" s="264"/>
      <c r="I158" s="230"/>
      <c r="J158" s="231"/>
      <c r="K158" s="232"/>
      <c r="L158" s="232"/>
      <c r="M158" s="232"/>
      <c r="N158" s="232"/>
      <c r="O158" s="232"/>
      <c r="P158" s="232"/>
      <c r="Q158" s="233"/>
      <c r="R158" s="256"/>
      <c r="S158" s="256"/>
      <c r="T158" s="259"/>
      <c r="U158" s="214">
        <f t="shared" si="40"/>
        <v>0</v>
      </c>
      <c r="V158" s="218">
        <f t="shared" si="40"/>
        <v>0</v>
      </c>
      <c r="W158" s="218">
        <f t="shared" si="40"/>
        <v>0</v>
      </c>
      <c r="X158" s="218">
        <f t="shared" si="40"/>
        <v>0</v>
      </c>
      <c r="Y158" s="212">
        <f t="shared" si="40"/>
        <v>0</v>
      </c>
      <c r="Z158" s="214">
        <f t="shared" si="39"/>
        <v>0</v>
      </c>
      <c r="AA158" s="218">
        <f t="shared" si="39"/>
        <v>0</v>
      </c>
      <c r="AB158" s="218">
        <f t="shared" si="39"/>
        <v>0</v>
      </c>
      <c r="AC158" s="218">
        <f t="shared" si="39"/>
        <v>0</v>
      </c>
      <c r="AD158" s="212">
        <f t="shared" si="39"/>
        <v>0</v>
      </c>
      <c r="AE158" s="252"/>
      <c r="AF158" s="252"/>
      <c r="AH158" s="249">
        <f t="shared" si="41"/>
        <v>0</v>
      </c>
      <c r="AI158" s="238"/>
      <c r="AJ158" s="238"/>
      <c r="AK158" s="238"/>
      <c r="AL158" s="239"/>
      <c r="AM158" s="254"/>
      <c r="AN158" s="262"/>
      <c r="AO158" s="249">
        <f t="shared" si="43"/>
        <v>0</v>
      </c>
      <c r="AP158" s="238"/>
      <c r="AQ158" s="238"/>
      <c r="AR158" s="238"/>
      <c r="AS158" s="242"/>
      <c r="AT158" s="214">
        <f t="shared" si="50"/>
        <v>0</v>
      </c>
      <c r="AU158" s="238"/>
      <c r="AV158" s="238"/>
      <c r="AW158" s="238"/>
      <c r="AX158" s="239"/>
      <c r="AY158" s="249">
        <f t="shared" si="44"/>
        <v>0</v>
      </c>
      <c r="AZ158" s="238"/>
      <c r="BA158" s="238"/>
      <c r="BB158" s="238"/>
      <c r="BC158" s="246"/>
      <c r="BD158" s="254"/>
      <c r="BE158" s="252"/>
      <c r="BF158" s="249">
        <f t="shared" si="45"/>
        <v>0</v>
      </c>
      <c r="BG158" s="238"/>
      <c r="BH158" s="238"/>
      <c r="BI158" s="238"/>
      <c r="BJ158" s="239"/>
      <c r="BK158" s="249">
        <f t="shared" si="46"/>
        <v>0</v>
      </c>
      <c r="BL158" s="238"/>
      <c r="BM158" s="238"/>
      <c r="BN158" s="238"/>
      <c r="BO158" s="246"/>
      <c r="BP158" s="223">
        <f t="shared" si="47"/>
        <v>0</v>
      </c>
      <c r="BQ158" s="238"/>
      <c r="BR158" s="238"/>
      <c r="BS158" s="238"/>
      <c r="BT158" s="246"/>
      <c r="BU158" s="249">
        <f t="shared" si="48"/>
        <v>0</v>
      </c>
      <c r="BV158" s="238"/>
      <c r="BW158" s="238"/>
      <c r="BX158" s="238"/>
      <c r="BY158" s="246"/>
      <c r="CA158" s="222">
        <v>143</v>
      </c>
      <c r="CF158" s="216">
        <f t="shared" si="49"/>
        <v>0</v>
      </c>
    </row>
    <row r="159" spans="1:84" x14ac:dyDescent="0.15">
      <c r="A159" s="213">
        <f t="shared" si="42"/>
        <v>145</v>
      </c>
      <c r="B159" s="236"/>
      <c r="C159" s="880"/>
      <c r="D159" s="133"/>
      <c r="E159" s="134"/>
      <c r="F159" s="135"/>
      <c r="G159" s="224"/>
      <c r="H159" s="263"/>
      <c r="I159" s="230"/>
      <c r="J159" s="231"/>
      <c r="K159" s="232"/>
      <c r="L159" s="232"/>
      <c r="M159" s="232"/>
      <c r="N159" s="232"/>
      <c r="O159" s="232"/>
      <c r="P159" s="232"/>
      <c r="Q159" s="233"/>
      <c r="R159" s="255"/>
      <c r="S159" s="255"/>
      <c r="T159" s="258"/>
      <c r="U159" s="214">
        <f t="shared" si="40"/>
        <v>0</v>
      </c>
      <c r="V159" s="218">
        <f t="shared" si="40"/>
        <v>0</v>
      </c>
      <c r="W159" s="218">
        <f t="shared" si="40"/>
        <v>0</v>
      </c>
      <c r="X159" s="218">
        <f t="shared" si="40"/>
        <v>0</v>
      </c>
      <c r="Y159" s="212">
        <f t="shared" si="40"/>
        <v>0</v>
      </c>
      <c r="Z159" s="214">
        <f t="shared" si="39"/>
        <v>0</v>
      </c>
      <c r="AA159" s="218">
        <f t="shared" si="39"/>
        <v>0</v>
      </c>
      <c r="AB159" s="218">
        <f t="shared" si="39"/>
        <v>0</v>
      </c>
      <c r="AC159" s="218">
        <f t="shared" si="39"/>
        <v>0</v>
      </c>
      <c r="AD159" s="212">
        <f t="shared" si="39"/>
        <v>0</v>
      </c>
      <c r="AE159" s="252"/>
      <c r="AF159" s="252"/>
      <c r="AH159" s="249">
        <f t="shared" si="41"/>
        <v>0</v>
      </c>
      <c r="AI159" s="238"/>
      <c r="AJ159" s="238"/>
      <c r="AK159" s="238"/>
      <c r="AL159" s="239"/>
      <c r="AM159" s="254"/>
      <c r="AN159" s="262"/>
      <c r="AO159" s="249">
        <f t="shared" si="43"/>
        <v>0</v>
      </c>
      <c r="AP159" s="238"/>
      <c r="AQ159" s="238"/>
      <c r="AR159" s="238"/>
      <c r="AS159" s="242"/>
      <c r="AT159" s="214">
        <f t="shared" si="50"/>
        <v>0</v>
      </c>
      <c r="AU159" s="238"/>
      <c r="AV159" s="238"/>
      <c r="AW159" s="238"/>
      <c r="AX159" s="239"/>
      <c r="AY159" s="249">
        <f t="shared" si="44"/>
        <v>0</v>
      </c>
      <c r="AZ159" s="238"/>
      <c r="BA159" s="238"/>
      <c r="BB159" s="238"/>
      <c r="BC159" s="246"/>
      <c r="BD159" s="254"/>
      <c r="BE159" s="252"/>
      <c r="BF159" s="249">
        <f t="shared" si="45"/>
        <v>0</v>
      </c>
      <c r="BG159" s="238"/>
      <c r="BH159" s="238"/>
      <c r="BI159" s="238"/>
      <c r="BJ159" s="239"/>
      <c r="BK159" s="249">
        <f t="shared" si="46"/>
        <v>0</v>
      </c>
      <c r="BL159" s="238"/>
      <c r="BM159" s="238"/>
      <c r="BN159" s="238"/>
      <c r="BO159" s="246"/>
      <c r="BP159" s="223">
        <f t="shared" si="47"/>
        <v>0</v>
      </c>
      <c r="BQ159" s="238"/>
      <c r="BR159" s="238"/>
      <c r="BS159" s="238"/>
      <c r="BT159" s="246"/>
      <c r="BU159" s="249">
        <f t="shared" si="48"/>
        <v>0</v>
      </c>
      <c r="BV159" s="238"/>
      <c r="BW159" s="238"/>
      <c r="BX159" s="238"/>
      <c r="BY159" s="246"/>
      <c r="CA159" s="222">
        <v>144</v>
      </c>
      <c r="CF159" s="216">
        <f t="shared" si="49"/>
        <v>0</v>
      </c>
    </row>
    <row r="160" spans="1:84" x14ac:dyDescent="0.15">
      <c r="A160" s="213">
        <f t="shared" si="42"/>
        <v>146</v>
      </c>
      <c r="B160" s="236"/>
      <c r="C160" s="136"/>
      <c r="D160" s="851"/>
      <c r="E160" s="127"/>
      <c r="F160" s="135"/>
      <c r="G160" s="447"/>
      <c r="H160" s="264"/>
      <c r="I160" s="230"/>
      <c r="J160" s="231"/>
      <c r="K160" s="232"/>
      <c r="L160" s="232"/>
      <c r="M160" s="232"/>
      <c r="N160" s="232"/>
      <c r="O160" s="232"/>
      <c r="P160" s="232"/>
      <c r="Q160" s="233"/>
      <c r="R160" s="256"/>
      <c r="S160" s="256"/>
      <c r="T160" s="258"/>
      <c r="U160" s="214">
        <f t="shared" si="40"/>
        <v>0</v>
      </c>
      <c r="V160" s="218">
        <f t="shared" si="40"/>
        <v>0</v>
      </c>
      <c r="W160" s="218">
        <f t="shared" si="40"/>
        <v>0</v>
      </c>
      <c r="X160" s="218">
        <f t="shared" si="40"/>
        <v>0</v>
      </c>
      <c r="Y160" s="212">
        <f t="shared" si="40"/>
        <v>0</v>
      </c>
      <c r="Z160" s="215">
        <f t="shared" si="39"/>
        <v>0</v>
      </c>
      <c r="AA160" s="218">
        <f t="shared" si="39"/>
        <v>0</v>
      </c>
      <c r="AB160" s="218">
        <f t="shared" si="39"/>
        <v>0</v>
      </c>
      <c r="AC160" s="218">
        <f t="shared" si="39"/>
        <v>0</v>
      </c>
      <c r="AD160" s="212">
        <f t="shared" si="39"/>
        <v>0</v>
      </c>
      <c r="AE160" s="252"/>
      <c r="AF160" s="252"/>
      <c r="AH160" s="249">
        <f t="shared" si="41"/>
        <v>0</v>
      </c>
      <c r="AI160" s="238"/>
      <c r="AJ160" s="238"/>
      <c r="AK160" s="238"/>
      <c r="AL160" s="239"/>
      <c r="AM160" s="254"/>
      <c r="AN160" s="262"/>
      <c r="AO160" s="249">
        <f t="shared" si="43"/>
        <v>0</v>
      </c>
      <c r="AP160" s="238"/>
      <c r="AQ160" s="238"/>
      <c r="AR160" s="238"/>
      <c r="AS160" s="242"/>
      <c r="AT160" s="214">
        <f t="shared" si="50"/>
        <v>0</v>
      </c>
      <c r="AU160" s="238"/>
      <c r="AV160" s="238"/>
      <c r="AW160" s="238"/>
      <c r="AX160" s="239"/>
      <c r="AY160" s="250">
        <f t="shared" si="44"/>
        <v>0</v>
      </c>
      <c r="AZ160" s="238"/>
      <c r="BA160" s="238"/>
      <c r="BB160" s="238"/>
      <c r="BC160" s="246"/>
      <c r="BD160" s="254"/>
      <c r="BE160" s="252"/>
      <c r="BF160" s="249">
        <f t="shared" si="45"/>
        <v>0</v>
      </c>
      <c r="BG160" s="238"/>
      <c r="BH160" s="238"/>
      <c r="BI160" s="238"/>
      <c r="BJ160" s="239"/>
      <c r="BK160" s="249">
        <f t="shared" si="46"/>
        <v>0</v>
      </c>
      <c r="BL160" s="238"/>
      <c r="BM160" s="238"/>
      <c r="BN160" s="238"/>
      <c r="BO160" s="246"/>
      <c r="BP160" s="223">
        <f t="shared" si="47"/>
        <v>0</v>
      </c>
      <c r="BQ160" s="238"/>
      <c r="BR160" s="238"/>
      <c r="BS160" s="238"/>
      <c r="BT160" s="246"/>
      <c r="BU160" s="249">
        <f t="shared" si="48"/>
        <v>0</v>
      </c>
      <c r="BV160" s="238"/>
      <c r="BW160" s="238"/>
      <c r="BX160" s="238"/>
      <c r="BY160" s="246"/>
      <c r="CA160" s="222">
        <v>145</v>
      </c>
      <c r="CF160" s="216">
        <f t="shared" si="49"/>
        <v>0</v>
      </c>
    </row>
    <row r="161" spans="1:84" x14ac:dyDescent="0.15">
      <c r="A161" s="213">
        <f t="shared" si="42"/>
        <v>147</v>
      </c>
      <c r="B161" s="236"/>
      <c r="C161" s="136"/>
      <c r="D161" s="851"/>
      <c r="E161" s="127"/>
      <c r="F161" s="852"/>
      <c r="G161" s="226"/>
      <c r="H161" s="264"/>
      <c r="I161" s="230"/>
      <c r="J161" s="231"/>
      <c r="K161" s="232"/>
      <c r="L161" s="232"/>
      <c r="M161" s="232"/>
      <c r="N161" s="232"/>
      <c r="O161" s="232"/>
      <c r="P161" s="232"/>
      <c r="Q161" s="233"/>
      <c r="R161" s="256"/>
      <c r="S161" s="256"/>
      <c r="T161" s="259"/>
      <c r="U161" s="214">
        <f t="shared" si="40"/>
        <v>0</v>
      </c>
      <c r="V161" s="218">
        <f t="shared" si="40"/>
        <v>0</v>
      </c>
      <c r="W161" s="218">
        <f t="shared" si="40"/>
        <v>0</v>
      </c>
      <c r="X161" s="218">
        <f t="shared" si="40"/>
        <v>0</v>
      </c>
      <c r="Y161" s="212">
        <f t="shared" si="40"/>
        <v>0</v>
      </c>
      <c r="Z161" s="214">
        <f t="shared" si="39"/>
        <v>0</v>
      </c>
      <c r="AA161" s="218">
        <f t="shared" si="39"/>
        <v>0</v>
      </c>
      <c r="AB161" s="218">
        <f t="shared" si="39"/>
        <v>0</v>
      </c>
      <c r="AC161" s="218">
        <f t="shared" si="39"/>
        <v>0</v>
      </c>
      <c r="AD161" s="212">
        <f t="shared" si="39"/>
        <v>0</v>
      </c>
      <c r="AE161" s="252"/>
      <c r="AF161" s="252"/>
      <c r="AH161" s="249">
        <f t="shared" si="41"/>
        <v>0</v>
      </c>
      <c r="AI161" s="238"/>
      <c r="AJ161" s="238"/>
      <c r="AK161" s="238"/>
      <c r="AL161" s="239"/>
      <c r="AM161" s="254"/>
      <c r="AN161" s="262"/>
      <c r="AO161" s="249">
        <f t="shared" si="43"/>
        <v>0</v>
      </c>
      <c r="AP161" s="238"/>
      <c r="AQ161" s="238"/>
      <c r="AR161" s="238"/>
      <c r="AS161" s="242"/>
      <c r="AT161" s="214">
        <f t="shared" si="50"/>
        <v>0</v>
      </c>
      <c r="AU161" s="238"/>
      <c r="AV161" s="238"/>
      <c r="AW161" s="238"/>
      <c r="AX161" s="239"/>
      <c r="AY161" s="249">
        <f t="shared" si="44"/>
        <v>0</v>
      </c>
      <c r="AZ161" s="238"/>
      <c r="BA161" s="238"/>
      <c r="BB161" s="238"/>
      <c r="BC161" s="246"/>
      <c r="BD161" s="254"/>
      <c r="BE161" s="252"/>
      <c r="BF161" s="249">
        <f t="shared" si="45"/>
        <v>0</v>
      </c>
      <c r="BG161" s="238"/>
      <c r="BH161" s="238"/>
      <c r="BI161" s="238"/>
      <c r="BJ161" s="239"/>
      <c r="BK161" s="249">
        <f t="shared" si="46"/>
        <v>0</v>
      </c>
      <c r="BL161" s="238"/>
      <c r="BM161" s="238"/>
      <c r="BN161" s="238"/>
      <c r="BO161" s="246"/>
      <c r="BP161" s="223">
        <f t="shared" si="47"/>
        <v>0</v>
      </c>
      <c r="BQ161" s="238"/>
      <c r="BR161" s="238"/>
      <c r="BS161" s="238"/>
      <c r="BT161" s="246"/>
      <c r="BU161" s="249">
        <f t="shared" si="48"/>
        <v>0</v>
      </c>
      <c r="BV161" s="238"/>
      <c r="BW161" s="238"/>
      <c r="BX161" s="238"/>
      <c r="BY161" s="246"/>
      <c r="CA161" s="222">
        <v>146</v>
      </c>
      <c r="CF161" s="216">
        <f t="shared" si="49"/>
        <v>0</v>
      </c>
    </row>
    <row r="162" spans="1:84" x14ac:dyDescent="0.15">
      <c r="A162" s="213">
        <f t="shared" si="42"/>
        <v>148</v>
      </c>
      <c r="B162" s="236"/>
      <c r="C162" s="880"/>
      <c r="D162" s="851"/>
      <c r="E162" s="134"/>
      <c r="F162" s="135"/>
      <c r="G162" s="226"/>
      <c r="H162" s="263"/>
      <c r="I162" s="230"/>
      <c r="J162" s="231"/>
      <c r="K162" s="232"/>
      <c r="L162" s="232"/>
      <c r="M162" s="232"/>
      <c r="N162" s="232"/>
      <c r="O162" s="232"/>
      <c r="P162" s="232"/>
      <c r="Q162" s="233"/>
      <c r="R162" s="255"/>
      <c r="S162" s="255"/>
      <c r="T162" s="258"/>
      <c r="U162" s="214">
        <f t="shared" si="40"/>
        <v>0</v>
      </c>
      <c r="V162" s="218">
        <f t="shared" si="40"/>
        <v>0</v>
      </c>
      <c r="W162" s="218">
        <f t="shared" si="40"/>
        <v>0</v>
      </c>
      <c r="X162" s="218">
        <f t="shared" si="40"/>
        <v>0</v>
      </c>
      <c r="Y162" s="212">
        <f t="shared" si="40"/>
        <v>0</v>
      </c>
      <c r="Z162" s="214">
        <f t="shared" si="39"/>
        <v>0</v>
      </c>
      <c r="AA162" s="218">
        <f t="shared" si="39"/>
        <v>0</v>
      </c>
      <c r="AB162" s="218">
        <f t="shared" si="39"/>
        <v>0</v>
      </c>
      <c r="AC162" s="218">
        <f t="shared" si="39"/>
        <v>0</v>
      </c>
      <c r="AD162" s="212">
        <f t="shared" si="39"/>
        <v>0</v>
      </c>
      <c r="AE162" s="252"/>
      <c r="AF162" s="252"/>
      <c r="AH162" s="249">
        <f t="shared" si="41"/>
        <v>0</v>
      </c>
      <c r="AI162" s="238"/>
      <c r="AJ162" s="238"/>
      <c r="AK162" s="238"/>
      <c r="AL162" s="239"/>
      <c r="AM162" s="254"/>
      <c r="AN162" s="262"/>
      <c r="AO162" s="249">
        <f t="shared" si="43"/>
        <v>0</v>
      </c>
      <c r="AP162" s="238"/>
      <c r="AQ162" s="238"/>
      <c r="AR162" s="238"/>
      <c r="AS162" s="242"/>
      <c r="AT162" s="214">
        <f t="shared" si="50"/>
        <v>0</v>
      </c>
      <c r="AU162" s="238"/>
      <c r="AV162" s="238"/>
      <c r="AW162" s="238"/>
      <c r="AX162" s="239"/>
      <c r="AY162" s="249">
        <f t="shared" si="44"/>
        <v>0</v>
      </c>
      <c r="AZ162" s="238"/>
      <c r="BA162" s="238"/>
      <c r="BB162" s="238"/>
      <c r="BC162" s="246"/>
      <c r="BD162" s="254"/>
      <c r="BE162" s="252"/>
      <c r="BF162" s="249">
        <f t="shared" si="45"/>
        <v>0</v>
      </c>
      <c r="BG162" s="238"/>
      <c r="BH162" s="238"/>
      <c r="BI162" s="238"/>
      <c r="BJ162" s="239"/>
      <c r="BK162" s="249">
        <f t="shared" si="46"/>
        <v>0</v>
      </c>
      <c r="BL162" s="238"/>
      <c r="BM162" s="238"/>
      <c r="BN162" s="238"/>
      <c r="BO162" s="246"/>
      <c r="BP162" s="223">
        <f t="shared" si="47"/>
        <v>0</v>
      </c>
      <c r="BQ162" s="238"/>
      <c r="BR162" s="238"/>
      <c r="BS162" s="238"/>
      <c r="BT162" s="246"/>
      <c r="BU162" s="249">
        <f t="shared" si="48"/>
        <v>0</v>
      </c>
      <c r="BV162" s="238"/>
      <c r="BW162" s="238"/>
      <c r="BX162" s="238"/>
      <c r="BY162" s="246"/>
      <c r="CA162" s="222">
        <v>147</v>
      </c>
      <c r="CF162" s="216">
        <f t="shared" si="49"/>
        <v>0</v>
      </c>
    </row>
    <row r="163" spans="1:84" x14ac:dyDescent="0.15">
      <c r="A163" s="213">
        <f t="shared" si="42"/>
        <v>149</v>
      </c>
      <c r="B163" s="236"/>
      <c r="C163" s="880"/>
      <c r="D163" s="851"/>
      <c r="E163" s="134"/>
      <c r="F163" s="135"/>
      <c r="G163" s="226"/>
      <c r="H163" s="263"/>
      <c r="I163" s="230"/>
      <c r="J163" s="231"/>
      <c r="K163" s="232"/>
      <c r="L163" s="232"/>
      <c r="M163" s="232"/>
      <c r="N163" s="232"/>
      <c r="O163" s="232"/>
      <c r="P163" s="232"/>
      <c r="Q163" s="233"/>
      <c r="R163" s="255"/>
      <c r="S163" s="255"/>
      <c r="T163" s="258"/>
      <c r="U163" s="214">
        <f t="shared" si="40"/>
        <v>0</v>
      </c>
      <c r="V163" s="218">
        <f t="shared" si="40"/>
        <v>0</v>
      </c>
      <c r="W163" s="218">
        <f t="shared" si="40"/>
        <v>0</v>
      </c>
      <c r="X163" s="218">
        <f t="shared" si="40"/>
        <v>0</v>
      </c>
      <c r="Y163" s="212">
        <f t="shared" si="40"/>
        <v>0</v>
      </c>
      <c r="Z163" s="214">
        <f t="shared" si="39"/>
        <v>0</v>
      </c>
      <c r="AA163" s="218">
        <f t="shared" si="39"/>
        <v>0</v>
      </c>
      <c r="AB163" s="218">
        <f t="shared" si="39"/>
        <v>0</v>
      </c>
      <c r="AC163" s="218">
        <f t="shared" si="39"/>
        <v>0</v>
      </c>
      <c r="AD163" s="212">
        <f t="shared" si="39"/>
        <v>0</v>
      </c>
      <c r="AE163" s="252"/>
      <c r="AF163" s="252"/>
      <c r="AH163" s="249">
        <f t="shared" si="41"/>
        <v>0</v>
      </c>
      <c r="AI163" s="238"/>
      <c r="AJ163" s="238"/>
      <c r="AK163" s="238"/>
      <c r="AL163" s="239"/>
      <c r="AM163" s="254"/>
      <c r="AN163" s="262"/>
      <c r="AO163" s="249">
        <f t="shared" si="43"/>
        <v>0</v>
      </c>
      <c r="AP163" s="238"/>
      <c r="AQ163" s="238"/>
      <c r="AR163" s="238"/>
      <c r="AS163" s="242"/>
      <c r="AT163" s="214">
        <f t="shared" si="50"/>
        <v>0</v>
      </c>
      <c r="AU163" s="238"/>
      <c r="AV163" s="238"/>
      <c r="AW163" s="238"/>
      <c r="AX163" s="239"/>
      <c r="AY163" s="249">
        <f t="shared" si="44"/>
        <v>0</v>
      </c>
      <c r="AZ163" s="238"/>
      <c r="BA163" s="238"/>
      <c r="BB163" s="238"/>
      <c r="BC163" s="246"/>
      <c r="BD163" s="254"/>
      <c r="BE163" s="252"/>
      <c r="BF163" s="249">
        <f t="shared" si="45"/>
        <v>0</v>
      </c>
      <c r="BG163" s="238"/>
      <c r="BH163" s="238"/>
      <c r="BI163" s="238"/>
      <c r="BJ163" s="239"/>
      <c r="BK163" s="249">
        <f t="shared" si="46"/>
        <v>0</v>
      </c>
      <c r="BL163" s="238"/>
      <c r="BM163" s="238"/>
      <c r="BN163" s="238"/>
      <c r="BO163" s="246"/>
      <c r="BP163" s="223">
        <f t="shared" si="47"/>
        <v>0</v>
      </c>
      <c r="BQ163" s="238"/>
      <c r="BR163" s="238"/>
      <c r="BS163" s="238"/>
      <c r="BT163" s="246"/>
      <c r="BU163" s="249">
        <f t="shared" si="48"/>
        <v>0</v>
      </c>
      <c r="BV163" s="238"/>
      <c r="BW163" s="238"/>
      <c r="BX163" s="238"/>
      <c r="BY163" s="246"/>
      <c r="CA163" s="222">
        <v>148</v>
      </c>
      <c r="CB163" s="217"/>
      <c r="CC163" s="217"/>
      <c r="CD163" s="217"/>
      <c r="CE163" s="217"/>
      <c r="CF163" s="216">
        <f t="shared" si="49"/>
        <v>0</v>
      </c>
    </row>
    <row r="164" spans="1:84" x14ac:dyDescent="0.15">
      <c r="A164" s="213">
        <f t="shared" si="42"/>
        <v>150</v>
      </c>
      <c r="B164" s="236"/>
      <c r="C164" s="880"/>
      <c r="D164" s="851"/>
      <c r="E164" s="134"/>
      <c r="F164" s="135"/>
      <c r="G164" s="226"/>
      <c r="H164" s="263"/>
      <c r="I164" s="230"/>
      <c r="J164" s="231"/>
      <c r="K164" s="232"/>
      <c r="L164" s="232"/>
      <c r="M164" s="232"/>
      <c r="N164" s="232"/>
      <c r="O164" s="232"/>
      <c r="P164" s="232"/>
      <c r="Q164" s="233"/>
      <c r="R164" s="255"/>
      <c r="S164" s="255"/>
      <c r="T164" s="258"/>
      <c r="U164" s="214">
        <f t="shared" si="40"/>
        <v>0</v>
      </c>
      <c r="V164" s="218">
        <f t="shared" si="40"/>
        <v>0</v>
      </c>
      <c r="W164" s="218">
        <f t="shared" si="40"/>
        <v>0</v>
      </c>
      <c r="X164" s="218">
        <f t="shared" si="40"/>
        <v>0</v>
      </c>
      <c r="Y164" s="212">
        <f t="shared" si="40"/>
        <v>0</v>
      </c>
      <c r="Z164" s="214">
        <f t="shared" si="39"/>
        <v>0</v>
      </c>
      <c r="AA164" s="218">
        <f t="shared" si="39"/>
        <v>0</v>
      </c>
      <c r="AB164" s="218">
        <f t="shared" si="39"/>
        <v>0</v>
      </c>
      <c r="AC164" s="218">
        <f t="shared" si="39"/>
        <v>0</v>
      </c>
      <c r="AD164" s="212">
        <f t="shared" si="39"/>
        <v>0</v>
      </c>
      <c r="AE164" s="252"/>
      <c r="AF164" s="252"/>
      <c r="AH164" s="249">
        <f t="shared" si="41"/>
        <v>0</v>
      </c>
      <c r="AI164" s="238"/>
      <c r="AJ164" s="238"/>
      <c r="AK164" s="238"/>
      <c r="AL164" s="239"/>
      <c r="AM164" s="254"/>
      <c r="AN164" s="262"/>
      <c r="AO164" s="249">
        <f t="shared" si="43"/>
        <v>0</v>
      </c>
      <c r="AP164" s="238"/>
      <c r="AQ164" s="238"/>
      <c r="AR164" s="238"/>
      <c r="AS164" s="242"/>
      <c r="AT164" s="214">
        <f t="shared" si="50"/>
        <v>0</v>
      </c>
      <c r="AU164" s="238"/>
      <c r="AV164" s="238"/>
      <c r="AW164" s="238"/>
      <c r="AX164" s="239"/>
      <c r="AY164" s="249">
        <f t="shared" si="44"/>
        <v>0</v>
      </c>
      <c r="AZ164" s="238"/>
      <c r="BA164" s="238"/>
      <c r="BB164" s="238"/>
      <c r="BC164" s="246"/>
      <c r="BD164" s="254"/>
      <c r="BE164" s="252"/>
      <c r="BF164" s="249">
        <f t="shared" si="45"/>
        <v>0</v>
      </c>
      <c r="BG164" s="238"/>
      <c r="BH164" s="238"/>
      <c r="BI164" s="238"/>
      <c r="BJ164" s="239"/>
      <c r="BK164" s="249">
        <f t="shared" si="46"/>
        <v>0</v>
      </c>
      <c r="BL164" s="238"/>
      <c r="BM164" s="238"/>
      <c r="BN164" s="238"/>
      <c r="BO164" s="246"/>
      <c r="BP164" s="223">
        <f t="shared" si="47"/>
        <v>0</v>
      </c>
      <c r="BQ164" s="238"/>
      <c r="BR164" s="238"/>
      <c r="BS164" s="238"/>
      <c r="BT164" s="246"/>
      <c r="BU164" s="249">
        <f t="shared" si="48"/>
        <v>0</v>
      </c>
      <c r="BV164" s="238"/>
      <c r="BW164" s="238"/>
      <c r="BX164" s="238"/>
      <c r="BY164" s="246"/>
      <c r="CA164" s="222">
        <v>149</v>
      </c>
      <c r="CB164" s="217"/>
      <c r="CC164" s="217"/>
      <c r="CD164" s="217"/>
      <c r="CE164" s="217"/>
      <c r="CF164" s="216">
        <f t="shared" si="49"/>
        <v>0</v>
      </c>
    </row>
    <row r="165" spans="1:84" x14ac:dyDescent="0.15">
      <c r="A165" s="195">
        <f t="shared" si="42"/>
        <v>151</v>
      </c>
      <c r="B165" s="236"/>
      <c r="C165" s="136"/>
      <c r="D165" s="851"/>
      <c r="E165" s="127"/>
      <c r="F165" s="852"/>
      <c r="G165" s="226"/>
      <c r="H165" s="264"/>
      <c r="I165" s="230"/>
      <c r="J165" s="231"/>
      <c r="K165" s="234"/>
      <c r="L165" s="234"/>
      <c r="M165" s="234"/>
      <c r="N165" s="234"/>
      <c r="O165" s="234"/>
      <c r="P165" s="234"/>
      <c r="Q165" s="235"/>
      <c r="R165" s="256"/>
      <c r="S165" s="256"/>
      <c r="T165" s="259"/>
      <c r="U165" s="214">
        <f t="shared" si="40"/>
        <v>0</v>
      </c>
      <c r="V165" s="218">
        <f t="shared" si="40"/>
        <v>0</v>
      </c>
      <c r="W165" s="218">
        <f t="shared" si="40"/>
        <v>0</v>
      </c>
      <c r="X165" s="218">
        <f t="shared" si="40"/>
        <v>0</v>
      </c>
      <c r="Y165" s="212">
        <f t="shared" si="40"/>
        <v>0</v>
      </c>
      <c r="Z165" s="312">
        <f t="shared" si="39"/>
        <v>0</v>
      </c>
      <c r="AA165" s="220">
        <f t="shared" si="39"/>
        <v>0</v>
      </c>
      <c r="AB165" s="220">
        <f t="shared" si="39"/>
        <v>0</v>
      </c>
      <c r="AC165" s="220">
        <f t="shared" si="39"/>
        <v>0</v>
      </c>
      <c r="AD165" s="221">
        <f t="shared" si="39"/>
        <v>0</v>
      </c>
      <c r="AE165" s="252"/>
      <c r="AF165" s="252"/>
      <c r="AH165" s="249">
        <f t="shared" si="41"/>
        <v>0</v>
      </c>
      <c r="AI165" s="238"/>
      <c r="AJ165" s="238"/>
      <c r="AK165" s="238"/>
      <c r="AL165" s="239"/>
      <c r="AM165" s="254"/>
      <c r="AN165" s="262"/>
      <c r="AO165" s="249">
        <f t="shared" si="43"/>
        <v>0</v>
      </c>
      <c r="AP165" s="240"/>
      <c r="AQ165" s="240"/>
      <c r="AR165" s="240"/>
      <c r="AS165" s="243"/>
      <c r="AT165" s="214">
        <f t="shared" si="50"/>
        <v>0</v>
      </c>
      <c r="AU165" s="238"/>
      <c r="AV165" s="238"/>
      <c r="AW165" s="238"/>
      <c r="AX165" s="239"/>
      <c r="AY165" s="249">
        <f t="shared" si="44"/>
        <v>0</v>
      </c>
      <c r="AZ165" s="240"/>
      <c r="BA165" s="240"/>
      <c r="BB165" s="240"/>
      <c r="BC165" s="247"/>
      <c r="BD165" s="254"/>
      <c r="BE165" s="252"/>
      <c r="BF165" s="249">
        <f t="shared" si="45"/>
        <v>0</v>
      </c>
      <c r="BG165" s="238"/>
      <c r="BH165" s="238"/>
      <c r="BI165" s="238"/>
      <c r="BJ165" s="239"/>
      <c r="BK165" s="249">
        <f t="shared" si="46"/>
        <v>0</v>
      </c>
      <c r="BL165" s="240"/>
      <c r="BM165" s="240"/>
      <c r="BN165" s="240"/>
      <c r="BO165" s="247"/>
      <c r="BP165" s="223">
        <f t="shared" si="47"/>
        <v>0</v>
      </c>
      <c r="BQ165" s="238"/>
      <c r="BR165" s="238"/>
      <c r="BS165" s="238"/>
      <c r="BT165" s="246"/>
      <c r="BU165" s="249">
        <f t="shared" si="48"/>
        <v>0</v>
      </c>
      <c r="BV165" s="240"/>
      <c r="BW165" s="240"/>
      <c r="BX165" s="240"/>
      <c r="BY165" s="247"/>
      <c r="CA165" s="222">
        <v>150</v>
      </c>
      <c r="CF165" s="216">
        <f t="shared" si="49"/>
        <v>0</v>
      </c>
    </row>
    <row r="166" spans="1:84" x14ac:dyDescent="0.15">
      <c r="A166" s="213">
        <f t="shared" si="42"/>
        <v>152</v>
      </c>
      <c r="B166" s="236"/>
      <c r="C166" s="880"/>
      <c r="D166" s="851"/>
      <c r="E166" s="134"/>
      <c r="F166" s="135"/>
      <c r="G166" s="226"/>
      <c r="H166" s="263"/>
      <c r="I166" s="230"/>
      <c r="J166" s="231"/>
      <c r="K166" s="232"/>
      <c r="L166" s="232"/>
      <c r="M166" s="232"/>
      <c r="N166" s="232"/>
      <c r="O166" s="232"/>
      <c r="P166" s="232"/>
      <c r="Q166" s="233"/>
      <c r="R166" s="255"/>
      <c r="S166" s="255"/>
      <c r="T166" s="258"/>
      <c r="U166" s="214">
        <f t="shared" si="40"/>
        <v>0</v>
      </c>
      <c r="V166" s="218">
        <f t="shared" si="40"/>
        <v>0</v>
      </c>
      <c r="W166" s="218">
        <f t="shared" si="40"/>
        <v>0</v>
      </c>
      <c r="X166" s="218">
        <f t="shared" si="40"/>
        <v>0</v>
      </c>
      <c r="Y166" s="212">
        <f t="shared" si="40"/>
        <v>0</v>
      </c>
      <c r="Z166" s="889">
        <f t="shared" si="39"/>
        <v>0</v>
      </c>
      <c r="AA166" s="218">
        <f t="shared" si="39"/>
        <v>0</v>
      </c>
      <c r="AB166" s="218">
        <f t="shared" si="39"/>
        <v>0</v>
      </c>
      <c r="AC166" s="218">
        <f t="shared" si="39"/>
        <v>0</v>
      </c>
      <c r="AD166" s="212">
        <f t="shared" si="39"/>
        <v>0</v>
      </c>
      <c r="AE166" s="252"/>
      <c r="AF166" s="252"/>
      <c r="AH166" s="249">
        <f t="shared" si="41"/>
        <v>0</v>
      </c>
      <c r="AI166" s="238"/>
      <c r="AJ166" s="238"/>
      <c r="AK166" s="238"/>
      <c r="AL166" s="239"/>
      <c r="AM166" s="254"/>
      <c r="AN166" s="262"/>
      <c r="AO166" s="249">
        <f t="shared" si="43"/>
        <v>0</v>
      </c>
      <c r="AP166" s="238"/>
      <c r="AQ166" s="238"/>
      <c r="AR166" s="238"/>
      <c r="AS166" s="242"/>
      <c r="AT166" s="214">
        <f t="shared" si="50"/>
        <v>0</v>
      </c>
      <c r="AU166" s="238"/>
      <c r="AV166" s="238"/>
      <c r="AW166" s="238"/>
      <c r="AX166" s="239"/>
      <c r="AY166" s="575">
        <f t="shared" si="44"/>
        <v>0</v>
      </c>
      <c r="AZ166" s="238"/>
      <c r="BA166" s="238"/>
      <c r="BB166" s="238"/>
      <c r="BC166" s="246"/>
      <c r="BD166" s="254"/>
      <c r="BE166" s="252"/>
      <c r="BF166" s="249">
        <f t="shared" si="45"/>
        <v>0</v>
      </c>
      <c r="BG166" s="238"/>
      <c r="BH166" s="238"/>
      <c r="BI166" s="238"/>
      <c r="BJ166" s="239"/>
      <c r="BK166" s="249">
        <f t="shared" si="46"/>
        <v>0</v>
      </c>
      <c r="BL166" s="238"/>
      <c r="BM166" s="238"/>
      <c r="BN166" s="238"/>
      <c r="BO166" s="246"/>
      <c r="BP166" s="223">
        <f t="shared" si="47"/>
        <v>0</v>
      </c>
      <c r="BQ166" s="238"/>
      <c r="BR166" s="238"/>
      <c r="BS166" s="238"/>
      <c r="BT166" s="246"/>
      <c r="BU166" s="249">
        <f t="shared" si="48"/>
        <v>0</v>
      </c>
      <c r="BV166" s="238"/>
      <c r="BW166" s="238"/>
      <c r="BX166" s="238"/>
      <c r="BY166" s="246"/>
      <c r="CA166" s="222">
        <v>151</v>
      </c>
      <c r="CF166" s="216">
        <f t="shared" si="49"/>
        <v>0</v>
      </c>
    </row>
    <row r="167" spans="1:84" x14ac:dyDescent="0.15">
      <c r="A167" s="213">
        <f t="shared" si="42"/>
        <v>153</v>
      </c>
      <c r="B167" s="236"/>
      <c r="C167" s="880"/>
      <c r="D167" s="851"/>
      <c r="E167" s="134"/>
      <c r="F167" s="135"/>
      <c r="G167" s="226"/>
      <c r="H167" s="263"/>
      <c r="I167" s="230"/>
      <c r="J167" s="231"/>
      <c r="K167" s="232"/>
      <c r="L167" s="232"/>
      <c r="M167" s="232"/>
      <c r="N167" s="232"/>
      <c r="O167" s="232"/>
      <c r="P167" s="232"/>
      <c r="Q167" s="233"/>
      <c r="R167" s="255"/>
      <c r="S167" s="255"/>
      <c r="T167" s="258"/>
      <c r="U167" s="214">
        <f t="shared" si="40"/>
        <v>0</v>
      </c>
      <c r="V167" s="218">
        <f t="shared" si="40"/>
        <v>0</v>
      </c>
      <c r="W167" s="218">
        <f t="shared" si="40"/>
        <v>0</v>
      </c>
      <c r="X167" s="218">
        <f t="shared" si="40"/>
        <v>0</v>
      </c>
      <c r="Y167" s="212">
        <f t="shared" si="40"/>
        <v>0</v>
      </c>
      <c r="Z167" s="312">
        <f t="shared" ref="Z167:AD217" si="51">AT167+AY167+BF167+BK167+BP167+BU167</f>
        <v>0</v>
      </c>
      <c r="AA167" s="218">
        <f t="shared" si="51"/>
        <v>0</v>
      </c>
      <c r="AB167" s="218">
        <f t="shared" si="51"/>
        <v>0</v>
      </c>
      <c r="AC167" s="218">
        <f t="shared" si="51"/>
        <v>0</v>
      </c>
      <c r="AD167" s="212">
        <f t="shared" si="51"/>
        <v>0</v>
      </c>
      <c r="AE167" s="252"/>
      <c r="AF167" s="252"/>
      <c r="AH167" s="249">
        <f t="shared" si="41"/>
        <v>0</v>
      </c>
      <c r="AI167" s="238"/>
      <c r="AJ167" s="238"/>
      <c r="AK167" s="238"/>
      <c r="AL167" s="239"/>
      <c r="AM167" s="254"/>
      <c r="AN167" s="262"/>
      <c r="AO167" s="249">
        <f t="shared" si="43"/>
        <v>0</v>
      </c>
      <c r="AP167" s="238"/>
      <c r="AQ167" s="238"/>
      <c r="AR167" s="238"/>
      <c r="AS167" s="242"/>
      <c r="AT167" s="214">
        <f t="shared" si="50"/>
        <v>0</v>
      </c>
      <c r="AU167" s="238"/>
      <c r="AV167" s="238"/>
      <c r="AW167" s="238"/>
      <c r="AX167" s="239"/>
      <c r="AY167" s="249">
        <f t="shared" si="44"/>
        <v>0</v>
      </c>
      <c r="AZ167" s="238"/>
      <c r="BA167" s="238"/>
      <c r="BB167" s="238"/>
      <c r="BC167" s="246"/>
      <c r="BD167" s="254"/>
      <c r="BE167" s="252"/>
      <c r="BF167" s="249">
        <f t="shared" si="45"/>
        <v>0</v>
      </c>
      <c r="BG167" s="238"/>
      <c r="BH167" s="238"/>
      <c r="BI167" s="238"/>
      <c r="BJ167" s="239"/>
      <c r="BK167" s="249">
        <f t="shared" si="46"/>
        <v>0</v>
      </c>
      <c r="BL167" s="238"/>
      <c r="BM167" s="238"/>
      <c r="BN167" s="238"/>
      <c r="BO167" s="246"/>
      <c r="BP167" s="223">
        <f t="shared" si="47"/>
        <v>0</v>
      </c>
      <c r="BQ167" s="238"/>
      <c r="BR167" s="238"/>
      <c r="BS167" s="238"/>
      <c r="BT167" s="246"/>
      <c r="BU167" s="249">
        <f t="shared" si="48"/>
        <v>0</v>
      </c>
      <c r="BV167" s="238"/>
      <c r="BW167" s="238"/>
      <c r="BX167" s="238"/>
      <c r="BY167" s="246"/>
      <c r="CA167" s="222">
        <v>152</v>
      </c>
      <c r="CF167" s="216">
        <f t="shared" si="49"/>
        <v>0</v>
      </c>
    </row>
    <row r="168" spans="1:84" x14ac:dyDescent="0.15">
      <c r="A168" s="213">
        <f t="shared" si="42"/>
        <v>154</v>
      </c>
      <c r="B168" s="236"/>
      <c r="C168" s="880"/>
      <c r="D168" s="851"/>
      <c r="E168" s="134"/>
      <c r="F168" s="135"/>
      <c r="G168" s="226"/>
      <c r="H168" s="263"/>
      <c r="I168" s="230"/>
      <c r="J168" s="231"/>
      <c r="K168" s="232"/>
      <c r="L168" s="232"/>
      <c r="M168" s="232"/>
      <c r="N168" s="232"/>
      <c r="O168" s="232"/>
      <c r="P168" s="232"/>
      <c r="Q168" s="233"/>
      <c r="R168" s="255"/>
      <c r="S168" s="255"/>
      <c r="T168" s="258"/>
      <c r="U168" s="214">
        <f t="shared" si="40"/>
        <v>0</v>
      </c>
      <c r="V168" s="218">
        <f t="shared" si="40"/>
        <v>0</v>
      </c>
      <c r="W168" s="218">
        <f t="shared" si="40"/>
        <v>0</v>
      </c>
      <c r="X168" s="218">
        <f t="shared" si="40"/>
        <v>0</v>
      </c>
      <c r="Y168" s="212">
        <f t="shared" si="40"/>
        <v>0</v>
      </c>
      <c r="Z168" s="312">
        <f t="shared" si="51"/>
        <v>0</v>
      </c>
      <c r="AA168" s="218">
        <f t="shared" si="51"/>
        <v>0</v>
      </c>
      <c r="AB168" s="218">
        <f t="shared" si="51"/>
        <v>0</v>
      </c>
      <c r="AC168" s="218">
        <f t="shared" si="51"/>
        <v>0</v>
      </c>
      <c r="AD168" s="212">
        <f t="shared" si="51"/>
        <v>0</v>
      </c>
      <c r="AE168" s="252"/>
      <c r="AF168" s="252"/>
      <c r="AH168" s="249">
        <f t="shared" si="41"/>
        <v>0</v>
      </c>
      <c r="AI168" s="238"/>
      <c r="AJ168" s="238"/>
      <c r="AK168" s="238"/>
      <c r="AL168" s="239"/>
      <c r="AM168" s="254"/>
      <c r="AN168" s="262"/>
      <c r="AO168" s="249">
        <f t="shared" si="43"/>
        <v>0</v>
      </c>
      <c r="AP168" s="238"/>
      <c r="AQ168" s="238"/>
      <c r="AR168" s="238"/>
      <c r="AS168" s="242"/>
      <c r="AT168" s="214">
        <f t="shared" si="50"/>
        <v>0</v>
      </c>
      <c r="AU168" s="238"/>
      <c r="AV168" s="238"/>
      <c r="AW168" s="238"/>
      <c r="AX168" s="239"/>
      <c r="AY168" s="249">
        <f t="shared" si="44"/>
        <v>0</v>
      </c>
      <c r="AZ168" s="238"/>
      <c r="BA168" s="238"/>
      <c r="BB168" s="238"/>
      <c r="BC168" s="246"/>
      <c r="BD168" s="254"/>
      <c r="BE168" s="252"/>
      <c r="BF168" s="249">
        <f t="shared" si="45"/>
        <v>0</v>
      </c>
      <c r="BG168" s="238"/>
      <c r="BH168" s="238"/>
      <c r="BI168" s="238"/>
      <c r="BJ168" s="239"/>
      <c r="BK168" s="249">
        <f t="shared" si="46"/>
        <v>0</v>
      </c>
      <c r="BL168" s="238"/>
      <c r="BM168" s="238"/>
      <c r="BN168" s="238"/>
      <c r="BO168" s="246"/>
      <c r="BP168" s="223">
        <f t="shared" si="47"/>
        <v>0</v>
      </c>
      <c r="BQ168" s="238"/>
      <c r="BR168" s="238"/>
      <c r="BS168" s="238"/>
      <c r="BT168" s="246"/>
      <c r="BU168" s="249">
        <f t="shared" si="48"/>
        <v>0</v>
      </c>
      <c r="BV168" s="238"/>
      <c r="BW168" s="238"/>
      <c r="BX168" s="238"/>
      <c r="BY168" s="246"/>
      <c r="CA168" s="222">
        <v>153</v>
      </c>
      <c r="CF168" s="216">
        <f t="shared" si="49"/>
        <v>0</v>
      </c>
    </row>
    <row r="169" spans="1:84" x14ac:dyDescent="0.15">
      <c r="A169" s="213">
        <f t="shared" si="42"/>
        <v>155</v>
      </c>
      <c r="B169" s="236"/>
      <c r="C169" s="880"/>
      <c r="D169" s="851"/>
      <c r="E169" s="134"/>
      <c r="F169" s="135"/>
      <c r="G169" s="226"/>
      <c r="H169" s="263"/>
      <c r="I169" s="230"/>
      <c r="J169" s="231"/>
      <c r="K169" s="232"/>
      <c r="L169" s="232"/>
      <c r="M169" s="232"/>
      <c r="N169" s="232"/>
      <c r="O169" s="232"/>
      <c r="P169" s="232"/>
      <c r="Q169" s="233"/>
      <c r="R169" s="255"/>
      <c r="S169" s="255"/>
      <c r="T169" s="258"/>
      <c r="U169" s="214">
        <f t="shared" si="40"/>
        <v>0</v>
      </c>
      <c r="V169" s="218">
        <f t="shared" si="40"/>
        <v>0</v>
      </c>
      <c r="W169" s="218">
        <f t="shared" si="40"/>
        <v>0</v>
      </c>
      <c r="X169" s="218">
        <f t="shared" si="40"/>
        <v>0</v>
      </c>
      <c r="Y169" s="212">
        <f t="shared" si="40"/>
        <v>0</v>
      </c>
      <c r="Z169" s="312">
        <f t="shared" si="51"/>
        <v>0</v>
      </c>
      <c r="AA169" s="218">
        <f t="shared" si="51"/>
        <v>0</v>
      </c>
      <c r="AB169" s="218">
        <f t="shared" si="51"/>
        <v>0</v>
      </c>
      <c r="AC169" s="218">
        <f t="shared" si="51"/>
        <v>0</v>
      </c>
      <c r="AD169" s="212">
        <f t="shared" si="51"/>
        <v>0</v>
      </c>
      <c r="AE169" s="252"/>
      <c r="AF169" s="252"/>
      <c r="AH169" s="249">
        <f t="shared" si="41"/>
        <v>0</v>
      </c>
      <c r="AI169" s="238"/>
      <c r="AJ169" s="238"/>
      <c r="AK169" s="238"/>
      <c r="AL169" s="239"/>
      <c r="AM169" s="254"/>
      <c r="AN169" s="262"/>
      <c r="AO169" s="249">
        <f t="shared" si="43"/>
        <v>0</v>
      </c>
      <c r="AP169" s="238"/>
      <c r="AQ169" s="238"/>
      <c r="AR169" s="238"/>
      <c r="AS169" s="242"/>
      <c r="AT169" s="214">
        <f t="shared" si="50"/>
        <v>0</v>
      </c>
      <c r="AU169" s="238"/>
      <c r="AV169" s="238"/>
      <c r="AW169" s="238"/>
      <c r="AX169" s="239"/>
      <c r="AY169" s="249">
        <f t="shared" si="44"/>
        <v>0</v>
      </c>
      <c r="AZ169" s="238"/>
      <c r="BA169" s="238"/>
      <c r="BB169" s="238"/>
      <c r="BC169" s="246"/>
      <c r="BD169" s="254"/>
      <c r="BE169" s="252"/>
      <c r="BF169" s="249">
        <f t="shared" si="45"/>
        <v>0</v>
      </c>
      <c r="BG169" s="238"/>
      <c r="BH169" s="238"/>
      <c r="BI169" s="238"/>
      <c r="BJ169" s="239"/>
      <c r="BK169" s="249">
        <f t="shared" si="46"/>
        <v>0</v>
      </c>
      <c r="BL169" s="238"/>
      <c r="BM169" s="238"/>
      <c r="BN169" s="238"/>
      <c r="BO169" s="246"/>
      <c r="BP169" s="223">
        <f t="shared" si="47"/>
        <v>0</v>
      </c>
      <c r="BQ169" s="238"/>
      <c r="BR169" s="238"/>
      <c r="BS169" s="238"/>
      <c r="BT169" s="246"/>
      <c r="BU169" s="249">
        <f t="shared" si="48"/>
        <v>0</v>
      </c>
      <c r="BV169" s="238"/>
      <c r="BW169" s="238"/>
      <c r="BX169" s="238"/>
      <c r="BY169" s="246"/>
      <c r="CA169" s="222">
        <v>154</v>
      </c>
      <c r="CF169" s="216">
        <f t="shared" si="49"/>
        <v>0</v>
      </c>
    </row>
    <row r="170" spans="1:84" x14ac:dyDescent="0.15">
      <c r="A170" s="213">
        <f t="shared" si="42"/>
        <v>156</v>
      </c>
      <c r="B170" s="236"/>
      <c r="C170" s="136"/>
      <c r="D170" s="851"/>
      <c r="E170" s="127"/>
      <c r="F170" s="852"/>
      <c r="G170" s="226"/>
      <c r="H170" s="264"/>
      <c r="I170" s="230"/>
      <c r="J170" s="231"/>
      <c r="K170" s="232"/>
      <c r="L170" s="232"/>
      <c r="M170" s="232"/>
      <c r="N170" s="232"/>
      <c r="O170" s="232"/>
      <c r="P170" s="232"/>
      <c r="Q170" s="233"/>
      <c r="R170" s="256"/>
      <c r="S170" s="256"/>
      <c r="T170" s="384"/>
      <c r="U170" s="318">
        <f t="shared" ref="U170:Y220" si="52">AH170+AO170</f>
        <v>0</v>
      </c>
      <c r="V170" s="318">
        <f t="shared" si="52"/>
        <v>0</v>
      </c>
      <c r="W170" s="318">
        <f t="shared" si="52"/>
        <v>0</v>
      </c>
      <c r="X170" s="318">
        <f t="shared" si="52"/>
        <v>0</v>
      </c>
      <c r="Y170" s="385">
        <f t="shared" si="52"/>
        <v>0</v>
      </c>
      <c r="Z170" s="890">
        <f t="shared" si="51"/>
        <v>0</v>
      </c>
      <c r="AA170" s="318">
        <f t="shared" si="51"/>
        <v>0</v>
      </c>
      <c r="AB170" s="318">
        <f t="shared" si="51"/>
        <v>0</v>
      </c>
      <c r="AC170" s="318">
        <f t="shared" si="51"/>
        <v>0</v>
      </c>
      <c r="AD170" s="385">
        <f t="shared" si="51"/>
        <v>0</v>
      </c>
      <c r="AE170" s="386"/>
      <c r="AF170" s="386"/>
      <c r="AH170" s="249">
        <f t="shared" si="41"/>
        <v>0</v>
      </c>
      <c r="AI170" s="387"/>
      <c r="AJ170" s="387"/>
      <c r="AK170" s="387"/>
      <c r="AL170" s="388"/>
      <c r="AM170" s="389"/>
      <c r="AN170" s="390"/>
      <c r="AO170" s="249">
        <f t="shared" si="43"/>
        <v>0</v>
      </c>
      <c r="AP170" s="387"/>
      <c r="AQ170" s="387"/>
      <c r="AR170" s="387"/>
      <c r="AS170" s="391"/>
      <c r="AT170" s="214">
        <f t="shared" si="50"/>
        <v>0</v>
      </c>
      <c r="AU170" s="387"/>
      <c r="AV170" s="387"/>
      <c r="AW170" s="387"/>
      <c r="AX170" s="388"/>
      <c r="AY170" s="249">
        <f t="shared" si="44"/>
        <v>0</v>
      </c>
      <c r="AZ170" s="387"/>
      <c r="BA170" s="387"/>
      <c r="BB170" s="387"/>
      <c r="BC170" s="392"/>
      <c r="BD170" s="389"/>
      <c r="BE170" s="386"/>
      <c r="BF170" s="249">
        <f t="shared" si="45"/>
        <v>0</v>
      </c>
      <c r="BG170" s="387"/>
      <c r="BH170" s="387"/>
      <c r="BI170" s="387"/>
      <c r="BJ170" s="388"/>
      <c r="BK170" s="249">
        <f t="shared" si="46"/>
        <v>0</v>
      </c>
      <c r="BL170" s="387"/>
      <c r="BM170" s="387"/>
      <c r="BN170" s="387"/>
      <c r="BO170" s="392"/>
      <c r="BP170" s="223">
        <f t="shared" si="47"/>
        <v>0</v>
      </c>
      <c r="BQ170" s="387"/>
      <c r="BR170" s="387"/>
      <c r="BS170" s="387"/>
      <c r="BT170" s="392"/>
      <c r="BU170" s="249">
        <f t="shared" si="48"/>
        <v>0</v>
      </c>
      <c r="BV170" s="387"/>
      <c r="BW170" s="387"/>
      <c r="BX170" s="387"/>
      <c r="BY170" s="392"/>
      <c r="CA170" s="222">
        <v>155</v>
      </c>
      <c r="CF170" s="216">
        <f t="shared" si="49"/>
        <v>0</v>
      </c>
    </row>
    <row r="171" spans="1:84" x14ac:dyDescent="0.15">
      <c r="A171" s="213">
        <f t="shared" si="42"/>
        <v>157</v>
      </c>
      <c r="B171" s="236"/>
      <c r="C171" s="136"/>
      <c r="D171" s="851"/>
      <c r="E171" s="127"/>
      <c r="F171" s="135"/>
      <c r="G171" s="226"/>
      <c r="H171" s="264"/>
      <c r="I171" s="230"/>
      <c r="J171" s="231"/>
      <c r="K171" s="232"/>
      <c r="L171" s="232"/>
      <c r="M171" s="232"/>
      <c r="N171" s="232"/>
      <c r="O171" s="232"/>
      <c r="P171" s="232"/>
      <c r="Q171" s="233"/>
      <c r="R171" s="256"/>
      <c r="S171" s="256"/>
      <c r="T171" s="259"/>
      <c r="U171" s="214">
        <f t="shared" si="52"/>
        <v>0</v>
      </c>
      <c r="V171" s="218">
        <f t="shared" si="52"/>
        <v>0</v>
      </c>
      <c r="W171" s="218">
        <f t="shared" si="52"/>
        <v>0</v>
      </c>
      <c r="X171" s="218">
        <f t="shared" si="52"/>
        <v>0</v>
      </c>
      <c r="Y171" s="212">
        <f t="shared" si="52"/>
        <v>0</v>
      </c>
      <c r="Z171" s="312">
        <f t="shared" si="51"/>
        <v>0</v>
      </c>
      <c r="AA171" s="218">
        <f t="shared" si="51"/>
        <v>0</v>
      </c>
      <c r="AB171" s="218">
        <f t="shared" si="51"/>
        <v>0</v>
      </c>
      <c r="AC171" s="218">
        <f t="shared" si="51"/>
        <v>0</v>
      </c>
      <c r="AD171" s="212">
        <f t="shared" si="51"/>
        <v>0</v>
      </c>
      <c r="AE171" s="252"/>
      <c r="AF171" s="252"/>
      <c r="AH171" s="249">
        <f>SUM(AI171:AL171)</f>
        <v>0</v>
      </c>
      <c r="AI171" s="238"/>
      <c r="AJ171" s="238"/>
      <c r="AK171" s="238"/>
      <c r="AL171" s="239"/>
      <c r="AM171" s="254"/>
      <c r="AN171" s="262"/>
      <c r="AO171" s="249">
        <f t="shared" si="43"/>
        <v>0</v>
      </c>
      <c r="AP171" s="238"/>
      <c r="AQ171" s="238"/>
      <c r="AR171" s="238"/>
      <c r="AS171" s="242"/>
      <c r="AT171" s="214">
        <f t="shared" si="50"/>
        <v>0</v>
      </c>
      <c r="AU171" s="238"/>
      <c r="AV171" s="238"/>
      <c r="AW171" s="238"/>
      <c r="AX171" s="239"/>
      <c r="AY171" s="249">
        <f t="shared" si="44"/>
        <v>0</v>
      </c>
      <c r="AZ171" s="238"/>
      <c r="BA171" s="238"/>
      <c r="BB171" s="238"/>
      <c r="BC171" s="246"/>
      <c r="BD171" s="254"/>
      <c r="BE171" s="252"/>
      <c r="BF171" s="249">
        <f t="shared" si="45"/>
        <v>0</v>
      </c>
      <c r="BG171" s="238"/>
      <c r="BH171" s="238"/>
      <c r="BI171" s="238"/>
      <c r="BJ171" s="239"/>
      <c r="BK171" s="249">
        <f t="shared" si="46"/>
        <v>0</v>
      </c>
      <c r="BL171" s="238"/>
      <c r="BM171" s="238"/>
      <c r="BN171" s="238"/>
      <c r="BO171" s="246"/>
      <c r="BP171" s="223">
        <f t="shared" si="47"/>
        <v>0</v>
      </c>
      <c r="BQ171" s="238"/>
      <c r="BR171" s="238"/>
      <c r="BS171" s="238"/>
      <c r="BT171" s="246"/>
      <c r="BU171" s="249">
        <f t="shared" si="48"/>
        <v>0</v>
      </c>
      <c r="BV171" s="238"/>
      <c r="BW171" s="238"/>
      <c r="BX171" s="238"/>
      <c r="BY171" s="246"/>
      <c r="CA171" s="222">
        <v>156</v>
      </c>
      <c r="CF171" s="216">
        <f t="shared" si="49"/>
        <v>0</v>
      </c>
    </row>
    <row r="172" spans="1:84" x14ac:dyDescent="0.15">
      <c r="A172" s="213">
        <f t="shared" si="42"/>
        <v>158</v>
      </c>
      <c r="B172" s="236"/>
      <c r="C172" s="880"/>
      <c r="D172" s="851"/>
      <c r="E172" s="134"/>
      <c r="F172" s="135"/>
      <c r="G172" s="226"/>
      <c r="H172" s="263"/>
      <c r="I172" s="230"/>
      <c r="J172" s="231"/>
      <c r="K172" s="232"/>
      <c r="L172" s="232"/>
      <c r="M172" s="232"/>
      <c r="N172" s="232"/>
      <c r="O172" s="232"/>
      <c r="P172" s="232"/>
      <c r="Q172" s="233"/>
      <c r="R172" s="255"/>
      <c r="S172" s="255"/>
      <c r="T172" s="258"/>
      <c r="U172" s="214">
        <f t="shared" si="52"/>
        <v>0</v>
      </c>
      <c r="V172" s="218">
        <f t="shared" si="52"/>
        <v>0</v>
      </c>
      <c r="W172" s="218">
        <f t="shared" si="52"/>
        <v>0</v>
      </c>
      <c r="X172" s="218">
        <f t="shared" si="52"/>
        <v>0</v>
      </c>
      <c r="Y172" s="212">
        <f t="shared" si="52"/>
        <v>0</v>
      </c>
      <c r="Z172" s="312">
        <f t="shared" si="51"/>
        <v>0</v>
      </c>
      <c r="AA172" s="218">
        <f t="shared" si="51"/>
        <v>0</v>
      </c>
      <c r="AB172" s="218">
        <f t="shared" si="51"/>
        <v>0</v>
      </c>
      <c r="AC172" s="218">
        <f t="shared" si="51"/>
        <v>0</v>
      </c>
      <c r="AD172" s="212">
        <f t="shared" si="51"/>
        <v>0</v>
      </c>
      <c r="AE172" s="252"/>
      <c r="AF172" s="252"/>
      <c r="AH172" s="249">
        <f>SUM(AI172:AL172)</f>
        <v>0</v>
      </c>
      <c r="AI172" s="238"/>
      <c r="AJ172" s="238"/>
      <c r="AK172" s="238"/>
      <c r="AL172" s="239"/>
      <c r="AM172" s="254"/>
      <c r="AN172" s="262"/>
      <c r="AO172" s="249">
        <f t="shared" si="43"/>
        <v>0</v>
      </c>
      <c r="AP172" s="238"/>
      <c r="AQ172" s="238"/>
      <c r="AR172" s="238"/>
      <c r="AS172" s="242"/>
      <c r="AT172" s="214">
        <f t="shared" si="50"/>
        <v>0</v>
      </c>
      <c r="AU172" s="238"/>
      <c r="AV172" s="238"/>
      <c r="AW172" s="238"/>
      <c r="AX172" s="239"/>
      <c r="AY172" s="249">
        <f t="shared" si="44"/>
        <v>0</v>
      </c>
      <c r="AZ172" s="238"/>
      <c r="BA172" s="238"/>
      <c r="BB172" s="238"/>
      <c r="BC172" s="246"/>
      <c r="BD172" s="254"/>
      <c r="BE172" s="252"/>
      <c r="BF172" s="249">
        <f t="shared" si="45"/>
        <v>0</v>
      </c>
      <c r="BG172" s="238"/>
      <c r="BH172" s="238"/>
      <c r="BI172" s="238"/>
      <c r="BJ172" s="239"/>
      <c r="BK172" s="249">
        <f t="shared" si="46"/>
        <v>0</v>
      </c>
      <c r="BL172" s="238"/>
      <c r="BM172" s="238"/>
      <c r="BN172" s="238"/>
      <c r="BO172" s="246"/>
      <c r="BP172" s="223">
        <f t="shared" si="47"/>
        <v>0</v>
      </c>
      <c r="BQ172" s="238"/>
      <c r="BR172" s="238"/>
      <c r="BS172" s="238"/>
      <c r="BT172" s="246"/>
      <c r="BU172" s="249">
        <f t="shared" si="48"/>
        <v>0</v>
      </c>
      <c r="BV172" s="238"/>
      <c r="BW172" s="238"/>
      <c r="BX172" s="238"/>
      <c r="BY172" s="246"/>
      <c r="CA172" s="222">
        <v>157</v>
      </c>
      <c r="CF172" s="216">
        <f t="shared" si="49"/>
        <v>0</v>
      </c>
    </row>
    <row r="173" spans="1:84" x14ac:dyDescent="0.15">
      <c r="A173" s="213">
        <f t="shared" si="42"/>
        <v>159</v>
      </c>
      <c r="B173" s="236"/>
      <c r="C173" s="136"/>
      <c r="D173" s="851"/>
      <c r="E173" s="127"/>
      <c r="F173" s="852"/>
      <c r="G173" s="226"/>
      <c r="H173" s="264"/>
      <c r="I173" s="230"/>
      <c r="J173" s="231"/>
      <c r="K173" s="232"/>
      <c r="L173" s="232"/>
      <c r="M173" s="232"/>
      <c r="N173" s="232"/>
      <c r="O173" s="232"/>
      <c r="P173" s="232"/>
      <c r="Q173" s="233"/>
      <c r="R173" s="256"/>
      <c r="S173" s="256"/>
      <c r="T173" s="259"/>
      <c r="U173" s="214">
        <f t="shared" si="52"/>
        <v>0</v>
      </c>
      <c r="V173" s="218">
        <f t="shared" si="52"/>
        <v>0</v>
      </c>
      <c r="W173" s="218">
        <f t="shared" si="52"/>
        <v>0</v>
      </c>
      <c r="X173" s="218">
        <f t="shared" si="52"/>
        <v>0</v>
      </c>
      <c r="Y173" s="212">
        <f t="shared" si="52"/>
        <v>0</v>
      </c>
      <c r="Z173" s="312">
        <f t="shared" si="51"/>
        <v>0</v>
      </c>
      <c r="AA173" s="218">
        <f t="shared" si="51"/>
        <v>0</v>
      </c>
      <c r="AB173" s="218">
        <f t="shared" si="51"/>
        <v>0</v>
      </c>
      <c r="AC173" s="218">
        <f t="shared" si="51"/>
        <v>0</v>
      </c>
      <c r="AD173" s="212">
        <f t="shared" si="51"/>
        <v>0</v>
      </c>
      <c r="AE173" s="252"/>
      <c r="AF173" s="252"/>
      <c r="AH173" s="249">
        <f>SUM(AI173:AL173)</f>
        <v>0</v>
      </c>
      <c r="AI173" s="238"/>
      <c r="AJ173" s="238"/>
      <c r="AK173" s="238"/>
      <c r="AL173" s="239"/>
      <c r="AM173" s="254"/>
      <c r="AN173" s="262"/>
      <c r="AO173" s="249">
        <f t="shared" si="43"/>
        <v>0</v>
      </c>
      <c r="AP173" s="238"/>
      <c r="AQ173" s="238"/>
      <c r="AR173" s="238"/>
      <c r="AS173" s="242"/>
      <c r="AT173" s="214">
        <f t="shared" si="50"/>
        <v>0</v>
      </c>
      <c r="AU173" s="238"/>
      <c r="AV173" s="238"/>
      <c r="AW173" s="238"/>
      <c r="AX173" s="239"/>
      <c r="AY173" s="249">
        <f t="shared" si="44"/>
        <v>0</v>
      </c>
      <c r="AZ173" s="238"/>
      <c r="BA173" s="238"/>
      <c r="BB173" s="238"/>
      <c r="BC173" s="246"/>
      <c r="BD173" s="254"/>
      <c r="BE173" s="252"/>
      <c r="BF173" s="249">
        <f t="shared" si="45"/>
        <v>0</v>
      </c>
      <c r="BG173" s="238"/>
      <c r="BH173" s="238"/>
      <c r="BI173" s="238"/>
      <c r="BJ173" s="239"/>
      <c r="BK173" s="249">
        <f t="shared" si="46"/>
        <v>0</v>
      </c>
      <c r="BL173" s="238"/>
      <c r="BM173" s="238"/>
      <c r="BN173" s="238"/>
      <c r="BO173" s="246"/>
      <c r="BP173" s="223">
        <f t="shared" si="47"/>
        <v>0</v>
      </c>
      <c r="BQ173" s="238"/>
      <c r="BR173" s="238"/>
      <c r="BS173" s="238"/>
      <c r="BT173" s="246"/>
      <c r="BU173" s="249">
        <f t="shared" si="48"/>
        <v>0</v>
      </c>
      <c r="BV173" s="238"/>
      <c r="BW173" s="238"/>
      <c r="BX173" s="238"/>
      <c r="BY173" s="246"/>
      <c r="CA173" s="222">
        <v>158</v>
      </c>
      <c r="CF173" s="216">
        <f t="shared" si="49"/>
        <v>0</v>
      </c>
    </row>
    <row r="174" spans="1:84" x14ac:dyDescent="0.15">
      <c r="A174" s="213">
        <f t="shared" si="42"/>
        <v>160</v>
      </c>
      <c r="B174" s="236"/>
      <c r="C174" s="880"/>
      <c r="D174" s="851"/>
      <c r="E174" s="134"/>
      <c r="F174" s="135"/>
      <c r="G174" s="314"/>
      <c r="H174" s="263"/>
      <c r="I174" s="230"/>
      <c r="J174" s="231"/>
      <c r="K174" s="232"/>
      <c r="L174" s="232"/>
      <c r="M174" s="232"/>
      <c r="N174" s="232"/>
      <c r="O174" s="232"/>
      <c r="P174" s="232"/>
      <c r="Q174" s="233"/>
      <c r="R174" s="255"/>
      <c r="S174" s="255"/>
      <c r="T174" s="284"/>
      <c r="U174" s="214">
        <f t="shared" si="52"/>
        <v>0</v>
      </c>
      <c r="V174" s="218">
        <f t="shared" si="52"/>
        <v>0</v>
      </c>
      <c r="W174" s="218">
        <f t="shared" si="52"/>
        <v>0</v>
      </c>
      <c r="X174" s="218">
        <f t="shared" si="52"/>
        <v>0</v>
      </c>
      <c r="Y174" s="212">
        <f t="shared" si="52"/>
        <v>0</v>
      </c>
      <c r="Z174" s="312">
        <f t="shared" si="51"/>
        <v>0</v>
      </c>
      <c r="AA174" s="218">
        <f t="shared" si="51"/>
        <v>0</v>
      </c>
      <c r="AB174" s="218">
        <f t="shared" si="51"/>
        <v>0</v>
      </c>
      <c r="AC174" s="218">
        <f t="shared" si="51"/>
        <v>0</v>
      </c>
      <c r="AD174" s="212">
        <f t="shared" si="51"/>
        <v>0</v>
      </c>
      <c r="AE174" s="252"/>
      <c r="AF174" s="252"/>
      <c r="AH174" s="249">
        <f>SUM(AI174:AL174)</f>
        <v>0</v>
      </c>
      <c r="AI174" s="238"/>
      <c r="AJ174" s="238"/>
      <c r="AK174" s="238"/>
      <c r="AL174" s="239"/>
      <c r="AM174" s="254"/>
      <c r="AN174" s="262"/>
      <c r="AO174" s="249">
        <f t="shared" si="43"/>
        <v>0</v>
      </c>
      <c r="AP174" s="238"/>
      <c r="AQ174" s="238"/>
      <c r="AR174" s="238"/>
      <c r="AS174" s="242"/>
      <c r="AT174" s="214">
        <f t="shared" si="50"/>
        <v>0</v>
      </c>
      <c r="AU174" s="238"/>
      <c r="AV174" s="238"/>
      <c r="AW174" s="238"/>
      <c r="AX174" s="239"/>
      <c r="AY174" s="249">
        <f t="shared" si="44"/>
        <v>0</v>
      </c>
      <c r="AZ174" s="238"/>
      <c r="BA174" s="238"/>
      <c r="BB174" s="238"/>
      <c r="BC174" s="246"/>
      <c r="BD174" s="254"/>
      <c r="BE174" s="252"/>
      <c r="BF174" s="249">
        <f t="shared" si="45"/>
        <v>0</v>
      </c>
      <c r="BG174" s="238"/>
      <c r="BH174" s="238"/>
      <c r="BI174" s="238"/>
      <c r="BJ174" s="239"/>
      <c r="BK174" s="249">
        <f t="shared" si="46"/>
        <v>0</v>
      </c>
      <c r="BL174" s="238"/>
      <c r="BM174" s="238"/>
      <c r="BN174" s="238"/>
      <c r="BO174" s="246"/>
      <c r="BP174" s="223">
        <f t="shared" si="47"/>
        <v>0</v>
      </c>
      <c r="BQ174" s="238"/>
      <c r="BR174" s="238"/>
      <c r="BS174" s="238"/>
      <c r="BT174" s="246"/>
      <c r="BU174" s="249">
        <f t="shared" si="48"/>
        <v>0</v>
      </c>
      <c r="BV174" s="238"/>
      <c r="BW174" s="238"/>
      <c r="BX174" s="238"/>
      <c r="BY174" s="246"/>
      <c r="CA174" s="222">
        <v>159</v>
      </c>
      <c r="CF174" s="216">
        <f t="shared" si="49"/>
        <v>0</v>
      </c>
    </row>
    <row r="175" spans="1:84" x14ac:dyDescent="0.15">
      <c r="A175" s="213">
        <f t="shared" si="42"/>
        <v>161</v>
      </c>
      <c r="B175" s="236"/>
      <c r="C175" s="880"/>
      <c r="D175" s="851"/>
      <c r="E175" s="134"/>
      <c r="F175" s="135"/>
      <c r="G175" s="314"/>
      <c r="H175" s="263"/>
      <c r="I175" s="230"/>
      <c r="J175" s="231"/>
      <c r="K175" s="232"/>
      <c r="L175" s="232"/>
      <c r="M175" s="232"/>
      <c r="N175" s="232"/>
      <c r="O175" s="232"/>
      <c r="P175" s="232"/>
      <c r="Q175" s="233"/>
      <c r="R175" s="255"/>
      <c r="S175" s="255"/>
      <c r="T175" s="258"/>
      <c r="U175" s="214">
        <f t="shared" si="52"/>
        <v>0</v>
      </c>
      <c r="V175" s="218">
        <f t="shared" si="52"/>
        <v>0</v>
      </c>
      <c r="W175" s="218">
        <f t="shared" si="52"/>
        <v>0</v>
      </c>
      <c r="X175" s="218">
        <f t="shared" si="52"/>
        <v>0</v>
      </c>
      <c r="Y175" s="212">
        <f t="shared" si="52"/>
        <v>0</v>
      </c>
      <c r="Z175" s="312">
        <f t="shared" si="51"/>
        <v>0</v>
      </c>
      <c r="AA175" s="218">
        <f t="shared" si="51"/>
        <v>0</v>
      </c>
      <c r="AB175" s="218">
        <f t="shared" si="51"/>
        <v>0</v>
      </c>
      <c r="AC175" s="218">
        <f t="shared" si="51"/>
        <v>0</v>
      </c>
      <c r="AD175" s="212">
        <f t="shared" si="51"/>
        <v>0</v>
      </c>
      <c r="AE175" s="252"/>
      <c r="AF175" s="252"/>
      <c r="AH175" s="249">
        <f t="shared" ref="AH175:AH238" si="53">SUM(AI175:AL175)</f>
        <v>0</v>
      </c>
      <c r="AI175" s="238"/>
      <c r="AJ175" s="238"/>
      <c r="AK175" s="238"/>
      <c r="AL175" s="239"/>
      <c r="AM175" s="254"/>
      <c r="AN175" s="262"/>
      <c r="AO175" s="249">
        <f t="shared" si="43"/>
        <v>0</v>
      </c>
      <c r="AP175" s="238"/>
      <c r="AQ175" s="238"/>
      <c r="AR175" s="238"/>
      <c r="AS175" s="242"/>
      <c r="AT175" s="214">
        <f t="shared" si="50"/>
        <v>0</v>
      </c>
      <c r="AU175" s="238"/>
      <c r="AV175" s="238"/>
      <c r="AW175" s="238"/>
      <c r="AX175" s="239"/>
      <c r="AY175" s="249">
        <f t="shared" si="44"/>
        <v>0</v>
      </c>
      <c r="AZ175" s="238"/>
      <c r="BA175" s="238"/>
      <c r="BB175" s="238"/>
      <c r="BC175" s="246"/>
      <c r="BD175" s="254"/>
      <c r="BE175" s="252"/>
      <c r="BF175" s="249">
        <f t="shared" si="45"/>
        <v>0</v>
      </c>
      <c r="BG175" s="238"/>
      <c r="BH175" s="238"/>
      <c r="BI175" s="238"/>
      <c r="BJ175" s="239"/>
      <c r="BK175" s="249">
        <f t="shared" si="46"/>
        <v>0</v>
      </c>
      <c r="BL175" s="238"/>
      <c r="BM175" s="238"/>
      <c r="BN175" s="238"/>
      <c r="BO175" s="246"/>
      <c r="BP175" s="223">
        <f t="shared" si="47"/>
        <v>0</v>
      </c>
      <c r="BQ175" s="238"/>
      <c r="BR175" s="238"/>
      <c r="BS175" s="238"/>
      <c r="BT175" s="246"/>
      <c r="BU175" s="249">
        <f t="shared" si="48"/>
        <v>0</v>
      </c>
      <c r="BV175" s="238"/>
      <c r="BW175" s="238"/>
      <c r="BX175" s="238"/>
      <c r="BY175" s="246"/>
      <c r="CA175" s="222">
        <v>160</v>
      </c>
      <c r="CF175" s="216">
        <f t="shared" si="49"/>
        <v>0</v>
      </c>
    </row>
    <row r="176" spans="1:84" x14ac:dyDescent="0.15">
      <c r="A176" s="213">
        <f t="shared" si="42"/>
        <v>162</v>
      </c>
      <c r="B176" s="236"/>
      <c r="C176" s="136"/>
      <c r="D176" s="851"/>
      <c r="E176" s="127"/>
      <c r="F176" s="852"/>
      <c r="G176" s="226"/>
      <c r="H176" s="263"/>
      <c r="I176" s="230"/>
      <c r="J176" s="231"/>
      <c r="K176" s="232"/>
      <c r="L176" s="232"/>
      <c r="M176" s="232"/>
      <c r="N176" s="232"/>
      <c r="O176" s="232"/>
      <c r="P176" s="232"/>
      <c r="Q176" s="233"/>
      <c r="R176" s="255"/>
      <c r="S176" s="255"/>
      <c r="T176" s="259"/>
      <c r="U176" s="214">
        <f t="shared" si="52"/>
        <v>0</v>
      </c>
      <c r="V176" s="218">
        <f t="shared" si="52"/>
        <v>0</v>
      </c>
      <c r="W176" s="218">
        <f t="shared" si="52"/>
        <v>0</v>
      </c>
      <c r="X176" s="218">
        <f t="shared" si="52"/>
        <v>0</v>
      </c>
      <c r="Y176" s="212">
        <f t="shared" si="52"/>
        <v>0</v>
      </c>
      <c r="Z176" s="312">
        <f t="shared" si="51"/>
        <v>0</v>
      </c>
      <c r="AA176" s="218">
        <f t="shared" si="51"/>
        <v>0</v>
      </c>
      <c r="AB176" s="218">
        <f t="shared" si="51"/>
        <v>0</v>
      </c>
      <c r="AC176" s="218">
        <f t="shared" si="51"/>
        <v>0</v>
      </c>
      <c r="AD176" s="212">
        <f t="shared" si="51"/>
        <v>0</v>
      </c>
      <c r="AE176" s="252"/>
      <c r="AF176" s="252"/>
      <c r="AH176" s="249">
        <f t="shared" si="53"/>
        <v>0</v>
      </c>
      <c r="AI176" s="238"/>
      <c r="AJ176" s="238"/>
      <c r="AK176" s="238"/>
      <c r="AL176" s="239"/>
      <c r="AM176" s="254"/>
      <c r="AN176" s="262"/>
      <c r="AO176" s="249">
        <f t="shared" si="43"/>
        <v>0</v>
      </c>
      <c r="AP176" s="238"/>
      <c r="AQ176" s="238"/>
      <c r="AR176" s="238"/>
      <c r="AS176" s="242"/>
      <c r="AT176" s="214">
        <f t="shared" si="50"/>
        <v>0</v>
      </c>
      <c r="AU176" s="238"/>
      <c r="AV176" s="238"/>
      <c r="AW176" s="238"/>
      <c r="AX176" s="239"/>
      <c r="AY176" s="249">
        <f t="shared" si="44"/>
        <v>0</v>
      </c>
      <c r="AZ176" s="238"/>
      <c r="BA176" s="238"/>
      <c r="BB176" s="238"/>
      <c r="BC176" s="246"/>
      <c r="BD176" s="254"/>
      <c r="BE176" s="252"/>
      <c r="BF176" s="249">
        <f t="shared" si="45"/>
        <v>0</v>
      </c>
      <c r="BG176" s="238"/>
      <c r="BH176" s="238"/>
      <c r="BI176" s="238"/>
      <c r="BJ176" s="239"/>
      <c r="BK176" s="249">
        <f t="shared" si="46"/>
        <v>0</v>
      </c>
      <c r="BL176" s="238"/>
      <c r="BM176" s="238"/>
      <c r="BN176" s="238"/>
      <c r="BO176" s="246"/>
      <c r="BP176" s="223">
        <f t="shared" si="47"/>
        <v>0</v>
      </c>
      <c r="BQ176" s="238"/>
      <c r="BR176" s="238"/>
      <c r="BS176" s="238"/>
      <c r="BT176" s="246"/>
      <c r="BU176" s="249">
        <f t="shared" si="48"/>
        <v>0</v>
      </c>
      <c r="BV176" s="238"/>
      <c r="BW176" s="238"/>
      <c r="BX176" s="238"/>
      <c r="BY176" s="246"/>
      <c r="CA176" s="222">
        <v>161</v>
      </c>
      <c r="CF176" s="216">
        <f t="shared" si="49"/>
        <v>0</v>
      </c>
    </row>
    <row r="177" spans="1:84" x14ac:dyDescent="0.15">
      <c r="A177" s="213">
        <f t="shared" si="42"/>
        <v>163</v>
      </c>
      <c r="B177" s="236"/>
      <c r="C177" s="136"/>
      <c r="D177" s="851"/>
      <c r="E177" s="127"/>
      <c r="F177" s="852"/>
      <c r="G177" s="226"/>
      <c r="H177" s="263"/>
      <c r="I177" s="230"/>
      <c r="J177" s="231"/>
      <c r="K177" s="232"/>
      <c r="L177" s="232"/>
      <c r="M177" s="232"/>
      <c r="N177" s="232"/>
      <c r="O177" s="232"/>
      <c r="P177" s="232"/>
      <c r="Q177" s="233"/>
      <c r="R177" s="255"/>
      <c r="S177" s="255"/>
      <c r="T177" s="259"/>
      <c r="U177" s="214">
        <f t="shared" si="52"/>
        <v>0</v>
      </c>
      <c r="V177" s="218">
        <f t="shared" si="52"/>
        <v>0</v>
      </c>
      <c r="W177" s="218">
        <f t="shared" si="52"/>
        <v>0</v>
      </c>
      <c r="X177" s="218">
        <f t="shared" si="52"/>
        <v>0</v>
      </c>
      <c r="Y177" s="212">
        <f t="shared" si="52"/>
        <v>0</v>
      </c>
      <c r="Z177" s="312">
        <f t="shared" si="51"/>
        <v>0</v>
      </c>
      <c r="AA177" s="218">
        <f t="shared" si="51"/>
        <v>0</v>
      </c>
      <c r="AB177" s="218">
        <f t="shared" si="51"/>
        <v>0</v>
      </c>
      <c r="AC177" s="218">
        <f t="shared" si="51"/>
        <v>0</v>
      </c>
      <c r="AD177" s="212">
        <f t="shared" si="51"/>
        <v>0</v>
      </c>
      <c r="AE177" s="252"/>
      <c r="AF177" s="252"/>
      <c r="AH177" s="249">
        <f t="shared" si="53"/>
        <v>0</v>
      </c>
      <c r="AI177" s="238"/>
      <c r="AJ177" s="238"/>
      <c r="AK177" s="238"/>
      <c r="AL177" s="239"/>
      <c r="AM177" s="254"/>
      <c r="AN177" s="262"/>
      <c r="AO177" s="249">
        <f t="shared" si="43"/>
        <v>0</v>
      </c>
      <c r="AP177" s="238"/>
      <c r="AQ177" s="238"/>
      <c r="AR177" s="238"/>
      <c r="AS177" s="242"/>
      <c r="AT177" s="214">
        <f t="shared" si="50"/>
        <v>0</v>
      </c>
      <c r="AU177" s="238"/>
      <c r="AV177" s="238"/>
      <c r="AW177" s="238"/>
      <c r="AX177" s="239"/>
      <c r="AY177" s="249">
        <f t="shared" si="44"/>
        <v>0</v>
      </c>
      <c r="AZ177" s="238"/>
      <c r="BA177" s="238"/>
      <c r="BB177" s="238"/>
      <c r="BC177" s="246"/>
      <c r="BD177" s="254"/>
      <c r="BE177" s="252"/>
      <c r="BF177" s="249">
        <f t="shared" si="45"/>
        <v>0</v>
      </c>
      <c r="BG177" s="238"/>
      <c r="BH177" s="238"/>
      <c r="BI177" s="238"/>
      <c r="BJ177" s="239"/>
      <c r="BK177" s="249">
        <f t="shared" si="46"/>
        <v>0</v>
      </c>
      <c r="BL177" s="238"/>
      <c r="BM177" s="238"/>
      <c r="BN177" s="238"/>
      <c r="BO177" s="246"/>
      <c r="BP177" s="223">
        <f t="shared" si="47"/>
        <v>0</v>
      </c>
      <c r="BQ177" s="238"/>
      <c r="BR177" s="238"/>
      <c r="BS177" s="238"/>
      <c r="BT177" s="246"/>
      <c r="BU177" s="249">
        <f t="shared" si="48"/>
        <v>0</v>
      </c>
      <c r="BV177" s="238"/>
      <c r="BW177" s="238"/>
      <c r="BX177" s="238"/>
      <c r="BY177" s="246"/>
      <c r="CA177" s="222">
        <v>162</v>
      </c>
      <c r="CF177" s="216">
        <f t="shared" si="49"/>
        <v>0</v>
      </c>
    </row>
    <row r="178" spans="1:84" x14ac:dyDescent="0.15">
      <c r="A178" s="213">
        <f t="shared" si="42"/>
        <v>164</v>
      </c>
      <c r="B178" s="236"/>
      <c r="C178" s="136"/>
      <c r="D178" s="851"/>
      <c r="E178" s="127"/>
      <c r="F178" s="135"/>
      <c r="G178" s="226"/>
      <c r="H178" s="264"/>
      <c r="I178" s="230"/>
      <c r="J178" s="231"/>
      <c r="K178" s="232"/>
      <c r="L178" s="232"/>
      <c r="M178" s="232"/>
      <c r="N178" s="232"/>
      <c r="O178" s="232"/>
      <c r="P178" s="232"/>
      <c r="Q178" s="233"/>
      <c r="R178" s="256"/>
      <c r="S178" s="256"/>
      <c r="T178" s="259"/>
      <c r="U178" s="214">
        <f t="shared" si="52"/>
        <v>0</v>
      </c>
      <c r="V178" s="218">
        <f t="shared" si="52"/>
        <v>0</v>
      </c>
      <c r="W178" s="218">
        <f t="shared" si="52"/>
        <v>0</v>
      </c>
      <c r="X178" s="218">
        <f t="shared" si="52"/>
        <v>0</v>
      </c>
      <c r="Y178" s="212">
        <f t="shared" si="52"/>
        <v>0</v>
      </c>
      <c r="Z178" s="312">
        <f t="shared" si="51"/>
        <v>0</v>
      </c>
      <c r="AA178" s="218">
        <f t="shared" si="51"/>
        <v>0</v>
      </c>
      <c r="AB178" s="218">
        <f t="shared" si="51"/>
        <v>0</v>
      </c>
      <c r="AC178" s="218">
        <f t="shared" si="51"/>
        <v>0</v>
      </c>
      <c r="AD178" s="212">
        <f t="shared" si="51"/>
        <v>0</v>
      </c>
      <c r="AE178" s="252"/>
      <c r="AF178" s="252"/>
      <c r="AH178" s="249">
        <f t="shared" si="53"/>
        <v>0</v>
      </c>
      <c r="AI178" s="238"/>
      <c r="AJ178" s="238"/>
      <c r="AK178" s="238"/>
      <c r="AL178" s="239"/>
      <c r="AM178" s="254"/>
      <c r="AN178" s="262"/>
      <c r="AO178" s="249">
        <f t="shared" si="43"/>
        <v>0</v>
      </c>
      <c r="AP178" s="238"/>
      <c r="AQ178" s="238"/>
      <c r="AR178" s="238"/>
      <c r="AS178" s="242"/>
      <c r="AT178" s="214">
        <f t="shared" si="50"/>
        <v>0</v>
      </c>
      <c r="AU178" s="238"/>
      <c r="AV178" s="238"/>
      <c r="AW178" s="238"/>
      <c r="AX178" s="239"/>
      <c r="AY178" s="249">
        <f t="shared" si="44"/>
        <v>0</v>
      </c>
      <c r="AZ178" s="238"/>
      <c r="BA178" s="238"/>
      <c r="BB178" s="238"/>
      <c r="BC178" s="246"/>
      <c r="BD178" s="254"/>
      <c r="BE178" s="252"/>
      <c r="BF178" s="249">
        <f t="shared" si="45"/>
        <v>0</v>
      </c>
      <c r="BG178" s="238"/>
      <c r="BH178" s="238"/>
      <c r="BI178" s="238"/>
      <c r="BJ178" s="239"/>
      <c r="BK178" s="249">
        <f t="shared" si="46"/>
        <v>0</v>
      </c>
      <c r="BL178" s="238"/>
      <c r="BM178" s="238"/>
      <c r="BN178" s="238"/>
      <c r="BO178" s="246"/>
      <c r="BP178" s="223">
        <f t="shared" si="47"/>
        <v>0</v>
      </c>
      <c r="BQ178" s="238"/>
      <c r="BR178" s="238"/>
      <c r="BS178" s="238"/>
      <c r="BT178" s="246"/>
      <c r="BU178" s="249">
        <f t="shared" si="48"/>
        <v>0</v>
      </c>
      <c r="BV178" s="238"/>
      <c r="BW178" s="238"/>
      <c r="BX178" s="238"/>
      <c r="BY178" s="246"/>
      <c r="CA178" s="222">
        <v>163</v>
      </c>
      <c r="CF178" s="216">
        <f t="shared" si="49"/>
        <v>0</v>
      </c>
    </row>
    <row r="179" spans="1:84" x14ac:dyDescent="0.15">
      <c r="A179" s="213">
        <f t="shared" si="42"/>
        <v>165</v>
      </c>
      <c r="B179" s="236"/>
      <c r="C179" s="880"/>
      <c r="D179" s="851"/>
      <c r="E179" s="134"/>
      <c r="F179" s="135"/>
      <c r="G179" s="226"/>
      <c r="H179" s="263"/>
      <c r="I179" s="230"/>
      <c r="J179" s="231"/>
      <c r="K179" s="232"/>
      <c r="L179" s="232"/>
      <c r="M179" s="232"/>
      <c r="N179" s="232"/>
      <c r="O179" s="232"/>
      <c r="P179" s="232"/>
      <c r="Q179" s="233"/>
      <c r="R179" s="255"/>
      <c r="S179" s="255"/>
      <c r="T179" s="258"/>
      <c r="U179" s="214">
        <f t="shared" si="52"/>
        <v>0</v>
      </c>
      <c r="V179" s="218">
        <f t="shared" si="52"/>
        <v>0</v>
      </c>
      <c r="W179" s="218">
        <f t="shared" si="52"/>
        <v>0</v>
      </c>
      <c r="X179" s="218">
        <f t="shared" si="52"/>
        <v>0</v>
      </c>
      <c r="Y179" s="212">
        <f t="shared" si="52"/>
        <v>0</v>
      </c>
      <c r="Z179" s="312">
        <f t="shared" si="51"/>
        <v>0</v>
      </c>
      <c r="AA179" s="218">
        <f t="shared" si="51"/>
        <v>0</v>
      </c>
      <c r="AB179" s="218">
        <f t="shared" si="51"/>
        <v>0</v>
      </c>
      <c r="AC179" s="218">
        <f t="shared" si="51"/>
        <v>0</v>
      </c>
      <c r="AD179" s="212">
        <f t="shared" si="51"/>
        <v>0</v>
      </c>
      <c r="AE179" s="252"/>
      <c r="AF179" s="252"/>
      <c r="AH179" s="249">
        <f t="shared" si="53"/>
        <v>0</v>
      </c>
      <c r="AI179" s="238"/>
      <c r="AJ179" s="238"/>
      <c r="AK179" s="238"/>
      <c r="AL179" s="239"/>
      <c r="AM179" s="254"/>
      <c r="AN179" s="262"/>
      <c r="AO179" s="249">
        <f t="shared" si="43"/>
        <v>0</v>
      </c>
      <c r="AP179" s="238"/>
      <c r="AQ179" s="238"/>
      <c r="AR179" s="238"/>
      <c r="AS179" s="242"/>
      <c r="AT179" s="214">
        <f t="shared" si="50"/>
        <v>0</v>
      </c>
      <c r="AU179" s="238"/>
      <c r="AV179" s="238"/>
      <c r="AW179" s="238"/>
      <c r="AX179" s="239"/>
      <c r="AY179" s="249">
        <f t="shared" si="44"/>
        <v>0</v>
      </c>
      <c r="AZ179" s="238"/>
      <c r="BA179" s="238"/>
      <c r="BB179" s="238"/>
      <c r="BC179" s="246"/>
      <c r="BD179" s="254"/>
      <c r="BE179" s="252"/>
      <c r="BF179" s="249">
        <f t="shared" si="45"/>
        <v>0</v>
      </c>
      <c r="BG179" s="238"/>
      <c r="BH179" s="238"/>
      <c r="BI179" s="238"/>
      <c r="BJ179" s="239"/>
      <c r="BK179" s="249">
        <f t="shared" si="46"/>
        <v>0</v>
      </c>
      <c r="BL179" s="238"/>
      <c r="BM179" s="238"/>
      <c r="BN179" s="238"/>
      <c r="BO179" s="246"/>
      <c r="BP179" s="223">
        <f t="shared" si="47"/>
        <v>0</v>
      </c>
      <c r="BQ179" s="238"/>
      <c r="BR179" s="238"/>
      <c r="BS179" s="238"/>
      <c r="BT179" s="246"/>
      <c r="BU179" s="249">
        <f t="shared" si="48"/>
        <v>0</v>
      </c>
      <c r="BV179" s="238"/>
      <c r="BW179" s="238"/>
      <c r="BX179" s="238"/>
      <c r="BY179" s="246"/>
      <c r="CA179" s="222">
        <v>164</v>
      </c>
      <c r="CF179" s="216">
        <f t="shared" si="49"/>
        <v>0</v>
      </c>
    </row>
    <row r="180" spans="1:84" x14ac:dyDescent="0.15">
      <c r="A180" s="213">
        <f t="shared" si="42"/>
        <v>166</v>
      </c>
      <c r="B180" s="236"/>
      <c r="C180" s="880"/>
      <c r="D180" s="851"/>
      <c r="E180" s="134"/>
      <c r="F180" s="135"/>
      <c r="G180" s="226"/>
      <c r="H180" s="263"/>
      <c r="I180" s="230"/>
      <c r="J180" s="231"/>
      <c r="K180" s="232"/>
      <c r="L180" s="232"/>
      <c r="M180" s="232"/>
      <c r="N180" s="232"/>
      <c r="O180" s="232"/>
      <c r="P180" s="232"/>
      <c r="Q180" s="233"/>
      <c r="R180" s="255"/>
      <c r="S180" s="255"/>
      <c r="T180" s="258"/>
      <c r="U180" s="214">
        <f t="shared" si="52"/>
        <v>0</v>
      </c>
      <c r="V180" s="218">
        <f t="shared" si="52"/>
        <v>0</v>
      </c>
      <c r="W180" s="218">
        <f t="shared" si="52"/>
        <v>0</v>
      </c>
      <c r="X180" s="218">
        <f t="shared" si="52"/>
        <v>0</v>
      </c>
      <c r="Y180" s="212">
        <f t="shared" si="52"/>
        <v>0</v>
      </c>
      <c r="Z180" s="312">
        <f t="shared" si="51"/>
        <v>0</v>
      </c>
      <c r="AA180" s="218">
        <f t="shared" si="51"/>
        <v>0</v>
      </c>
      <c r="AB180" s="218">
        <f t="shared" si="51"/>
        <v>0</v>
      </c>
      <c r="AC180" s="218">
        <f t="shared" si="51"/>
        <v>0</v>
      </c>
      <c r="AD180" s="212">
        <f t="shared" si="51"/>
        <v>0</v>
      </c>
      <c r="AE180" s="252"/>
      <c r="AF180" s="252"/>
      <c r="AH180" s="249">
        <f t="shared" si="53"/>
        <v>0</v>
      </c>
      <c r="AI180" s="238"/>
      <c r="AJ180" s="238"/>
      <c r="AK180" s="238"/>
      <c r="AL180" s="239"/>
      <c r="AM180" s="254"/>
      <c r="AN180" s="262"/>
      <c r="AO180" s="249">
        <f t="shared" si="43"/>
        <v>0</v>
      </c>
      <c r="AP180" s="238"/>
      <c r="AQ180" s="238"/>
      <c r="AR180" s="238"/>
      <c r="AS180" s="242"/>
      <c r="AT180" s="214">
        <f t="shared" si="50"/>
        <v>0</v>
      </c>
      <c r="AU180" s="238"/>
      <c r="AV180" s="238"/>
      <c r="AW180" s="238"/>
      <c r="AX180" s="239"/>
      <c r="AY180" s="249">
        <f t="shared" si="44"/>
        <v>0</v>
      </c>
      <c r="AZ180" s="238"/>
      <c r="BA180" s="238"/>
      <c r="BB180" s="238"/>
      <c r="BC180" s="246"/>
      <c r="BD180" s="254"/>
      <c r="BE180" s="252"/>
      <c r="BF180" s="249">
        <f t="shared" si="45"/>
        <v>0</v>
      </c>
      <c r="BG180" s="238"/>
      <c r="BH180" s="238"/>
      <c r="BI180" s="238"/>
      <c r="BJ180" s="239"/>
      <c r="BK180" s="249">
        <f t="shared" si="46"/>
        <v>0</v>
      </c>
      <c r="BL180" s="238"/>
      <c r="BM180" s="238"/>
      <c r="BN180" s="238"/>
      <c r="BO180" s="246"/>
      <c r="BP180" s="223">
        <f t="shared" si="47"/>
        <v>0</v>
      </c>
      <c r="BQ180" s="238"/>
      <c r="BR180" s="238"/>
      <c r="BS180" s="238"/>
      <c r="BT180" s="246"/>
      <c r="BU180" s="249">
        <f t="shared" si="48"/>
        <v>0</v>
      </c>
      <c r="BV180" s="238"/>
      <c r="BW180" s="238"/>
      <c r="BX180" s="238"/>
      <c r="BY180" s="246"/>
      <c r="CA180" s="222">
        <v>165</v>
      </c>
      <c r="CF180" s="216">
        <f t="shared" si="49"/>
        <v>0</v>
      </c>
    </row>
    <row r="181" spans="1:84" x14ac:dyDescent="0.15">
      <c r="A181" s="213">
        <f t="shared" si="42"/>
        <v>167</v>
      </c>
      <c r="B181" s="236"/>
      <c r="C181" s="880"/>
      <c r="D181" s="851"/>
      <c r="E181" s="134"/>
      <c r="F181" s="135"/>
      <c r="G181" s="226"/>
      <c r="H181" s="263"/>
      <c r="I181" s="230"/>
      <c r="J181" s="231"/>
      <c r="K181" s="232"/>
      <c r="L181" s="232"/>
      <c r="M181" s="232"/>
      <c r="N181" s="232"/>
      <c r="O181" s="232"/>
      <c r="P181" s="232"/>
      <c r="Q181" s="233"/>
      <c r="R181" s="255"/>
      <c r="S181" s="255"/>
      <c r="T181" s="258"/>
      <c r="U181" s="214">
        <f t="shared" si="52"/>
        <v>0</v>
      </c>
      <c r="V181" s="218">
        <f t="shared" si="52"/>
        <v>0</v>
      </c>
      <c r="W181" s="218">
        <f t="shared" si="52"/>
        <v>0</v>
      </c>
      <c r="X181" s="218">
        <f t="shared" si="52"/>
        <v>0</v>
      </c>
      <c r="Y181" s="212">
        <f t="shared" si="52"/>
        <v>0</v>
      </c>
      <c r="Z181" s="312">
        <f t="shared" si="51"/>
        <v>0</v>
      </c>
      <c r="AA181" s="218">
        <f t="shared" si="51"/>
        <v>0</v>
      </c>
      <c r="AB181" s="218">
        <f t="shared" si="51"/>
        <v>0</v>
      </c>
      <c r="AC181" s="218">
        <f t="shared" si="51"/>
        <v>0</v>
      </c>
      <c r="AD181" s="212">
        <f t="shared" si="51"/>
        <v>0</v>
      </c>
      <c r="AE181" s="252"/>
      <c r="AF181" s="252"/>
      <c r="AH181" s="249">
        <f t="shared" si="53"/>
        <v>0</v>
      </c>
      <c r="AI181" s="238"/>
      <c r="AJ181" s="238"/>
      <c r="AK181" s="238"/>
      <c r="AL181" s="239"/>
      <c r="AM181" s="254"/>
      <c r="AN181" s="262"/>
      <c r="AO181" s="249">
        <f t="shared" si="43"/>
        <v>0</v>
      </c>
      <c r="AP181" s="238"/>
      <c r="AQ181" s="238"/>
      <c r="AR181" s="238"/>
      <c r="AS181" s="242"/>
      <c r="AT181" s="214">
        <f t="shared" si="50"/>
        <v>0</v>
      </c>
      <c r="AU181" s="238"/>
      <c r="AV181" s="238"/>
      <c r="AW181" s="238"/>
      <c r="AX181" s="239"/>
      <c r="AY181" s="249">
        <f t="shared" si="44"/>
        <v>0</v>
      </c>
      <c r="AZ181" s="238"/>
      <c r="BA181" s="238"/>
      <c r="BB181" s="238"/>
      <c r="BC181" s="246"/>
      <c r="BD181" s="254"/>
      <c r="BE181" s="252"/>
      <c r="BF181" s="249">
        <f t="shared" si="45"/>
        <v>0</v>
      </c>
      <c r="BG181" s="238"/>
      <c r="BH181" s="238"/>
      <c r="BI181" s="238"/>
      <c r="BJ181" s="239"/>
      <c r="BK181" s="249">
        <f t="shared" si="46"/>
        <v>0</v>
      </c>
      <c r="BL181" s="238"/>
      <c r="BM181" s="238"/>
      <c r="BN181" s="238"/>
      <c r="BO181" s="246"/>
      <c r="BP181" s="223">
        <f t="shared" si="47"/>
        <v>0</v>
      </c>
      <c r="BQ181" s="238"/>
      <c r="BR181" s="238"/>
      <c r="BS181" s="238"/>
      <c r="BT181" s="246"/>
      <c r="BU181" s="249">
        <f t="shared" si="48"/>
        <v>0</v>
      </c>
      <c r="BV181" s="238"/>
      <c r="BW181" s="238"/>
      <c r="BX181" s="238"/>
      <c r="BY181" s="246"/>
      <c r="CA181" s="222">
        <v>166</v>
      </c>
      <c r="CF181" s="216">
        <f t="shared" si="49"/>
        <v>0</v>
      </c>
    </row>
    <row r="182" spans="1:84" x14ac:dyDescent="0.15">
      <c r="A182" s="213">
        <f t="shared" si="42"/>
        <v>168</v>
      </c>
      <c r="B182" s="236"/>
      <c r="C182" s="880"/>
      <c r="D182" s="851"/>
      <c r="E182" s="134"/>
      <c r="F182" s="135"/>
      <c r="G182" s="226"/>
      <c r="H182" s="263"/>
      <c r="I182" s="230"/>
      <c r="J182" s="231"/>
      <c r="K182" s="232"/>
      <c r="L182" s="232"/>
      <c r="M182" s="232"/>
      <c r="N182" s="232"/>
      <c r="O182" s="232"/>
      <c r="P182" s="232"/>
      <c r="Q182" s="233"/>
      <c r="R182" s="255"/>
      <c r="S182" s="255"/>
      <c r="T182" s="258"/>
      <c r="U182" s="214">
        <f t="shared" si="52"/>
        <v>0</v>
      </c>
      <c r="V182" s="218">
        <f t="shared" si="52"/>
        <v>0</v>
      </c>
      <c r="W182" s="218">
        <f t="shared" si="52"/>
        <v>0</v>
      </c>
      <c r="X182" s="218">
        <f t="shared" si="52"/>
        <v>0</v>
      </c>
      <c r="Y182" s="212">
        <f t="shared" si="52"/>
        <v>0</v>
      </c>
      <c r="Z182" s="312">
        <f t="shared" si="51"/>
        <v>0</v>
      </c>
      <c r="AA182" s="218">
        <f t="shared" si="51"/>
        <v>0</v>
      </c>
      <c r="AB182" s="218">
        <f t="shared" si="51"/>
        <v>0</v>
      </c>
      <c r="AC182" s="218">
        <f t="shared" si="51"/>
        <v>0</v>
      </c>
      <c r="AD182" s="212">
        <f t="shared" si="51"/>
        <v>0</v>
      </c>
      <c r="AE182" s="252"/>
      <c r="AF182" s="252"/>
      <c r="AH182" s="249">
        <f t="shared" si="53"/>
        <v>0</v>
      </c>
      <c r="AI182" s="238"/>
      <c r="AJ182" s="238"/>
      <c r="AK182" s="238"/>
      <c r="AL182" s="239"/>
      <c r="AM182" s="254"/>
      <c r="AN182" s="262"/>
      <c r="AO182" s="249">
        <f t="shared" si="43"/>
        <v>0</v>
      </c>
      <c r="AP182" s="238"/>
      <c r="AQ182" s="238"/>
      <c r="AR182" s="238"/>
      <c r="AS182" s="242"/>
      <c r="AT182" s="214">
        <f t="shared" si="50"/>
        <v>0</v>
      </c>
      <c r="AU182" s="238"/>
      <c r="AV182" s="238"/>
      <c r="AW182" s="238"/>
      <c r="AX182" s="239"/>
      <c r="AY182" s="249">
        <f t="shared" si="44"/>
        <v>0</v>
      </c>
      <c r="AZ182" s="238"/>
      <c r="BA182" s="238"/>
      <c r="BB182" s="238"/>
      <c r="BC182" s="246"/>
      <c r="BD182" s="254"/>
      <c r="BE182" s="252"/>
      <c r="BF182" s="249">
        <f t="shared" si="45"/>
        <v>0</v>
      </c>
      <c r="BG182" s="238"/>
      <c r="BH182" s="238"/>
      <c r="BI182" s="238"/>
      <c r="BJ182" s="239"/>
      <c r="BK182" s="249">
        <f t="shared" si="46"/>
        <v>0</v>
      </c>
      <c r="BL182" s="238"/>
      <c r="BM182" s="238"/>
      <c r="BN182" s="238"/>
      <c r="BO182" s="246"/>
      <c r="BP182" s="223">
        <f t="shared" si="47"/>
        <v>0</v>
      </c>
      <c r="BQ182" s="238"/>
      <c r="BR182" s="238"/>
      <c r="BS182" s="238"/>
      <c r="BT182" s="246"/>
      <c r="BU182" s="249">
        <f t="shared" si="48"/>
        <v>0</v>
      </c>
      <c r="BV182" s="238"/>
      <c r="BW182" s="238"/>
      <c r="BX182" s="238"/>
      <c r="BY182" s="246"/>
      <c r="CA182" s="222">
        <v>167</v>
      </c>
      <c r="CF182" s="216">
        <f t="shared" si="49"/>
        <v>0</v>
      </c>
    </row>
    <row r="183" spans="1:84" x14ac:dyDescent="0.15">
      <c r="A183" s="213">
        <f t="shared" si="42"/>
        <v>169</v>
      </c>
      <c r="B183" s="236"/>
      <c r="C183" s="880"/>
      <c r="D183" s="851"/>
      <c r="E183" s="134"/>
      <c r="F183" s="135"/>
      <c r="G183" s="226"/>
      <c r="H183" s="263"/>
      <c r="I183" s="230"/>
      <c r="J183" s="231"/>
      <c r="K183" s="232"/>
      <c r="L183" s="232"/>
      <c r="M183" s="232"/>
      <c r="N183" s="232"/>
      <c r="O183" s="232"/>
      <c r="P183" s="232"/>
      <c r="Q183" s="233"/>
      <c r="R183" s="255"/>
      <c r="S183" s="255"/>
      <c r="T183" s="258"/>
      <c r="U183" s="214">
        <f t="shared" si="52"/>
        <v>0</v>
      </c>
      <c r="V183" s="218">
        <f t="shared" si="52"/>
        <v>0</v>
      </c>
      <c r="W183" s="218">
        <f t="shared" si="52"/>
        <v>0</v>
      </c>
      <c r="X183" s="218">
        <f t="shared" si="52"/>
        <v>0</v>
      </c>
      <c r="Y183" s="212">
        <f t="shared" si="52"/>
        <v>0</v>
      </c>
      <c r="Z183" s="312">
        <f t="shared" si="51"/>
        <v>0</v>
      </c>
      <c r="AA183" s="218">
        <f t="shared" si="51"/>
        <v>0</v>
      </c>
      <c r="AB183" s="218">
        <f t="shared" si="51"/>
        <v>0</v>
      </c>
      <c r="AC183" s="218">
        <f t="shared" si="51"/>
        <v>0</v>
      </c>
      <c r="AD183" s="212">
        <f t="shared" si="51"/>
        <v>0</v>
      </c>
      <c r="AE183" s="252"/>
      <c r="AF183" s="252"/>
      <c r="AH183" s="249">
        <f t="shared" si="53"/>
        <v>0</v>
      </c>
      <c r="AI183" s="238"/>
      <c r="AJ183" s="238"/>
      <c r="AK183" s="238"/>
      <c r="AL183" s="239"/>
      <c r="AM183" s="254"/>
      <c r="AN183" s="262"/>
      <c r="AO183" s="249">
        <f t="shared" si="43"/>
        <v>0</v>
      </c>
      <c r="AP183" s="238"/>
      <c r="AQ183" s="238"/>
      <c r="AR183" s="238"/>
      <c r="AS183" s="242"/>
      <c r="AT183" s="214">
        <f t="shared" si="50"/>
        <v>0</v>
      </c>
      <c r="AU183" s="238"/>
      <c r="AV183" s="238"/>
      <c r="AW183" s="238"/>
      <c r="AX183" s="239"/>
      <c r="AY183" s="249">
        <f t="shared" si="44"/>
        <v>0</v>
      </c>
      <c r="AZ183" s="238"/>
      <c r="BA183" s="238"/>
      <c r="BB183" s="238"/>
      <c r="BC183" s="246"/>
      <c r="BD183" s="254"/>
      <c r="BE183" s="252"/>
      <c r="BF183" s="249">
        <f t="shared" si="45"/>
        <v>0</v>
      </c>
      <c r="BG183" s="238"/>
      <c r="BH183" s="238"/>
      <c r="BI183" s="238"/>
      <c r="BJ183" s="239"/>
      <c r="BK183" s="249">
        <f t="shared" si="46"/>
        <v>0</v>
      </c>
      <c r="BL183" s="238"/>
      <c r="BM183" s="238"/>
      <c r="BN183" s="238"/>
      <c r="BO183" s="246"/>
      <c r="BP183" s="223">
        <f t="shared" si="47"/>
        <v>0</v>
      </c>
      <c r="BQ183" s="238"/>
      <c r="BR183" s="238"/>
      <c r="BS183" s="238"/>
      <c r="BT183" s="246"/>
      <c r="BU183" s="249">
        <f t="shared" si="48"/>
        <v>0</v>
      </c>
      <c r="BV183" s="238"/>
      <c r="BW183" s="238"/>
      <c r="BX183" s="238"/>
      <c r="BY183" s="246"/>
      <c r="CA183" s="222">
        <v>168</v>
      </c>
      <c r="CF183" s="216">
        <f t="shared" si="49"/>
        <v>0</v>
      </c>
    </row>
    <row r="184" spans="1:84" x14ac:dyDescent="0.15">
      <c r="A184" s="213">
        <f t="shared" si="42"/>
        <v>170</v>
      </c>
      <c r="B184" s="236"/>
      <c r="C184" s="136"/>
      <c r="D184" s="851"/>
      <c r="E184" s="127"/>
      <c r="F184" s="135"/>
      <c r="G184" s="226"/>
      <c r="H184" s="264"/>
      <c r="I184" s="230"/>
      <c r="J184" s="231"/>
      <c r="K184" s="232"/>
      <c r="L184" s="232"/>
      <c r="M184" s="232"/>
      <c r="N184" s="232"/>
      <c r="O184" s="232"/>
      <c r="P184" s="232"/>
      <c r="Q184" s="233"/>
      <c r="R184" s="256"/>
      <c r="S184" s="256"/>
      <c r="T184" s="259"/>
      <c r="U184" s="214">
        <f t="shared" si="52"/>
        <v>0</v>
      </c>
      <c r="V184" s="218">
        <f t="shared" si="52"/>
        <v>0</v>
      </c>
      <c r="W184" s="218">
        <f t="shared" si="52"/>
        <v>0</v>
      </c>
      <c r="X184" s="218">
        <f t="shared" si="52"/>
        <v>0</v>
      </c>
      <c r="Y184" s="212">
        <f t="shared" si="52"/>
        <v>0</v>
      </c>
      <c r="Z184" s="312">
        <f t="shared" si="51"/>
        <v>0</v>
      </c>
      <c r="AA184" s="218">
        <f t="shared" si="51"/>
        <v>0</v>
      </c>
      <c r="AB184" s="218">
        <f t="shared" si="51"/>
        <v>0</v>
      </c>
      <c r="AC184" s="218">
        <f t="shared" si="51"/>
        <v>0</v>
      </c>
      <c r="AD184" s="212">
        <f t="shared" si="51"/>
        <v>0</v>
      </c>
      <c r="AE184" s="252"/>
      <c r="AF184" s="252"/>
      <c r="AH184" s="249">
        <f t="shared" si="53"/>
        <v>0</v>
      </c>
      <c r="AI184" s="238"/>
      <c r="AJ184" s="238"/>
      <c r="AK184" s="238"/>
      <c r="AL184" s="239"/>
      <c r="AM184" s="254"/>
      <c r="AN184" s="262"/>
      <c r="AO184" s="249">
        <f t="shared" si="43"/>
        <v>0</v>
      </c>
      <c r="AP184" s="238"/>
      <c r="AQ184" s="238"/>
      <c r="AR184" s="238"/>
      <c r="AS184" s="242"/>
      <c r="AT184" s="214">
        <f t="shared" si="50"/>
        <v>0</v>
      </c>
      <c r="AU184" s="238"/>
      <c r="AV184" s="238"/>
      <c r="AW184" s="238"/>
      <c r="AX184" s="239"/>
      <c r="AY184" s="249">
        <f t="shared" si="44"/>
        <v>0</v>
      </c>
      <c r="AZ184" s="238"/>
      <c r="BA184" s="238"/>
      <c r="BB184" s="238"/>
      <c r="BC184" s="246"/>
      <c r="BD184" s="254"/>
      <c r="BE184" s="252"/>
      <c r="BF184" s="249">
        <f t="shared" si="45"/>
        <v>0</v>
      </c>
      <c r="BG184" s="238"/>
      <c r="BH184" s="238"/>
      <c r="BI184" s="238"/>
      <c r="BJ184" s="239"/>
      <c r="BK184" s="249">
        <f t="shared" si="46"/>
        <v>0</v>
      </c>
      <c r="BL184" s="238"/>
      <c r="BM184" s="238"/>
      <c r="BN184" s="238"/>
      <c r="BO184" s="246"/>
      <c r="BP184" s="223">
        <f t="shared" si="47"/>
        <v>0</v>
      </c>
      <c r="BQ184" s="238"/>
      <c r="BR184" s="238"/>
      <c r="BS184" s="238"/>
      <c r="BT184" s="246"/>
      <c r="BU184" s="249">
        <f t="shared" si="48"/>
        <v>0</v>
      </c>
      <c r="BV184" s="238"/>
      <c r="BW184" s="238"/>
      <c r="BX184" s="238"/>
      <c r="BY184" s="246"/>
      <c r="CA184" s="222">
        <v>169</v>
      </c>
      <c r="CF184" s="216">
        <f t="shared" si="49"/>
        <v>0</v>
      </c>
    </row>
    <row r="185" spans="1:84" x14ac:dyDescent="0.15">
      <c r="A185" s="213">
        <f t="shared" si="42"/>
        <v>171</v>
      </c>
      <c r="B185" s="236"/>
      <c r="C185" s="136"/>
      <c r="D185" s="851"/>
      <c r="E185" s="127"/>
      <c r="F185" s="852"/>
      <c r="G185" s="226"/>
      <c r="H185" s="264"/>
      <c r="I185" s="230"/>
      <c r="J185" s="231"/>
      <c r="K185" s="232"/>
      <c r="L185" s="232"/>
      <c r="M185" s="232"/>
      <c r="N185" s="232"/>
      <c r="O185" s="232"/>
      <c r="P185" s="232"/>
      <c r="Q185" s="233"/>
      <c r="R185" s="256"/>
      <c r="S185" s="256"/>
      <c r="T185" s="259"/>
      <c r="U185" s="214">
        <f t="shared" si="52"/>
        <v>0</v>
      </c>
      <c r="V185" s="218">
        <f t="shared" si="52"/>
        <v>0</v>
      </c>
      <c r="W185" s="218">
        <f t="shared" si="52"/>
        <v>0</v>
      </c>
      <c r="X185" s="218">
        <f t="shared" si="52"/>
        <v>0</v>
      </c>
      <c r="Y185" s="212">
        <f t="shared" si="52"/>
        <v>0</v>
      </c>
      <c r="Z185" s="312">
        <f t="shared" si="51"/>
        <v>0</v>
      </c>
      <c r="AA185" s="218">
        <f t="shared" si="51"/>
        <v>0</v>
      </c>
      <c r="AB185" s="218">
        <f t="shared" si="51"/>
        <v>0</v>
      </c>
      <c r="AC185" s="218">
        <f t="shared" si="51"/>
        <v>0</v>
      </c>
      <c r="AD185" s="212">
        <f t="shared" si="51"/>
        <v>0</v>
      </c>
      <c r="AE185" s="252"/>
      <c r="AF185" s="252"/>
      <c r="AH185" s="249">
        <f t="shared" si="53"/>
        <v>0</v>
      </c>
      <c r="AI185" s="238"/>
      <c r="AJ185" s="238"/>
      <c r="AK185" s="238"/>
      <c r="AL185" s="239"/>
      <c r="AM185" s="254"/>
      <c r="AN185" s="262"/>
      <c r="AO185" s="249">
        <f t="shared" si="43"/>
        <v>0</v>
      </c>
      <c r="AP185" s="238"/>
      <c r="AQ185" s="238"/>
      <c r="AR185" s="238"/>
      <c r="AS185" s="242"/>
      <c r="AT185" s="214">
        <f t="shared" si="50"/>
        <v>0</v>
      </c>
      <c r="AU185" s="238"/>
      <c r="AV185" s="238"/>
      <c r="AW185" s="238"/>
      <c r="AX185" s="239"/>
      <c r="AY185" s="249">
        <f t="shared" si="44"/>
        <v>0</v>
      </c>
      <c r="AZ185" s="238"/>
      <c r="BA185" s="238"/>
      <c r="BB185" s="238"/>
      <c r="BC185" s="246"/>
      <c r="BD185" s="254"/>
      <c r="BE185" s="252"/>
      <c r="BF185" s="249">
        <f t="shared" si="45"/>
        <v>0</v>
      </c>
      <c r="BG185" s="238"/>
      <c r="BH185" s="238"/>
      <c r="BI185" s="238"/>
      <c r="BJ185" s="239"/>
      <c r="BK185" s="249">
        <f t="shared" si="46"/>
        <v>0</v>
      </c>
      <c r="BL185" s="238"/>
      <c r="BM185" s="238"/>
      <c r="BN185" s="238"/>
      <c r="BO185" s="246"/>
      <c r="BP185" s="223">
        <f t="shared" si="47"/>
        <v>0</v>
      </c>
      <c r="BQ185" s="238"/>
      <c r="BR185" s="238"/>
      <c r="BS185" s="238"/>
      <c r="BT185" s="246"/>
      <c r="BU185" s="249">
        <f t="shared" si="48"/>
        <v>0</v>
      </c>
      <c r="BV185" s="238"/>
      <c r="BW185" s="238"/>
      <c r="BX185" s="238"/>
      <c r="BY185" s="246"/>
      <c r="CA185" s="222">
        <v>170</v>
      </c>
      <c r="CF185" s="216">
        <f t="shared" si="49"/>
        <v>0</v>
      </c>
    </row>
    <row r="186" spans="1:84" x14ac:dyDescent="0.15">
      <c r="A186" s="213">
        <f t="shared" si="42"/>
        <v>172</v>
      </c>
      <c r="B186" s="236"/>
      <c r="C186" s="136"/>
      <c r="D186" s="851"/>
      <c r="E186" s="134"/>
      <c r="F186" s="852"/>
      <c r="G186" s="226"/>
      <c r="H186" s="264"/>
      <c r="I186" s="230"/>
      <c r="J186" s="231"/>
      <c r="K186" s="232"/>
      <c r="L186" s="232"/>
      <c r="M186" s="232"/>
      <c r="N186" s="232"/>
      <c r="O186" s="232"/>
      <c r="P186" s="232"/>
      <c r="Q186" s="233"/>
      <c r="R186" s="256"/>
      <c r="S186" s="256"/>
      <c r="T186" s="259"/>
      <c r="U186" s="214">
        <f t="shared" si="52"/>
        <v>0</v>
      </c>
      <c r="V186" s="218">
        <f t="shared" si="52"/>
        <v>0</v>
      </c>
      <c r="W186" s="218">
        <f t="shared" si="52"/>
        <v>0</v>
      </c>
      <c r="X186" s="218">
        <f t="shared" si="52"/>
        <v>0</v>
      </c>
      <c r="Y186" s="212">
        <f t="shared" si="52"/>
        <v>0</v>
      </c>
      <c r="Z186" s="312">
        <f t="shared" si="51"/>
        <v>0</v>
      </c>
      <c r="AA186" s="218">
        <f t="shared" si="51"/>
        <v>0</v>
      </c>
      <c r="AB186" s="218">
        <f t="shared" si="51"/>
        <v>0</v>
      </c>
      <c r="AC186" s="218">
        <f t="shared" si="51"/>
        <v>0</v>
      </c>
      <c r="AD186" s="212">
        <f t="shared" si="51"/>
        <v>0</v>
      </c>
      <c r="AE186" s="252"/>
      <c r="AF186" s="252"/>
      <c r="AH186" s="249">
        <f t="shared" si="53"/>
        <v>0</v>
      </c>
      <c r="AI186" s="238"/>
      <c r="AJ186" s="238"/>
      <c r="AK186" s="238"/>
      <c r="AL186" s="239"/>
      <c r="AM186" s="254"/>
      <c r="AN186" s="262"/>
      <c r="AO186" s="249">
        <f t="shared" si="43"/>
        <v>0</v>
      </c>
      <c r="AP186" s="238"/>
      <c r="AQ186" s="238"/>
      <c r="AR186" s="238"/>
      <c r="AS186" s="242"/>
      <c r="AT186" s="214">
        <f t="shared" si="50"/>
        <v>0</v>
      </c>
      <c r="AU186" s="238"/>
      <c r="AV186" s="238"/>
      <c r="AW186" s="238"/>
      <c r="AX186" s="239"/>
      <c r="AY186" s="249">
        <f t="shared" si="44"/>
        <v>0</v>
      </c>
      <c r="AZ186" s="238"/>
      <c r="BA186" s="238"/>
      <c r="BB186" s="238"/>
      <c r="BC186" s="246"/>
      <c r="BD186" s="254"/>
      <c r="BE186" s="252"/>
      <c r="BF186" s="249">
        <f t="shared" si="45"/>
        <v>0</v>
      </c>
      <c r="BG186" s="238"/>
      <c r="BH186" s="238"/>
      <c r="BI186" s="238"/>
      <c r="BJ186" s="239"/>
      <c r="BK186" s="249">
        <f t="shared" si="46"/>
        <v>0</v>
      </c>
      <c r="BL186" s="238"/>
      <c r="BM186" s="238"/>
      <c r="BN186" s="238"/>
      <c r="BO186" s="246"/>
      <c r="BP186" s="223">
        <f t="shared" si="47"/>
        <v>0</v>
      </c>
      <c r="BQ186" s="238"/>
      <c r="BR186" s="238"/>
      <c r="BS186" s="238"/>
      <c r="BT186" s="246"/>
      <c r="BU186" s="249">
        <f t="shared" si="48"/>
        <v>0</v>
      </c>
      <c r="BV186" s="238"/>
      <c r="BW186" s="238"/>
      <c r="BX186" s="238"/>
      <c r="BY186" s="246"/>
      <c r="CA186" s="222">
        <v>171</v>
      </c>
      <c r="CF186" s="216">
        <f t="shared" si="49"/>
        <v>0</v>
      </c>
    </row>
    <row r="187" spans="1:84" x14ac:dyDescent="0.15">
      <c r="A187" s="213">
        <f t="shared" si="42"/>
        <v>173</v>
      </c>
      <c r="B187" s="236"/>
      <c r="C187" s="136"/>
      <c r="D187" s="851"/>
      <c r="E187" s="134"/>
      <c r="F187" s="852"/>
      <c r="G187" s="226"/>
      <c r="H187" s="264"/>
      <c r="I187" s="230"/>
      <c r="J187" s="231"/>
      <c r="K187" s="232"/>
      <c r="L187" s="232"/>
      <c r="M187" s="232"/>
      <c r="N187" s="232"/>
      <c r="O187" s="232"/>
      <c r="P187" s="232"/>
      <c r="Q187" s="233"/>
      <c r="R187" s="256"/>
      <c r="S187" s="256"/>
      <c r="T187" s="259"/>
      <c r="U187" s="214">
        <f t="shared" si="52"/>
        <v>0</v>
      </c>
      <c r="V187" s="218">
        <f t="shared" si="52"/>
        <v>0</v>
      </c>
      <c r="W187" s="218">
        <f t="shared" si="52"/>
        <v>0</v>
      </c>
      <c r="X187" s="218">
        <f t="shared" si="52"/>
        <v>0</v>
      </c>
      <c r="Y187" s="212">
        <f t="shared" si="52"/>
        <v>0</v>
      </c>
      <c r="Z187" s="312">
        <f t="shared" si="51"/>
        <v>0</v>
      </c>
      <c r="AA187" s="218">
        <f t="shared" si="51"/>
        <v>0</v>
      </c>
      <c r="AB187" s="218">
        <f t="shared" si="51"/>
        <v>0</v>
      </c>
      <c r="AC187" s="218">
        <f t="shared" si="51"/>
        <v>0</v>
      </c>
      <c r="AD187" s="212">
        <f t="shared" si="51"/>
        <v>0</v>
      </c>
      <c r="AE187" s="252"/>
      <c r="AF187" s="252"/>
      <c r="AH187" s="249">
        <f t="shared" si="53"/>
        <v>0</v>
      </c>
      <c r="AI187" s="238"/>
      <c r="AJ187" s="238"/>
      <c r="AK187" s="238"/>
      <c r="AL187" s="239"/>
      <c r="AM187" s="254"/>
      <c r="AN187" s="262"/>
      <c r="AO187" s="249">
        <f t="shared" si="43"/>
        <v>0</v>
      </c>
      <c r="AP187" s="238"/>
      <c r="AQ187" s="238"/>
      <c r="AR187" s="238"/>
      <c r="AS187" s="242"/>
      <c r="AT187" s="214">
        <f t="shared" si="50"/>
        <v>0</v>
      </c>
      <c r="AU187" s="238"/>
      <c r="AV187" s="238"/>
      <c r="AW187" s="238"/>
      <c r="AX187" s="239"/>
      <c r="AY187" s="249">
        <f t="shared" si="44"/>
        <v>0</v>
      </c>
      <c r="AZ187" s="238"/>
      <c r="BA187" s="238"/>
      <c r="BB187" s="238"/>
      <c r="BC187" s="246"/>
      <c r="BD187" s="254"/>
      <c r="BE187" s="252"/>
      <c r="BF187" s="249">
        <f t="shared" si="45"/>
        <v>0</v>
      </c>
      <c r="BG187" s="238"/>
      <c r="BH187" s="238"/>
      <c r="BI187" s="238"/>
      <c r="BJ187" s="239"/>
      <c r="BK187" s="249">
        <f t="shared" si="46"/>
        <v>0</v>
      </c>
      <c r="BL187" s="238"/>
      <c r="BM187" s="238"/>
      <c r="BN187" s="238"/>
      <c r="BO187" s="246"/>
      <c r="BP187" s="223">
        <f t="shared" si="47"/>
        <v>0</v>
      </c>
      <c r="BQ187" s="238"/>
      <c r="BR187" s="238"/>
      <c r="BS187" s="238"/>
      <c r="BT187" s="246"/>
      <c r="BU187" s="249">
        <f t="shared" si="48"/>
        <v>0</v>
      </c>
      <c r="BV187" s="238"/>
      <c r="BW187" s="238"/>
      <c r="BX187" s="238"/>
      <c r="BY187" s="246"/>
      <c r="CA187" s="222">
        <v>172</v>
      </c>
      <c r="CF187" s="216">
        <f t="shared" si="49"/>
        <v>0</v>
      </c>
    </row>
    <row r="188" spans="1:84" x14ac:dyDescent="0.15">
      <c r="A188" s="213">
        <f t="shared" si="42"/>
        <v>174</v>
      </c>
      <c r="B188" s="236"/>
      <c r="C188" s="880"/>
      <c r="D188" s="133"/>
      <c r="E188" s="134"/>
      <c r="F188" s="135"/>
      <c r="G188" s="224"/>
      <c r="H188" s="263"/>
      <c r="I188" s="230"/>
      <c r="J188" s="231"/>
      <c r="K188" s="232"/>
      <c r="L188" s="232"/>
      <c r="M188" s="232"/>
      <c r="N188" s="232"/>
      <c r="O188" s="232"/>
      <c r="P188" s="232"/>
      <c r="Q188" s="233"/>
      <c r="R188" s="255"/>
      <c r="S188" s="255"/>
      <c r="T188" s="258"/>
      <c r="U188" s="214">
        <f t="shared" si="52"/>
        <v>0</v>
      </c>
      <c r="V188" s="218">
        <f t="shared" si="52"/>
        <v>0</v>
      </c>
      <c r="W188" s="218">
        <f t="shared" si="52"/>
        <v>0</v>
      </c>
      <c r="X188" s="218">
        <f t="shared" si="52"/>
        <v>0</v>
      </c>
      <c r="Y188" s="212">
        <f t="shared" si="52"/>
        <v>0</v>
      </c>
      <c r="Z188" s="312">
        <f t="shared" si="51"/>
        <v>0</v>
      </c>
      <c r="AA188" s="218">
        <f t="shared" si="51"/>
        <v>0</v>
      </c>
      <c r="AB188" s="218">
        <f t="shared" si="51"/>
        <v>0</v>
      </c>
      <c r="AC188" s="218">
        <f t="shared" si="51"/>
        <v>0</v>
      </c>
      <c r="AD188" s="212">
        <f t="shared" si="51"/>
        <v>0</v>
      </c>
      <c r="AE188" s="252"/>
      <c r="AF188" s="252"/>
      <c r="AH188" s="249">
        <f t="shared" si="53"/>
        <v>0</v>
      </c>
      <c r="AI188" s="238"/>
      <c r="AJ188" s="238"/>
      <c r="AK188" s="238"/>
      <c r="AL188" s="239"/>
      <c r="AM188" s="254"/>
      <c r="AN188" s="262"/>
      <c r="AO188" s="249">
        <f t="shared" si="43"/>
        <v>0</v>
      </c>
      <c r="AP188" s="238"/>
      <c r="AQ188" s="238"/>
      <c r="AR188" s="238"/>
      <c r="AS188" s="242"/>
      <c r="AT188" s="214">
        <f t="shared" si="50"/>
        <v>0</v>
      </c>
      <c r="AU188" s="238"/>
      <c r="AV188" s="238"/>
      <c r="AW188" s="238"/>
      <c r="AX188" s="239"/>
      <c r="AY188" s="249">
        <f t="shared" si="44"/>
        <v>0</v>
      </c>
      <c r="AZ188" s="238"/>
      <c r="BA188" s="238"/>
      <c r="BB188" s="238"/>
      <c r="BC188" s="246"/>
      <c r="BD188" s="254"/>
      <c r="BE188" s="252"/>
      <c r="BF188" s="249">
        <f t="shared" si="45"/>
        <v>0</v>
      </c>
      <c r="BG188" s="238"/>
      <c r="BH188" s="238"/>
      <c r="BI188" s="238"/>
      <c r="BJ188" s="239"/>
      <c r="BK188" s="249">
        <f t="shared" si="46"/>
        <v>0</v>
      </c>
      <c r="BL188" s="238"/>
      <c r="BM188" s="238"/>
      <c r="BN188" s="238"/>
      <c r="BO188" s="246"/>
      <c r="BP188" s="223">
        <f t="shared" si="47"/>
        <v>0</v>
      </c>
      <c r="BQ188" s="238"/>
      <c r="BR188" s="238"/>
      <c r="BS188" s="238"/>
      <c r="BT188" s="246"/>
      <c r="BU188" s="249">
        <f t="shared" si="48"/>
        <v>0</v>
      </c>
      <c r="BV188" s="238"/>
      <c r="BW188" s="238"/>
      <c r="BX188" s="238"/>
      <c r="BY188" s="246"/>
      <c r="CA188" s="222">
        <v>173</v>
      </c>
      <c r="CF188" s="216">
        <f t="shared" si="49"/>
        <v>0</v>
      </c>
    </row>
    <row r="189" spans="1:84" x14ac:dyDescent="0.15">
      <c r="A189" s="213">
        <f t="shared" si="42"/>
        <v>175</v>
      </c>
      <c r="B189" s="236"/>
      <c r="C189" s="136"/>
      <c r="D189" s="851"/>
      <c r="E189" s="127"/>
      <c r="F189" s="852"/>
      <c r="G189" s="226"/>
      <c r="H189" s="264"/>
      <c r="I189" s="230"/>
      <c r="J189" s="231"/>
      <c r="K189" s="232"/>
      <c r="L189" s="232"/>
      <c r="M189" s="232"/>
      <c r="N189" s="232"/>
      <c r="O189" s="232"/>
      <c r="P189" s="232"/>
      <c r="Q189" s="233"/>
      <c r="R189" s="256"/>
      <c r="S189" s="256"/>
      <c r="T189" s="259"/>
      <c r="U189" s="214">
        <f t="shared" si="52"/>
        <v>0</v>
      </c>
      <c r="V189" s="218">
        <f t="shared" si="52"/>
        <v>0</v>
      </c>
      <c r="W189" s="218">
        <f t="shared" si="52"/>
        <v>0</v>
      </c>
      <c r="X189" s="218">
        <f t="shared" si="52"/>
        <v>0</v>
      </c>
      <c r="Y189" s="212">
        <f t="shared" si="52"/>
        <v>0</v>
      </c>
      <c r="Z189" s="312">
        <f t="shared" si="51"/>
        <v>0</v>
      </c>
      <c r="AA189" s="218">
        <f t="shared" si="51"/>
        <v>0</v>
      </c>
      <c r="AB189" s="218">
        <f t="shared" si="51"/>
        <v>0</v>
      </c>
      <c r="AC189" s="218">
        <f t="shared" si="51"/>
        <v>0</v>
      </c>
      <c r="AD189" s="212">
        <f t="shared" si="51"/>
        <v>0</v>
      </c>
      <c r="AE189" s="252"/>
      <c r="AF189" s="252"/>
      <c r="AH189" s="249">
        <f t="shared" si="53"/>
        <v>0</v>
      </c>
      <c r="AI189" s="238"/>
      <c r="AJ189" s="238"/>
      <c r="AK189" s="238"/>
      <c r="AL189" s="239"/>
      <c r="AM189" s="254"/>
      <c r="AN189" s="262"/>
      <c r="AO189" s="249">
        <f t="shared" si="43"/>
        <v>0</v>
      </c>
      <c r="AP189" s="238"/>
      <c r="AQ189" s="238"/>
      <c r="AR189" s="238"/>
      <c r="AS189" s="242"/>
      <c r="AT189" s="214">
        <f t="shared" si="50"/>
        <v>0</v>
      </c>
      <c r="AU189" s="238"/>
      <c r="AV189" s="238"/>
      <c r="AW189" s="238"/>
      <c r="AX189" s="239"/>
      <c r="AY189" s="249">
        <f t="shared" si="44"/>
        <v>0</v>
      </c>
      <c r="AZ189" s="238"/>
      <c r="BA189" s="238"/>
      <c r="BB189" s="238"/>
      <c r="BC189" s="246"/>
      <c r="BD189" s="254"/>
      <c r="BE189" s="252"/>
      <c r="BF189" s="249">
        <f t="shared" si="45"/>
        <v>0</v>
      </c>
      <c r="BG189" s="238"/>
      <c r="BH189" s="238"/>
      <c r="BI189" s="238"/>
      <c r="BJ189" s="239"/>
      <c r="BK189" s="249">
        <f t="shared" si="46"/>
        <v>0</v>
      </c>
      <c r="BL189" s="238"/>
      <c r="BM189" s="238"/>
      <c r="BN189" s="238"/>
      <c r="BO189" s="246"/>
      <c r="BP189" s="223">
        <f t="shared" si="47"/>
        <v>0</v>
      </c>
      <c r="BQ189" s="238"/>
      <c r="BR189" s="238"/>
      <c r="BS189" s="238"/>
      <c r="BT189" s="246"/>
      <c r="BU189" s="249">
        <f t="shared" si="48"/>
        <v>0</v>
      </c>
      <c r="BV189" s="238"/>
      <c r="BW189" s="238"/>
      <c r="BX189" s="238"/>
      <c r="BY189" s="246"/>
      <c r="CA189" s="222">
        <v>174</v>
      </c>
      <c r="CF189" s="216">
        <f t="shared" si="49"/>
        <v>0</v>
      </c>
    </row>
    <row r="190" spans="1:84" x14ac:dyDescent="0.15">
      <c r="A190" s="213">
        <f t="shared" si="42"/>
        <v>176</v>
      </c>
      <c r="B190" s="236"/>
      <c r="C190" s="880"/>
      <c r="D190" s="133"/>
      <c r="E190" s="134"/>
      <c r="F190" s="135"/>
      <c r="G190" s="224"/>
      <c r="H190" s="263"/>
      <c r="I190" s="230"/>
      <c r="J190" s="231"/>
      <c r="K190" s="232"/>
      <c r="L190" s="232"/>
      <c r="M190" s="232"/>
      <c r="N190" s="232"/>
      <c r="O190" s="232"/>
      <c r="P190" s="232"/>
      <c r="Q190" s="233"/>
      <c r="R190" s="255"/>
      <c r="S190" s="255"/>
      <c r="T190" s="258"/>
      <c r="U190" s="214">
        <f t="shared" si="52"/>
        <v>0</v>
      </c>
      <c r="V190" s="218">
        <f t="shared" si="52"/>
        <v>0</v>
      </c>
      <c r="W190" s="218">
        <f t="shared" si="52"/>
        <v>0</v>
      </c>
      <c r="X190" s="218">
        <f t="shared" si="52"/>
        <v>0</v>
      </c>
      <c r="Y190" s="212">
        <f t="shared" si="52"/>
        <v>0</v>
      </c>
      <c r="Z190" s="312">
        <f t="shared" si="51"/>
        <v>0</v>
      </c>
      <c r="AA190" s="218">
        <f t="shared" si="51"/>
        <v>0</v>
      </c>
      <c r="AB190" s="218">
        <f t="shared" si="51"/>
        <v>0</v>
      </c>
      <c r="AC190" s="218">
        <f t="shared" si="51"/>
        <v>0</v>
      </c>
      <c r="AD190" s="212">
        <f t="shared" si="51"/>
        <v>0</v>
      </c>
      <c r="AE190" s="252"/>
      <c r="AF190" s="252"/>
      <c r="AH190" s="249">
        <f t="shared" si="53"/>
        <v>0</v>
      </c>
      <c r="AI190" s="238"/>
      <c r="AJ190" s="238"/>
      <c r="AK190" s="238"/>
      <c r="AL190" s="239"/>
      <c r="AM190" s="254"/>
      <c r="AN190" s="262"/>
      <c r="AO190" s="249">
        <f t="shared" si="43"/>
        <v>0</v>
      </c>
      <c r="AP190" s="238"/>
      <c r="AQ190" s="238"/>
      <c r="AR190" s="238"/>
      <c r="AS190" s="242"/>
      <c r="AT190" s="214">
        <f t="shared" si="50"/>
        <v>0</v>
      </c>
      <c r="AU190" s="238"/>
      <c r="AV190" s="238"/>
      <c r="AW190" s="238"/>
      <c r="AX190" s="239"/>
      <c r="AY190" s="249">
        <f t="shared" si="44"/>
        <v>0</v>
      </c>
      <c r="AZ190" s="238"/>
      <c r="BA190" s="238"/>
      <c r="BB190" s="238"/>
      <c r="BC190" s="246"/>
      <c r="BD190" s="254"/>
      <c r="BE190" s="252"/>
      <c r="BF190" s="249">
        <f t="shared" si="45"/>
        <v>0</v>
      </c>
      <c r="BG190" s="238"/>
      <c r="BH190" s="238"/>
      <c r="BI190" s="238"/>
      <c r="BJ190" s="239"/>
      <c r="BK190" s="249">
        <f t="shared" si="46"/>
        <v>0</v>
      </c>
      <c r="BL190" s="238"/>
      <c r="BM190" s="238"/>
      <c r="BN190" s="238"/>
      <c r="BO190" s="246"/>
      <c r="BP190" s="223">
        <f t="shared" si="47"/>
        <v>0</v>
      </c>
      <c r="BQ190" s="238"/>
      <c r="BR190" s="238"/>
      <c r="BS190" s="238"/>
      <c r="BT190" s="246"/>
      <c r="BU190" s="249">
        <f t="shared" si="48"/>
        <v>0</v>
      </c>
      <c r="BV190" s="238"/>
      <c r="BW190" s="238"/>
      <c r="BX190" s="238"/>
      <c r="BY190" s="246"/>
      <c r="CA190" s="222">
        <v>175</v>
      </c>
      <c r="CF190" s="216">
        <f t="shared" si="49"/>
        <v>0</v>
      </c>
    </row>
    <row r="191" spans="1:84" x14ac:dyDescent="0.15">
      <c r="A191" s="213">
        <f t="shared" si="42"/>
        <v>177</v>
      </c>
      <c r="B191" s="236"/>
      <c r="C191" s="880"/>
      <c r="D191" s="133"/>
      <c r="E191" s="134"/>
      <c r="F191" s="135"/>
      <c r="G191" s="224"/>
      <c r="H191" s="263"/>
      <c r="I191" s="230"/>
      <c r="J191" s="231"/>
      <c r="K191" s="232"/>
      <c r="L191" s="232"/>
      <c r="M191" s="232"/>
      <c r="N191" s="232"/>
      <c r="O191" s="232"/>
      <c r="P191" s="232"/>
      <c r="Q191" s="233"/>
      <c r="R191" s="255"/>
      <c r="S191" s="255"/>
      <c r="T191" s="258"/>
      <c r="U191" s="214">
        <f t="shared" si="52"/>
        <v>0</v>
      </c>
      <c r="V191" s="218">
        <f t="shared" si="52"/>
        <v>0</v>
      </c>
      <c r="W191" s="218">
        <f t="shared" si="52"/>
        <v>0</v>
      </c>
      <c r="X191" s="218">
        <f t="shared" si="52"/>
        <v>0</v>
      </c>
      <c r="Y191" s="212">
        <f t="shared" si="52"/>
        <v>0</v>
      </c>
      <c r="Z191" s="312">
        <f t="shared" si="51"/>
        <v>0</v>
      </c>
      <c r="AA191" s="218">
        <f t="shared" si="51"/>
        <v>0</v>
      </c>
      <c r="AB191" s="218">
        <f t="shared" si="51"/>
        <v>0</v>
      </c>
      <c r="AC191" s="218">
        <f t="shared" si="51"/>
        <v>0</v>
      </c>
      <c r="AD191" s="212">
        <f t="shared" si="51"/>
        <v>0</v>
      </c>
      <c r="AE191" s="252"/>
      <c r="AF191" s="252"/>
      <c r="AH191" s="249">
        <f t="shared" si="53"/>
        <v>0</v>
      </c>
      <c r="AI191" s="238"/>
      <c r="AJ191" s="238"/>
      <c r="AK191" s="238"/>
      <c r="AL191" s="239"/>
      <c r="AM191" s="254"/>
      <c r="AN191" s="262"/>
      <c r="AO191" s="249">
        <f t="shared" si="43"/>
        <v>0</v>
      </c>
      <c r="AP191" s="238"/>
      <c r="AQ191" s="238"/>
      <c r="AR191" s="238"/>
      <c r="AS191" s="242"/>
      <c r="AT191" s="214">
        <f t="shared" si="50"/>
        <v>0</v>
      </c>
      <c r="AU191" s="238"/>
      <c r="AV191" s="238"/>
      <c r="AW191" s="238"/>
      <c r="AX191" s="239"/>
      <c r="AY191" s="249">
        <f t="shared" si="44"/>
        <v>0</v>
      </c>
      <c r="AZ191" s="238"/>
      <c r="BA191" s="238"/>
      <c r="BB191" s="238"/>
      <c r="BC191" s="246"/>
      <c r="BD191" s="254"/>
      <c r="BE191" s="252"/>
      <c r="BF191" s="249">
        <f t="shared" si="45"/>
        <v>0</v>
      </c>
      <c r="BG191" s="238"/>
      <c r="BH191" s="238"/>
      <c r="BI191" s="238"/>
      <c r="BJ191" s="239"/>
      <c r="BK191" s="249">
        <f t="shared" si="46"/>
        <v>0</v>
      </c>
      <c r="BL191" s="238"/>
      <c r="BM191" s="238"/>
      <c r="BN191" s="238"/>
      <c r="BO191" s="246"/>
      <c r="BP191" s="223">
        <f t="shared" si="47"/>
        <v>0</v>
      </c>
      <c r="BQ191" s="238"/>
      <c r="BR191" s="238"/>
      <c r="BS191" s="238"/>
      <c r="BT191" s="246"/>
      <c r="BU191" s="249">
        <f t="shared" si="48"/>
        <v>0</v>
      </c>
      <c r="BV191" s="238"/>
      <c r="BW191" s="238"/>
      <c r="BX191" s="238"/>
      <c r="BY191" s="246"/>
      <c r="CA191" s="222">
        <v>176</v>
      </c>
      <c r="CF191" s="216">
        <f t="shared" si="49"/>
        <v>0</v>
      </c>
    </row>
    <row r="192" spans="1:84" x14ac:dyDescent="0.15">
      <c r="A192" s="213">
        <f t="shared" si="42"/>
        <v>178</v>
      </c>
      <c r="B192" s="236"/>
      <c r="C192" s="136"/>
      <c r="D192" s="851"/>
      <c r="E192" s="127"/>
      <c r="F192" s="852"/>
      <c r="G192" s="226"/>
      <c r="H192" s="264"/>
      <c r="I192" s="230"/>
      <c r="J192" s="231"/>
      <c r="K192" s="232"/>
      <c r="L192" s="232"/>
      <c r="M192" s="232"/>
      <c r="N192" s="232"/>
      <c r="O192" s="232"/>
      <c r="P192" s="232"/>
      <c r="Q192" s="233"/>
      <c r="R192" s="256"/>
      <c r="S192" s="256"/>
      <c r="T192" s="259"/>
      <c r="U192" s="214">
        <f t="shared" si="52"/>
        <v>0</v>
      </c>
      <c r="V192" s="218">
        <f t="shared" si="52"/>
        <v>0</v>
      </c>
      <c r="W192" s="218">
        <f t="shared" si="52"/>
        <v>0</v>
      </c>
      <c r="X192" s="218">
        <f t="shared" si="52"/>
        <v>0</v>
      </c>
      <c r="Y192" s="212">
        <f t="shared" si="52"/>
        <v>0</v>
      </c>
      <c r="Z192" s="312">
        <f t="shared" si="51"/>
        <v>0</v>
      </c>
      <c r="AA192" s="218">
        <f t="shared" si="51"/>
        <v>0</v>
      </c>
      <c r="AB192" s="218">
        <f t="shared" si="51"/>
        <v>0</v>
      </c>
      <c r="AC192" s="218">
        <f t="shared" si="51"/>
        <v>0</v>
      </c>
      <c r="AD192" s="212">
        <f t="shared" si="51"/>
        <v>0</v>
      </c>
      <c r="AE192" s="252"/>
      <c r="AF192" s="252"/>
      <c r="AH192" s="249">
        <f t="shared" si="53"/>
        <v>0</v>
      </c>
      <c r="AI192" s="238"/>
      <c r="AJ192" s="238"/>
      <c r="AK192" s="238"/>
      <c r="AL192" s="239"/>
      <c r="AM192" s="254"/>
      <c r="AN192" s="262"/>
      <c r="AO192" s="249">
        <f t="shared" si="43"/>
        <v>0</v>
      </c>
      <c r="AP192" s="238"/>
      <c r="AQ192" s="238"/>
      <c r="AR192" s="238"/>
      <c r="AS192" s="242"/>
      <c r="AT192" s="214">
        <f t="shared" si="50"/>
        <v>0</v>
      </c>
      <c r="AU192" s="238"/>
      <c r="AV192" s="238"/>
      <c r="AW192" s="238"/>
      <c r="AX192" s="239"/>
      <c r="AY192" s="249">
        <f t="shared" si="44"/>
        <v>0</v>
      </c>
      <c r="AZ192" s="238"/>
      <c r="BA192" s="238"/>
      <c r="BB192" s="238"/>
      <c r="BC192" s="246"/>
      <c r="BD192" s="254"/>
      <c r="BE192" s="252"/>
      <c r="BF192" s="249">
        <f t="shared" si="45"/>
        <v>0</v>
      </c>
      <c r="BG192" s="238"/>
      <c r="BH192" s="238"/>
      <c r="BI192" s="238"/>
      <c r="BJ192" s="239"/>
      <c r="BK192" s="249">
        <f t="shared" si="46"/>
        <v>0</v>
      </c>
      <c r="BL192" s="238"/>
      <c r="BM192" s="238"/>
      <c r="BN192" s="238"/>
      <c r="BO192" s="246"/>
      <c r="BP192" s="223">
        <f t="shared" si="47"/>
        <v>0</v>
      </c>
      <c r="BQ192" s="238"/>
      <c r="BR192" s="238"/>
      <c r="BS192" s="238"/>
      <c r="BT192" s="246"/>
      <c r="BU192" s="249">
        <f t="shared" si="48"/>
        <v>0</v>
      </c>
      <c r="BV192" s="238"/>
      <c r="BW192" s="238"/>
      <c r="BX192" s="238"/>
      <c r="BY192" s="246"/>
      <c r="CA192" s="222">
        <v>177</v>
      </c>
      <c r="CF192" s="216">
        <f t="shared" si="49"/>
        <v>0</v>
      </c>
    </row>
    <row r="193" spans="1:84" x14ac:dyDescent="0.15">
      <c r="A193" s="213">
        <f t="shared" si="42"/>
        <v>179</v>
      </c>
      <c r="B193" s="236"/>
      <c r="C193" s="136"/>
      <c r="D193" s="851"/>
      <c r="E193" s="127"/>
      <c r="F193" s="852"/>
      <c r="G193" s="226"/>
      <c r="H193" s="264"/>
      <c r="I193" s="230"/>
      <c r="J193" s="231"/>
      <c r="K193" s="232"/>
      <c r="L193" s="232"/>
      <c r="M193" s="232"/>
      <c r="N193" s="232"/>
      <c r="O193" s="232"/>
      <c r="P193" s="232"/>
      <c r="Q193" s="233"/>
      <c r="R193" s="256"/>
      <c r="S193" s="256"/>
      <c r="T193" s="259"/>
      <c r="U193" s="214">
        <f t="shared" si="52"/>
        <v>0</v>
      </c>
      <c r="V193" s="218">
        <f t="shared" si="52"/>
        <v>0</v>
      </c>
      <c r="W193" s="218">
        <f t="shared" si="52"/>
        <v>0</v>
      </c>
      <c r="X193" s="218">
        <f t="shared" si="52"/>
        <v>0</v>
      </c>
      <c r="Y193" s="212">
        <f t="shared" si="52"/>
        <v>0</v>
      </c>
      <c r="Z193" s="312">
        <f t="shared" si="51"/>
        <v>0</v>
      </c>
      <c r="AA193" s="218">
        <f t="shared" si="51"/>
        <v>0</v>
      </c>
      <c r="AB193" s="218">
        <f t="shared" si="51"/>
        <v>0</v>
      </c>
      <c r="AC193" s="218">
        <f t="shared" si="51"/>
        <v>0</v>
      </c>
      <c r="AD193" s="212">
        <f t="shared" si="51"/>
        <v>0</v>
      </c>
      <c r="AE193" s="252"/>
      <c r="AF193" s="252"/>
      <c r="AH193" s="249">
        <f t="shared" si="53"/>
        <v>0</v>
      </c>
      <c r="AI193" s="238"/>
      <c r="AJ193" s="238"/>
      <c r="AK193" s="238"/>
      <c r="AL193" s="239"/>
      <c r="AM193" s="254"/>
      <c r="AN193" s="262"/>
      <c r="AO193" s="249">
        <f t="shared" si="43"/>
        <v>0</v>
      </c>
      <c r="AP193" s="238"/>
      <c r="AQ193" s="238"/>
      <c r="AR193" s="238"/>
      <c r="AS193" s="242"/>
      <c r="AT193" s="214">
        <f t="shared" si="50"/>
        <v>0</v>
      </c>
      <c r="AU193" s="238"/>
      <c r="AV193" s="238"/>
      <c r="AW193" s="238"/>
      <c r="AX193" s="239"/>
      <c r="AY193" s="249">
        <f t="shared" si="44"/>
        <v>0</v>
      </c>
      <c r="AZ193" s="238"/>
      <c r="BA193" s="238"/>
      <c r="BB193" s="238"/>
      <c r="BC193" s="246"/>
      <c r="BD193" s="254"/>
      <c r="BE193" s="252"/>
      <c r="BF193" s="249">
        <f t="shared" si="45"/>
        <v>0</v>
      </c>
      <c r="BG193" s="238"/>
      <c r="BH193" s="238"/>
      <c r="BI193" s="238"/>
      <c r="BJ193" s="239"/>
      <c r="BK193" s="249">
        <f t="shared" si="46"/>
        <v>0</v>
      </c>
      <c r="BL193" s="238"/>
      <c r="BM193" s="238"/>
      <c r="BN193" s="238"/>
      <c r="BO193" s="246"/>
      <c r="BP193" s="223">
        <f t="shared" si="47"/>
        <v>0</v>
      </c>
      <c r="BQ193" s="238"/>
      <c r="BR193" s="238"/>
      <c r="BS193" s="238"/>
      <c r="BT193" s="246"/>
      <c r="BU193" s="249">
        <f t="shared" si="48"/>
        <v>0</v>
      </c>
      <c r="BV193" s="238"/>
      <c r="BW193" s="238"/>
      <c r="BX193" s="238"/>
      <c r="BY193" s="246"/>
      <c r="CA193" s="222">
        <v>178</v>
      </c>
      <c r="CF193" s="216">
        <f t="shared" si="49"/>
        <v>0</v>
      </c>
    </row>
    <row r="194" spans="1:84" x14ac:dyDescent="0.15">
      <c r="A194" s="213">
        <f t="shared" si="42"/>
        <v>180</v>
      </c>
      <c r="B194" s="236"/>
      <c r="C194" s="136"/>
      <c r="D194" s="851"/>
      <c r="E194" s="127"/>
      <c r="F194" s="852"/>
      <c r="G194" s="226"/>
      <c r="H194" s="264"/>
      <c r="I194" s="230"/>
      <c r="J194" s="231"/>
      <c r="K194" s="232"/>
      <c r="L194" s="232"/>
      <c r="M194" s="232"/>
      <c r="N194" s="232"/>
      <c r="O194" s="232"/>
      <c r="P194" s="232"/>
      <c r="Q194" s="233"/>
      <c r="R194" s="256"/>
      <c r="S194" s="256"/>
      <c r="T194" s="259"/>
      <c r="U194" s="214">
        <f t="shared" si="52"/>
        <v>0</v>
      </c>
      <c r="V194" s="218">
        <f t="shared" si="52"/>
        <v>0</v>
      </c>
      <c r="W194" s="218">
        <f t="shared" si="52"/>
        <v>0</v>
      </c>
      <c r="X194" s="218">
        <f t="shared" si="52"/>
        <v>0</v>
      </c>
      <c r="Y194" s="212">
        <f t="shared" si="52"/>
        <v>0</v>
      </c>
      <c r="Z194" s="312">
        <f t="shared" si="51"/>
        <v>0</v>
      </c>
      <c r="AA194" s="218">
        <f t="shared" si="51"/>
        <v>0</v>
      </c>
      <c r="AB194" s="218">
        <f t="shared" si="51"/>
        <v>0</v>
      </c>
      <c r="AC194" s="218">
        <f t="shared" si="51"/>
        <v>0</v>
      </c>
      <c r="AD194" s="212">
        <f t="shared" si="51"/>
        <v>0</v>
      </c>
      <c r="AE194" s="252"/>
      <c r="AF194" s="252"/>
      <c r="AH194" s="249">
        <f t="shared" si="53"/>
        <v>0</v>
      </c>
      <c r="AI194" s="238"/>
      <c r="AJ194" s="238"/>
      <c r="AK194" s="238"/>
      <c r="AL194" s="239"/>
      <c r="AM194" s="254"/>
      <c r="AN194" s="262"/>
      <c r="AO194" s="249">
        <f t="shared" si="43"/>
        <v>0</v>
      </c>
      <c r="AP194" s="238"/>
      <c r="AQ194" s="238"/>
      <c r="AR194" s="238"/>
      <c r="AS194" s="242"/>
      <c r="AT194" s="214">
        <f t="shared" si="50"/>
        <v>0</v>
      </c>
      <c r="AU194" s="238"/>
      <c r="AV194" s="238"/>
      <c r="AW194" s="238"/>
      <c r="AX194" s="239"/>
      <c r="AY194" s="249">
        <f t="shared" si="44"/>
        <v>0</v>
      </c>
      <c r="AZ194" s="238"/>
      <c r="BA194" s="238"/>
      <c r="BB194" s="238"/>
      <c r="BC194" s="246"/>
      <c r="BD194" s="254"/>
      <c r="BE194" s="252"/>
      <c r="BF194" s="249">
        <f t="shared" si="45"/>
        <v>0</v>
      </c>
      <c r="BG194" s="238"/>
      <c r="BH194" s="238"/>
      <c r="BI194" s="238"/>
      <c r="BJ194" s="239"/>
      <c r="BK194" s="249">
        <f t="shared" si="46"/>
        <v>0</v>
      </c>
      <c r="BL194" s="238"/>
      <c r="BM194" s="238"/>
      <c r="BN194" s="238"/>
      <c r="BO194" s="246"/>
      <c r="BP194" s="223">
        <f t="shared" si="47"/>
        <v>0</v>
      </c>
      <c r="BQ194" s="238"/>
      <c r="BR194" s="238"/>
      <c r="BS194" s="238"/>
      <c r="BT194" s="246"/>
      <c r="BU194" s="249">
        <f t="shared" si="48"/>
        <v>0</v>
      </c>
      <c r="BV194" s="238"/>
      <c r="BW194" s="238"/>
      <c r="BX194" s="238"/>
      <c r="BY194" s="246"/>
      <c r="CA194" s="222">
        <v>179</v>
      </c>
      <c r="CF194" s="216">
        <f t="shared" si="49"/>
        <v>0</v>
      </c>
    </row>
    <row r="195" spans="1:84" x14ac:dyDescent="0.15">
      <c r="A195" s="213">
        <f t="shared" si="42"/>
        <v>181</v>
      </c>
      <c r="B195" s="236"/>
      <c r="C195" s="880"/>
      <c r="D195" s="133"/>
      <c r="E195" s="134"/>
      <c r="F195" s="135"/>
      <c r="G195" s="224"/>
      <c r="H195" s="263"/>
      <c r="I195" s="230"/>
      <c r="J195" s="231"/>
      <c r="K195" s="232"/>
      <c r="L195" s="232"/>
      <c r="M195" s="232"/>
      <c r="N195" s="232"/>
      <c r="O195" s="232"/>
      <c r="P195" s="232"/>
      <c r="Q195" s="233"/>
      <c r="R195" s="255"/>
      <c r="S195" s="255"/>
      <c r="T195" s="258"/>
      <c r="U195" s="214">
        <f t="shared" si="52"/>
        <v>0</v>
      </c>
      <c r="V195" s="218">
        <f t="shared" si="52"/>
        <v>0</v>
      </c>
      <c r="W195" s="218">
        <f t="shared" si="52"/>
        <v>0</v>
      </c>
      <c r="X195" s="218">
        <f t="shared" si="52"/>
        <v>0</v>
      </c>
      <c r="Y195" s="212">
        <f t="shared" si="52"/>
        <v>0</v>
      </c>
      <c r="Z195" s="312">
        <f t="shared" si="51"/>
        <v>0</v>
      </c>
      <c r="AA195" s="218">
        <f t="shared" si="51"/>
        <v>0</v>
      </c>
      <c r="AB195" s="218">
        <f t="shared" si="51"/>
        <v>0</v>
      </c>
      <c r="AC195" s="218">
        <f t="shared" si="51"/>
        <v>0</v>
      </c>
      <c r="AD195" s="212">
        <f t="shared" si="51"/>
        <v>0</v>
      </c>
      <c r="AE195" s="252"/>
      <c r="AF195" s="252"/>
      <c r="AH195" s="249">
        <f t="shared" si="53"/>
        <v>0</v>
      </c>
      <c r="AI195" s="238"/>
      <c r="AJ195" s="238"/>
      <c r="AK195" s="238"/>
      <c r="AL195" s="239"/>
      <c r="AM195" s="254"/>
      <c r="AN195" s="262"/>
      <c r="AO195" s="249">
        <f t="shared" si="43"/>
        <v>0</v>
      </c>
      <c r="AP195" s="238"/>
      <c r="AQ195" s="238"/>
      <c r="AR195" s="238"/>
      <c r="AS195" s="242"/>
      <c r="AT195" s="214">
        <f t="shared" si="50"/>
        <v>0</v>
      </c>
      <c r="AU195" s="238"/>
      <c r="AV195" s="238"/>
      <c r="AW195" s="238"/>
      <c r="AX195" s="239"/>
      <c r="AY195" s="249">
        <f t="shared" si="44"/>
        <v>0</v>
      </c>
      <c r="AZ195" s="238"/>
      <c r="BA195" s="238"/>
      <c r="BB195" s="238"/>
      <c r="BC195" s="246"/>
      <c r="BD195" s="254"/>
      <c r="BE195" s="252"/>
      <c r="BF195" s="249">
        <f t="shared" si="45"/>
        <v>0</v>
      </c>
      <c r="BG195" s="238"/>
      <c r="BH195" s="238"/>
      <c r="BI195" s="238"/>
      <c r="BJ195" s="239"/>
      <c r="BK195" s="249">
        <f t="shared" si="46"/>
        <v>0</v>
      </c>
      <c r="BL195" s="238"/>
      <c r="BM195" s="238"/>
      <c r="BN195" s="238"/>
      <c r="BO195" s="246"/>
      <c r="BP195" s="223">
        <f t="shared" si="47"/>
        <v>0</v>
      </c>
      <c r="BQ195" s="238"/>
      <c r="BR195" s="238"/>
      <c r="BS195" s="238"/>
      <c r="BT195" s="246"/>
      <c r="BU195" s="249">
        <f t="shared" si="48"/>
        <v>0</v>
      </c>
      <c r="BV195" s="238"/>
      <c r="BW195" s="238"/>
      <c r="BX195" s="238"/>
      <c r="BY195" s="246"/>
      <c r="CA195" s="222">
        <v>180</v>
      </c>
      <c r="CF195" s="216">
        <f t="shared" si="49"/>
        <v>0</v>
      </c>
    </row>
    <row r="196" spans="1:84" x14ac:dyDescent="0.15">
      <c r="A196" s="213">
        <f t="shared" si="42"/>
        <v>182</v>
      </c>
      <c r="B196" s="236"/>
      <c r="C196" s="136"/>
      <c r="D196" s="851"/>
      <c r="E196" s="127"/>
      <c r="F196" s="852"/>
      <c r="G196" s="226"/>
      <c r="H196" s="263"/>
      <c r="I196" s="230"/>
      <c r="J196" s="231"/>
      <c r="K196" s="232"/>
      <c r="L196" s="232"/>
      <c r="M196" s="232"/>
      <c r="N196" s="232"/>
      <c r="O196" s="232"/>
      <c r="P196" s="232"/>
      <c r="Q196" s="233"/>
      <c r="R196" s="255"/>
      <c r="S196" s="255"/>
      <c r="T196" s="259"/>
      <c r="U196" s="214">
        <f t="shared" si="52"/>
        <v>0</v>
      </c>
      <c r="V196" s="218">
        <f t="shared" si="52"/>
        <v>0</v>
      </c>
      <c r="W196" s="218">
        <f t="shared" si="52"/>
        <v>0</v>
      </c>
      <c r="X196" s="218">
        <f t="shared" si="52"/>
        <v>0</v>
      </c>
      <c r="Y196" s="212">
        <f t="shared" si="52"/>
        <v>0</v>
      </c>
      <c r="Z196" s="312">
        <f t="shared" si="51"/>
        <v>0</v>
      </c>
      <c r="AA196" s="218">
        <f t="shared" si="51"/>
        <v>0</v>
      </c>
      <c r="AB196" s="218">
        <f t="shared" si="51"/>
        <v>0</v>
      </c>
      <c r="AC196" s="218">
        <f t="shared" si="51"/>
        <v>0</v>
      </c>
      <c r="AD196" s="212">
        <f t="shared" si="51"/>
        <v>0</v>
      </c>
      <c r="AE196" s="252"/>
      <c r="AF196" s="252"/>
      <c r="AH196" s="249">
        <f t="shared" si="53"/>
        <v>0</v>
      </c>
      <c r="AI196" s="238"/>
      <c r="AJ196" s="238"/>
      <c r="AK196" s="238"/>
      <c r="AL196" s="239"/>
      <c r="AM196" s="254"/>
      <c r="AN196" s="262"/>
      <c r="AO196" s="249">
        <f t="shared" si="43"/>
        <v>0</v>
      </c>
      <c r="AP196" s="238"/>
      <c r="AQ196" s="238"/>
      <c r="AR196" s="238"/>
      <c r="AS196" s="242"/>
      <c r="AT196" s="214">
        <f t="shared" si="50"/>
        <v>0</v>
      </c>
      <c r="AU196" s="238"/>
      <c r="AV196" s="238"/>
      <c r="AW196" s="238"/>
      <c r="AX196" s="239"/>
      <c r="AY196" s="249">
        <f t="shared" si="44"/>
        <v>0</v>
      </c>
      <c r="AZ196" s="238"/>
      <c r="BA196" s="238"/>
      <c r="BB196" s="238"/>
      <c r="BC196" s="246"/>
      <c r="BD196" s="254"/>
      <c r="BE196" s="252"/>
      <c r="BF196" s="249">
        <f t="shared" si="45"/>
        <v>0</v>
      </c>
      <c r="BG196" s="238"/>
      <c r="BH196" s="238"/>
      <c r="BI196" s="238"/>
      <c r="BJ196" s="239"/>
      <c r="BK196" s="249">
        <f t="shared" si="46"/>
        <v>0</v>
      </c>
      <c r="BL196" s="238"/>
      <c r="BM196" s="238"/>
      <c r="BN196" s="238"/>
      <c r="BO196" s="246"/>
      <c r="BP196" s="223">
        <f t="shared" si="47"/>
        <v>0</v>
      </c>
      <c r="BQ196" s="238"/>
      <c r="BR196" s="238"/>
      <c r="BS196" s="238"/>
      <c r="BT196" s="246"/>
      <c r="BU196" s="249">
        <f t="shared" si="48"/>
        <v>0</v>
      </c>
      <c r="BV196" s="238"/>
      <c r="BW196" s="238"/>
      <c r="BX196" s="238"/>
      <c r="BY196" s="246"/>
      <c r="CA196" s="222">
        <v>181</v>
      </c>
      <c r="CF196" s="216">
        <f t="shared" si="49"/>
        <v>0</v>
      </c>
    </row>
    <row r="197" spans="1:84" x14ac:dyDescent="0.15">
      <c r="A197" s="213">
        <f t="shared" si="42"/>
        <v>183</v>
      </c>
      <c r="B197" s="236"/>
      <c r="C197" s="136"/>
      <c r="D197" s="851"/>
      <c r="E197" s="127"/>
      <c r="F197" s="852"/>
      <c r="G197" s="226"/>
      <c r="H197" s="263"/>
      <c r="I197" s="230"/>
      <c r="J197" s="231"/>
      <c r="K197" s="232"/>
      <c r="L197" s="232"/>
      <c r="M197" s="232"/>
      <c r="N197" s="232"/>
      <c r="O197" s="232"/>
      <c r="P197" s="232"/>
      <c r="Q197" s="233"/>
      <c r="R197" s="255"/>
      <c r="S197" s="255"/>
      <c r="T197" s="259"/>
      <c r="U197" s="214">
        <f t="shared" si="52"/>
        <v>0</v>
      </c>
      <c r="V197" s="218">
        <f t="shared" si="52"/>
        <v>0</v>
      </c>
      <c r="W197" s="218">
        <f t="shared" si="52"/>
        <v>0</v>
      </c>
      <c r="X197" s="218">
        <f t="shared" si="52"/>
        <v>0</v>
      </c>
      <c r="Y197" s="212">
        <f t="shared" si="52"/>
        <v>0</v>
      </c>
      <c r="Z197" s="312">
        <f t="shared" si="51"/>
        <v>0</v>
      </c>
      <c r="AA197" s="218">
        <f t="shared" si="51"/>
        <v>0</v>
      </c>
      <c r="AB197" s="218">
        <f t="shared" si="51"/>
        <v>0</v>
      </c>
      <c r="AC197" s="218">
        <f t="shared" si="51"/>
        <v>0</v>
      </c>
      <c r="AD197" s="212">
        <f t="shared" si="51"/>
        <v>0</v>
      </c>
      <c r="AE197" s="252"/>
      <c r="AF197" s="252"/>
      <c r="AH197" s="249">
        <f t="shared" si="53"/>
        <v>0</v>
      </c>
      <c r="AI197" s="238"/>
      <c r="AJ197" s="238"/>
      <c r="AK197" s="238"/>
      <c r="AL197" s="239"/>
      <c r="AM197" s="254"/>
      <c r="AN197" s="262"/>
      <c r="AO197" s="249">
        <f t="shared" si="43"/>
        <v>0</v>
      </c>
      <c r="AP197" s="238"/>
      <c r="AQ197" s="238"/>
      <c r="AR197" s="238"/>
      <c r="AS197" s="242"/>
      <c r="AT197" s="214">
        <f t="shared" si="50"/>
        <v>0</v>
      </c>
      <c r="AU197" s="238"/>
      <c r="AV197" s="238"/>
      <c r="AW197" s="238"/>
      <c r="AX197" s="239"/>
      <c r="AY197" s="249">
        <f t="shared" si="44"/>
        <v>0</v>
      </c>
      <c r="AZ197" s="238"/>
      <c r="BA197" s="238"/>
      <c r="BB197" s="238"/>
      <c r="BC197" s="246"/>
      <c r="BD197" s="254"/>
      <c r="BE197" s="252"/>
      <c r="BF197" s="249">
        <f t="shared" si="45"/>
        <v>0</v>
      </c>
      <c r="BG197" s="238"/>
      <c r="BH197" s="238"/>
      <c r="BI197" s="238"/>
      <c r="BJ197" s="239"/>
      <c r="BK197" s="249">
        <f t="shared" si="46"/>
        <v>0</v>
      </c>
      <c r="BL197" s="238"/>
      <c r="BM197" s="238"/>
      <c r="BN197" s="238"/>
      <c r="BO197" s="246"/>
      <c r="BP197" s="223">
        <f t="shared" si="47"/>
        <v>0</v>
      </c>
      <c r="BQ197" s="238"/>
      <c r="BR197" s="238"/>
      <c r="BS197" s="238"/>
      <c r="BT197" s="246"/>
      <c r="BU197" s="249">
        <f t="shared" si="48"/>
        <v>0</v>
      </c>
      <c r="BV197" s="238"/>
      <c r="BW197" s="238"/>
      <c r="BX197" s="238"/>
      <c r="BY197" s="246"/>
      <c r="CA197" s="222">
        <v>182</v>
      </c>
      <c r="CF197" s="216">
        <f t="shared" si="49"/>
        <v>0</v>
      </c>
    </row>
    <row r="198" spans="1:84" x14ac:dyDescent="0.15">
      <c r="A198" s="213">
        <f t="shared" si="42"/>
        <v>184</v>
      </c>
      <c r="B198" s="236"/>
      <c r="C198" s="136"/>
      <c r="D198" s="851"/>
      <c r="E198" s="127"/>
      <c r="F198" s="852"/>
      <c r="G198" s="226"/>
      <c r="H198" s="264"/>
      <c r="I198" s="230"/>
      <c r="J198" s="231"/>
      <c r="K198" s="232"/>
      <c r="L198" s="232"/>
      <c r="M198" s="232"/>
      <c r="N198" s="232"/>
      <c r="O198" s="232"/>
      <c r="P198" s="232"/>
      <c r="Q198" s="233"/>
      <c r="R198" s="256"/>
      <c r="S198" s="256"/>
      <c r="T198" s="259"/>
      <c r="U198" s="214">
        <f t="shared" si="52"/>
        <v>0</v>
      </c>
      <c r="V198" s="218">
        <f t="shared" si="52"/>
        <v>0</v>
      </c>
      <c r="W198" s="218">
        <f t="shared" si="52"/>
        <v>0</v>
      </c>
      <c r="X198" s="218">
        <f t="shared" si="52"/>
        <v>0</v>
      </c>
      <c r="Y198" s="212">
        <f t="shared" si="52"/>
        <v>0</v>
      </c>
      <c r="Z198" s="312">
        <f t="shared" si="51"/>
        <v>0</v>
      </c>
      <c r="AA198" s="218">
        <f t="shared" si="51"/>
        <v>0</v>
      </c>
      <c r="AB198" s="218">
        <f t="shared" si="51"/>
        <v>0</v>
      </c>
      <c r="AC198" s="218">
        <f t="shared" si="51"/>
        <v>0</v>
      </c>
      <c r="AD198" s="212">
        <f t="shared" si="51"/>
        <v>0</v>
      </c>
      <c r="AE198" s="252"/>
      <c r="AF198" s="252"/>
      <c r="AH198" s="249">
        <f t="shared" si="53"/>
        <v>0</v>
      </c>
      <c r="AI198" s="238"/>
      <c r="AJ198" s="238"/>
      <c r="AK198" s="238"/>
      <c r="AL198" s="239"/>
      <c r="AM198" s="254"/>
      <c r="AN198" s="262"/>
      <c r="AO198" s="249">
        <f t="shared" si="43"/>
        <v>0</v>
      </c>
      <c r="AP198" s="238"/>
      <c r="AQ198" s="238"/>
      <c r="AR198" s="238"/>
      <c r="AS198" s="242"/>
      <c r="AT198" s="214">
        <f t="shared" si="50"/>
        <v>0</v>
      </c>
      <c r="AU198" s="238"/>
      <c r="AV198" s="238"/>
      <c r="AW198" s="238"/>
      <c r="AX198" s="239"/>
      <c r="AY198" s="249">
        <f t="shared" si="44"/>
        <v>0</v>
      </c>
      <c r="AZ198" s="238"/>
      <c r="BA198" s="238"/>
      <c r="BB198" s="238"/>
      <c r="BC198" s="246"/>
      <c r="BD198" s="254"/>
      <c r="BE198" s="252"/>
      <c r="BF198" s="249">
        <f t="shared" si="45"/>
        <v>0</v>
      </c>
      <c r="BG198" s="238"/>
      <c r="BH198" s="238"/>
      <c r="BI198" s="238"/>
      <c r="BJ198" s="239"/>
      <c r="BK198" s="249">
        <f t="shared" si="46"/>
        <v>0</v>
      </c>
      <c r="BL198" s="238"/>
      <c r="BM198" s="238"/>
      <c r="BN198" s="238"/>
      <c r="BO198" s="246"/>
      <c r="BP198" s="223">
        <f t="shared" si="47"/>
        <v>0</v>
      </c>
      <c r="BQ198" s="238"/>
      <c r="BR198" s="238"/>
      <c r="BS198" s="238"/>
      <c r="BT198" s="246"/>
      <c r="BU198" s="249">
        <f t="shared" si="48"/>
        <v>0</v>
      </c>
      <c r="BV198" s="238"/>
      <c r="BW198" s="238"/>
      <c r="BX198" s="238"/>
      <c r="BY198" s="246"/>
      <c r="CA198" s="222">
        <v>183</v>
      </c>
      <c r="CF198" s="216">
        <f t="shared" si="49"/>
        <v>0</v>
      </c>
    </row>
    <row r="199" spans="1:84" x14ac:dyDescent="0.15">
      <c r="A199" s="213">
        <f t="shared" si="42"/>
        <v>185</v>
      </c>
      <c r="B199" s="236"/>
      <c r="C199" s="880"/>
      <c r="D199" s="133"/>
      <c r="E199" s="134"/>
      <c r="F199" s="135"/>
      <c r="G199" s="224"/>
      <c r="H199" s="263"/>
      <c r="I199" s="230"/>
      <c r="J199" s="231"/>
      <c r="K199" s="232"/>
      <c r="L199" s="232"/>
      <c r="M199" s="232"/>
      <c r="N199" s="232"/>
      <c r="O199" s="232"/>
      <c r="P199" s="232"/>
      <c r="Q199" s="233"/>
      <c r="R199" s="255"/>
      <c r="S199" s="255"/>
      <c r="T199" s="260"/>
      <c r="U199" s="214">
        <f t="shared" si="52"/>
        <v>0</v>
      </c>
      <c r="V199" s="218">
        <f t="shared" si="52"/>
        <v>0</v>
      </c>
      <c r="W199" s="218">
        <f t="shared" si="52"/>
        <v>0</v>
      </c>
      <c r="X199" s="218">
        <f t="shared" si="52"/>
        <v>0</v>
      </c>
      <c r="Y199" s="212">
        <f t="shared" si="52"/>
        <v>0</v>
      </c>
      <c r="Z199" s="312">
        <f t="shared" si="51"/>
        <v>0</v>
      </c>
      <c r="AA199" s="218">
        <f t="shared" si="51"/>
        <v>0</v>
      </c>
      <c r="AB199" s="218">
        <f t="shared" si="51"/>
        <v>0</v>
      </c>
      <c r="AC199" s="218">
        <f t="shared" si="51"/>
        <v>0</v>
      </c>
      <c r="AD199" s="212">
        <f t="shared" si="51"/>
        <v>0</v>
      </c>
      <c r="AE199" s="252"/>
      <c r="AF199" s="252"/>
      <c r="AH199" s="249">
        <f t="shared" si="53"/>
        <v>0</v>
      </c>
      <c r="AI199" s="238"/>
      <c r="AJ199" s="238"/>
      <c r="AK199" s="238"/>
      <c r="AL199" s="239"/>
      <c r="AM199" s="254"/>
      <c r="AN199" s="262"/>
      <c r="AO199" s="249">
        <f t="shared" si="43"/>
        <v>0</v>
      </c>
      <c r="AP199" s="238"/>
      <c r="AQ199" s="238"/>
      <c r="AR199" s="238"/>
      <c r="AS199" s="242"/>
      <c r="AT199" s="214">
        <f t="shared" si="50"/>
        <v>0</v>
      </c>
      <c r="AU199" s="238"/>
      <c r="AV199" s="238"/>
      <c r="AW199" s="238"/>
      <c r="AX199" s="239"/>
      <c r="AY199" s="249">
        <f t="shared" si="44"/>
        <v>0</v>
      </c>
      <c r="AZ199" s="238"/>
      <c r="BA199" s="238"/>
      <c r="BB199" s="238"/>
      <c r="BC199" s="246"/>
      <c r="BD199" s="254"/>
      <c r="BE199" s="252"/>
      <c r="BF199" s="249">
        <f t="shared" si="45"/>
        <v>0</v>
      </c>
      <c r="BG199" s="238"/>
      <c r="BH199" s="238"/>
      <c r="BI199" s="238"/>
      <c r="BJ199" s="239"/>
      <c r="BK199" s="249">
        <f t="shared" si="46"/>
        <v>0</v>
      </c>
      <c r="BL199" s="238"/>
      <c r="BM199" s="238"/>
      <c r="BN199" s="238"/>
      <c r="BO199" s="246"/>
      <c r="BP199" s="223">
        <f t="shared" si="47"/>
        <v>0</v>
      </c>
      <c r="BQ199" s="238"/>
      <c r="BR199" s="238"/>
      <c r="BS199" s="238"/>
      <c r="BT199" s="246"/>
      <c r="BU199" s="249">
        <f t="shared" si="48"/>
        <v>0</v>
      </c>
      <c r="BV199" s="238"/>
      <c r="BW199" s="238"/>
      <c r="BX199" s="238"/>
      <c r="BY199" s="246"/>
      <c r="CA199" s="222">
        <v>184</v>
      </c>
      <c r="CF199" s="216">
        <f t="shared" si="49"/>
        <v>0</v>
      </c>
    </row>
    <row r="200" spans="1:84" x14ac:dyDescent="0.15">
      <c r="A200" s="213">
        <f t="shared" si="42"/>
        <v>186</v>
      </c>
      <c r="B200" s="236"/>
      <c r="C200" s="880"/>
      <c r="D200" s="851"/>
      <c r="E200" s="134"/>
      <c r="F200" s="135"/>
      <c r="G200" s="226"/>
      <c r="H200" s="263"/>
      <c r="I200" s="230"/>
      <c r="J200" s="231"/>
      <c r="K200" s="232"/>
      <c r="L200" s="232"/>
      <c r="M200" s="232"/>
      <c r="N200" s="232"/>
      <c r="O200" s="232"/>
      <c r="P200" s="232"/>
      <c r="Q200" s="233"/>
      <c r="R200" s="255"/>
      <c r="S200" s="255"/>
      <c r="T200" s="258"/>
      <c r="U200" s="214">
        <f t="shared" si="52"/>
        <v>0</v>
      </c>
      <c r="V200" s="218">
        <f t="shared" si="52"/>
        <v>0</v>
      </c>
      <c r="W200" s="218">
        <f t="shared" si="52"/>
        <v>0</v>
      </c>
      <c r="X200" s="218">
        <f t="shared" si="52"/>
        <v>0</v>
      </c>
      <c r="Y200" s="212">
        <f t="shared" si="52"/>
        <v>0</v>
      </c>
      <c r="Z200" s="312">
        <f t="shared" si="51"/>
        <v>0</v>
      </c>
      <c r="AA200" s="218">
        <f t="shared" si="51"/>
        <v>0</v>
      </c>
      <c r="AB200" s="218">
        <f t="shared" si="51"/>
        <v>0</v>
      </c>
      <c r="AC200" s="218">
        <f t="shared" si="51"/>
        <v>0</v>
      </c>
      <c r="AD200" s="212">
        <f t="shared" si="51"/>
        <v>0</v>
      </c>
      <c r="AE200" s="252"/>
      <c r="AF200" s="252"/>
      <c r="AH200" s="249">
        <f t="shared" si="53"/>
        <v>0</v>
      </c>
      <c r="AI200" s="238"/>
      <c r="AJ200" s="238"/>
      <c r="AK200" s="238"/>
      <c r="AL200" s="239"/>
      <c r="AM200" s="254"/>
      <c r="AN200" s="262"/>
      <c r="AO200" s="249">
        <f t="shared" si="43"/>
        <v>0</v>
      </c>
      <c r="AP200" s="238"/>
      <c r="AQ200" s="238"/>
      <c r="AR200" s="238"/>
      <c r="AS200" s="242"/>
      <c r="AT200" s="214">
        <f t="shared" si="50"/>
        <v>0</v>
      </c>
      <c r="AU200" s="238"/>
      <c r="AV200" s="238"/>
      <c r="AW200" s="238"/>
      <c r="AX200" s="239"/>
      <c r="AY200" s="249">
        <f t="shared" si="44"/>
        <v>0</v>
      </c>
      <c r="AZ200" s="238"/>
      <c r="BA200" s="238"/>
      <c r="BB200" s="238"/>
      <c r="BC200" s="246"/>
      <c r="BD200" s="254"/>
      <c r="BE200" s="252"/>
      <c r="BF200" s="249">
        <f t="shared" si="45"/>
        <v>0</v>
      </c>
      <c r="BG200" s="238"/>
      <c r="BH200" s="238"/>
      <c r="BI200" s="238"/>
      <c r="BJ200" s="239"/>
      <c r="BK200" s="249">
        <f t="shared" si="46"/>
        <v>0</v>
      </c>
      <c r="BL200" s="238"/>
      <c r="BM200" s="238"/>
      <c r="BN200" s="238"/>
      <c r="BO200" s="246"/>
      <c r="BP200" s="223">
        <f t="shared" si="47"/>
        <v>0</v>
      </c>
      <c r="BQ200" s="238"/>
      <c r="BR200" s="238"/>
      <c r="BS200" s="238"/>
      <c r="BT200" s="246"/>
      <c r="BU200" s="249">
        <f t="shared" si="48"/>
        <v>0</v>
      </c>
      <c r="BV200" s="238"/>
      <c r="BW200" s="238"/>
      <c r="BX200" s="238"/>
      <c r="BY200" s="246"/>
      <c r="CA200" s="222">
        <v>185</v>
      </c>
      <c r="CF200" s="216">
        <f t="shared" si="49"/>
        <v>0</v>
      </c>
    </row>
    <row r="201" spans="1:84" x14ac:dyDescent="0.15">
      <c r="A201" s="213">
        <f t="shared" si="42"/>
        <v>187</v>
      </c>
      <c r="B201" s="236"/>
      <c r="C201" s="880"/>
      <c r="D201" s="851"/>
      <c r="E201" s="134"/>
      <c r="F201" s="891"/>
      <c r="G201" s="226"/>
      <c r="H201" s="263"/>
      <c r="I201" s="230"/>
      <c r="J201" s="231"/>
      <c r="K201" s="232"/>
      <c r="L201" s="232"/>
      <c r="M201" s="232"/>
      <c r="N201" s="232"/>
      <c r="O201" s="232"/>
      <c r="P201" s="232"/>
      <c r="Q201" s="233"/>
      <c r="R201" s="255"/>
      <c r="S201" s="255"/>
      <c r="T201" s="258"/>
      <c r="U201" s="214">
        <f t="shared" si="52"/>
        <v>0</v>
      </c>
      <c r="V201" s="218">
        <f t="shared" si="52"/>
        <v>0</v>
      </c>
      <c r="W201" s="218">
        <f t="shared" si="52"/>
        <v>0</v>
      </c>
      <c r="X201" s="218">
        <f t="shared" si="52"/>
        <v>0</v>
      </c>
      <c r="Y201" s="212">
        <f t="shared" si="52"/>
        <v>0</v>
      </c>
      <c r="Z201" s="312">
        <f t="shared" si="51"/>
        <v>0</v>
      </c>
      <c r="AA201" s="218">
        <f t="shared" si="51"/>
        <v>0</v>
      </c>
      <c r="AB201" s="218">
        <f t="shared" si="51"/>
        <v>0</v>
      </c>
      <c r="AC201" s="218">
        <f t="shared" si="51"/>
        <v>0</v>
      </c>
      <c r="AD201" s="212">
        <f t="shared" si="51"/>
        <v>0</v>
      </c>
      <c r="AE201" s="252"/>
      <c r="AF201" s="252"/>
      <c r="AH201" s="249">
        <f t="shared" si="53"/>
        <v>0</v>
      </c>
      <c r="AI201" s="238"/>
      <c r="AJ201" s="238"/>
      <c r="AK201" s="238"/>
      <c r="AL201" s="239"/>
      <c r="AM201" s="254"/>
      <c r="AN201" s="262"/>
      <c r="AO201" s="249">
        <f t="shared" si="43"/>
        <v>0</v>
      </c>
      <c r="AP201" s="238"/>
      <c r="AQ201" s="238"/>
      <c r="AR201" s="238"/>
      <c r="AS201" s="242"/>
      <c r="AT201" s="214">
        <f t="shared" si="50"/>
        <v>0</v>
      </c>
      <c r="AU201" s="238"/>
      <c r="AV201" s="238"/>
      <c r="AW201" s="238"/>
      <c r="AX201" s="239"/>
      <c r="AY201" s="249">
        <f t="shared" si="44"/>
        <v>0</v>
      </c>
      <c r="AZ201" s="238"/>
      <c r="BA201" s="238"/>
      <c r="BB201" s="238"/>
      <c r="BC201" s="246"/>
      <c r="BD201" s="254"/>
      <c r="BE201" s="252"/>
      <c r="BF201" s="249">
        <f t="shared" si="45"/>
        <v>0</v>
      </c>
      <c r="BG201" s="238"/>
      <c r="BH201" s="238"/>
      <c r="BI201" s="238"/>
      <c r="BJ201" s="239"/>
      <c r="BK201" s="249">
        <f t="shared" si="46"/>
        <v>0</v>
      </c>
      <c r="BL201" s="238"/>
      <c r="BM201" s="238"/>
      <c r="BN201" s="238"/>
      <c r="BO201" s="246"/>
      <c r="BP201" s="223">
        <f t="shared" si="47"/>
        <v>0</v>
      </c>
      <c r="BQ201" s="238"/>
      <c r="BR201" s="238"/>
      <c r="BS201" s="238"/>
      <c r="BT201" s="246"/>
      <c r="BU201" s="249">
        <f t="shared" si="48"/>
        <v>0</v>
      </c>
      <c r="BV201" s="238"/>
      <c r="BW201" s="238"/>
      <c r="BX201" s="238"/>
      <c r="BY201" s="246"/>
      <c r="CA201" s="222">
        <v>186</v>
      </c>
      <c r="CF201" s="216">
        <f t="shared" si="49"/>
        <v>0</v>
      </c>
    </row>
    <row r="202" spans="1:84" x14ac:dyDescent="0.15">
      <c r="A202" s="213">
        <f t="shared" si="42"/>
        <v>188</v>
      </c>
      <c r="B202" s="236"/>
      <c r="C202" s="880"/>
      <c r="D202" s="133"/>
      <c r="E202" s="134"/>
      <c r="F202" s="891"/>
      <c r="G202" s="224"/>
      <c r="H202" s="263"/>
      <c r="I202" s="230"/>
      <c r="J202" s="231"/>
      <c r="K202" s="232"/>
      <c r="L202" s="232"/>
      <c r="M202" s="232"/>
      <c r="N202" s="232"/>
      <c r="O202" s="232"/>
      <c r="P202" s="232"/>
      <c r="Q202" s="233"/>
      <c r="R202" s="255"/>
      <c r="S202" s="255"/>
      <c r="T202" s="258"/>
      <c r="U202" s="214">
        <f t="shared" si="52"/>
        <v>0</v>
      </c>
      <c r="V202" s="218">
        <f t="shared" si="52"/>
        <v>0</v>
      </c>
      <c r="W202" s="218">
        <f t="shared" si="52"/>
        <v>0</v>
      </c>
      <c r="X202" s="218">
        <f t="shared" si="52"/>
        <v>0</v>
      </c>
      <c r="Y202" s="212">
        <f t="shared" si="52"/>
        <v>0</v>
      </c>
      <c r="Z202" s="312">
        <f t="shared" si="51"/>
        <v>0</v>
      </c>
      <c r="AA202" s="218">
        <f t="shared" si="51"/>
        <v>0</v>
      </c>
      <c r="AB202" s="218">
        <f t="shared" si="51"/>
        <v>0</v>
      </c>
      <c r="AC202" s="218">
        <f t="shared" si="51"/>
        <v>0</v>
      </c>
      <c r="AD202" s="212">
        <f t="shared" si="51"/>
        <v>0</v>
      </c>
      <c r="AE202" s="252"/>
      <c r="AF202" s="252"/>
      <c r="AH202" s="249">
        <f t="shared" si="53"/>
        <v>0</v>
      </c>
      <c r="AI202" s="238"/>
      <c r="AJ202" s="238"/>
      <c r="AK202" s="238"/>
      <c r="AL202" s="239"/>
      <c r="AM202" s="254"/>
      <c r="AN202" s="262"/>
      <c r="AO202" s="249">
        <f t="shared" si="43"/>
        <v>0</v>
      </c>
      <c r="AP202" s="238"/>
      <c r="AQ202" s="238"/>
      <c r="AR202" s="238"/>
      <c r="AS202" s="242"/>
      <c r="AT202" s="214">
        <f t="shared" si="50"/>
        <v>0</v>
      </c>
      <c r="AU202" s="238"/>
      <c r="AV202" s="238"/>
      <c r="AW202" s="238"/>
      <c r="AX202" s="239"/>
      <c r="AY202" s="249">
        <f t="shared" si="44"/>
        <v>0</v>
      </c>
      <c r="AZ202" s="238"/>
      <c r="BA202" s="238"/>
      <c r="BB202" s="238"/>
      <c r="BC202" s="246"/>
      <c r="BD202" s="254"/>
      <c r="BE202" s="252"/>
      <c r="BF202" s="249">
        <f t="shared" si="45"/>
        <v>0</v>
      </c>
      <c r="BG202" s="238"/>
      <c r="BH202" s="238"/>
      <c r="BI202" s="238"/>
      <c r="BJ202" s="239"/>
      <c r="BK202" s="249">
        <f t="shared" si="46"/>
        <v>0</v>
      </c>
      <c r="BL202" s="238"/>
      <c r="BM202" s="238"/>
      <c r="BN202" s="238"/>
      <c r="BO202" s="246"/>
      <c r="BP202" s="223">
        <f t="shared" si="47"/>
        <v>0</v>
      </c>
      <c r="BQ202" s="238"/>
      <c r="BR202" s="238"/>
      <c r="BS202" s="238"/>
      <c r="BT202" s="246"/>
      <c r="BU202" s="249">
        <f t="shared" si="48"/>
        <v>0</v>
      </c>
      <c r="BV202" s="238"/>
      <c r="BW202" s="238"/>
      <c r="BX202" s="238"/>
      <c r="BY202" s="246"/>
      <c r="CA202" s="222">
        <v>187</v>
      </c>
      <c r="CF202" s="216">
        <f t="shared" si="49"/>
        <v>0</v>
      </c>
    </row>
    <row r="203" spans="1:84" x14ac:dyDescent="0.15">
      <c r="A203" s="213">
        <f t="shared" si="42"/>
        <v>189</v>
      </c>
      <c r="B203" s="236"/>
      <c r="C203" s="880"/>
      <c r="D203" s="133"/>
      <c r="E203" s="134"/>
      <c r="F203" s="891"/>
      <c r="G203" s="224"/>
      <c r="H203" s="263"/>
      <c r="I203" s="230"/>
      <c r="J203" s="231"/>
      <c r="K203" s="232"/>
      <c r="L203" s="232"/>
      <c r="M203" s="232"/>
      <c r="N203" s="232"/>
      <c r="O203" s="232"/>
      <c r="P203" s="232"/>
      <c r="Q203" s="233"/>
      <c r="R203" s="255"/>
      <c r="S203" s="255"/>
      <c r="T203" s="258"/>
      <c r="U203" s="214">
        <f t="shared" si="52"/>
        <v>0</v>
      </c>
      <c r="V203" s="218">
        <f t="shared" si="52"/>
        <v>0</v>
      </c>
      <c r="W203" s="218">
        <f t="shared" si="52"/>
        <v>0</v>
      </c>
      <c r="X203" s="218">
        <f t="shared" si="52"/>
        <v>0</v>
      </c>
      <c r="Y203" s="212">
        <f t="shared" si="52"/>
        <v>0</v>
      </c>
      <c r="Z203" s="312">
        <f t="shared" si="51"/>
        <v>0</v>
      </c>
      <c r="AA203" s="218">
        <f t="shared" si="51"/>
        <v>0</v>
      </c>
      <c r="AB203" s="218">
        <f t="shared" si="51"/>
        <v>0</v>
      </c>
      <c r="AC203" s="218">
        <f t="shared" si="51"/>
        <v>0</v>
      </c>
      <c r="AD203" s="212">
        <f t="shared" si="51"/>
        <v>0</v>
      </c>
      <c r="AE203" s="252"/>
      <c r="AF203" s="252"/>
      <c r="AH203" s="249">
        <f t="shared" si="53"/>
        <v>0</v>
      </c>
      <c r="AI203" s="238"/>
      <c r="AJ203" s="238"/>
      <c r="AK203" s="238"/>
      <c r="AL203" s="239"/>
      <c r="AM203" s="254"/>
      <c r="AN203" s="262"/>
      <c r="AO203" s="249">
        <f t="shared" si="43"/>
        <v>0</v>
      </c>
      <c r="AP203" s="238"/>
      <c r="AQ203" s="238"/>
      <c r="AR203" s="238"/>
      <c r="AS203" s="242"/>
      <c r="AT203" s="214">
        <f t="shared" si="50"/>
        <v>0</v>
      </c>
      <c r="AU203" s="238"/>
      <c r="AV203" s="238"/>
      <c r="AW203" s="238"/>
      <c r="AX203" s="239"/>
      <c r="AY203" s="249">
        <f t="shared" si="44"/>
        <v>0</v>
      </c>
      <c r="AZ203" s="238"/>
      <c r="BA203" s="238"/>
      <c r="BB203" s="238"/>
      <c r="BC203" s="246"/>
      <c r="BD203" s="254"/>
      <c r="BE203" s="252"/>
      <c r="BF203" s="249">
        <f t="shared" si="45"/>
        <v>0</v>
      </c>
      <c r="BG203" s="238"/>
      <c r="BH203" s="238"/>
      <c r="BI203" s="238"/>
      <c r="BJ203" s="239"/>
      <c r="BK203" s="249">
        <f t="shared" si="46"/>
        <v>0</v>
      </c>
      <c r="BL203" s="238"/>
      <c r="BM203" s="238"/>
      <c r="BN203" s="238"/>
      <c r="BO203" s="246"/>
      <c r="BP203" s="223">
        <f t="shared" si="47"/>
        <v>0</v>
      </c>
      <c r="BQ203" s="238"/>
      <c r="BR203" s="238"/>
      <c r="BS203" s="238"/>
      <c r="BT203" s="246"/>
      <c r="BU203" s="249">
        <f t="shared" si="48"/>
        <v>0</v>
      </c>
      <c r="BV203" s="238"/>
      <c r="BW203" s="238"/>
      <c r="BX203" s="238"/>
      <c r="BY203" s="246"/>
      <c r="CA203" s="222">
        <v>188</v>
      </c>
      <c r="CF203" s="216">
        <f t="shared" si="49"/>
        <v>0</v>
      </c>
    </row>
    <row r="204" spans="1:84" x14ac:dyDescent="0.15">
      <c r="A204" s="213">
        <f t="shared" si="42"/>
        <v>190</v>
      </c>
      <c r="B204" s="236"/>
      <c r="C204" s="880"/>
      <c r="D204" s="133"/>
      <c r="E204" s="134"/>
      <c r="F204" s="891"/>
      <c r="G204" s="224"/>
      <c r="H204" s="263"/>
      <c r="I204" s="230"/>
      <c r="J204" s="231"/>
      <c r="K204" s="232"/>
      <c r="L204" s="232"/>
      <c r="M204" s="232"/>
      <c r="N204" s="232"/>
      <c r="O204" s="232"/>
      <c r="P204" s="232"/>
      <c r="Q204" s="233"/>
      <c r="R204" s="255"/>
      <c r="S204" s="255"/>
      <c r="T204" s="258"/>
      <c r="U204" s="214">
        <f t="shared" si="52"/>
        <v>0</v>
      </c>
      <c r="V204" s="218">
        <f t="shared" si="52"/>
        <v>0</v>
      </c>
      <c r="W204" s="218">
        <f t="shared" si="52"/>
        <v>0</v>
      </c>
      <c r="X204" s="218">
        <f t="shared" si="52"/>
        <v>0</v>
      </c>
      <c r="Y204" s="212">
        <f t="shared" si="52"/>
        <v>0</v>
      </c>
      <c r="Z204" s="312">
        <f t="shared" si="51"/>
        <v>0</v>
      </c>
      <c r="AA204" s="218">
        <f t="shared" si="51"/>
        <v>0</v>
      </c>
      <c r="AB204" s="218">
        <f t="shared" si="51"/>
        <v>0</v>
      </c>
      <c r="AC204" s="218">
        <f t="shared" si="51"/>
        <v>0</v>
      </c>
      <c r="AD204" s="212">
        <f t="shared" si="51"/>
        <v>0</v>
      </c>
      <c r="AE204" s="252"/>
      <c r="AF204" s="252"/>
      <c r="AH204" s="249">
        <f t="shared" si="53"/>
        <v>0</v>
      </c>
      <c r="AI204" s="238"/>
      <c r="AJ204" s="238"/>
      <c r="AK204" s="238"/>
      <c r="AL204" s="239"/>
      <c r="AM204" s="254"/>
      <c r="AN204" s="262"/>
      <c r="AO204" s="249">
        <f t="shared" si="43"/>
        <v>0</v>
      </c>
      <c r="AP204" s="238"/>
      <c r="AQ204" s="238"/>
      <c r="AR204" s="238"/>
      <c r="AS204" s="242"/>
      <c r="AT204" s="214">
        <f t="shared" si="50"/>
        <v>0</v>
      </c>
      <c r="AU204" s="238"/>
      <c r="AV204" s="238"/>
      <c r="AW204" s="238"/>
      <c r="AX204" s="239"/>
      <c r="AY204" s="249">
        <f t="shared" si="44"/>
        <v>0</v>
      </c>
      <c r="AZ204" s="238"/>
      <c r="BA204" s="238"/>
      <c r="BB204" s="238"/>
      <c r="BC204" s="246"/>
      <c r="BD204" s="254"/>
      <c r="BE204" s="252"/>
      <c r="BF204" s="249">
        <f t="shared" si="45"/>
        <v>0</v>
      </c>
      <c r="BG204" s="238"/>
      <c r="BH204" s="238"/>
      <c r="BI204" s="238"/>
      <c r="BJ204" s="239"/>
      <c r="BK204" s="249">
        <f t="shared" si="46"/>
        <v>0</v>
      </c>
      <c r="BL204" s="238"/>
      <c r="BM204" s="238"/>
      <c r="BN204" s="238"/>
      <c r="BO204" s="246"/>
      <c r="BP204" s="223">
        <f t="shared" si="47"/>
        <v>0</v>
      </c>
      <c r="BQ204" s="238"/>
      <c r="BR204" s="238"/>
      <c r="BS204" s="238"/>
      <c r="BT204" s="246"/>
      <c r="BU204" s="249">
        <f t="shared" si="48"/>
        <v>0</v>
      </c>
      <c r="BV204" s="238"/>
      <c r="BW204" s="238"/>
      <c r="BX204" s="238"/>
      <c r="BY204" s="246"/>
      <c r="CA204" s="222">
        <v>189</v>
      </c>
      <c r="CF204" s="216">
        <f t="shared" si="49"/>
        <v>0</v>
      </c>
    </row>
    <row r="205" spans="1:84" x14ac:dyDescent="0.15">
      <c r="A205" s="213">
        <f t="shared" si="42"/>
        <v>191</v>
      </c>
      <c r="B205" s="236"/>
      <c r="C205" s="880"/>
      <c r="D205" s="133"/>
      <c r="E205" s="134"/>
      <c r="F205" s="891"/>
      <c r="G205" s="224"/>
      <c r="H205" s="263"/>
      <c r="I205" s="230"/>
      <c r="J205" s="231"/>
      <c r="K205" s="232"/>
      <c r="L205" s="232"/>
      <c r="M205" s="232"/>
      <c r="N205" s="232"/>
      <c r="O205" s="232"/>
      <c r="P205" s="232"/>
      <c r="Q205" s="233"/>
      <c r="R205" s="255"/>
      <c r="S205" s="255"/>
      <c r="T205" s="258"/>
      <c r="U205" s="214">
        <f t="shared" si="52"/>
        <v>0</v>
      </c>
      <c r="V205" s="218">
        <f t="shared" si="52"/>
        <v>0</v>
      </c>
      <c r="W205" s="218">
        <f t="shared" si="52"/>
        <v>0</v>
      </c>
      <c r="X205" s="218">
        <f t="shared" si="52"/>
        <v>0</v>
      </c>
      <c r="Y205" s="212">
        <f t="shared" si="52"/>
        <v>0</v>
      </c>
      <c r="Z205" s="312">
        <f t="shared" si="51"/>
        <v>0</v>
      </c>
      <c r="AA205" s="218">
        <f t="shared" si="51"/>
        <v>0</v>
      </c>
      <c r="AB205" s="218">
        <f t="shared" si="51"/>
        <v>0</v>
      </c>
      <c r="AC205" s="218">
        <f t="shared" si="51"/>
        <v>0</v>
      </c>
      <c r="AD205" s="212">
        <f t="shared" si="51"/>
        <v>0</v>
      </c>
      <c r="AE205" s="252"/>
      <c r="AF205" s="252"/>
      <c r="AH205" s="249">
        <f t="shared" si="53"/>
        <v>0</v>
      </c>
      <c r="AI205" s="238"/>
      <c r="AJ205" s="238"/>
      <c r="AK205" s="238"/>
      <c r="AL205" s="239"/>
      <c r="AM205" s="254"/>
      <c r="AN205" s="262"/>
      <c r="AO205" s="249">
        <f t="shared" si="43"/>
        <v>0</v>
      </c>
      <c r="AP205" s="238"/>
      <c r="AQ205" s="238"/>
      <c r="AR205" s="238"/>
      <c r="AS205" s="242"/>
      <c r="AT205" s="214">
        <f t="shared" si="50"/>
        <v>0</v>
      </c>
      <c r="AU205" s="238"/>
      <c r="AV205" s="238"/>
      <c r="AW205" s="238"/>
      <c r="AX205" s="239"/>
      <c r="AY205" s="249">
        <f t="shared" si="44"/>
        <v>0</v>
      </c>
      <c r="AZ205" s="238"/>
      <c r="BA205" s="238"/>
      <c r="BB205" s="238"/>
      <c r="BC205" s="246"/>
      <c r="BD205" s="254"/>
      <c r="BE205" s="252"/>
      <c r="BF205" s="249">
        <f t="shared" si="45"/>
        <v>0</v>
      </c>
      <c r="BG205" s="238"/>
      <c r="BH205" s="238"/>
      <c r="BI205" s="238"/>
      <c r="BJ205" s="239"/>
      <c r="BK205" s="249">
        <f t="shared" si="46"/>
        <v>0</v>
      </c>
      <c r="BL205" s="238"/>
      <c r="BM205" s="238"/>
      <c r="BN205" s="238"/>
      <c r="BO205" s="246"/>
      <c r="BP205" s="223">
        <f t="shared" si="47"/>
        <v>0</v>
      </c>
      <c r="BQ205" s="238"/>
      <c r="BR205" s="238"/>
      <c r="BS205" s="238"/>
      <c r="BT205" s="246"/>
      <c r="BU205" s="249">
        <f t="shared" si="48"/>
        <v>0</v>
      </c>
      <c r="BV205" s="238"/>
      <c r="BW205" s="238"/>
      <c r="BX205" s="238"/>
      <c r="BY205" s="246"/>
      <c r="CA205" s="222">
        <v>190</v>
      </c>
      <c r="CF205" s="216">
        <f t="shared" si="49"/>
        <v>0</v>
      </c>
    </row>
    <row r="206" spans="1:84" x14ac:dyDescent="0.15">
      <c r="A206" s="213">
        <f t="shared" si="42"/>
        <v>192</v>
      </c>
      <c r="B206" s="236"/>
      <c r="C206" s="880"/>
      <c r="D206" s="133"/>
      <c r="E206" s="134"/>
      <c r="F206" s="891"/>
      <c r="G206" s="224"/>
      <c r="H206" s="263"/>
      <c r="I206" s="230"/>
      <c r="J206" s="231"/>
      <c r="K206" s="232"/>
      <c r="L206" s="232"/>
      <c r="M206" s="232"/>
      <c r="N206" s="232"/>
      <c r="O206" s="232"/>
      <c r="P206" s="232"/>
      <c r="Q206" s="233"/>
      <c r="R206" s="255"/>
      <c r="S206" s="255"/>
      <c r="T206" s="258"/>
      <c r="U206" s="214">
        <f t="shared" si="52"/>
        <v>0</v>
      </c>
      <c r="V206" s="218">
        <f t="shared" si="52"/>
        <v>0</v>
      </c>
      <c r="W206" s="218">
        <f t="shared" si="52"/>
        <v>0</v>
      </c>
      <c r="X206" s="218">
        <f t="shared" si="52"/>
        <v>0</v>
      </c>
      <c r="Y206" s="212">
        <f t="shared" si="52"/>
        <v>0</v>
      </c>
      <c r="Z206" s="312">
        <f t="shared" si="51"/>
        <v>0</v>
      </c>
      <c r="AA206" s="218">
        <f t="shared" si="51"/>
        <v>0</v>
      </c>
      <c r="AB206" s="218">
        <f t="shared" si="51"/>
        <v>0</v>
      </c>
      <c r="AC206" s="218">
        <f t="shared" si="51"/>
        <v>0</v>
      </c>
      <c r="AD206" s="212">
        <f t="shared" si="51"/>
        <v>0</v>
      </c>
      <c r="AE206" s="252"/>
      <c r="AF206" s="252"/>
      <c r="AH206" s="249">
        <f t="shared" si="53"/>
        <v>0</v>
      </c>
      <c r="AI206" s="238"/>
      <c r="AJ206" s="238"/>
      <c r="AK206" s="238"/>
      <c r="AL206" s="239"/>
      <c r="AM206" s="254"/>
      <c r="AN206" s="262"/>
      <c r="AO206" s="249">
        <f t="shared" si="43"/>
        <v>0</v>
      </c>
      <c r="AP206" s="238"/>
      <c r="AQ206" s="238"/>
      <c r="AR206" s="238"/>
      <c r="AS206" s="242"/>
      <c r="AT206" s="214">
        <f t="shared" si="50"/>
        <v>0</v>
      </c>
      <c r="AU206" s="238"/>
      <c r="AV206" s="238"/>
      <c r="AW206" s="238"/>
      <c r="AX206" s="239"/>
      <c r="AY206" s="249">
        <f t="shared" si="44"/>
        <v>0</v>
      </c>
      <c r="AZ206" s="238"/>
      <c r="BA206" s="238"/>
      <c r="BB206" s="238"/>
      <c r="BC206" s="246"/>
      <c r="BD206" s="254"/>
      <c r="BE206" s="252"/>
      <c r="BF206" s="249">
        <f t="shared" si="45"/>
        <v>0</v>
      </c>
      <c r="BG206" s="238"/>
      <c r="BH206" s="238"/>
      <c r="BI206" s="238"/>
      <c r="BJ206" s="239"/>
      <c r="BK206" s="249">
        <f t="shared" si="46"/>
        <v>0</v>
      </c>
      <c r="BL206" s="238"/>
      <c r="BM206" s="238"/>
      <c r="BN206" s="238"/>
      <c r="BO206" s="246"/>
      <c r="BP206" s="223">
        <f t="shared" si="47"/>
        <v>0</v>
      </c>
      <c r="BQ206" s="238"/>
      <c r="BR206" s="238"/>
      <c r="BS206" s="238"/>
      <c r="BT206" s="246"/>
      <c r="BU206" s="249">
        <f t="shared" si="48"/>
        <v>0</v>
      </c>
      <c r="BV206" s="238"/>
      <c r="BW206" s="238"/>
      <c r="BX206" s="238"/>
      <c r="BY206" s="246"/>
      <c r="CA206" s="222">
        <v>191</v>
      </c>
      <c r="CF206" s="216">
        <f t="shared" si="49"/>
        <v>0</v>
      </c>
    </row>
    <row r="207" spans="1:84" x14ac:dyDescent="0.15">
      <c r="A207" s="213">
        <f t="shared" si="42"/>
        <v>193</v>
      </c>
      <c r="B207" s="236"/>
      <c r="C207" s="880"/>
      <c r="D207" s="133"/>
      <c r="E207" s="134"/>
      <c r="F207" s="891"/>
      <c r="G207" s="224"/>
      <c r="H207" s="263"/>
      <c r="I207" s="230"/>
      <c r="J207" s="231"/>
      <c r="K207" s="232"/>
      <c r="L207" s="232"/>
      <c r="M207" s="232"/>
      <c r="N207" s="232"/>
      <c r="O207" s="232"/>
      <c r="P207" s="232"/>
      <c r="Q207" s="233"/>
      <c r="R207" s="255"/>
      <c r="S207" s="255"/>
      <c r="T207" s="258"/>
      <c r="U207" s="214">
        <f t="shared" si="52"/>
        <v>0</v>
      </c>
      <c r="V207" s="218">
        <f t="shared" si="52"/>
        <v>0</v>
      </c>
      <c r="W207" s="218">
        <f t="shared" si="52"/>
        <v>0</v>
      </c>
      <c r="X207" s="218">
        <f t="shared" si="52"/>
        <v>0</v>
      </c>
      <c r="Y207" s="212">
        <f t="shared" si="52"/>
        <v>0</v>
      </c>
      <c r="Z207" s="312">
        <f t="shared" si="51"/>
        <v>0</v>
      </c>
      <c r="AA207" s="218">
        <f t="shared" si="51"/>
        <v>0</v>
      </c>
      <c r="AB207" s="218">
        <f t="shared" si="51"/>
        <v>0</v>
      </c>
      <c r="AC207" s="218">
        <f t="shared" si="51"/>
        <v>0</v>
      </c>
      <c r="AD207" s="212">
        <f t="shared" si="51"/>
        <v>0</v>
      </c>
      <c r="AE207" s="252"/>
      <c r="AF207" s="252"/>
      <c r="AH207" s="249">
        <f t="shared" si="53"/>
        <v>0</v>
      </c>
      <c r="AI207" s="238"/>
      <c r="AJ207" s="238"/>
      <c r="AK207" s="238"/>
      <c r="AL207" s="239"/>
      <c r="AM207" s="254"/>
      <c r="AN207" s="262"/>
      <c r="AO207" s="249">
        <f t="shared" si="43"/>
        <v>0</v>
      </c>
      <c r="AP207" s="238"/>
      <c r="AQ207" s="238"/>
      <c r="AR207" s="238"/>
      <c r="AS207" s="242"/>
      <c r="AT207" s="214">
        <f t="shared" si="50"/>
        <v>0</v>
      </c>
      <c r="AU207" s="238"/>
      <c r="AV207" s="238"/>
      <c r="AW207" s="238"/>
      <c r="AX207" s="239"/>
      <c r="AY207" s="249">
        <f t="shared" si="44"/>
        <v>0</v>
      </c>
      <c r="AZ207" s="238"/>
      <c r="BA207" s="238"/>
      <c r="BB207" s="238"/>
      <c r="BC207" s="246"/>
      <c r="BD207" s="254"/>
      <c r="BE207" s="252"/>
      <c r="BF207" s="249">
        <f t="shared" si="45"/>
        <v>0</v>
      </c>
      <c r="BG207" s="238"/>
      <c r="BH207" s="238"/>
      <c r="BI207" s="238"/>
      <c r="BJ207" s="239"/>
      <c r="BK207" s="249">
        <f t="shared" si="46"/>
        <v>0</v>
      </c>
      <c r="BL207" s="238"/>
      <c r="BM207" s="238"/>
      <c r="BN207" s="238"/>
      <c r="BO207" s="246"/>
      <c r="BP207" s="223">
        <f t="shared" si="47"/>
        <v>0</v>
      </c>
      <c r="BQ207" s="238"/>
      <c r="BR207" s="238"/>
      <c r="BS207" s="238"/>
      <c r="BT207" s="246"/>
      <c r="BU207" s="249">
        <f t="shared" si="48"/>
        <v>0</v>
      </c>
      <c r="BV207" s="238"/>
      <c r="BW207" s="238"/>
      <c r="BX207" s="238"/>
      <c r="BY207" s="246"/>
      <c r="CA207" s="222">
        <v>192</v>
      </c>
      <c r="CF207" s="216">
        <f t="shared" si="49"/>
        <v>0</v>
      </c>
    </row>
    <row r="208" spans="1:84" x14ac:dyDescent="0.15">
      <c r="A208" s="213">
        <f t="shared" si="42"/>
        <v>194</v>
      </c>
      <c r="B208" s="236"/>
      <c r="C208" s="880"/>
      <c r="D208" s="133"/>
      <c r="E208" s="134"/>
      <c r="F208" s="891"/>
      <c r="G208" s="224"/>
      <c r="H208" s="263"/>
      <c r="I208" s="230"/>
      <c r="J208" s="231"/>
      <c r="K208" s="232"/>
      <c r="L208" s="232"/>
      <c r="M208" s="232"/>
      <c r="N208" s="232"/>
      <c r="O208" s="232"/>
      <c r="P208" s="232"/>
      <c r="Q208" s="233"/>
      <c r="R208" s="255"/>
      <c r="S208" s="255"/>
      <c r="T208" s="258"/>
      <c r="U208" s="214">
        <f t="shared" si="52"/>
        <v>0</v>
      </c>
      <c r="V208" s="218">
        <f t="shared" si="52"/>
        <v>0</v>
      </c>
      <c r="W208" s="218">
        <f t="shared" si="52"/>
        <v>0</v>
      </c>
      <c r="X208" s="218">
        <f t="shared" si="52"/>
        <v>0</v>
      </c>
      <c r="Y208" s="212">
        <f t="shared" si="52"/>
        <v>0</v>
      </c>
      <c r="Z208" s="312">
        <f t="shared" si="51"/>
        <v>0</v>
      </c>
      <c r="AA208" s="218">
        <f t="shared" si="51"/>
        <v>0</v>
      </c>
      <c r="AB208" s="218">
        <f t="shared" si="51"/>
        <v>0</v>
      </c>
      <c r="AC208" s="218">
        <f t="shared" si="51"/>
        <v>0</v>
      </c>
      <c r="AD208" s="212">
        <f t="shared" si="51"/>
        <v>0</v>
      </c>
      <c r="AE208" s="252"/>
      <c r="AF208" s="252"/>
      <c r="AH208" s="249">
        <f t="shared" si="53"/>
        <v>0</v>
      </c>
      <c r="AI208" s="238"/>
      <c r="AJ208" s="238"/>
      <c r="AK208" s="238"/>
      <c r="AL208" s="239"/>
      <c r="AM208" s="254"/>
      <c r="AN208" s="262"/>
      <c r="AO208" s="249">
        <f t="shared" si="43"/>
        <v>0</v>
      </c>
      <c r="AP208" s="238"/>
      <c r="AQ208" s="238"/>
      <c r="AR208" s="238"/>
      <c r="AS208" s="242"/>
      <c r="AT208" s="214">
        <f t="shared" si="50"/>
        <v>0</v>
      </c>
      <c r="AU208" s="238"/>
      <c r="AV208" s="238"/>
      <c r="AW208" s="238"/>
      <c r="AX208" s="239"/>
      <c r="AY208" s="249">
        <f t="shared" si="44"/>
        <v>0</v>
      </c>
      <c r="AZ208" s="238"/>
      <c r="BA208" s="238"/>
      <c r="BB208" s="238"/>
      <c r="BC208" s="246"/>
      <c r="BD208" s="254"/>
      <c r="BE208" s="252"/>
      <c r="BF208" s="249">
        <f t="shared" si="45"/>
        <v>0</v>
      </c>
      <c r="BG208" s="238"/>
      <c r="BH208" s="238"/>
      <c r="BI208" s="238"/>
      <c r="BJ208" s="239"/>
      <c r="BK208" s="249">
        <f t="shared" si="46"/>
        <v>0</v>
      </c>
      <c r="BL208" s="238"/>
      <c r="BM208" s="238"/>
      <c r="BN208" s="238"/>
      <c r="BO208" s="246"/>
      <c r="BP208" s="223">
        <f t="shared" si="47"/>
        <v>0</v>
      </c>
      <c r="BQ208" s="238"/>
      <c r="BR208" s="238"/>
      <c r="BS208" s="238"/>
      <c r="BT208" s="246"/>
      <c r="BU208" s="249">
        <f t="shared" si="48"/>
        <v>0</v>
      </c>
      <c r="BV208" s="238"/>
      <c r="BW208" s="238"/>
      <c r="BX208" s="238"/>
      <c r="BY208" s="246"/>
      <c r="CA208" s="222">
        <v>193</v>
      </c>
      <c r="CF208" s="216">
        <f t="shared" si="49"/>
        <v>0</v>
      </c>
    </row>
    <row r="209" spans="1:84" x14ac:dyDescent="0.15">
      <c r="A209" s="213">
        <f t="shared" ref="A209:A272" si="54">+ROW()-14</f>
        <v>195</v>
      </c>
      <c r="B209" s="236"/>
      <c r="C209" s="880"/>
      <c r="D209" s="133"/>
      <c r="E209" s="134"/>
      <c r="F209" s="891"/>
      <c r="G209" s="225"/>
      <c r="H209" s="263"/>
      <c r="I209" s="230"/>
      <c r="J209" s="231"/>
      <c r="K209" s="232"/>
      <c r="L209" s="232"/>
      <c r="M209" s="232"/>
      <c r="N209" s="232"/>
      <c r="O209" s="232"/>
      <c r="P209" s="232"/>
      <c r="Q209" s="233"/>
      <c r="R209" s="255"/>
      <c r="S209" s="255"/>
      <c r="T209" s="284"/>
      <c r="U209" s="214">
        <f t="shared" si="52"/>
        <v>0</v>
      </c>
      <c r="V209" s="218">
        <f t="shared" si="52"/>
        <v>0</v>
      </c>
      <c r="W209" s="218">
        <f t="shared" si="52"/>
        <v>0</v>
      </c>
      <c r="X209" s="218">
        <f t="shared" si="52"/>
        <v>0</v>
      </c>
      <c r="Y209" s="212">
        <f t="shared" si="52"/>
        <v>0</v>
      </c>
      <c r="Z209" s="312">
        <f t="shared" si="51"/>
        <v>0</v>
      </c>
      <c r="AA209" s="218">
        <f t="shared" si="51"/>
        <v>0</v>
      </c>
      <c r="AB209" s="218">
        <f t="shared" si="51"/>
        <v>0</v>
      </c>
      <c r="AC209" s="218">
        <f t="shared" si="51"/>
        <v>0</v>
      </c>
      <c r="AD209" s="212">
        <f t="shared" si="51"/>
        <v>0</v>
      </c>
      <c r="AE209" s="252"/>
      <c r="AF209" s="252"/>
      <c r="AH209" s="249">
        <f t="shared" si="53"/>
        <v>0</v>
      </c>
      <c r="AI209" s="238"/>
      <c r="AJ209" s="238"/>
      <c r="AK209" s="238"/>
      <c r="AL209" s="239"/>
      <c r="AM209" s="254"/>
      <c r="AN209" s="262"/>
      <c r="AO209" s="249">
        <f t="shared" ref="AO209:AO272" si="55">SUM(AP209:AS209)</f>
        <v>0</v>
      </c>
      <c r="AP209" s="238"/>
      <c r="AQ209" s="238"/>
      <c r="AR209" s="238"/>
      <c r="AS209" s="242"/>
      <c r="AT209" s="214">
        <f t="shared" si="50"/>
        <v>0</v>
      </c>
      <c r="AU209" s="238"/>
      <c r="AV209" s="238"/>
      <c r="AW209" s="238"/>
      <c r="AX209" s="239"/>
      <c r="AY209" s="249">
        <f t="shared" ref="AY209:AY272" si="56">SUM(AZ209:BC209)</f>
        <v>0</v>
      </c>
      <c r="AZ209" s="238"/>
      <c r="BA209" s="238"/>
      <c r="BB209" s="238"/>
      <c r="BC209" s="246"/>
      <c r="BD209" s="254"/>
      <c r="BE209" s="252"/>
      <c r="BF209" s="249">
        <f t="shared" ref="BF209:BF272" si="57">SUM(BG209:BJ209)</f>
        <v>0</v>
      </c>
      <c r="BG209" s="238"/>
      <c r="BH209" s="238"/>
      <c r="BI209" s="238"/>
      <c r="BJ209" s="239"/>
      <c r="BK209" s="249">
        <f t="shared" ref="BK209:BK272" si="58">SUM(BL209:BO209)</f>
        <v>0</v>
      </c>
      <c r="BL209" s="238"/>
      <c r="BM209" s="238"/>
      <c r="BN209" s="238"/>
      <c r="BO209" s="246"/>
      <c r="BP209" s="223">
        <f t="shared" ref="BP209:BP272" si="59">SUM(BQ209:BT209)</f>
        <v>0</v>
      </c>
      <c r="BQ209" s="238"/>
      <c r="BR209" s="238"/>
      <c r="BS209" s="238"/>
      <c r="BT209" s="246"/>
      <c r="BU209" s="249">
        <f t="shared" ref="BU209:BU272" si="60">SUM(BV209:BY209)</f>
        <v>0</v>
      </c>
      <c r="BV209" s="238"/>
      <c r="BW209" s="238"/>
      <c r="BX209" s="238"/>
      <c r="BY209" s="246"/>
      <c r="CA209" s="222">
        <v>194</v>
      </c>
      <c r="CF209" s="216">
        <f t="shared" ref="CF209:CF223" si="61">+T209-Z209</f>
        <v>0</v>
      </c>
    </row>
    <row r="210" spans="1:84" x14ac:dyDescent="0.15">
      <c r="A210" s="213">
        <f t="shared" si="54"/>
        <v>196</v>
      </c>
      <c r="B210" s="236"/>
      <c r="C210" s="880"/>
      <c r="D210" s="133"/>
      <c r="E210" s="134"/>
      <c r="F210" s="891"/>
      <c r="G210" s="224"/>
      <c r="H210" s="263"/>
      <c r="I210" s="230"/>
      <c r="J210" s="231"/>
      <c r="K210" s="232"/>
      <c r="L210" s="232"/>
      <c r="M210" s="232"/>
      <c r="N210" s="232"/>
      <c r="O210" s="232"/>
      <c r="P210" s="232"/>
      <c r="Q210" s="233"/>
      <c r="R210" s="255"/>
      <c r="S210" s="255"/>
      <c r="T210" s="258"/>
      <c r="U210" s="214">
        <f t="shared" si="52"/>
        <v>0</v>
      </c>
      <c r="V210" s="218">
        <f t="shared" si="52"/>
        <v>0</v>
      </c>
      <c r="W210" s="218">
        <f t="shared" si="52"/>
        <v>0</v>
      </c>
      <c r="X210" s="218">
        <f t="shared" si="52"/>
        <v>0</v>
      </c>
      <c r="Y210" s="212">
        <f t="shared" si="52"/>
        <v>0</v>
      </c>
      <c r="Z210" s="312">
        <f t="shared" si="51"/>
        <v>0</v>
      </c>
      <c r="AA210" s="218">
        <f t="shared" si="51"/>
        <v>0</v>
      </c>
      <c r="AB210" s="218">
        <f t="shared" si="51"/>
        <v>0</v>
      </c>
      <c r="AC210" s="218">
        <f t="shared" si="51"/>
        <v>0</v>
      </c>
      <c r="AD210" s="212">
        <f t="shared" si="51"/>
        <v>0</v>
      </c>
      <c r="AE210" s="252"/>
      <c r="AF210" s="252"/>
      <c r="AH210" s="249">
        <f t="shared" si="53"/>
        <v>0</v>
      </c>
      <c r="AI210" s="238"/>
      <c r="AJ210" s="238"/>
      <c r="AK210" s="238"/>
      <c r="AL210" s="239"/>
      <c r="AM210" s="254"/>
      <c r="AN210" s="262"/>
      <c r="AO210" s="249">
        <f t="shared" si="55"/>
        <v>0</v>
      </c>
      <c r="AP210" s="238"/>
      <c r="AQ210" s="238"/>
      <c r="AR210" s="238"/>
      <c r="AS210" s="242"/>
      <c r="AT210" s="214">
        <f t="shared" si="50"/>
        <v>0</v>
      </c>
      <c r="AU210" s="238"/>
      <c r="AV210" s="238"/>
      <c r="AW210" s="238"/>
      <c r="AX210" s="239"/>
      <c r="AY210" s="249">
        <f t="shared" si="56"/>
        <v>0</v>
      </c>
      <c r="AZ210" s="238"/>
      <c r="BA210" s="238"/>
      <c r="BB210" s="238"/>
      <c r="BC210" s="246"/>
      <c r="BD210" s="254"/>
      <c r="BE210" s="252"/>
      <c r="BF210" s="249">
        <f t="shared" si="57"/>
        <v>0</v>
      </c>
      <c r="BG210" s="238"/>
      <c r="BH210" s="238"/>
      <c r="BI210" s="238"/>
      <c r="BJ210" s="239"/>
      <c r="BK210" s="249">
        <f t="shared" si="58"/>
        <v>0</v>
      </c>
      <c r="BL210" s="238"/>
      <c r="BM210" s="238"/>
      <c r="BN210" s="238"/>
      <c r="BO210" s="246"/>
      <c r="BP210" s="223">
        <f t="shared" si="59"/>
        <v>0</v>
      </c>
      <c r="BQ210" s="238"/>
      <c r="BR210" s="238"/>
      <c r="BS210" s="238"/>
      <c r="BT210" s="246"/>
      <c r="BU210" s="249">
        <f t="shared" si="60"/>
        <v>0</v>
      </c>
      <c r="BV210" s="238"/>
      <c r="BW210" s="238"/>
      <c r="BX210" s="238"/>
      <c r="BY210" s="246"/>
      <c r="CA210" s="222">
        <v>195</v>
      </c>
      <c r="CF210" s="216">
        <f t="shared" si="61"/>
        <v>0</v>
      </c>
    </row>
    <row r="211" spans="1:84" x14ac:dyDescent="0.15">
      <c r="A211" s="213">
        <f t="shared" si="54"/>
        <v>197</v>
      </c>
      <c r="B211" s="236"/>
      <c r="C211" s="880"/>
      <c r="D211" s="133"/>
      <c r="E211" s="134"/>
      <c r="F211" s="891"/>
      <c r="G211" s="224"/>
      <c r="H211" s="263"/>
      <c r="I211" s="230"/>
      <c r="J211" s="231"/>
      <c r="K211" s="232"/>
      <c r="L211" s="232"/>
      <c r="M211" s="232"/>
      <c r="N211" s="232"/>
      <c r="O211" s="232"/>
      <c r="P211" s="232"/>
      <c r="Q211" s="233"/>
      <c r="R211" s="255"/>
      <c r="S211" s="255"/>
      <c r="T211" s="258"/>
      <c r="U211" s="214">
        <f t="shared" si="52"/>
        <v>0</v>
      </c>
      <c r="V211" s="218">
        <f t="shared" si="52"/>
        <v>0</v>
      </c>
      <c r="W211" s="218">
        <f t="shared" si="52"/>
        <v>0</v>
      </c>
      <c r="X211" s="218">
        <f t="shared" si="52"/>
        <v>0</v>
      </c>
      <c r="Y211" s="212">
        <f t="shared" si="52"/>
        <v>0</v>
      </c>
      <c r="Z211" s="312">
        <f t="shared" si="51"/>
        <v>0</v>
      </c>
      <c r="AA211" s="218">
        <f t="shared" si="51"/>
        <v>0</v>
      </c>
      <c r="AB211" s="218">
        <f t="shared" si="51"/>
        <v>0</v>
      </c>
      <c r="AC211" s="218">
        <f t="shared" si="51"/>
        <v>0</v>
      </c>
      <c r="AD211" s="212">
        <f t="shared" si="51"/>
        <v>0</v>
      </c>
      <c r="AE211" s="252"/>
      <c r="AF211" s="252"/>
      <c r="AH211" s="249">
        <f t="shared" si="53"/>
        <v>0</v>
      </c>
      <c r="AI211" s="238"/>
      <c r="AJ211" s="238"/>
      <c r="AK211" s="238"/>
      <c r="AL211" s="239"/>
      <c r="AM211" s="254"/>
      <c r="AN211" s="262"/>
      <c r="AO211" s="249">
        <f t="shared" si="55"/>
        <v>0</v>
      </c>
      <c r="AP211" s="238"/>
      <c r="AQ211" s="238"/>
      <c r="AR211" s="238"/>
      <c r="AS211" s="242"/>
      <c r="AT211" s="214">
        <f t="shared" si="50"/>
        <v>0</v>
      </c>
      <c r="AU211" s="238"/>
      <c r="AV211" s="238"/>
      <c r="AW211" s="238"/>
      <c r="AX211" s="239"/>
      <c r="AY211" s="249">
        <f t="shared" si="56"/>
        <v>0</v>
      </c>
      <c r="AZ211" s="238"/>
      <c r="BA211" s="238"/>
      <c r="BB211" s="238"/>
      <c r="BC211" s="246"/>
      <c r="BD211" s="254"/>
      <c r="BE211" s="252"/>
      <c r="BF211" s="249">
        <f t="shared" si="57"/>
        <v>0</v>
      </c>
      <c r="BG211" s="238"/>
      <c r="BH211" s="238"/>
      <c r="BI211" s="238"/>
      <c r="BJ211" s="239"/>
      <c r="BK211" s="249">
        <f t="shared" si="58"/>
        <v>0</v>
      </c>
      <c r="BL211" s="238"/>
      <c r="BM211" s="238"/>
      <c r="BN211" s="238"/>
      <c r="BO211" s="246"/>
      <c r="BP211" s="223">
        <f t="shared" si="59"/>
        <v>0</v>
      </c>
      <c r="BQ211" s="238"/>
      <c r="BR211" s="238"/>
      <c r="BS211" s="238"/>
      <c r="BT211" s="246"/>
      <c r="BU211" s="249">
        <f t="shared" si="60"/>
        <v>0</v>
      </c>
      <c r="BV211" s="238"/>
      <c r="BW211" s="238"/>
      <c r="BX211" s="238"/>
      <c r="BY211" s="246"/>
      <c r="CA211" s="222">
        <v>196</v>
      </c>
      <c r="CF211" s="216">
        <f t="shared" si="61"/>
        <v>0</v>
      </c>
    </row>
    <row r="212" spans="1:84" x14ac:dyDescent="0.15">
      <c r="A212" s="213">
        <f t="shared" si="54"/>
        <v>198</v>
      </c>
      <c r="B212" s="236"/>
      <c r="C212" s="880"/>
      <c r="D212" s="133"/>
      <c r="E212" s="134"/>
      <c r="F212" s="891"/>
      <c r="G212" s="224"/>
      <c r="H212" s="263"/>
      <c r="I212" s="230"/>
      <c r="J212" s="231"/>
      <c r="K212" s="232"/>
      <c r="L212" s="232"/>
      <c r="M212" s="232"/>
      <c r="N212" s="232"/>
      <c r="O212" s="232"/>
      <c r="P212" s="232"/>
      <c r="Q212" s="233"/>
      <c r="R212" s="255"/>
      <c r="S212" s="255"/>
      <c r="T212" s="258"/>
      <c r="U212" s="214">
        <f t="shared" si="52"/>
        <v>0</v>
      </c>
      <c r="V212" s="218">
        <f t="shared" si="52"/>
        <v>0</v>
      </c>
      <c r="W212" s="218">
        <f t="shared" si="52"/>
        <v>0</v>
      </c>
      <c r="X212" s="218">
        <f t="shared" si="52"/>
        <v>0</v>
      </c>
      <c r="Y212" s="212">
        <f t="shared" si="52"/>
        <v>0</v>
      </c>
      <c r="Z212" s="312">
        <f t="shared" si="51"/>
        <v>0</v>
      </c>
      <c r="AA212" s="218">
        <f t="shared" si="51"/>
        <v>0</v>
      </c>
      <c r="AB212" s="218">
        <f t="shared" si="51"/>
        <v>0</v>
      </c>
      <c r="AC212" s="218">
        <f t="shared" si="51"/>
        <v>0</v>
      </c>
      <c r="AD212" s="212">
        <f t="shared" si="51"/>
        <v>0</v>
      </c>
      <c r="AE212" s="252"/>
      <c r="AF212" s="252"/>
      <c r="AH212" s="249">
        <f t="shared" si="53"/>
        <v>0</v>
      </c>
      <c r="AI212" s="238"/>
      <c r="AJ212" s="238"/>
      <c r="AK212" s="238"/>
      <c r="AL212" s="239"/>
      <c r="AM212" s="254"/>
      <c r="AN212" s="262"/>
      <c r="AO212" s="249">
        <f t="shared" si="55"/>
        <v>0</v>
      </c>
      <c r="AP212" s="238"/>
      <c r="AQ212" s="238"/>
      <c r="AR212" s="238"/>
      <c r="AS212" s="242"/>
      <c r="AT212" s="214">
        <f t="shared" ref="AT212:AT275" si="62">SUM(AU212:AX212)</f>
        <v>0</v>
      </c>
      <c r="AU212" s="238"/>
      <c r="AV212" s="238"/>
      <c r="AW212" s="238"/>
      <c r="AX212" s="239"/>
      <c r="AY212" s="249">
        <f t="shared" si="56"/>
        <v>0</v>
      </c>
      <c r="AZ212" s="238"/>
      <c r="BA212" s="238"/>
      <c r="BB212" s="238"/>
      <c r="BC212" s="246"/>
      <c r="BD212" s="254"/>
      <c r="BE212" s="252"/>
      <c r="BF212" s="249">
        <f t="shared" si="57"/>
        <v>0</v>
      </c>
      <c r="BG212" s="238"/>
      <c r="BH212" s="238"/>
      <c r="BI212" s="238"/>
      <c r="BJ212" s="239"/>
      <c r="BK212" s="249">
        <f t="shared" si="58"/>
        <v>0</v>
      </c>
      <c r="BL212" s="238"/>
      <c r="BM212" s="238"/>
      <c r="BN212" s="238"/>
      <c r="BO212" s="246"/>
      <c r="BP212" s="223">
        <f t="shared" si="59"/>
        <v>0</v>
      </c>
      <c r="BQ212" s="238"/>
      <c r="BR212" s="238"/>
      <c r="BS212" s="238"/>
      <c r="BT212" s="246"/>
      <c r="BU212" s="249">
        <f t="shared" si="60"/>
        <v>0</v>
      </c>
      <c r="BV212" s="238"/>
      <c r="BW212" s="238"/>
      <c r="BX212" s="238"/>
      <c r="BY212" s="246"/>
      <c r="CA212" s="222">
        <v>197</v>
      </c>
      <c r="CF212" s="216">
        <f t="shared" si="61"/>
        <v>0</v>
      </c>
    </row>
    <row r="213" spans="1:84" x14ac:dyDescent="0.15">
      <c r="A213" s="213">
        <f t="shared" si="54"/>
        <v>199</v>
      </c>
      <c r="B213" s="236"/>
      <c r="C213" s="880"/>
      <c r="D213" s="133"/>
      <c r="E213" s="134"/>
      <c r="F213" s="891"/>
      <c r="G213" s="224"/>
      <c r="H213" s="264"/>
      <c r="I213" s="230"/>
      <c r="J213" s="231"/>
      <c r="K213" s="232"/>
      <c r="L213" s="232"/>
      <c r="M213" s="232"/>
      <c r="N213" s="232"/>
      <c r="O213" s="232"/>
      <c r="P213" s="232"/>
      <c r="Q213" s="233"/>
      <c r="R213" s="256"/>
      <c r="S213" s="256"/>
      <c r="T213" s="258"/>
      <c r="U213" s="214">
        <f t="shared" si="52"/>
        <v>0</v>
      </c>
      <c r="V213" s="218">
        <f t="shared" si="52"/>
        <v>0</v>
      </c>
      <c r="W213" s="218">
        <f t="shared" si="52"/>
        <v>0</v>
      </c>
      <c r="X213" s="218">
        <f t="shared" si="52"/>
        <v>0</v>
      </c>
      <c r="Y213" s="212">
        <f t="shared" si="52"/>
        <v>0</v>
      </c>
      <c r="Z213" s="312">
        <f t="shared" si="51"/>
        <v>0</v>
      </c>
      <c r="AA213" s="218">
        <f t="shared" si="51"/>
        <v>0</v>
      </c>
      <c r="AB213" s="218">
        <f t="shared" si="51"/>
        <v>0</v>
      </c>
      <c r="AC213" s="218">
        <f t="shared" si="51"/>
        <v>0</v>
      </c>
      <c r="AD213" s="212">
        <f t="shared" si="51"/>
        <v>0</v>
      </c>
      <c r="AE213" s="252"/>
      <c r="AF213" s="252"/>
      <c r="AH213" s="249">
        <f t="shared" si="53"/>
        <v>0</v>
      </c>
      <c r="AI213" s="238"/>
      <c r="AJ213" s="238"/>
      <c r="AK213" s="238"/>
      <c r="AL213" s="239"/>
      <c r="AM213" s="254"/>
      <c r="AN213" s="262"/>
      <c r="AO213" s="249">
        <f t="shared" si="55"/>
        <v>0</v>
      </c>
      <c r="AP213" s="238"/>
      <c r="AQ213" s="238"/>
      <c r="AR213" s="238"/>
      <c r="AS213" s="242"/>
      <c r="AT213" s="214">
        <f t="shared" si="62"/>
        <v>0</v>
      </c>
      <c r="AU213" s="238"/>
      <c r="AV213" s="238"/>
      <c r="AW213" s="238"/>
      <c r="AX213" s="239"/>
      <c r="AY213" s="249">
        <f t="shared" si="56"/>
        <v>0</v>
      </c>
      <c r="AZ213" s="238"/>
      <c r="BA213" s="238"/>
      <c r="BB213" s="238"/>
      <c r="BC213" s="246"/>
      <c r="BD213" s="254"/>
      <c r="BE213" s="252"/>
      <c r="BF213" s="249">
        <f t="shared" si="57"/>
        <v>0</v>
      </c>
      <c r="BG213" s="238"/>
      <c r="BH213" s="238"/>
      <c r="BI213" s="238"/>
      <c r="BJ213" s="239"/>
      <c r="BK213" s="249">
        <f t="shared" si="58"/>
        <v>0</v>
      </c>
      <c r="BL213" s="238"/>
      <c r="BM213" s="238"/>
      <c r="BN213" s="238"/>
      <c r="BO213" s="246"/>
      <c r="BP213" s="223">
        <f t="shared" si="59"/>
        <v>0</v>
      </c>
      <c r="BQ213" s="238"/>
      <c r="BR213" s="238"/>
      <c r="BS213" s="238"/>
      <c r="BT213" s="246"/>
      <c r="BU213" s="249">
        <f t="shared" si="60"/>
        <v>0</v>
      </c>
      <c r="BV213" s="238"/>
      <c r="BW213" s="238"/>
      <c r="BX213" s="238"/>
      <c r="BY213" s="246"/>
      <c r="CA213" s="222">
        <v>198</v>
      </c>
      <c r="CF213" s="216">
        <f t="shared" si="61"/>
        <v>0</v>
      </c>
    </row>
    <row r="214" spans="1:84" x14ac:dyDescent="0.15">
      <c r="A214" s="213">
        <f t="shared" si="54"/>
        <v>200</v>
      </c>
      <c r="B214" s="236"/>
      <c r="C214" s="880"/>
      <c r="D214" s="133"/>
      <c r="E214" s="134"/>
      <c r="F214" s="135"/>
      <c r="G214" s="224"/>
      <c r="H214" s="263"/>
      <c r="I214" s="230"/>
      <c r="J214" s="231"/>
      <c r="K214" s="232"/>
      <c r="L214" s="232"/>
      <c r="M214" s="232"/>
      <c r="N214" s="232"/>
      <c r="O214" s="232"/>
      <c r="P214" s="232"/>
      <c r="Q214" s="233"/>
      <c r="R214" s="257"/>
      <c r="S214" s="257"/>
      <c r="T214" s="258"/>
      <c r="U214" s="214">
        <f t="shared" si="52"/>
        <v>0</v>
      </c>
      <c r="V214" s="218">
        <f t="shared" si="52"/>
        <v>0</v>
      </c>
      <c r="W214" s="218">
        <f t="shared" si="52"/>
        <v>0</v>
      </c>
      <c r="X214" s="218">
        <f t="shared" si="52"/>
        <v>0</v>
      </c>
      <c r="Y214" s="212">
        <f t="shared" si="52"/>
        <v>0</v>
      </c>
      <c r="Z214" s="215">
        <f t="shared" si="51"/>
        <v>0</v>
      </c>
      <c r="AA214" s="218">
        <f t="shared" si="51"/>
        <v>0</v>
      </c>
      <c r="AB214" s="218">
        <f t="shared" si="51"/>
        <v>0</v>
      </c>
      <c r="AC214" s="218">
        <f t="shared" si="51"/>
        <v>0</v>
      </c>
      <c r="AD214" s="212">
        <f t="shared" si="51"/>
        <v>0</v>
      </c>
      <c r="AE214" s="252"/>
      <c r="AF214" s="252"/>
      <c r="AH214" s="249">
        <f t="shared" si="53"/>
        <v>0</v>
      </c>
      <c r="AI214" s="238"/>
      <c r="AJ214" s="238"/>
      <c r="AK214" s="238"/>
      <c r="AL214" s="239"/>
      <c r="AM214" s="254"/>
      <c r="AN214" s="262"/>
      <c r="AO214" s="249">
        <f t="shared" si="55"/>
        <v>0</v>
      </c>
      <c r="AP214" s="238"/>
      <c r="AQ214" s="238"/>
      <c r="AR214" s="238"/>
      <c r="AS214" s="242"/>
      <c r="AT214" s="214">
        <f t="shared" si="62"/>
        <v>0</v>
      </c>
      <c r="AU214" s="238"/>
      <c r="AV214" s="238"/>
      <c r="AW214" s="238"/>
      <c r="AX214" s="239"/>
      <c r="AY214" s="250">
        <f t="shared" si="56"/>
        <v>0</v>
      </c>
      <c r="AZ214" s="238"/>
      <c r="BA214" s="238"/>
      <c r="BB214" s="238"/>
      <c r="BC214" s="246"/>
      <c r="BD214" s="254"/>
      <c r="BE214" s="252"/>
      <c r="BF214" s="249">
        <f t="shared" si="57"/>
        <v>0</v>
      </c>
      <c r="BG214" s="238"/>
      <c r="BH214" s="238"/>
      <c r="BI214" s="238"/>
      <c r="BJ214" s="239"/>
      <c r="BK214" s="249">
        <f t="shared" si="58"/>
        <v>0</v>
      </c>
      <c r="BL214" s="238"/>
      <c r="BM214" s="238"/>
      <c r="BN214" s="238"/>
      <c r="BO214" s="246"/>
      <c r="BP214" s="223">
        <f t="shared" si="59"/>
        <v>0</v>
      </c>
      <c r="BQ214" s="238"/>
      <c r="BR214" s="238"/>
      <c r="BS214" s="238"/>
      <c r="BT214" s="246"/>
      <c r="BU214" s="249">
        <f t="shared" si="60"/>
        <v>0</v>
      </c>
      <c r="BV214" s="238"/>
      <c r="BW214" s="238"/>
      <c r="BX214" s="238"/>
      <c r="BY214" s="246"/>
      <c r="CA214" s="222">
        <v>199</v>
      </c>
      <c r="CF214" s="216">
        <f t="shared" si="61"/>
        <v>0</v>
      </c>
    </row>
    <row r="215" spans="1:84" x14ac:dyDescent="0.15">
      <c r="A215" s="213">
        <f t="shared" si="54"/>
        <v>201</v>
      </c>
      <c r="B215" s="236"/>
      <c r="C215" s="880"/>
      <c r="D215" s="133"/>
      <c r="E215" s="134"/>
      <c r="F215" s="891"/>
      <c r="G215" s="224"/>
      <c r="H215" s="263"/>
      <c r="I215" s="230"/>
      <c r="J215" s="231"/>
      <c r="K215" s="232"/>
      <c r="L215" s="232"/>
      <c r="M215" s="232"/>
      <c r="N215" s="232"/>
      <c r="O215" s="232"/>
      <c r="P215" s="232"/>
      <c r="Q215" s="233"/>
      <c r="R215" s="257"/>
      <c r="S215" s="257"/>
      <c r="T215" s="259"/>
      <c r="U215" s="214">
        <f t="shared" si="52"/>
        <v>0</v>
      </c>
      <c r="V215" s="218">
        <f t="shared" si="52"/>
        <v>0</v>
      </c>
      <c r="W215" s="218">
        <f t="shared" si="52"/>
        <v>0</v>
      </c>
      <c r="X215" s="218">
        <f t="shared" si="52"/>
        <v>0</v>
      </c>
      <c r="Y215" s="212">
        <f t="shared" si="52"/>
        <v>0</v>
      </c>
      <c r="Z215" s="312">
        <f t="shared" si="51"/>
        <v>0</v>
      </c>
      <c r="AA215" s="218">
        <f t="shared" si="51"/>
        <v>0</v>
      </c>
      <c r="AB215" s="218">
        <f t="shared" si="51"/>
        <v>0</v>
      </c>
      <c r="AC215" s="218">
        <f t="shared" si="51"/>
        <v>0</v>
      </c>
      <c r="AD215" s="212">
        <f t="shared" si="51"/>
        <v>0</v>
      </c>
      <c r="AE215" s="252"/>
      <c r="AF215" s="252"/>
      <c r="AH215" s="249">
        <f t="shared" si="53"/>
        <v>0</v>
      </c>
      <c r="AI215" s="238"/>
      <c r="AJ215" s="238"/>
      <c r="AK215" s="238"/>
      <c r="AL215" s="239"/>
      <c r="AM215" s="254"/>
      <c r="AN215" s="262"/>
      <c r="AO215" s="249">
        <f t="shared" si="55"/>
        <v>0</v>
      </c>
      <c r="AP215" s="238"/>
      <c r="AQ215" s="238"/>
      <c r="AR215" s="238"/>
      <c r="AS215" s="242"/>
      <c r="AT215" s="214">
        <f t="shared" si="62"/>
        <v>0</v>
      </c>
      <c r="AU215" s="238"/>
      <c r="AV215" s="238"/>
      <c r="AW215" s="238"/>
      <c r="AX215" s="239"/>
      <c r="AY215" s="249">
        <f t="shared" si="56"/>
        <v>0</v>
      </c>
      <c r="AZ215" s="238"/>
      <c r="BA215" s="238"/>
      <c r="BB215" s="238"/>
      <c r="BC215" s="246"/>
      <c r="BD215" s="254"/>
      <c r="BE215" s="252"/>
      <c r="BF215" s="249">
        <f t="shared" si="57"/>
        <v>0</v>
      </c>
      <c r="BG215" s="238"/>
      <c r="BH215" s="238"/>
      <c r="BI215" s="238"/>
      <c r="BJ215" s="239"/>
      <c r="BK215" s="249">
        <f t="shared" si="58"/>
        <v>0</v>
      </c>
      <c r="BL215" s="238"/>
      <c r="BM215" s="238"/>
      <c r="BN215" s="238"/>
      <c r="BO215" s="246"/>
      <c r="BP215" s="223">
        <f t="shared" si="59"/>
        <v>0</v>
      </c>
      <c r="BQ215" s="238"/>
      <c r="BR215" s="238"/>
      <c r="BS215" s="238"/>
      <c r="BT215" s="246"/>
      <c r="BU215" s="249">
        <f t="shared" si="60"/>
        <v>0</v>
      </c>
      <c r="BV215" s="238"/>
      <c r="BW215" s="238"/>
      <c r="BX215" s="238"/>
      <c r="BY215" s="246"/>
      <c r="CA215" s="222">
        <v>200</v>
      </c>
      <c r="CF215" s="216">
        <f t="shared" si="61"/>
        <v>0</v>
      </c>
    </row>
    <row r="216" spans="1:84" x14ac:dyDescent="0.15">
      <c r="A216" s="213">
        <f t="shared" si="54"/>
        <v>202</v>
      </c>
      <c r="B216" s="236"/>
      <c r="C216" s="880"/>
      <c r="D216" s="851"/>
      <c r="E216" s="134"/>
      <c r="F216" s="891"/>
      <c r="G216" s="226"/>
      <c r="H216" s="263"/>
      <c r="I216" s="230"/>
      <c r="J216" s="231"/>
      <c r="K216" s="232"/>
      <c r="L216" s="232"/>
      <c r="M216" s="232"/>
      <c r="N216" s="232"/>
      <c r="O216" s="232"/>
      <c r="P216" s="232"/>
      <c r="Q216" s="233"/>
      <c r="R216" s="255"/>
      <c r="S216" s="255"/>
      <c r="T216" s="258"/>
      <c r="U216" s="214">
        <f t="shared" si="52"/>
        <v>0</v>
      </c>
      <c r="V216" s="218">
        <f t="shared" si="52"/>
        <v>0</v>
      </c>
      <c r="W216" s="218">
        <f t="shared" si="52"/>
        <v>0</v>
      </c>
      <c r="X216" s="218">
        <f t="shared" si="52"/>
        <v>0</v>
      </c>
      <c r="Y216" s="212">
        <f t="shared" si="52"/>
        <v>0</v>
      </c>
      <c r="Z216" s="312">
        <f t="shared" si="51"/>
        <v>0</v>
      </c>
      <c r="AA216" s="218">
        <f t="shared" si="51"/>
        <v>0</v>
      </c>
      <c r="AB216" s="218">
        <f t="shared" si="51"/>
        <v>0</v>
      </c>
      <c r="AC216" s="218">
        <f t="shared" si="51"/>
        <v>0</v>
      </c>
      <c r="AD216" s="212">
        <f t="shared" si="51"/>
        <v>0</v>
      </c>
      <c r="AE216" s="252"/>
      <c r="AF216" s="252"/>
      <c r="AH216" s="249">
        <f t="shared" si="53"/>
        <v>0</v>
      </c>
      <c r="AI216" s="238"/>
      <c r="AJ216" s="238"/>
      <c r="AK216" s="238"/>
      <c r="AL216" s="239"/>
      <c r="AM216" s="254"/>
      <c r="AN216" s="262"/>
      <c r="AO216" s="249">
        <f t="shared" si="55"/>
        <v>0</v>
      </c>
      <c r="AP216" s="238"/>
      <c r="AQ216" s="238"/>
      <c r="AR216" s="238"/>
      <c r="AS216" s="242"/>
      <c r="AT216" s="214">
        <f t="shared" si="62"/>
        <v>0</v>
      </c>
      <c r="AU216" s="238"/>
      <c r="AV216" s="238"/>
      <c r="AW216" s="238"/>
      <c r="AX216" s="239"/>
      <c r="AY216" s="249">
        <f t="shared" si="56"/>
        <v>0</v>
      </c>
      <c r="AZ216" s="238"/>
      <c r="BA216" s="238"/>
      <c r="BB216" s="238"/>
      <c r="BC216" s="246"/>
      <c r="BD216" s="254"/>
      <c r="BE216" s="252"/>
      <c r="BF216" s="249">
        <f t="shared" si="57"/>
        <v>0</v>
      </c>
      <c r="BG216" s="238"/>
      <c r="BH216" s="238"/>
      <c r="BI216" s="238"/>
      <c r="BJ216" s="239"/>
      <c r="BK216" s="249">
        <f t="shared" si="58"/>
        <v>0</v>
      </c>
      <c r="BL216" s="238"/>
      <c r="BM216" s="238"/>
      <c r="BN216" s="238"/>
      <c r="BO216" s="246"/>
      <c r="BP216" s="223">
        <f t="shared" si="59"/>
        <v>0</v>
      </c>
      <c r="BQ216" s="238"/>
      <c r="BR216" s="238"/>
      <c r="BS216" s="238"/>
      <c r="BT216" s="246"/>
      <c r="BU216" s="249">
        <f t="shared" si="60"/>
        <v>0</v>
      </c>
      <c r="BV216" s="238"/>
      <c r="BW216" s="238"/>
      <c r="BX216" s="238"/>
      <c r="BY216" s="246"/>
      <c r="CA216" s="222">
        <v>201</v>
      </c>
      <c r="CF216" s="216">
        <f t="shared" si="61"/>
        <v>0</v>
      </c>
    </row>
    <row r="217" spans="1:84" x14ac:dyDescent="0.15">
      <c r="A217" s="213">
        <f t="shared" si="54"/>
        <v>203</v>
      </c>
      <c r="B217" s="236"/>
      <c r="C217" s="880"/>
      <c r="D217" s="133"/>
      <c r="E217" s="134"/>
      <c r="F217" s="135"/>
      <c r="G217" s="224"/>
      <c r="H217" s="263"/>
      <c r="I217" s="230"/>
      <c r="J217" s="231"/>
      <c r="K217" s="232"/>
      <c r="L217" s="232"/>
      <c r="M217" s="232"/>
      <c r="N217" s="232"/>
      <c r="O217" s="232"/>
      <c r="P217" s="232"/>
      <c r="Q217" s="233"/>
      <c r="R217" s="255"/>
      <c r="S217" s="255"/>
      <c r="T217" s="258"/>
      <c r="U217" s="214">
        <f t="shared" si="52"/>
        <v>0</v>
      </c>
      <c r="V217" s="218">
        <f t="shared" si="52"/>
        <v>0</v>
      </c>
      <c r="W217" s="218">
        <f t="shared" si="52"/>
        <v>0</v>
      </c>
      <c r="X217" s="218">
        <f t="shared" si="52"/>
        <v>0</v>
      </c>
      <c r="Y217" s="212">
        <f t="shared" si="52"/>
        <v>0</v>
      </c>
      <c r="Z217" s="312">
        <f t="shared" si="51"/>
        <v>0</v>
      </c>
      <c r="AA217" s="218">
        <f t="shared" si="51"/>
        <v>0</v>
      </c>
      <c r="AB217" s="218">
        <f t="shared" si="51"/>
        <v>0</v>
      </c>
      <c r="AC217" s="218">
        <f t="shared" si="51"/>
        <v>0</v>
      </c>
      <c r="AD217" s="212">
        <f t="shared" si="51"/>
        <v>0</v>
      </c>
      <c r="AE217" s="252"/>
      <c r="AF217" s="252"/>
      <c r="AH217" s="249">
        <f t="shared" si="53"/>
        <v>0</v>
      </c>
      <c r="AI217" s="238"/>
      <c r="AJ217" s="238"/>
      <c r="AK217" s="238"/>
      <c r="AL217" s="239"/>
      <c r="AM217" s="254"/>
      <c r="AN217" s="262"/>
      <c r="AO217" s="249">
        <f t="shared" si="55"/>
        <v>0</v>
      </c>
      <c r="AP217" s="238"/>
      <c r="AQ217" s="238"/>
      <c r="AR217" s="238"/>
      <c r="AS217" s="242"/>
      <c r="AT217" s="214">
        <f t="shared" si="62"/>
        <v>0</v>
      </c>
      <c r="AU217" s="238"/>
      <c r="AV217" s="238"/>
      <c r="AW217" s="238"/>
      <c r="AX217" s="239"/>
      <c r="AY217" s="249">
        <f t="shared" si="56"/>
        <v>0</v>
      </c>
      <c r="AZ217" s="238"/>
      <c r="BA217" s="238"/>
      <c r="BB217" s="238"/>
      <c r="BC217" s="246"/>
      <c r="BD217" s="254"/>
      <c r="BE217" s="252"/>
      <c r="BF217" s="249">
        <f t="shared" si="57"/>
        <v>0</v>
      </c>
      <c r="BG217" s="238"/>
      <c r="BH217" s="238"/>
      <c r="BI217" s="238"/>
      <c r="BJ217" s="239"/>
      <c r="BK217" s="249">
        <f t="shared" si="58"/>
        <v>0</v>
      </c>
      <c r="BL217" s="238"/>
      <c r="BM217" s="238"/>
      <c r="BN217" s="238"/>
      <c r="BO217" s="246"/>
      <c r="BP217" s="223">
        <f t="shared" si="59"/>
        <v>0</v>
      </c>
      <c r="BQ217" s="238"/>
      <c r="BR217" s="238"/>
      <c r="BS217" s="238"/>
      <c r="BT217" s="246"/>
      <c r="BU217" s="249">
        <f t="shared" si="60"/>
        <v>0</v>
      </c>
      <c r="BV217" s="238"/>
      <c r="BW217" s="238"/>
      <c r="BX217" s="238"/>
      <c r="BY217" s="246"/>
      <c r="CA217" s="222">
        <v>202</v>
      </c>
      <c r="CF217" s="216">
        <f t="shared" si="61"/>
        <v>0</v>
      </c>
    </row>
    <row r="218" spans="1:84" x14ac:dyDescent="0.15">
      <c r="A218" s="213">
        <f t="shared" si="54"/>
        <v>204</v>
      </c>
      <c r="B218" s="236"/>
      <c r="C218" s="880"/>
      <c r="D218" s="133"/>
      <c r="E218" s="134"/>
      <c r="F218" s="135"/>
      <c r="G218" s="224"/>
      <c r="H218" s="263"/>
      <c r="I218" s="230"/>
      <c r="J218" s="231"/>
      <c r="K218" s="232"/>
      <c r="L218" s="232"/>
      <c r="M218" s="232"/>
      <c r="N218" s="232"/>
      <c r="O218" s="232"/>
      <c r="P218" s="232"/>
      <c r="Q218" s="233"/>
      <c r="R218" s="255"/>
      <c r="S218" s="255"/>
      <c r="T218" s="258"/>
      <c r="U218" s="214">
        <f t="shared" si="52"/>
        <v>0</v>
      </c>
      <c r="V218" s="218">
        <f t="shared" si="52"/>
        <v>0</v>
      </c>
      <c r="W218" s="218">
        <f t="shared" si="52"/>
        <v>0</v>
      </c>
      <c r="X218" s="218">
        <f t="shared" si="52"/>
        <v>0</v>
      </c>
      <c r="Y218" s="212">
        <f t="shared" si="52"/>
        <v>0</v>
      </c>
      <c r="Z218" s="214">
        <f t="shared" ref="Z218:AD268" si="63">AT218+AY218+BF218+BK218+BP218+BU218</f>
        <v>0</v>
      </c>
      <c r="AA218" s="218">
        <f t="shared" si="63"/>
        <v>0</v>
      </c>
      <c r="AB218" s="218">
        <f t="shared" si="63"/>
        <v>0</v>
      </c>
      <c r="AC218" s="218">
        <f t="shared" si="63"/>
        <v>0</v>
      </c>
      <c r="AD218" s="212">
        <f t="shared" si="63"/>
        <v>0</v>
      </c>
      <c r="AE218" s="252"/>
      <c r="AF218" s="252"/>
      <c r="AH218" s="249">
        <f t="shared" si="53"/>
        <v>0</v>
      </c>
      <c r="AI218" s="238"/>
      <c r="AJ218" s="238"/>
      <c r="AK218" s="238"/>
      <c r="AL218" s="239"/>
      <c r="AM218" s="254"/>
      <c r="AN218" s="262"/>
      <c r="AO218" s="249">
        <f t="shared" si="55"/>
        <v>0</v>
      </c>
      <c r="AP218" s="238"/>
      <c r="AQ218" s="238"/>
      <c r="AR218" s="238"/>
      <c r="AS218" s="242"/>
      <c r="AT218" s="214">
        <f t="shared" si="62"/>
        <v>0</v>
      </c>
      <c r="AU218" s="238"/>
      <c r="AV218" s="238"/>
      <c r="AW218" s="238"/>
      <c r="AX218" s="239"/>
      <c r="AY218" s="249">
        <f t="shared" si="56"/>
        <v>0</v>
      </c>
      <c r="AZ218" s="238"/>
      <c r="BA218" s="238"/>
      <c r="BB218" s="238"/>
      <c r="BC218" s="246"/>
      <c r="BD218" s="254"/>
      <c r="BE218" s="252"/>
      <c r="BF218" s="249">
        <f t="shared" si="57"/>
        <v>0</v>
      </c>
      <c r="BG218" s="238"/>
      <c r="BH218" s="238"/>
      <c r="BI218" s="238"/>
      <c r="BJ218" s="239"/>
      <c r="BK218" s="249">
        <f t="shared" si="58"/>
        <v>0</v>
      </c>
      <c r="BL218" s="238"/>
      <c r="BM218" s="238"/>
      <c r="BN218" s="238"/>
      <c r="BO218" s="246"/>
      <c r="BP218" s="223">
        <f t="shared" si="59"/>
        <v>0</v>
      </c>
      <c r="BQ218" s="238"/>
      <c r="BR218" s="238"/>
      <c r="BS218" s="238"/>
      <c r="BT218" s="246"/>
      <c r="BU218" s="249">
        <f t="shared" si="60"/>
        <v>0</v>
      </c>
      <c r="BV218" s="238"/>
      <c r="BW218" s="238"/>
      <c r="BX218" s="238"/>
      <c r="BY218" s="246"/>
      <c r="CA218" s="222">
        <v>203</v>
      </c>
      <c r="CF218" s="216">
        <f t="shared" si="61"/>
        <v>0</v>
      </c>
    </row>
    <row r="219" spans="1:84" x14ac:dyDescent="0.15">
      <c r="A219" s="213">
        <f t="shared" si="54"/>
        <v>205</v>
      </c>
      <c r="B219" s="236"/>
      <c r="C219" s="880"/>
      <c r="D219" s="133"/>
      <c r="E219" s="134"/>
      <c r="F219" s="135"/>
      <c r="G219" s="224"/>
      <c r="H219" s="263"/>
      <c r="I219" s="230"/>
      <c r="J219" s="231"/>
      <c r="K219" s="232"/>
      <c r="L219" s="232"/>
      <c r="M219" s="232"/>
      <c r="N219" s="232"/>
      <c r="O219" s="232"/>
      <c r="P219" s="232"/>
      <c r="Q219" s="233"/>
      <c r="R219" s="255"/>
      <c r="S219" s="255"/>
      <c r="T219" s="258"/>
      <c r="U219" s="214">
        <f t="shared" si="52"/>
        <v>0</v>
      </c>
      <c r="V219" s="218">
        <f t="shared" si="52"/>
        <v>0</v>
      </c>
      <c r="W219" s="218">
        <f t="shared" si="52"/>
        <v>0</v>
      </c>
      <c r="X219" s="218">
        <f t="shared" si="52"/>
        <v>0</v>
      </c>
      <c r="Y219" s="212">
        <f t="shared" si="52"/>
        <v>0</v>
      </c>
      <c r="Z219" s="214">
        <f t="shared" si="63"/>
        <v>0</v>
      </c>
      <c r="AA219" s="218">
        <f t="shared" si="63"/>
        <v>0</v>
      </c>
      <c r="AB219" s="218">
        <f t="shared" si="63"/>
        <v>0</v>
      </c>
      <c r="AC219" s="218">
        <f t="shared" si="63"/>
        <v>0</v>
      </c>
      <c r="AD219" s="212">
        <f t="shared" si="63"/>
        <v>0</v>
      </c>
      <c r="AE219" s="252"/>
      <c r="AF219" s="252"/>
      <c r="AH219" s="249">
        <f t="shared" si="53"/>
        <v>0</v>
      </c>
      <c r="AI219" s="238"/>
      <c r="AJ219" s="238"/>
      <c r="AK219" s="238"/>
      <c r="AL219" s="239"/>
      <c r="AM219" s="254"/>
      <c r="AN219" s="262"/>
      <c r="AO219" s="249">
        <f t="shared" si="55"/>
        <v>0</v>
      </c>
      <c r="AP219" s="238"/>
      <c r="AQ219" s="238"/>
      <c r="AR219" s="238"/>
      <c r="AS219" s="242"/>
      <c r="AT219" s="214">
        <f t="shared" si="62"/>
        <v>0</v>
      </c>
      <c r="AU219" s="238"/>
      <c r="AV219" s="238"/>
      <c r="AW219" s="238"/>
      <c r="AX219" s="239"/>
      <c r="AY219" s="249">
        <f t="shared" si="56"/>
        <v>0</v>
      </c>
      <c r="AZ219" s="238"/>
      <c r="BA219" s="238"/>
      <c r="BB219" s="238"/>
      <c r="BC219" s="246"/>
      <c r="BD219" s="254"/>
      <c r="BE219" s="252"/>
      <c r="BF219" s="249">
        <f t="shared" si="57"/>
        <v>0</v>
      </c>
      <c r="BG219" s="238"/>
      <c r="BH219" s="238"/>
      <c r="BI219" s="238"/>
      <c r="BJ219" s="239"/>
      <c r="BK219" s="249">
        <f t="shared" si="58"/>
        <v>0</v>
      </c>
      <c r="BL219" s="238"/>
      <c r="BM219" s="238"/>
      <c r="BN219" s="238"/>
      <c r="BO219" s="246"/>
      <c r="BP219" s="223">
        <f t="shared" si="59"/>
        <v>0</v>
      </c>
      <c r="BQ219" s="238"/>
      <c r="BR219" s="238"/>
      <c r="BS219" s="238"/>
      <c r="BT219" s="246"/>
      <c r="BU219" s="249">
        <f t="shared" si="60"/>
        <v>0</v>
      </c>
      <c r="BV219" s="238"/>
      <c r="BW219" s="238"/>
      <c r="BX219" s="238"/>
      <c r="BY219" s="246"/>
      <c r="CA219" s="222">
        <v>204</v>
      </c>
      <c r="CB219" s="217"/>
      <c r="CC219" s="217"/>
      <c r="CD219" s="217"/>
      <c r="CE219" s="217"/>
      <c r="CF219" s="216">
        <f t="shared" si="61"/>
        <v>0</v>
      </c>
    </row>
    <row r="220" spans="1:84" x14ac:dyDescent="0.15">
      <c r="A220" s="213">
        <f t="shared" si="54"/>
        <v>206</v>
      </c>
      <c r="B220" s="236"/>
      <c r="C220" s="136"/>
      <c r="D220" s="133"/>
      <c r="E220" s="127"/>
      <c r="F220" s="852"/>
      <c r="G220" s="225"/>
      <c r="H220" s="263"/>
      <c r="I220" s="230"/>
      <c r="J220" s="231"/>
      <c r="K220" s="232"/>
      <c r="L220" s="232"/>
      <c r="M220" s="232"/>
      <c r="N220" s="232"/>
      <c r="O220" s="232"/>
      <c r="P220" s="232"/>
      <c r="Q220" s="233"/>
      <c r="R220" s="255"/>
      <c r="S220" s="255"/>
      <c r="T220" s="879"/>
      <c r="U220" s="214">
        <f t="shared" si="52"/>
        <v>0</v>
      </c>
      <c r="V220" s="218">
        <f t="shared" si="52"/>
        <v>0</v>
      </c>
      <c r="W220" s="218">
        <f t="shared" si="52"/>
        <v>0</v>
      </c>
      <c r="X220" s="218">
        <f t="shared" si="52"/>
        <v>0</v>
      </c>
      <c r="Y220" s="212">
        <f t="shared" si="52"/>
        <v>0</v>
      </c>
      <c r="Z220" s="214">
        <f t="shared" si="63"/>
        <v>0</v>
      </c>
      <c r="AA220" s="218">
        <f t="shared" si="63"/>
        <v>0</v>
      </c>
      <c r="AB220" s="218">
        <f t="shared" si="63"/>
        <v>0</v>
      </c>
      <c r="AC220" s="218">
        <f t="shared" si="63"/>
        <v>0</v>
      </c>
      <c r="AD220" s="212">
        <f t="shared" si="63"/>
        <v>0</v>
      </c>
      <c r="AE220" s="252"/>
      <c r="AF220" s="252"/>
      <c r="AH220" s="249">
        <f t="shared" si="53"/>
        <v>0</v>
      </c>
      <c r="AI220" s="238"/>
      <c r="AJ220" s="238"/>
      <c r="AK220" s="238"/>
      <c r="AL220" s="239"/>
      <c r="AM220" s="254"/>
      <c r="AN220" s="262"/>
      <c r="AO220" s="249">
        <f t="shared" si="55"/>
        <v>0</v>
      </c>
      <c r="AP220" s="238"/>
      <c r="AQ220" s="238"/>
      <c r="AR220" s="238"/>
      <c r="AS220" s="242"/>
      <c r="AT220" s="214">
        <f t="shared" si="62"/>
        <v>0</v>
      </c>
      <c r="AU220" s="238"/>
      <c r="AV220" s="238"/>
      <c r="AW220" s="238"/>
      <c r="AX220" s="239"/>
      <c r="AY220" s="249">
        <f t="shared" si="56"/>
        <v>0</v>
      </c>
      <c r="AZ220" s="238"/>
      <c r="BA220" s="238"/>
      <c r="BB220" s="238"/>
      <c r="BC220" s="246"/>
      <c r="BD220" s="254"/>
      <c r="BE220" s="252"/>
      <c r="BF220" s="249">
        <f t="shared" si="57"/>
        <v>0</v>
      </c>
      <c r="BG220" s="238"/>
      <c r="BH220" s="238"/>
      <c r="BI220" s="238"/>
      <c r="BJ220" s="239"/>
      <c r="BK220" s="249">
        <f t="shared" si="58"/>
        <v>0</v>
      </c>
      <c r="BL220" s="238"/>
      <c r="BM220" s="238"/>
      <c r="BN220" s="238"/>
      <c r="BO220" s="246"/>
      <c r="BP220" s="223">
        <f t="shared" si="59"/>
        <v>0</v>
      </c>
      <c r="BQ220" s="238"/>
      <c r="BR220" s="238"/>
      <c r="BS220" s="238"/>
      <c r="BT220" s="246"/>
      <c r="BU220" s="249">
        <f t="shared" si="60"/>
        <v>0</v>
      </c>
      <c r="BV220" s="238"/>
      <c r="BW220" s="238"/>
      <c r="BX220" s="238"/>
      <c r="BY220" s="246"/>
      <c r="CA220" s="222">
        <v>205</v>
      </c>
      <c r="CF220" s="216">
        <f t="shared" si="61"/>
        <v>0</v>
      </c>
    </row>
    <row r="221" spans="1:84" x14ac:dyDescent="0.15">
      <c r="A221" s="213">
        <f t="shared" si="54"/>
        <v>207</v>
      </c>
      <c r="B221" s="236"/>
      <c r="C221" s="880"/>
      <c r="D221" s="133"/>
      <c r="E221" s="134"/>
      <c r="F221" s="135"/>
      <c r="G221" s="224"/>
      <c r="H221" s="263"/>
      <c r="I221" s="230"/>
      <c r="J221" s="231"/>
      <c r="K221" s="232"/>
      <c r="L221" s="232"/>
      <c r="M221" s="232"/>
      <c r="N221" s="232"/>
      <c r="O221" s="232"/>
      <c r="P221" s="232"/>
      <c r="Q221" s="233"/>
      <c r="R221" s="255"/>
      <c r="S221" s="255"/>
      <c r="T221" s="258"/>
      <c r="U221" s="214">
        <f t="shared" ref="U221:Y271" si="64">AH221+AO221</f>
        <v>0</v>
      </c>
      <c r="V221" s="218">
        <f t="shared" si="64"/>
        <v>0</v>
      </c>
      <c r="W221" s="218">
        <f t="shared" si="64"/>
        <v>0</v>
      </c>
      <c r="X221" s="218">
        <f t="shared" si="64"/>
        <v>0</v>
      </c>
      <c r="Y221" s="212">
        <f t="shared" si="64"/>
        <v>0</v>
      </c>
      <c r="Z221" s="214">
        <f t="shared" si="63"/>
        <v>0</v>
      </c>
      <c r="AA221" s="218">
        <f t="shared" si="63"/>
        <v>0</v>
      </c>
      <c r="AB221" s="218">
        <f t="shared" si="63"/>
        <v>0</v>
      </c>
      <c r="AC221" s="218">
        <f t="shared" si="63"/>
        <v>0</v>
      </c>
      <c r="AD221" s="212">
        <f t="shared" si="63"/>
        <v>0</v>
      </c>
      <c r="AE221" s="252"/>
      <c r="AF221" s="252"/>
      <c r="AH221" s="249">
        <f t="shared" si="53"/>
        <v>0</v>
      </c>
      <c r="AI221" s="238"/>
      <c r="AJ221" s="238"/>
      <c r="AK221" s="238"/>
      <c r="AL221" s="239"/>
      <c r="AM221" s="254"/>
      <c r="AN221" s="262"/>
      <c r="AO221" s="249">
        <f t="shared" si="55"/>
        <v>0</v>
      </c>
      <c r="AP221" s="238"/>
      <c r="AQ221" s="238"/>
      <c r="AR221" s="238"/>
      <c r="AS221" s="242"/>
      <c r="AT221" s="214">
        <f t="shared" si="62"/>
        <v>0</v>
      </c>
      <c r="AU221" s="238"/>
      <c r="AV221" s="238"/>
      <c r="AW221" s="238"/>
      <c r="AX221" s="239"/>
      <c r="AY221" s="249">
        <f t="shared" si="56"/>
        <v>0</v>
      </c>
      <c r="AZ221" s="238"/>
      <c r="BA221" s="238"/>
      <c r="BB221" s="238"/>
      <c r="BC221" s="246"/>
      <c r="BD221" s="254"/>
      <c r="BE221" s="252"/>
      <c r="BF221" s="249">
        <f t="shared" si="57"/>
        <v>0</v>
      </c>
      <c r="BG221" s="238"/>
      <c r="BH221" s="238"/>
      <c r="BI221" s="238"/>
      <c r="BJ221" s="239"/>
      <c r="BK221" s="249">
        <f t="shared" si="58"/>
        <v>0</v>
      </c>
      <c r="BL221" s="238"/>
      <c r="BM221" s="238"/>
      <c r="BN221" s="238"/>
      <c r="BO221" s="246"/>
      <c r="BP221" s="223">
        <f t="shared" si="59"/>
        <v>0</v>
      </c>
      <c r="BQ221" s="238"/>
      <c r="BR221" s="238"/>
      <c r="BS221" s="238"/>
      <c r="BT221" s="246"/>
      <c r="BU221" s="249">
        <f t="shared" si="60"/>
        <v>0</v>
      </c>
      <c r="BV221" s="238"/>
      <c r="BW221" s="238"/>
      <c r="BX221" s="238"/>
      <c r="BY221" s="246"/>
      <c r="CA221" s="222">
        <v>206</v>
      </c>
      <c r="CF221" s="216">
        <f t="shared" si="61"/>
        <v>0</v>
      </c>
    </row>
    <row r="222" spans="1:84" x14ac:dyDescent="0.15">
      <c r="A222" s="213">
        <f t="shared" si="54"/>
        <v>208</v>
      </c>
      <c r="B222" s="236"/>
      <c r="C222" s="880"/>
      <c r="D222" s="133"/>
      <c r="E222" s="134"/>
      <c r="F222" s="135"/>
      <c r="G222" s="224"/>
      <c r="H222" s="264"/>
      <c r="I222" s="230"/>
      <c r="J222" s="231"/>
      <c r="K222" s="232"/>
      <c r="L222" s="232"/>
      <c r="M222" s="232"/>
      <c r="N222" s="232"/>
      <c r="O222" s="232"/>
      <c r="P222" s="232"/>
      <c r="Q222" s="233"/>
      <c r="R222" s="256"/>
      <c r="S222" s="256"/>
      <c r="T222" s="258"/>
      <c r="U222" s="214">
        <f t="shared" si="64"/>
        <v>0</v>
      </c>
      <c r="V222" s="218">
        <f t="shared" si="64"/>
        <v>0</v>
      </c>
      <c r="W222" s="218">
        <f t="shared" si="64"/>
        <v>0</v>
      </c>
      <c r="X222" s="218">
        <f t="shared" si="64"/>
        <v>0</v>
      </c>
      <c r="Y222" s="212">
        <f t="shared" si="64"/>
        <v>0</v>
      </c>
      <c r="Z222" s="214">
        <f t="shared" si="63"/>
        <v>0</v>
      </c>
      <c r="AA222" s="218">
        <f t="shared" si="63"/>
        <v>0</v>
      </c>
      <c r="AB222" s="218">
        <f t="shared" si="63"/>
        <v>0</v>
      </c>
      <c r="AC222" s="218">
        <f t="shared" si="63"/>
        <v>0</v>
      </c>
      <c r="AD222" s="212">
        <f t="shared" si="63"/>
        <v>0</v>
      </c>
      <c r="AE222" s="252"/>
      <c r="AF222" s="252"/>
      <c r="AH222" s="249">
        <f t="shared" si="53"/>
        <v>0</v>
      </c>
      <c r="AI222" s="238"/>
      <c r="AJ222" s="238"/>
      <c r="AK222" s="238"/>
      <c r="AL222" s="239"/>
      <c r="AM222" s="254"/>
      <c r="AN222" s="262"/>
      <c r="AO222" s="249">
        <f t="shared" si="55"/>
        <v>0</v>
      </c>
      <c r="AP222" s="238"/>
      <c r="AQ222" s="238"/>
      <c r="AR222" s="238"/>
      <c r="AS222" s="242"/>
      <c r="AT222" s="214">
        <f t="shared" si="62"/>
        <v>0</v>
      </c>
      <c r="AU222" s="238"/>
      <c r="AV222" s="238"/>
      <c r="AW222" s="238"/>
      <c r="AX222" s="239"/>
      <c r="AY222" s="249">
        <f t="shared" si="56"/>
        <v>0</v>
      </c>
      <c r="AZ222" s="238"/>
      <c r="BA222" s="238"/>
      <c r="BB222" s="238"/>
      <c r="BC222" s="246"/>
      <c r="BD222" s="254"/>
      <c r="BE222" s="252"/>
      <c r="BF222" s="249">
        <f t="shared" si="57"/>
        <v>0</v>
      </c>
      <c r="BG222" s="238"/>
      <c r="BH222" s="238"/>
      <c r="BI222" s="238"/>
      <c r="BJ222" s="239"/>
      <c r="BK222" s="249">
        <f t="shared" si="58"/>
        <v>0</v>
      </c>
      <c r="BL222" s="238"/>
      <c r="BM222" s="238"/>
      <c r="BN222" s="238"/>
      <c r="BO222" s="246"/>
      <c r="BP222" s="223">
        <f t="shared" si="59"/>
        <v>0</v>
      </c>
      <c r="BQ222" s="238"/>
      <c r="BR222" s="238"/>
      <c r="BS222" s="238"/>
      <c r="BT222" s="246"/>
      <c r="BU222" s="249">
        <f t="shared" si="60"/>
        <v>0</v>
      </c>
      <c r="BV222" s="238"/>
      <c r="BW222" s="238"/>
      <c r="BX222" s="238"/>
      <c r="BY222" s="246"/>
      <c r="CA222" s="222">
        <v>207</v>
      </c>
      <c r="CF222" s="216">
        <f t="shared" si="61"/>
        <v>0</v>
      </c>
    </row>
    <row r="223" spans="1:84" x14ac:dyDescent="0.15">
      <c r="A223" s="213">
        <f t="shared" si="54"/>
        <v>209</v>
      </c>
      <c r="B223" s="236"/>
      <c r="C223" s="880"/>
      <c r="D223" s="133"/>
      <c r="E223" s="134"/>
      <c r="F223" s="135"/>
      <c r="G223" s="224"/>
      <c r="H223" s="263"/>
      <c r="I223" s="230"/>
      <c r="J223" s="231"/>
      <c r="K223" s="232"/>
      <c r="L223" s="232"/>
      <c r="M223" s="232"/>
      <c r="N223" s="232"/>
      <c r="O223" s="232"/>
      <c r="P223" s="232"/>
      <c r="Q223" s="233"/>
      <c r="R223" s="255"/>
      <c r="S223" s="255"/>
      <c r="T223" s="258"/>
      <c r="U223" s="214">
        <f t="shared" si="64"/>
        <v>0</v>
      </c>
      <c r="V223" s="218">
        <f t="shared" si="64"/>
        <v>0</v>
      </c>
      <c r="W223" s="218">
        <f t="shared" si="64"/>
        <v>0</v>
      </c>
      <c r="X223" s="218">
        <f t="shared" si="64"/>
        <v>0</v>
      </c>
      <c r="Y223" s="212">
        <f t="shared" si="64"/>
        <v>0</v>
      </c>
      <c r="Z223" s="214">
        <f t="shared" si="63"/>
        <v>0</v>
      </c>
      <c r="AA223" s="218">
        <f t="shared" si="63"/>
        <v>0</v>
      </c>
      <c r="AB223" s="218">
        <f t="shared" si="63"/>
        <v>0</v>
      </c>
      <c r="AC223" s="218">
        <f t="shared" si="63"/>
        <v>0</v>
      </c>
      <c r="AD223" s="212">
        <f t="shared" si="63"/>
        <v>0</v>
      </c>
      <c r="AE223" s="252"/>
      <c r="AF223" s="252"/>
      <c r="AH223" s="249">
        <f t="shared" si="53"/>
        <v>0</v>
      </c>
      <c r="AI223" s="238"/>
      <c r="AJ223" s="238"/>
      <c r="AK223" s="238"/>
      <c r="AL223" s="239"/>
      <c r="AM223" s="254"/>
      <c r="AN223" s="262"/>
      <c r="AO223" s="249">
        <f t="shared" si="55"/>
        <v>0</v>
      </c>
      <c r="AP223" s="238"/>
      <c r="AQ223" s="238"/>
      <c r="AR223" s="238"/>
      <c r="AS223" s="242"/>
      <c r="AT223" s="214">
        <f t="shared" si="62"/>
        <v>0</v>
      </c>
      <c r="AU223" s="238"/>
      <c r="AV223" s="238"/>
      <c r="AW223" s="238"/>
      <c r="AX223" s="239"/>
      <c r="AY223" s="249">
        <f t="shared" si="56"/>
        <v>0</v>
      </c>
      <c r="AZ223" s="238"/>
      <c r="BA223" s="238"/>
      <c r="BB223" s="238"/>
      <c r="BC223" s="246"/>
      <c r="BD223" s="254"/>
      <c r="BE223" s="252"/>
      <c r="BF223" s="249">
        <f t="shared" si="57"/>
        <v>0</v>
      </c>
      <c r="BG223" s="238"/>
      <c r="BH223" s="238"/>
      <c r="BI223" s="238"/>
      <c r="BJ223" s="239"/>
      <c r="BK223" s="249">
        <f t="shared" si="58"/>
        <v>0</v>
      </c>
      <c r="BL223" s="238"/>
      <c r="BM223" s="238"/>
      <c r="BN223" s="238"/>
      <c r="BO223" s="246"/>
      <c r="BP223" s="223">
        <f t="shared" si="59"/>
        <v>0</v>
      </c>
      <c r="BQ223" s="238"/>
      <c r="BR223" s="238"/>
      <c r="BS223" s="238"/>
      <c r="BT223" s="246"/>
      <c r="BU223" s="249">
        <f t="shared" si="60"/>
        <v>0</v>
      </c>
      <c r="BV223" s="238"/>
      <c r="BW223" s="238"/>
      <c r="BX223" s="238"/>
      <c r="BY223" s="246"/>
      <c r="CA223" s="222">
        <v>208</v>
      </c>
      <c r="CB223" s="217"/>
      <c r="CC223" s="217"/>
      <c r="CD223" s="217"/>
      <c r="CE223" s="217"/>
      <c r="CF223" s="216">
        <f t="shared" si="61"/>
        <v>0</v>
      </c>
    </row>
    <row r="224" spans="1:84" x14ac:dyDescent="0.15">
      <c r="A224" s="213">
        <f t="shared" si="54"/>
        <v>210</v>
      </c>
      <c r="B224" s="236"/>
      <c r="C224" s="880"/>
      <c r="D224" s="133"/>
      <c r="E224" s="134"/>
      <c r="F224" s="135"/>
      <c r="G224" s="224"/>
      <c r="H224" s="263"/>
      <c r="I224" s="230"/>
      <c r="J224" s="231"/>
      <c r="K224" s="232"/>
      <c r="L224" s="232"/>
      <c r="M224" s="232"/>
      <c r="N224" s="232"/>
      <c r="O224" s="232"/>
      <c r="P224" s="232"/>
      <c r="Q224" s="233"/>
      <c r="R224" s="255"/>
      <c r="S224" s="255"/>
      <c r="T224" s="258"/>
      <c r="U224" s="214">
        <f t="shared" si="64"/>
        <v>0</v>
      </c>
      <c r="V224" s="218">
        <f t="shared" si="64"/>
        <v>0</v>
      </c>
      <c r="W224" s="218">
        <f t="shared" si="64"/>
        <v>0</v>
      </c>
      <c r="X224" s="218">
        <f t="shared" si="64"/>
        <v>0</v>
      </c>
      <c r="Y224" s="212">
        <f t="shared" si="64"/>
        <v>0</v>
      </c>
      <c r="Z224" s="214">
        <f t="shared" si="63"/>
        <v>0</v>
      </c>
      <c r="AA224" s="218">
        <f t="shared" si="63"/>
        <v>0</v>
      </c>
      <c r="AB224" s="218">
        <f t="shared" si="63"/>
        <v>0</v>
      </c>
      <c r="AC224" s="218">
        <f t="shared" si="63"/>
        <v>0</v>
      </c>
      <c r="AD224" s="212">
        <f t="shared" si="63"/>
        <v>0</v>
      </c>
      <c r="AE224" s="252"/>
      <c r="AF224" s="252"/>
      <c r="AH224" s="249">
        <f t="shared" si="53"/>
        <v>0</v>
      </c>
      <c r="AI224" s="238"/>
      <c r="AJ224" s="238"/>
      <c r="AK224" s="238"/>
      <c r="AL224" s="239"/>
      <c r="AM224" s="254"/>
      <c r="AN224" s="262"/>
      <c r="AO224" s="249">
        <f t="shared" si="55"/>
        <v>0</v>
      </c>
      <c r="AP224" s="238"/>
      <c r="AQ224" s="238"/>
      <c r="AR224" s="238"/>
      <c r="AS224" s="242"/>
      <c r="AT224" s="214">
        <f t="shared" si="62"/>
        <v>0</v>
      </c>
      <c r="AU224" s="238"/>
      <c r="AV224" s="238"/>
      <c r="AW224" s="238"/>
      <c r="AX224" s="239"/>
      <c r="AY224" s="249">
        <f t="shared" si="56"/>
        <v>0</v>
      </c>
      <c r="AZ224" s="238"/>
      <c r="BA224" s="238"/>
      <c r="BB224" s="238"/>
      <c r="BC224" s="246"/>
      <c r="BD224" s="254"/>
      <c r="BE224" s="252"/>
      <c r="BF224" s="249">
        <f t="shared" si="57"/>
        <v>0</v>
      </c>
      <c r="BG224" s="238"/>
      <c r="BH224" s="238"/>
      <c r="BI224" s="238"/>
      <c r="BJ224" s="239"/>
      <c r="BK224" s="249">
        <f t="shared" si="58"/>
        <v>0</v>
      </c>
      <c r="BL224" s="238"/>
      <c r="BM224" s="238"/>
      <c r="BN224" s="238"/>
      <c r="BO224" s="246"/>
      <c r="BP224" s="223">
        <f t="shared" si="59"/>
        <v>0</v>
      </c>
      <c r="BQ224" s="238"/>
      <c r="BR224" s="238"/>
      <c r="BS224" s="238"/>
      <c r="BT224" s="246"/>
      <c r="BU224" s="249">
        <f t="shared" si="60"/>
        <v>0</v>
      </c>
      <c r="BV224" s="238"/>
      <c r="BW224" s="238"/>
      <c r="BX224" s="238"/>
      <c r="BY224" s="246"/>
      <c r="CA224" s="222">
        <v>209</v>
      </c>
      <c r="CB224" s="217"/>
      <c r="CC224" s="217"/>
      <c r="CD224" s="217"/>
      <c r="CE224" s="217"/>
    </row>
    <row r="225" spans="1:84" x14ac:dyDescent="0.15">
      <c r="A225" s="213">
        <f t="shared" si="54"/>
        <v>211</v>
      </c>
      <c r="B225" s="236"/>
      <c r="C225" s="880"/>
      <c r="D225" s="133"/>
      <c r="E225" s="134"/>
      <c r="F225" s="135"/>
      <c r="G225" s="224"/>
      <c r="H225" s="263"/>
      <c r="I225" s="230"/>
      <c r="J225" s="231"/>
      <c r="K225" s="232"/>
      <c r="L225" s="232"/>
      <c r="M225" s="232"/>
      <c r="N225" s="232"/>
      <c r="O225" s="232"/>
      <c r="P225" s="232"/>
      <c r="Q225" s="233"/>
      <c r="R225" s="255"/>
      <c r="S225" s="255"/>
      <c r="T225" s="258"/>
      <c r="U225" s="214">
        <f t="shared" si="64"/>
        <v>0</v>
      </c>
      <c r="V225" s="218">
        <f t="shared" si="64"/>
        <v>0</v>
      </c>
      <c r="W225" s="218">
        <f t="shared" si="64"/>
        <v>0</v>
      </c>
      <c r="X225" s="218">
        <f t="shared" si="64"/>
        <v>0</v>
      </c>
      <c r="Y225" s="212">
        <f t="shared" si="64"/>
        <v>0</v>
      </c>
      <c r="Z225" s="214">
        <f t="shared" si="63"/>
        <v>0</v>
      </c>
      <c r="AA225" s="218">
        <f t="shared" si="63"/>
        <v>0</v>
      </c>
      <c r="AB225" s="218">
        <f t="shared" si="63"/>
        <v>0</v>
      </c>
      <c r="AC225" s="218">
        <f t="shared" si="63"/>
        <v>0</v>
      </c>
      <c r="AD225" s="212">
        <f t="shared" si="63"/>
        <v>0</v>
      </c>
      <c r="AE225" s="252"/>
      <c r="AF225" s="252"/>
      <c r="AH225" s="249">
        <f t="shared" si="53"/>
        <v>0</v>
      </c>
      <c r="AI225" s="238"/>
      <c r="AJ225" s="238"/>
      <c r="AK225" s="238"/>
      <c r="AL225" s="239"/>
      <c r="AM225" s="254"/>
      <c r="AN225" s="262"/>
      <c r="AO225" s="249">
        <f t="shared" si="55"/>
        <v>0</v>
      </c>
      <c r="AP225" s="238"/>
      <c r="AQ225" s="238"/>
      <c r="AR225" s="238"/>
      <c r="AS225" s="242"/>
      <c r="AT225" s="214">
        <f t="shared" si="62"/>
        <v>0</v>
      </c>
      <c r="AU225" s="238"/>
      <c r="AV225" s="238"/>
      <c r="AW225" s="238"/>
      <c r="AX225" s="239"/>
      <c r="AY225" s="249">
        <f t="shared" si="56"/>
        <v>0</v>
      </c>
      <c r="AZ225" s="238"/>
      <c r="BA225" s="238"/>
      <c r="BB225" s="238"/>
      <c r="BC225" s="246"/>
      <c r="BD225" s="254"/>
      <c r="BE225" s="252"/>
      <c r="BF225" s="249">
        <f>SUM(BG225:BJ225)</f>
        <v>0</v>
      </c>
      <c r="BG225" s="238"/>
      <c r="BH225" s="238"/>
      <c r="BI225" s="238"/>
      <c r="BJ225" s="239"/>
      <c r="BK225" s="249">
        <f t="shared" si="58"/>
        <v>0</v>
      </c>
      <c r="BL225" s="238"/>
      <c r="BM225" s="238"/>
      <c r="BN225" s="238"/>
      <c r="BO225" s="246"/>
      <c r="BP225" s="223">
        <f t="shared" si="59"/>
        <v>0</v>
      </c>
      <c r="BQ225" s="238"/>
      <c r="BR225" s="238"/>
      <c r="BS225" s="238"/>
      <c r="BT225" s="246"/>
      <c r="BU225" s="249">
        <f t="shared" si="60"/>
        <v>0</v>
      </c>
      <c r="BV225" s="238"/>
      <c r="BW225" s="238"/>
      <c r="BX225" s="238"/>
      <c r="BY225" s="246"/>
      <c r="CA225" s="222">
        <v>209</v>
      </c>
      <c r="CB225" s="217"/>
      <c r="CC225" s="217"/>
      <c r="CD225" s="217"/>
      <c r="CE225" s="217"/>
      <c r="CF225" s="216">
        <f t="shared" ref="CF225:CF232" si="65">+T225-Z225</f>
        <v>0</v>
      </c>
    </row>
    <row r="226" spans="1:84" x14ac:dyDescent="0.15">
      <c r="A226" s="213">
        <f t="shared" si="54"/>
        <v>212</v>
      </c>
      <c r="B226" s="236"/>
      <c r="C226" s="881"/>
      <c r="D226" s="882"/>
      <c r="E226" s="883"/>
      <c r="F226" s="884"/>
      <c r="G226" s="224"/>
      <c r="H226" s="263"/>
      <c r="I226" s="230"/>
      <c r="J226" s="231"/>
      <c r="K226" s="232"/>
      <c r="L226" s="232"/>
      <c r="M226" s="232"/>
      <c r="N226" s="232"/>
      <c r="O226" s="232"/>
      <c r="P226" s="232"/>
      <c r="Q226" s="233"/>
      <c r="R226" s="255"/>
      <c r="S226" s="255"/>
      <c r="T226" s="258"/>
      <c r="U226" s="214">
        <f t="shared" si="64"/>
        <v>0</v>
      </c>
      <c r="V226" s="218">
        <f t="shared" si="64"/>
        <v>0</v>
      </c>
      <c r="W226" s="218">
        <f t="shared" si="64"/>
        <v>0</v>
      </c>
      <c r="X226" s="218">
        <f t="shared" si="64"/>
        <v>0</v>
      </c>
      <c r="Y226" s="212">
        <f t="shared" si="64"/>
        <v>0</v>
      </c>
      <c r="Z226" s="214">
        <f t="shared" si="63"/>
        <v>0</v>
      </c>
      <c r="AA226" s="218">
        <f t="shared" si="63"/>
        <v>0</v>
      </c>
      <c r="AB226" s="218">
        <f t="shared" si="63"/>
        <v>0</v>
      </c>
      <c r="AC226" s="218">
        <f t="shared" si="63"/>
        <v>0</v>
      </c>
      <c r="AD226" s="212">
        <f t="shared" si="63"/>
        <v>0</v>
      </c>
      <c r="AE226" s="252"/>
      <c r="AF226" s="252"/>
      <c r="AH226" s="249">
        <f t="shared" si="53"/>
        <v>0</v>
      </c>
      <c r="AI226" s="238"/>
      <c r="AJ226" s="238"/>
      <c r="AK226" s="238"/>
      <c r="AL226" s="239"/>
      <c r="AM226" s="254"/>
      <c r="AN226" s="262"/>
      <c r="AO226" s="249">
        <f t="shared" si="55"/>
        <v>0</v>
      </c>
      <c r="AP226" s="238"/>
      <c r="AQ226" s="238"/>
      <c r="AR226" s="238"/>
      <c r="AS226" s="242"/>
      <c r="AT226" s="214">
        <f t="shared" si="62"/>
        <v>0</v>
      </c>
      <c r="AU226" s="238"/>
      <c r="AV226" s="238"/>
      <c r="AW226" s="238"/>
      <c r="AX226" s="239"/>
      <c r="AY226" s="249">
        <f t="shared" si="56"/>
        <v>0</v>
      </c>
      <c r="AZ226" s="238"/>
      <c r="BA226" s="238"/>
      <c r="BB226" s="238"/>
      <c r="BC226" s="246"/>
      <c r="BD226" s="254"/>
      <c r="BE226" s="252"/>
      <c r="BF226" s="249">
        <f t="shared" si="57"/>
        <v>0</v>
      </c>
      <c r="BG226" s="238"/>
      <c r="BH226" s="238"/>
      <c r="BI226" s="238"/>
      <c r="BJ226" s="239"/>
      <c r="BK226" s="249">
        <f t="shared" si="58"/>
        <v>0</v>
      </c>
      <c r="BL226" s="238"/>
      <c r="BM226" s="238"/>
      <c r="BN226" s="238"/>
      <c r="BO226" s="246"/>
      <c r="BP226" s="223">
        <f t="shared" si="59"/>
        <v>0</v>
      </c>
      <c r="BQ226" s="238"/>
      <c r="BR226" s="238"/>
      <c r="BS226" s="238"/>
      <c r="BT226" s="246"/>
      <c r="BU226" s="249">
        <f t="shared" si="60"/>
        <v>0</v>
      </c>
      <c r="BV226" s="238"/>
      <c r="BW226" s="238"/>
      <c r="BX226" s="238"/>
      <c r="BY226" s="246"/>
      <c r="CA226" s="222">
        <v>210</v>
      </c>
      <c r="CB226" s="217"/>
      <c r="CC226" s="217"/>
      <c r="CD226" s="217"/>
      <c r="CE226" s="217"/>
      <c r="CF226" s="216">
        <f t="shared" si="65"/>
        <v>0</v>
      </c>
    </row>
    <row r="227" spans="1:84" x14ac:dyDescent="0.15">
      <c r="A227" s="213">
        <f t="shared" si="54"/>
        <v>213</v>
      </c>
      <c r="B227" s="236"/>
      <c r="C227" s="880"/>
      <c r="D227" s="133"/>
      <c r="E227" s="134"/>
      <c r="F227" s="135"/>
      <c r="G227" s="224"/>
      <c r="H227" s="263"/>
      <c r="I227" s="230"/>
      <c r="J227" s="231"/>
      <c r="K227" s="232"/>
      <c r="L227" s="232"/>
      <c r="M227" s="232"/>
      <c r="N227" s="232"/>
      <c r="O227" s="232"/>
      <c r="P227" s="232"/>
      <c r="Q227" s="233"/>
      <c r="R227" s="255"/>
      <c r="S227" s="255"/>
      <c r="T227" s="258"/>
      <c r="U227" s="214">
        <f t="shared" si="64"/>
        <v>0</v>
      </c>
      <c r="V227" s="218">
        <f t="shared" si="64"/>
        <v>0</v>
      </c>
      <c r="W227" s="218">
        <f t="shared" si="64"/>
        <v>0</v>
      </c>
      <c r="X227" s="218">
        <f t="shared" si="64"/>
        <v>0</v>
      </c>
      <c r="Y227" s="212">
        <f t="shared" si="64"/>
        <v>0</v>
      </c>
      <c r="Z227" s="214">
        <f t="shared" si="63"/>
        <v>0</v>
      </c>
      <c r="AA227" s="218">
        <f t="shared" si="63"/>
        <v>0</v>
      </c>
      <c r="AB227" s="218">
        <f t="shared" si="63"/>
        <v>0</v>
      </c>
      <c r="AC227" s="218">
        <f t="shared" si="63"/>
        <v>0</v>
      </c>
      <c r="AD227" s="212">
        <f t="shared" si="63"/>
        <v>0</v>
      </c>
      <c r="AE227" s="252"/>
      <c r="AF227" s="252"/>
      <c r="AH227" s="249">
        <f t="shared" si="53"/>
        <v>0</v>
      </c>
      <c r="AI227" s="238"/>
      <c r="AJ227" s="238"/>
      <c r="AK227" s="238"/>
      <c r="AL227" s="239"/>
      <c r="AM227" s="254"/>
      <c r="AN227" s="262"/>
      <c r="AO227" s="249">
        <f t="shared" si="55"/>
        <v>0</v>
      </c>
      <c r="AP227" s="238"/>
      <c r="AQ227" s="238"/>
      <c r="AR227" s="238"/>
      <c r="AS227" s="242"/>
      <c r="AT227" s="214">
        <f t="shared" si="62"/>
        <v>0</v>
      </c>
      <c r="AU227" s="238"/>
      <c r="AV227" s="238"/>
      <c r="AW227" s="238"/>
      <c r="AX227" s="239"/>
      <c r="AY227" s="249">
        <f t="shared" si="56"/>
        <v>0</v>
      </c>
      <c r="AZ227" s="238"/>
      <c r="BA227" s="238"/>
      <c r="BB227" s="238"/>
      <c r="BC227" s="246"/>
      <c r="BD227" s="254"/>
      <c r="BE227" s="252"/>
      <c r="BF227" s="249">
        <f t="shared" si="57"/>
        <v>0</v>
      </c>
      <c r="BG227" s="238"/>
      <c r="BH227" s="238"/>
      <c r="BI227" s="238"/>
      <c r="BJ227" s="239"/>
      <c r="BK227" s="249">
        <f t="shared" si="58"/>
        <v>0</v>
      </c>
      <c r="BL227" s="238"/>
      <c r="BM227" s="238"/>
      <c r="BN227" s="238"/>
      <c r="BO227" s="246"/>
      <c r="BP227" s="223">
        <f t="shared" si="59"/>
        <v>0</v>
      </c>
      <c r="BQ227" s="238"/>
      <c r="BR227" s="238"/>
      <c r="BS227" s="238"/>
      <c r="BT227" s="246"/>
      <c r="BU227" s="249">
        <f t="shared" si="60"/>
        <v>0</v>
      </c>
      <c r="BV227" s="238"/>
      <c r="BW227" s="238"/>
      <c r="BX227" s="238"/>
      <c r="BY227" s="246"/>
      <c r="CA227" s="222">
        <v>211</v>
      </c>
      <c r="CF227" s="216">
        <f t="shared" si="65"/>
        <v>0</v>
      </c>
    </row>
    <row r="228" spans="1:84" x14ac:dyDescent="0.15">
      <c r="A228" s="213">
        <f t="shared" si="54"/>
        <v>214</v>
      </c>
      <c r="B228" s="236"/>
      <c r="C228" s="880"/>
      <c r="D228" s="133"/>
      <c r="E228" s="134"/>
      <c r="F228" s="135"/>
      <c r="G228" s="224"/>
      <c r="H228" s="263"/>
      <c r="I228" s="230"/>
      <c r="J228" s="231"/>
      <c r="K228" s="232"/>
      <c r="L228" s="232"/>
      <c r="M228" s="232"/>
      <c r="N228" s="232"/>
      <c r="O228" s="232"/>
      <c r="P228" s="232"/>
      <c r="Q228" s="233"/>
      <c r="R228" s="255"/>
      <c r="S228" s="255"/>
      <c r="T228" s="258"/>
      <c r="U228" s="214">
        <f t="shared" si="64"/>
        <v>0</v>
      </c>
      <c r="V228" s="218">
        <f t="shared" si="64"/>
        <v>0</v>
      </c>
      <c r="W228" s="218">
        <f t="shared" si="64"/>
        <v>0</v>
      </c>
      <c r="X228" s="218">
        <f t="shared" si="64"/>
        <v>0</v>
      </c>
      <c r="Y228" s="212">
        <f t="shared" si="64"/>
        <v>0</v>
      </c>
      <c r="Z228" s="214">
        <f t="shared" si="63"/>
        <v>0</v>
      </c>
      <c r="AA228" s="218">
        <f t="shared" si="63"/>
        <v>0</v>
      </c>
      <c r="AB228" s="218">
        <f t="shared" si="63"/>
        <v>0</v>
      </c>
      <c r="AC228" s="218">
        <f t="shared" si="63"/>
        <v>0</v>
      </c>
      <c r="AD228" s="212">
        <f t="shared" si="63"/>
        <v>0</v>
      </c>
      <c r="AE228" s="252"/>
      <c r="AF228" s="252"/>
      <c r="AH228" s="249">
        <f t="shared" si="53"/>
        <v>0</v>
      </c>
      <c r="AI228" s="238"/>
      <c r="AJ228" s="238"/>
      <c r="AK228" s="238"/>
      <c r="AL228" s="239"/>
      <c r="AM228" s="254"/>
      <c r="AN228" s="262"/>
      <c r="AO228" s="249">
        <f t="shared" si="55"/>
        <v>0</v>
      </c>
      <c r="AP228" s="238"/>
      <c r="AQ228" s="238"/>
      <c r="AR228" s="238"/>
      <c r="AS228" s="242"/>
      <c r="AT228" s="214">
        <f t="shared" si="62"/>
        <v>0</v>
      </c>
      <c r="AU228" s="238"/>
      <c r="AV228" s="238"/>
      <c r="AW228" s="238"/>
      <c r="AX228" s="239"/>
      <c r="AY228" s="249">
        <f t="shared" si="56"/>
        <v>0</v>
      </c>
      <c r="AZ228" s="238"/>
      <c r="BA228" s="238"/>
      <c r="BB228" s="238"/>
      <c r="BC228" s="246"/>
      <c r="BD228" s="254"/>
      <c r="BE228" s="252"/>
      <c r="BF228" s="249">
        <f t="shared" si="57"/>
        <v>0</v>
      </c>
      <c r="BG228" s="238"/>
      <c r="BH228" s="238"/>
      <c r="BI228" s="238"/>
      <c r="BJ228" s="239"/>
      <c r="BK228" s="249">
        <f t="shared" si="58"/>
        <v>0</v>
      </c>
      <c r="BL228" s="238"/>
      <c r="BM228" s="238"/>
      <c r="BN228" s="238"/>
      <c r="BO228" s="246"/>
      <c r="BP228" s="223">
        <f t="shared" si="59"/>
        <v>0</v>
      </c>
      <c r="BQ228" s="238"/>
      <c r="BR228" s="238"/>
      <c r="BS228" s="238"/>
      <c r="BT228" s="246"/>
      <c r="BU228" s="249">
        <f t="shared" si="60"/>
        <v>0</v>
      </c>
      <c r="BV228" s="238"/>
      <c r="BW228" s="238"/>
      <c r="BX228" s="238"/>
      <c r="BY228" s="246"/>
      <c r="CA228" s="222">
        <v>212</v>
      </c>
      <c r="CF228" s="216">
        <f t="shared" si="65"/>
        <v>0</v>
      </c>
    </row>
    <row r="229" spans="1:84" x14ac:dyDescent="0.15">
      <c r="A229" s="213">
        <f t="shared" si="54"/>
        <v>215</v>
      </c>
      <c r="B229" s="236"/>
      <c r="C229" s="880"/>
      <c r="D229" s="133"/>
      <c r="E229" s="134"/>
      <c r="F229" s="135"/>
      <c r="G229" s="224"/>
      <c r="H229" s="263"/>
      <c r="I229" s="230"/>
      <c r="J229" s="231"/>
      <c r="K229" s="232"/>
      <c r="L229" s="232"/>
      <c r="M229" s="232"/>
      <c r="N229" s="232"/>
      <c r="O229" s="232"/>
      <c r="P229" s="232"/>
      <c r="Q229" s="233"/>
      <c r="R229" s="255"/>
      <c r="S229" s="255"/>
      <c r="T229" s="258"/>
      <c r="U229" s="214">
        <f t="shared" si="64"/>
        <v>0</v>
      </c>
      <c r="V229" s="218">
        <f t="shared" si="64"/>
        <v>0</v>
      </c>
      <c r="W229" s="218">
        <f t="shared" si="64"/>
        <v>0</v>
      </c>
      <c r="X229" s="218">
        <f t="shared" si="64"/>
        <v>0</v>
      </c>
      <c r="Y229" s="212">
        <f t="shared" si="64"/>
        <v>0</v>
      </c>
      <c r="Z229" s="214">
        <f t="shared" si="63"/>
        <v>0</v>
      </c>
      <c r="AA229" s="218">
        <f t="shared" si="63"/>
        <v>0</v>
      </c>
      <c r="AB229" s="218">
        <f t="shared" si="63"/>
        <v>0</v>
      </c>
      <c r="AC229" s="218">
        <f t="shared" si="63"/>
        <v>0</v>
      </c>
      <c r="AD229" s="212">
        <f t="shared" si="63"/>
        <v>0</v>
      </c>
      <c r="AE229" s="252"/>
      <c r="AF229" s="252"/>
      <c r="AH229" s="249">
        <f t="shared" si="53"/>
        <v>0</v>
      </c>
      <c r="AI229" s="238"/>
      <c r="AJ229" s="238"/>
      <c r="AK229" s="238"/>
      <c r="AL229" s="239"/>
      <c r="AM229" s="254"/>
      <c r="AN229" s="262"/>
      <c r="AO229" s="249">
        <f t="shared" si="55"/>
        <v>0</v>
      </c>
      <c r="AP229" s="238"/>
      <c r="AQ229" s="238"/>
      <c r="AR229" s="238"/>
      <c r="AS229" s="242"/>
      <c r="AT229" s="214">
        <f t="shared" si="62"/>
        <v>0</v>
      </c>
      <c r="AU229" s="238"/>
      <c r="AV229" s="238"/>
      <c r="AW229" s="238"/>
      <c r="AX229" s="239"/>
      <c r="AY229" s="249">
        <f t="shared" si="56"/>
        <v>0</v>
      </c>
      <c r="AZ229" s="238"/>
      <c r="BA229" s="238"/>
      <c r="BB229" s="238"/>
      <c r="BC229" s="246"/>
      <c r="BD229" s="254"/>
      <c r="BE229" s="252"/>
      <c r="BF229" s="249">
        <f t="shared" si="57"/>
        <v>0</v>
      </c>
      <c r="BG229" s="238"/>
      <c r="BH229" s="238"/>
      <c r="BI229" s="238"/>
      <c r="BJ229" s="239"/>
      <c r="BK229" s="249">
        <f t="shared" si="58"/>
        <v>0</v>
      </c>
      <c r="BL229" s="238"/>
      <c r="BM229" s="238"/>
      <c r="BN229" s="238"/>
      <c r="BO229" s="246"/>
      <c r="BP229" s="223">
        <f t="shared" si="59"/>
        <v>0</v>
      </c>
      <c r="BQ229" s="238"/>
      <c r="BR229" s="238"/>
      <c r="BS229" s="238"/>
      <c r="BT229" s="246"/>
      <c r="BU229" s="249">
        <f t="shared" si="60"/>
        <v>0</v>
      </c>
      <c r="BV229" s="238"/>
      <c r="BW229" s="238"/>
      <c r="BX229" s="238"/>
      <c r="BY229" s="246"/>
      <c r="CA229" s="222">
        <v>213</v>
      </c>
      <c r="CF229" s="216">
        <f t="shared" si="65"/>
        <v>0</v>
      </c>
    </row>
    <row r="230" spans="1:84" x14ac:dyDescent="0.15">
      <c r="A230" s="213">
        <f t="shared" si="54"/>
        <v>216</v>
      </c>
      <c r="B230" s="236"/>
      <c r="C230" s="880"/>
      <c r="D230" s="133"/>
      <c r="E230" s="134"/>
      <c r="F230" s="135"/>
      <c r="G230" s="224"/>
      <c r="H230" s="263"/>
      <c r="I230" s="230"/>
      <c r="J230" s="231"/>
      <c r="K230" s="232"/>
      <c r="L230" s="232"/>
      <c r="M230" s="232"/>
      <c r="N230" s="232"/>
      <c r="O230" s="232"/>
      <c r="P230" s="232"/>
      <c r="Q230" s="233"/>
      <c r="R230" s="255"/>
      <c r="S230" s="255"/>
      <c r="T230" s="258"/>
      <c r="U230" s="223">
        <f t="shared" si="64"/>
        <v>0</v>
      </c>
      <c r="V230" s="218">
        <f t="shared" si="64"/>
        <v>0</v>
      </c>
      <c r="W230" s="218">
        <f t="shared" si="64"/>
        <v>0</v>
      </c>
      <c r="X230" s="218">
        <f t="shared" si="64"/>
        <v>0</v>
      </c>
      <c r="Y230" s="212">
        <f t="shared" si="64"/>
        <v>0</v>
      </c>
      <c r="Z230" s="214">
        <f t="shared" si="63"/>
        <v>0</v>
      </c>
      <c r="AA230" s="218">
        <f t="shared" si="63"/>
        <v>0</v>
      </c>
      <c r="AB230" s="218">
        <f t="shared" si="63"/>
        <v>0</v>
      </c>
      <c r="AC230" s="218">
        <f t="shared" si="63"/>
        <v>0</v>
      </c>
      <c r="AD230" s="212">
        <f t="shared" si="63"/>
        <v>0</v>
      </c>
      <c r="AE230" s="252"/>
      <c r="AF230" s="252"/>
      <c r="AH230" s="249">
        <f t="shared" si="53"/>
        <v>0</v>
      </c>
      <c r="AI230" s="238"/>
      <c r="AJ230" s="238"/>
      <c r="AK230" s="238"/>
      <c r="AL230" s="239"/>
      <c r="AM230" s="254"/>
      <c r="AN230" s="262"/>
      <c r="AO230" s="249">
        <f t="shared" si="55"/>
        <v>0</v>
      </c>
      <c r="AP230" s="238"/>
      <c r="AQ230" s="238"/>
      <c r="AR230" s="238"/>
      <c r="AS230" s="242"/>
      <c r="AT230" s="214">
        <f t="shared" si="62"/>
        <v>0</v>
      </c>
      <c r="AU230" s="238"/>
      <c r="AV230" s="238"/>
      <c r="AW230" s="238"/>
      <c r="AX230" s="239"/>
      <c r="AY230" s="249">
        <f t="shared" si="56"/>
        <v>0</v>
      </c>
      <c r="AZ230" s="238"/>
      <c r="BA230" s="238"/>
      <c r="BB230" s="238"/>
      <c r="BC230" s="246"/>
      <c r="BD230" s="254"/>
      <c r="BE230" s="252"/>
      <c r="BF230" s="249">
        <f t="shared" si="57"/>
        <v>0</v>
      </c>
      <c r="BG230" s="238"/>
      <c r="BH230" s="238"/>
      <c r="BI230" s="238"/>
      <c r="BJ230" s="239"/>
      <c r="BK230" s="249">
        <f t="shared" si="58"/>
        <v>0</v>
      </c>
      <c r="BL230" s="238"/>
      <c r="BM230" s="238"/>
      <c r="BN230" s="238"/>
      <c r="BO230" s="246"/>
      <c r="BP230" s="223">
        <f t="shared" si="59"/>
        <v>0</v>
      </c>
      <c r="BQ230" s="238"/>
      <c r="BR230" s="238"/>
      <c r="BS230" s="238"/>
      <c r="BT230" s="246"/>
      <c r="BU230" s="249">
        <f t="shared" si="60"/>
        <v>0</v>
      </c>
      <c r="BV230" s="238"/>
      <c r="BW230" s="238"/>
      <c r="BX230" s="238"/>
      <c r="BY230" s="246"/>
      <c r="CA230" s="222">
        <v>214</v>
      </c>
      <c r="CF230" s="216">
        <f t="shared" si="65"/>
        <v>0</v>
      </c>
    </row>
    <row r="231" spans="1:84" x14ac:dyDescent="0.15">
      <c r="A231" s="213">
        <f t="shared" si="54"/>
        <v>217</v>
      </c>
      <c r="B231" s="236"/>
      <c r="C231" s="880"/>
      <c r="D231" s="133"/>
      <c r="E231" s="134"/>
      <c r="F231" s="135"/>
      <c r="G231" s="224"/>
      <c r="H231" s="263"/>
      <c r="I231" s="230"/>
      <c r="J231" s="231"/>
      <c r="K231" s="232"/>
      <c r="L231" s="232"/>
      <c r="M231" s="232"/>
      <c r="N231" s="232"/>
      <c r="O231" s="232"/>
      <c r="P231" s="232"/>
      <c r="Q231" s="233"/>
      <c r="R231" s="255"/>
      <c r="S231" s="255"/>
      <c r="T231" s="258"/>
      <c r="U231" s="223">
        <f t="shared" si="64"/>
        <v>0</v>
      </c>
      <c r="V231" s="218">
        <f t="shared" si="64"/>
        <v>0</v>
      </c>
      <c r="W231" s="218">
        <f t="shared" si="64"/>
        <v>0</v>
      </c>
      <c r="X231" s="218">
        <f t="shared" si="64"/>
        <v>0</v>
      </c>
      <c r="Y231" s="212">
        <f t="shared" si="64"/>
        <v>0</v>
      </c>
      <c r="Z231" s="214">
        <f t="shared" si="63"/>
        <v>0</v>
      </c>
      <c r="AA231" s="218">
        <f t="shared" si="63"/>
        <v>0</v>
      </c>
      <c r="AB231" s="218">
        <f t="shared" si="63"/>
        <v>0</v>
      </c>
      <c r="AC231" s="218">
        <f t="shared" si="63"/>
        <v>0</v>
      </c>
      <c r="AD231" s="212">
        <f t="shared" si="63"/>
        <v>0</v>
      </c>
      <c r="AE231" s="252"/>
      <c r="AF231" s="252"/>
      <c r="AH231" s="249">
        <f t="shared" si="53"/>
        <v>0</v>
      </c>
      <c r="AI231" s="238"/>
      <c r="AJ231" s="238"/>
      <c r="AK231" s="238"/>
      <c r="AL231" s="239"/>
      <c r="AM231" s="254"/>
      <c r="AN231" s="262"/>
      <c r="AO231" s="249">
        <f t="shared" si="55"/>
        <v>0</v>
      </c>
      <c r="AP231" s="238"/>
      <c r="AQ231" s="238"/>
      <c r="AR231" s="238"/>
      <c r="AS231" s="242"/>
      <c r="AT231" s="214">
        <f t="shared" si="62"/>
        <v>0</v>
      </c>
      <c r="AU231" s="238"/>
      <c r="AV231" s="238"/>
      <c r="AW231" s="238"/>
      <c r="AX231" s="239"/>
      <c r="AY231" s="249">
        <f t="shared" si="56"/>
        <v>0</v>
      </c>
      <c r="AZ231" s="238"/>
      <c r="BA231" s="238"/>
      <c r="BB231" s="238"/>
      <c r="BC231" s="246"/>
      <c r="BD231" s="254"/>
      <c r="BE231" s="252"/>
      <c r="BF231" s="249">
        <f t="shared" si="57"/>
        <v>0</v>
      </c>
      <c r="BG231" s="238"/>
      <c r="BH231" s="238"/>
      <c r="BI231" s="238"/>
      <c r="BJ231" s="239"/>
      <c r="BK231" s="249">
        <f t="shared" si="58"/>
        <v>0</v>
      </c>
      <c r="BL231" s="238"/>
      <c r="BM231" s="238"/>
      <c r="BN231" s="238"/>
      <c r="BO231" s="246"/>
      <c r="BP231" s="223">
        <f t="shared" si="59"/>
        <v>0</v>
      </c>
      <c r="BQ231" s="238"/>
      <c r="BR231" s="238"/>
      <c r="BS231" s="238"/>
      <c r="BT231" s="246"/>
      <c r="BU231" s="249">
        <f t="shared" si="60"/>
        <v>0</v>
      </c>
      <c r="BV231" s="238"/>
      <c r="BW231" s="238"/>
      <c r="BX231" s="238"/>
      <c r="BY231" s="246"/>
      <c r="CA231" s="222">
        <v>215</v>
      </c>
      <c r="CF231" s="216">
        <f t="shared" si="65"/>
        <v>0</v>
      </c>
    </row>
    <row r="232" spans="1:84" x14ac:dyDescent="0.15">
      <c r="A232" s="213">
        <f t="shared" si="54"/>
        <v>218</v>
      </c>
      <c r="B232" s="236"/>
      <c r="C232" s="136"/>
      <c r="D232" s="851"/>
      <c r="E232" s="127"/>
      <c r="F232" s="852"/>
      <c r="G232" s="226"/>
      <c r="H232" s="264"/>
      <c r="I232" s="230"/>
      <c r="J232" s="231"/>
      <c r="K232" s="232"/>
      <c r="L232" s="232"/>
      <c r="M232" s="232"/>
      <c r="N232" s="232"/>
      <c r="O232" s="232"/>
      <c r="P232" s="232"/>
      <c r="Q232" s="233"/>
      <c r="R232" s="256"/>
      <c r="S232" s="256"/>
      <c r="T232" s="259"/>
      <c r="U232" s="223">
        <f t="shared" si="64"/>
        <v>0</v>
      </c>
      <c r="V232" s="218">
        <f t="shared" si="64"/>
        <v>0</v>
      </c>
      <c r="W232" s="218">
        <f t="shared" si="64"/>
        <v>0</v>
      </c>
      <c r="X232" s="218">
        <f t="shared" si="64"/>
        <v>0</v>
      </c>
      <c r="Y232" s="212">
        <f t="shared" si="64"/>
        <v>0</v>
      </c>
      <c r="Z232" s="214">
        <f t="shared" si="63"/>
        <v>0</v>
      </c>
      <c r="AA232" s="218">
        <f t="shared" si="63"/>
        <v>0</v>
      </c>
      <c r="AB232" s="218">
        <f t="shared" si="63"/>
        <v>0</v>
      </c>
      <c r="AC232" s="218">
        <f t="shared" si="63"/>
        <v>0</v>
      </c>
      <c r="AD232" s="212">
        <f t="shared" si="63"/>
        <v>0</v>
      </c>
      <c r="AE232" s="252"/>
      <c r="AF232" s="252"/>
      <c r="AH232" s="249">
        <f t="shared" si="53"/>
        <v>0</v>
      </c>
      <c r="AI232" s="238"/>
      <c r="AJ232" s="238"/>
      <c r="AK232" s="238"/>
      <c r="AL232" s="239"/>
      <c r="AM232" s="254"/>
      <c r="AN232" s="262"/>
      <c r="AO232" s="249">
        <f t="shared" si="55"/>
        <v>0</v>
      </c>
      <c r="AP232" s="238"/>
      <c r="AQ232" s="238"/>
      <c r="AR232" s="238"/>
      <c r="AS232" s="242"/>
      <c r="AT232" s="214">
        <f t="shared" si="62"/>
        <v>0</v>
      </c>
      <c r="AU232" s="238"/>
      <c r="AV232" s="238"/>
      <c r="AW232" s="238"/>
      <c r="AX232" s="239"/>
      <c r="AY232" s="249">
        <f t="shared" si="56"/>
        <v>0</v>
      </c>
      <c r="AZ232" s="238"/>
      <c r="BA232" s="238"/>
      <c r="BB232" s="238"/>
      <c r="BC232" s="246"/>
      <c r="BD232" s="254"/>
      <c r="BE232" s="252"/>
      <c r="BF232" s="249">
        <f t="shared" si="57"/>
        <v>0</v>
      </c>
      <c r="BG232" s="238"/>
      <c r="BH232" s="238"/>
      <c r="BI232" s="238"/>
      <c r="BJ232" s="239"/>
      <c r="BK232" s="249">
        <f t="shared" si="58"/>
        <v>0</v>
      </c>
      <c r="BL232" s="238"/>
      <c r="BM232" s="238"/>
      <c r="BN232" s="238"/>
      <c r="BO232" s="246"/>
      <c r="BP232" s="223">
        <f t="shared" si="59"/>
        <v>0</v>
      </c>
      <c r="BQ232" s="238"/>
      <c r="BR232" s="238"/>
      <c r="BS232" s="238"/>
      <c r="BT232" s="246"/>
      <c r="BU232" s="249">
        <f t="shared" si="60"/>
        <v>0</v>
      </c>
      <c r="BV232" s="238"/>
      <c r="BW232" s="238"/>
      <c r="BX232" s="238"/>
      <c r="BY232" s="246"/>
      <c r="CA232" s="222">
        <v>216</v>
      </c>
      <c r="CF232" s="216">
        <f t="shared" si="65"/>
        <v>0</v>
      </c>
    </row>
    <row r="233" spans="1:84" x14ac:dyDescent="0.15">
      <c r="A233" s="213">
        <f t="shared" si="54"/>
        <v>219</v>
      </c>
      <c r="B233" s="236"/>
      <c r="C233" s="136"/>
      <c r="D233" s="851"/>
      <c r="E233" s="127"/>
      <c r="F233" s="852"/>
      <c r="G233" s="226"/>
      <c r="H233" s="264"/>
      <c r="I233" s="230"/>
      <c r="J233" s="231"/>
      <c r="K233" s="232"/>
      <c r="L233" s="232"/>
      <c r="M233" s="232"/>
      <c r="N233" s="232"/>
      <c r="O233" s="232"/>
      <c r="P233" s="232"/>
      <c r="Q233" s="233"/>
      <c r="R233" s="256"/>
      <c r="S233" s="256"/>
      <c r="T233" s="259"/>
      <c r="U233" s="223">
        <f t="shared" si="64"/>
        <v>0</v>
      </c>
      <c r="V233" s="218">
        <f t="shared" si="64"/>
        <v>0</v>
      </c>
      <c r="W233" s="218">
        <f t="shared" si="64"/>
        <v>0</v>
      </c>
      <c r="X233" s="218">
        <f t="shared" si="64"/>
        <v>0</v>
      </c>
      <c r="Y233" s="212">
        <f t="shared" si="64"/>
        <v>0</v>
      </c>
      <c r="Z233" s="214">
        <f t="shared" si="63"/>
        <v>0</v>
      </c>
      <c r="AA233" s="218">
        <f t="shared" si="63"/>
        <v>0</v>
      </c>
      <c r="AB233" s="218">
        <f t="shared" si="63"/>
        <v>0</v>
      </c>
      <c r="AC233" s="218">
        <f t="shared" si="63"/>
        <v>0</v>
      </c>
      <c r="AD233" s="212">
        <f t="shared" si="63"/>
        <v>0</v>
      </c>
      <c r="AE233" s="252"/>
      <c r="AF233" s="252"/>
      <c r="AH233" s="249">
        <f t="shared" si="53"/>
        <v>0</v>
      </c>
      <c r="AI233" s="238"/>
      <c r="AJ233" s="238"/>
      <c r="AK233" s="238"/>
      <c r="AL233" s="239"/>
      <c r="AM233" s="254"/>
      <c r="AN233" s="262"/>
      <c r="AO233" s="249">
        <f t="shared" si="55"/>
        <v>0</v>
      </c>
      <c r="AP233" s="238"/>
      <c r="AQ233" s="238"/>
      <c r="AR233" s="238"/>
      <c r="AS233" s="242"/>
      <c r="AT233" s="214">
        <f t="shared" si="62"/>
        <v>0</v>
      </c>
      <c r="AU233" s="238"/>
      <c r="AV233" s="238"/>
      <c r="AW233" s="238"/>
      <c r="AX233" s="239"/>
      <c r="AY233" s="249">
        <f t="shared" si="56"/>
        <v>0</v>
      </c>
      <c r="AZ233" s="238"/>
      <c r="BA233" s="238"/>
      <c r="BB233" s="238"/>
      <c r="BC233" s="246"/>
      <c r="BD233" s="254"/>
      <c r="BE233" s="252"/>
      <c r="BF233" s="249">
        <f t="shared" si="57"/>
        <v>0</v>
      </c>
      <c r="BG233" s="238"/>
      <c r="BH233" s="238"/>
      <c r="BI233" s="238"/>
      <c r="BJ233" s="239"/>
      <c r="BK233" s="249">
        <f t="shared" si="58"/>
        <v>0</v>
      </c>
      <c r="BL233" s="238"/>
      <c r="BM233" s="238"/>
      <c r="BN233" s="238"/>
      <c r="BO233" s="246"/>
      <c r="BP233" s="223">
        <f t="shared" si="59"/>
        <v>0</v>
      </c>
      <c r="BQ233" s="238"/>
      <c r="BR233" s="238"/>
      <c r="BS233" s="238"/>
      <c r="BT233" s="246"/>
      <c r="BU233" s="249">
        <f t="shared" si="60"/>
        <v>0</v>
      </c>
      <c r="BV233" s="238"/>
      <c r="BW233" s="238"/>
      <c r="BX233" s="238"/>
      <c r="BY233" s="246"/>
      <c r="CA233" s="222">
        <v>216</v>
      </c>
    </row>
    <row r="234" spans="1:84" x14ac:dyDescent="0.15">
      <c r="A234" s="213">
        <f t="shared" si="54"/>
        <v>220</v>
      </c>
      <c r="B234" s="236"/>
      <c r="C234" s="880"/>
      <c r="D234" s="133"/>
      <c r="E234" s="134"/>
      <c r="F234" s="135"/>
      <c r="G234" s="224"/>
      <c r="H234" s="263"/>
      <c r="I234" s="230"/>
      <c r="J234" s="231"/>
      <c r="K234" s="232"/>
      <c r="L234" s="232"/>
      <c r="M234" s="232"/>
      <c r="N234" s="232"/>
      <c r="O234" s="232"/>
      <c r="P234" s="232"/>
      <c r="Q234" s="233"/>
      <c r="R234" s="255"/>
      <c r="S234" s="255"/>
      <c r="T234" s="258"/>
      <c r="U234" s="223">
        <f t="shared" si="64"/>
        <v>0</v>
      </c>
      <c r="V234" s="218">
        <f t="shared" si="64"/>
        <v>0</v>
      </c>
      <c r="W234" s="218">
        <f t="shared" si="64"/>
        <v>0</v>
      </c>
      <c r="X234" s="218">
        <f t="shared" si="64"/>
        <v>0</v>
      </c>
      <c r="Y234" s="212">
        <f t="shared" si="64"/>
        <v>0</v>
      </c>
      <c r="Z234" s="214">
        <f t="shared" si="63"/>
        <v>0</v>
      </c>
      <c r="AA234" s="218">
        <f t="shared" si="63"/>
        <v>0</v>
      </c>
      <c r="AB234" s="218">
        <f t="shared" si="63"/>
        <v>0</v>
      </c>
      <c r="AC234" s="218">
        <f t="shared" si="63"/>
        <v>0</v>
      </c>
      <c r="AD234" s="212">
        <f t="shared" si="63"/>
        <v>0</v>
      </c>
      <c r="AE234" s="252"/>
      <c r="AF234" s="252"/>
      <c r="AH234" s="249">
        <f t="shared" si="53"/>
        <v>0</v>
      </c>
      <c r="AI234" s="238"/>
      <c r="AJ234" s="238"/>
      <c r="AK234" s="238"/>
      <c r="AL234" s="239"/>
      <c r="AM234" s="254"/>
      <c r="AN234" s="262"/>
      <c r="AO234" s="249">
        <f t="shared" si="55"/>
        <v>0</v>
      </c>
      <c r="AP234" s="238"/>
      <c r="AQ234" s="238"/>
      <c r="AR234" s="238"/>
      <c r="AS234" s="242"/>
      <c r="AT234" s="214">
        <f t="shared" si="62"/>
        <v>0</v>
      </c>
      <c r="AU234" s="238"/>
      <c r="AV234" s="238"/>
      <c r="AW234" s="238"/>
      <c r="AX234" s="239"/>
      <c r="AY234" s="249">
        <f t="shared" si="56"/>
        <v>0</v>
      </c>
      <c r="AZ234" s="238"/>
      <c r="BA234" s="238"/>
      <c r="BB234" s="238"/>
      <c r="BC234" s="246"/>
      <c r="BD234" s="254"/>
      <c r="BE234" s="252"/>
      <c r="BF234" s="249">
        <f t="shared" si="57"/>
        <v>0</v>
      </c>
      <c r="BG234" s="238"/>
      <c r="BH234" s="238"/>
      <c r="BI234" s="238"/>
      <c r="BJ234" s="239"/>
      <c r="BK234" s="249">
        <f t="shared" si="58"/>
        <v>0</v>
      </c>
      <c r="BL234" s="238"/>
      <c r="BM234" s="238"/>
      <c r="BN234" s="238"/>
      <c r="BO234" s="246"/>
      <c r="BP234" s="223">
        <f t="shared" si="59"/>
        <v>0</v>
      </c>
      <c r="BQ234" s="238"/>
      <c r="BR234" s="238"/>
      <c r="BS234" s="238"/>
      <c r="BT234" s="246"/>
      <c r="BU234" s="249">
        <f t="shared" si="60"/>
        <v>0</v>
      </c>
      <c r="BV234" s="238"/>
      <c r="BW234" s="238"/>
      <c r="BX234" s="238"/>
      <c r="BY234" s="246"/>
      <c r="CA234" s="222">
        <v>217</v>
      </c>
      <c r="CF234" s="216">
        <f t="shared" ref="CF234:CF261" si="66">+T234-Z234</f>
        <v>0</v>
      </c>
    </row>
    <row r="235" spans="1:84" x14ac:dyDescent="0.15">
      <c r="A235" s="213">
        <f t="shared" si="54"/>
        <v>221</v>
      </c>
      <c r="B235" s="236"/>
      <c r="C235" s="136"/>
      <c r="D235" s="851"/>
      <c r="E235" s="127"/>
      <c r="F235" s="852"/>
      <c r="G235" s="226"/>
      <c r="H235" s="264"/>
      <c r="I235" s="230"/>
      <c r="J235" s="231"/>
      <c r="K235" s="232"/>
      <c r="L235" s="232"/>
      <c r="M235" s="232"/>
      <c r="N235" s="232"/>
      <c r="O235" s="232"/>
      <c r="P235" s="232"/>
      <c r="Q235" s="233"/>
      <c r="R235" s="256"/>
      <c r="S235" s="256"/>
      <c r="T235" s="259"/>
      <c r="U235" s="223">
        <f t="shared" si="64"/>
        <v>0</v>
      </c>
      <c r="V235" s="218">
        <f t="shared" si="64"/>
        <v>0</v>
      </c>
      <c r="W235" s="218">
        <f t="shared" si="64"/>
        <v>0</v>
      </c>
      <c r="X235" s="218">
        <f t="shared" si="64"/>
        <v>0</v>
      </c>
      <c r="Y235" s="212">
        <f t="shared" si="64"/>
        <v>0</v>
      </c>
      <c r="Z235" s="214">
        <f t="shared" si="63"/>
        <v>0</v>
      </c>
      <c r="AA235" s="218">
        <f t="shared" si="63"/>
        <v>0</v>
      </c>
      <c r="AB235" s="218">
        <f t="shared" si="63"/>
        <v>0</v>
      </c>
      <c r="AC235" s="218">
        <f t="shared" si="63"/>
        <v>0</v>
      </c>
      <c r="AD235" s="212">
        <f t="shared" si="63"/>
        <v>0</v>
      </c>
      <c r="AE235" s="252"/>
      <c r="AF235" s="252"/>
      <c r="AH235" s="249">
        <f t="shared" si="53"/>
        <v>0</v>
      </c>
      <c r="AI235" s="238"/>
      <c r="AJ235" s="238"/>
      <c r="AK235" s="238"/>
      <c r="AL235" s="239"/>
      <c r="AM235" s="254"/>
      <c r="AN235" s="262"/>
      <c r="AO235" s="249">
        <f t="shared" si="55"/>
        <v>0</v>
      </c>
      <c r="AP235" s="238"/>
      <c r="AQ235" s="238"/>
      <c r="AR235" s="238"/>
      <c r="AS235" s="242"/>
      <c r="AT235" s="214">
        <f t="shared" si="62"/>
        <v>0</v>
      </c>
      <c r="AU235" s="238"/>
      <c r="AV235" s="238"/>
      <c r="AW235" s="238"/>
      <c r="AX235" s="239"/>
      <c r="AY235" s="249">
        <f t="shared" si="56"/>
        <v>0</v>
      </c>
      <c r="AZ235" s="238"/>
      <c r="BA235" s="238"/>
      <c r="BB235" s="238"/>
      <c r="BC235" s="246"/>
      <c r="BD235" s="254"/>
      <c r="BE235" s="252"/>
      <c r="BF235" s="249">
        <f t="shared" si="57"/>
        <v>0</v>
      </c>
      <c r="BG235" s="238"/>
      <c r="BH235" s="238"/>
      <c r="BI235" s="238"/>
      <c r="BJ235" s="239"/>
      <c r="BK235" s="249">
        <f t="shared" si="58"/>
        <v>0</v>
      </c>
      <c r="BL235" s="238"/>
      <c r="BM235" s="238"/>
      <c r="BN235" s="238"/>
      <c r="BO235" s="246"/>
      <c r="BP235" s="223">
        <f t="shared" si="59"/>
        <v>0</v>
      </c>
      <c r="BQ235" s="238"/>
      <c r="BR235" s="238"/>
      <c r="BS235" s="238"/>
      <c r="BT235" s="246"/>
      <c r="BU235" s="249">
        <f t="shared" si="60"/>
        <v>0</v>
      </c>
      <c r="BV235" s="238"/>
      <c r="BW235" s="238"/>
      <c r="BX235" s="238"/>
      <c r="BY235" s="246"/>
      <c r="CA235" s="222">
        <v>218</v>
      </c>
      <c r="CF235" s="216">
        <f t="shared" si="66"/>
        <v>0</v>
      </c>
    </row>
    <row r="236" spans="1:84" x14ac:dyDescent="0.15">
      <c r="A236" s="213">
        <f t="shared" si="54"/>
        <v>222</v>
      </c>
      <c r="B236" s="236"/>
      <c r="C236" s="880"/>
      <c r="D236" s="133"/>
      <c r="E236" s="134"/>
      <c r="F236" s="135"/>
      <c r="G236" s="224"/>
      <c r="H236" s="263"/>
      <c r="I236" s="230"/>
      <c r="J236" s="231"/>
      <c r="K236" s="232"/>
      <c r="L236" s="232"/>
      <c r="M236" s="232"/>
      <c r="N236" s="232"/>
      <c r="O236" s="232"/>
      <c r="P236" s="232"/>
      <c r="Q236" s="233"/>
      <c r="R236" s="255"/>
      <c r="S236" s="255"/>
      <c r="T236" s="258"/>
      <c r="U236" s="223">
        <f t="shared" si="64"/>
        <v>0</v>
      </c>
      <c r="V236" s="218">
        <f t="shared" si="64"/>
        <v>0</v>
      </c>
      <c r="W236" s="218">
        <f t="shared" si="64"/>
        <v>0</v>
      </c>
      <c r="X236" s="218">
        <f t="shared" si="64"/>
        <v>0</v>
      </c>
      <c r="Y236" s="212">
        <f t="shared" si="64"/>
        <v>0</v>
      </c>
      <c r="Z236" s="214">
        <f t="shared" si="63"/>
        <v>0</v>
      </c>
      <c r="AA236" s="218">
        <f t="shared" si="63"/>
        <v>0</v>
      </c>
      <c r="AB236" s="218">
        <f t="shared" si="63"/>
        <v>0</v>
      </c>
      <c r="AC236" s="218">
        <f t="shared" si="63"/>
        <v>0</v>
      </c>
      <c r="AD236" s="212">
        <f t="shared" si="63"/>
        <v>0</v>
      </c>
      <c r="AE236" s="252"/>
      <c r="AF236" s="252"/>
      <c r="AH236" s="249">
        <f t="shared" si="53"/>
        <v>0</v>
      </c>
      <c r="AI236" s="238"/>
      <c r="AJ236" s="238"/>
      <c r="AK236" s="238"/>
      <c r="AL236" s="239"/>
      <c r="AM236" s="254"/>
      <c r="AN236" s="262"/>
      <c r="AO236" s="249">
        <f t="shared" si="55"/>
        <v>0</v>
      </c>
      <c r="AP236" s="238"/>
      <c r="AQ236" s="238"/>
      <c r="AR236" s="238"/>
      <c r="AS236" s="242"/>
      <c r="AT236" s="214">
        <f t="shared" si="62"/>
        <v>0</v>
      </c>
      <c r="AU236" s="238"/>
      <c r="AV236" s="238"/>
      <c r="AW236" s="238"/>
      <c r="AX236" s="239"/>
      <c r="AY236" s="249">
        <f t="shared" si="56"/>
        <v>0</v>
      </c>
      <c r="AZ236" s="238"/>
      <c r="BA236" s="238"/>
      <c r="BB236" s="238"/>
      <c r="BC236" s="246"/>
      <c r="BD236" s="254"/>
      <c r="BE236" s="252"/>
      <c r="BF236" s="249">
        <f t="shared" si="57"/>
        <v>0</v>
      </c>
      <c r="BG236" s="238"/>
      <c r="BH236" s="238"/>
      <c r="BI236" s="238"/>
      <c r="BJ236" s="239"/>
      <c r="BK236" s="249">
        <f t="shared" si="58"/>
        <v>0</v>
      </c>
      <c r="BL236" s="238"/>
      <c r="BM236" s="238"/>
      <c r="BN236" s="238"/>
      <c r="BO236" s="246"/>
      <c r="BP236" s="223">
        <f t="shared" si="59"/>
        <v>0</v>
      </c>
      <c r="BQ236" s="238"/>
      <c r="BR236" s="238"/>
      <c r="BS236" s="238"/>
      <c r="BT236" s="246"/>
      <c r="BU236" s="249">
        <f t="shared" si="60"/>
        <v>0</v>
      </c>
      <c r="BV236" s="238"/>
      <c r="BW236" s="238"/>
      <c r="BX236" s="238"/>
      <c r="BY236" s="246"/>
      <c r="CA236" s="222">
        <v>219</v>
      </c>
      <c r="CF236" s="216">
        <f t="shared" si="66"/>
        <v>0</v>
      </c>
    </row>
    <row r="237" spans="1:84" x14ac:dyDescent="0.15">
      <c r="A237" s="213">
        <f t="shared" si="54"/>
        <v>223</v>
      </c>
      <c r="B237" s="236"/>
      <c r="C237" s="880"/>
      <c r="D237" s="133"/>
      <c r="E237" s="134"/>
      <c r="F237" s="135"/>
      <c r="G237" s="224"/>
      <c r="H237" s="263"/>
      <c r="I237" s="230"/>
      <c r="J237" s="231"/>
      <c r="K237" s="232"/>
      <c r="L237" s="232"/>
      <c r="M237" s="232"/>
      <c r="N237" s="232"/>
      <c r="O237" s="232"/>
      <c r="P237" s="232"/>
      <c r="Q237" s="233"/>
      <c r="R237" s="255"/>
      <c r="S237" s="255"/>
      <c r="T237" s="258"/>
      <c r="U237" s="223">
        <f t="shared" si="64"/>
        <v>0</v>
      </c>
      <c r="V237" s="218">
        <f t="shared" si="64"/>
        <v>0</v>
      </c>
      <c r="W237" s="218">
        <f t="shared" si="64"/>
        <v>0</v>
      </c>
      <c r="X237" s="218">
        <f t="shared" si="64"/>
        <v>0</v>
      </c>
      <c r="Y237" s="212">
        <f t="shared" si="64"/>
        <v>0</v>
      </c>
      <c r="Z237" s="214">
        <f t="shared" si="63"/>
        <v>0</v>
      </c>
      <c r="AA237" s="218">
        <f t="shared" si="63"/>
        <v>0</v>
      </c>
      <c r="AB237" s="218">
        <f t="shared" si="63"/>
        <v>0</v>
      </c>
      <c r="AC237" s="218">
        <f t="shared" si="63"/>
        <v>0</v>
      </c>
      <c r="AD237" s="212">
        <f t="shared" si="63"/>
        <v>0</v>
      </c>
      <c r="AE237" s="252"/>
      <c r="AF237" s="252"/>
      <c r="AH237" s="249">
        <f t="shared" si="53"/>
        <v>0</v>
      </c>
      <c r="AI237" s="238"/>
      <c r="AJ237" s="238"/>
      <c r="AK237" s="238"/>
      <c r="AL237" s="239"/>
      <c r="AM237" s="254"/>
      <c r="AN237" s="262"/>
      <c r="AO237" s="249">
        <f t="shared" si="55"/>
        <v>0</v>
      </c>
      <c r="AP237" s="238"/>
      <c r="AQ237" s="238"/>
      <c r="AR237" s="238"/>
      <c r="AS237" s="242"/>
      <c r="AT237" s="214">
        <f t="shared" si="62"/>
        <v>0</v>
      </c>
      <c r="AU237" s="238"/>
      <c r="AV237" s="238"/>
      <c r="AW237" s="238"/>
      <c r="AX237" s="239"/>
      <c r="AY237" s="249">
        <f t="shared" si="56"/>
        <v>0</v>
      </c>
      <c r="AZ237" s="238"/>
      <c r="BA237" s="238"/>
      <c r="BB237" s="238"/>
      <c r="BC237" s="246"/>
      <c r="BD237" s="254"/>
      <c r="BE237" s="252"/>
      <c r="BF237" s="249">
        <f t="shared" si="57"/>
        <v>0</v>
      </c>
      <c r="BG237" s="238"/>
      <c r="BH237" s="238"/>
      <c r="BI237" s="238"/>
      <c r="BJ237" s="239"/>
      <c r="BK237" s="249">
        <f t="shared" si="58"/>
        <v>0</v>
      </c>
      <c r="BL237" s="238"/>
      <c r="BM237" s="238"/>
      <c r="BN237" s="238"/>
      <c r="BO237" s="246"/>
      <c r="BP237" s="223">
        <f t="shared" si="59"/>
        <v>0</v>
      </c>
      <c r="BQ237" s="238"/>
      <c r="BR237" s="238"/>
      <c r="BS237" s="238"/>
      <c r="BT237" s="246"/>
      <c r="BU237" s="249">
        <f t="shared" si="60"/>
        <v>0</v>
      </c>
      <c r="BV237" s="238"/>
      <c r="BW237" s="238"/>
      <c r="BX237" s="238"/>
      <c r="BY237" s="246"/>
      <c r="CA237" s="222">
        <v>220</v>
      </c>
      <c r="CF237" s="216">
        <f t="shared" si="66"/>
        <v>0</v>
      </c>
    </row>
    <row r="238" spans="1:84" x14ac:dyDescent="0.15">
      <c r="A238" s="213">
        <f t="shared" si="54"/>
        <v>224</v>
      </c>
      <c r="B238" s="236"/>
      <c r="C238" s="136"/>
      <c r="D238" s="851"/>
      <c r="E238" s="127"/>
      <c r="F238" s="135"/>
      <c r="G238" s="447"/>
      <c r="H238" s="264"/>
      <c r="I238" s="230"/>
      <c r="J238" s="231"/>
      <c r="K238" s="232"/>
      <c r="L238" s="232"/>
      <c r="M238" s="232"/>
      <c r="N238" s="232"/>
      <c r="O238" s="232"/>
      <c r="P238" s="232"/>
      <c r="Q238" s="233"/>
      <c r="R238" s="256"/>
      <c r="S238" s="256"/>
      <c r="T238" s="258"/>
      <c r="U238" s="223">
        <f t="shared" si="64"/>
        <v>0</v>
      </c>
      <c r="V238" s="218">
        <f t="shared" si="64"/>
        <v>0</v>
      </c>
      <c r="W238" s="218">
        <f t="shared" si="64"/>
        <v>0</v>
      </c>
      <c r="X238" s="218">
        <f t="shared" si="64"/>
        <v>0</v>
      </c>
      <c r="Y238" s="212">
        <f t="shared" si="64"/>
        <v>0</v>
      </c>
      <c r="Z238" s="215">
        <f t="shared" si="63"/>
        <v>0</v>
      </c>
      <c r="AA238" s="218">
        <f t="shared" si="63"/>
        <v>0</v>
      </c>
      <c r="AB238" s="218">
        <f t="shared" si="63"/>
        <v>0</v>
      </c>
      <c r="AC238" s="218">
        <f t="shared" si="63"/>
        <v>0</v>
      </c>
      <c r="AD238" s="212">
        <f t="shared" si="63"/>
        <v>0</v>
      </c>
      <c r="AE238" s="252"/>
      <c r="AF238" s="252"/>
      <c r="AH238" s="249">
        <f t="shared" si="53"/>
        <v>0</v>
      </c>
      <c r="AI238" s="238"/>
      <c r="AJ238" s="238"/>
      <c r="AK238" s="238"/>
      <c r="AL238" s="239"/>
      <c r="AM238" s="254"/>
      <c r="AN238" s="262"/>
      <c r="AO238" s="249">
        <f t="shared" si="55"/>
        <v>0</v>
      </c>
      <c r="AP238" s="238"/>
      <c r="AQ238" s="238"/>
      <c r="AR238" s="238"/>
      <c r="AS238" s="242"/>
      <c r="AT238" s="214">
        <f t="shared" si="62"/>
        <v>0</v>
      </c>
      <c r="AU238" s="238"/>
      <c r="AV238" s="238"/>
      <c r="AW238" s="238"/>
      <c r="AX238" s="239"/>
      <c r="AY238" s="250">
        <f t="shared" si="56"/>
        <v>0</v>
      </c>
      <c r="AZ238" s="238"/>
      <c r="BA238" s="238"/>
      <c r="BB238" s="238"/>
      <c r="BC238" s="246"/>
      <c r="BD238" s="254"/>
      <c r="BE238" s="252"/>
      <c r="BF238" s="249">
        <f t="shared" si="57"/>
        <v>0</v>
      </c>
      <c r="BG238" s="238"/>
      <c r="BH238" s="238"/>
      <c r="BI238" s="238"/>
      <c r="BJ238" s="239"/>
      <c r="BK238" s="249">
        <f t="shared" si="58"/>
        <v>0</v>
      </c>
      <c r="BL238" s="238"/>
      <c r="BM238" s="238"/>
      <c r="BN238" s="238"/>
      <c r="BO238" s="246"/>
      <c r="BP238" s="223">
        <f t="shared" si="59"/>
        <v>0</v>
      </c>
      <c r="BQ238" s="238"/>
      <c r="BR238" s="238"/>
      <c r="BS238" s="238"/>
      <c r="BT238" s="246"/>
      <c r="BU238" s="249">
        <f t="shared" si="60"/>
        <v>0</v>
      </c>
      <c r="BV238" s="238"/>
      <c r="BW238" s="238"/>
      <c r="BX238" s="238"/>
      <c r="BY238" s="246"/>
      <c r="CA238" s="222">
        <v>221</v>
      </c>
      <c r="CF238" s="216">
        <f t="shared" si="66"/>
        <v>0</v>
      </c>
    </row>
    <row r="239" spans="1:84" x14ac:dyDescent="0.15">
      <c r="A239" s="213">
        <f t="shared" si="54"/>
        <v>225</v>
      </c>
      <c r="B239" s="236"/>
      <c r="C239" s="136"/>
      <c r="D239" s="851"/>
      <c r="E239" s="127"/>
      <c r="F239" s="852"/>
      <c r="G239" s="226"/>
      <c r="H239" s="264"/>
      <c r="I239" s="230"/>
      <c r="J239" s="231"/>
      <c r="K239" s="232"/>
      <c r="L239" s="232"/>
      <c r="M239" s="232"/>
      <c r="N239" s="232"/>
      <c r="O239" s="232"/>
      <c r="P239" s="232"/>
      <c r="Q239" s="233"/>
      <c r="R239" s="256"/>
      <c r="S239" s="256"/>
      <c r="T239" s="259"/>
      <c r="U239" s="223">
        <f t="shared" si="64"/>
        <v>0</v>
      </c>
      <c r="V239" s="218">
        <f t="shared" si="64"/>
        <v>0</v>
      </c>
      <c r="W239" s="218">
        <f t="shared" si="64"/>
        <v>0</v>
      </c>
      <c r="X239" s="218">
        <f t="shared" si="64"/>
        <v>0</v>
      </c>
      <c r="Y239" s="212">
        <f t="shared" si="64"/>
        <v>0</v>
      </c>
      <c r="Z239" s="214">
        <f t="shared" si="63"/>
        <v>0</v>
      </c>
      <c r="AA239" s="218">
        <f t="shared" si="63"/>
        <v>0</v>
      </c>
      <c r="AB239" s="218">
        <f t="shared" si="63"/>
        <v>0</v>
      </c>
      <c r="AC239" s="218">
        <f t="shared" si="63"/>
        <v>0</v>
      </c>
      <c r="AD239" s="212">
        <f t="shared" si="63"/>
        <v>0</v>
      </c>
      <c r="AE239" s="252"/>
      <c r="AF239" s="252"/>
      <c r="AH239" s="249">
        <f t="shared" ref="AH239:AH257" si="67">SUM(AI239:AL239)</f>
        <v>0</v>
      </c>
      <c r="AI239" s="238"/>
      <c r="AJ239" s="238"/>
      <c r="AK239" s="238"/>
      <c r="AL239" s="239"/>
      <c r="AM239" s="254"/>
      <c r="AN239" s="262"/>
      <c r="AO239" s="249">
        <f t="shared" si="55"/>
        <v>0</v>
      </c>
      <c r="AP239" s="238"/>
      <c r="AQ239" s="238"/>
      <c r="AR239" s="238"/>
      <c r="AS239" s="242"/>
      <c r="AT239" s="214">
        <f t="shared" si="62"/>
        <v>0</v>
      </c>
      <c r="AU239" s="238"/>
      <c r="AV239" s="238"/>
      <c r="AW239" s="238"/>
      <c r="AX239" s="239"/>
      <c r="AY239" s="249">
        <f t="shared" si="56"/>
        <v>0</v>
      </c>
      <c r="AZ239" s="238"/>
      <c r="BA239" s="238"/>
      <c r="BB239" s="238"/>
      <c r="BC239" s="246"/>
      <c r="BD239" s="254"/>
      <c r="BE239" s="252"/>
      <c r="BF239" s="249">
        <f t="shared" si="57"/>
        <v>0</v>
      </c>
      <c r="BG239" s="238"/>
      <c r="BH239" s="238"/>
      <c r="BI239" s="238"/>
      <c r="BJ239" s="239"/>
      <c r="BK239" s="249">
        <f t="shared" si="58"/>
        <v>0</v>
      </c>
      <c r="BL239" s="238"/>
      <c r="BM239" s="238"/>
      <c r="BN239" s="238"/>
      <c r="BO239" s="246"/>
      <c r="BP239" s="223">
        <f t="shared" si="59"/>
        <v>0</v>
      </c>
      <c r="BQ239" s="238"/>
      <c r="BR239" s="238"/>
      <c r="BS239" s="238"/>
      <c r="BT239" s="246"/>
      <c r="BU239" s="249">
        <f t="shared" si="60"/>
        <v>0</v>
      </c>
      <c r="BV239" s="238"/>
      <c r="BW239" s="238"/>
      <c r="BX239" s="238"/>
      <c r="BY239" s="246"/>
      <c r="CA239" s="222">
        <v>222</v>
      </c>
      <c r="CF239" s="216">
        <f t="shared" si="66"/>
        <v>0</v>
      </c>
    </row>
    <row r="240" spans="1:84" x14ac:dyDescent="0.15">
      <c r="A240" s="213">
        <f t="shared" si="54"/>
        <v>226</v>
      </c>
      <c r="B240" s="236"/>
      <c r="C240" s="880"/>
      <c r="D240" s="133"/>
      <c r="E240" s="134"/>
      <c r="F240" s="135"/>
      <c r="G240" s="224"/>
      <c r="H240" s="263"/>
      <c r="I240" s="230"/>
      <c r="J240" s="231"/>
      <c r="K240" s="232"/>
      <c r="L240" s="232"/>
      <c r="M240" s="232"/>
      <c r="N240" s="232"/>
      <c r="O240" s="232"/>
      <c r="P240" s="232"/>
      <c r="Q240" s="233"/>
      <c r="R240" s="255"/>
      <c r="S240" s="255"/>
      <c r="T240" s="258"/>
      <c r="U240" s="223">
        <f t="shared" si="64"/>
        <v>0</v>
      </c>
      <c r="V240" s="218">
        <f t="shared" si="64"/>
        <v>0</v>
      </c>
      <c r="W240" s="218">
        <f t="shared" si="64"/>
        <v>0</v>
      </c>
      <c r="X240" s="218">
        <f t="shared" si="64"/>
        <v>0</v>
      </c>
      <c r="Y240" s="212">
        <f t="shared" si="64"/>
        <v>0</v>
      </c>
      <c r="Z240" s="214">
        <f t="shared" si="63"/>
        <v>0</v>
      </c>
      <c r="AA240" s="218">
        <f t="shared" si="63"/>
        <v>0</v>
      </c>
      <c r="AB240" s="218">
        <f t="shared" si="63"/>
        <v>0</v>
      </c>
      <c r="AC240" s="218">
        <f t="shared" si="63"/>
        <v>0</v>
      </c>
      <c r="AD240" s="212">
        <f t="shared" si="63"/>
        <v>0</v>
      </c>
      <c r="AE240" s="252"/>
      <c r="AF240" s="252"/>
      <c r="AH240" s="249">
        <f t="shared" si="67"/>
        <v>0</v>
      </c>
      <c r="AI240" s="238"/>
      <c r="AJ240" s="238"/>
      <c r="AK240" s="238"/>
      <c r="AL240" s="239"/>
      <c r="AM240" s="254"/>
      <c r="AN240" s="262"/>
      <c r="AO240" s="249">
        <f t="shared" si="55"/>
        <v>0</v>
      </c>
      <c r="AP240" s="238"/>
      <c r="AQ240" s="238"/>
      <c r="AR240" s="238"/>
      <c r="AS240" s="242"/>
      <c r="AT240" s="214">
        <f t="shared" si="62"/>
        <v>0</v>
      </c>
      <c r="AU240" s="238"/>
      <c r="AV240" s="238"/>
      <c r="AW240" s="238"/>
      <c r="AX240" s="239"/>
      <c r="AY240" s="249">
        <f t="shared" si="56"/>
        <v>0</v>
      </c>
      <c r="AZ240" s="238"/>
      <c r="BA240" s="238"/>
      <c r="BB240" s="238"/>
      <c r="BC240" s="246"/>
      <c r="BD240" s="254"/>
      <c r="BE240" s="252"/>
      <c r="BF240" s="249">
        <f t="shared" si="57"/>
        <v>0</v>
      </c>
      <c r="BG240" s="238"/>
      <c r="BH240" s="238"/>
      <c r="BI240" s="238"/>
      <c r="BJ240" s="239"/>
      <c r="BK240" s="249">
        <f t="shared" si="58"/>
        <v>0</v>
      </c>
      <c r="BL240" s="238"/>
      <c r="BM240" s="238"/>
      <c r="BN240" s="238"/>
      <c r="BO240" s="246"/>
      <c r="BP240" s="223">
        <f t="shared" si="59"/>
        <v>0</v>
      </c>
      <c r="BQ240" s="238"/>
      <c r="BR240" s="238"/>
      <c r="BS240" s="238"/>
      <c r="BT240" s="246"/>
      <c r="BU240" s="249">
        <f t="shared" si="60"/>
        <v>0</v>
      </c>
      <c r="BV240" s="238"/>
      <c r="BW240" s="238"/>
      <c r="BX240" s="238"/>
      <c r="BY240" s="246"/>
      <c r="CA240" s="222">
        <v>223</v>
      </c>
      <c r="CF240" s="216">
        <f t="shared" si="66"/>
        <v>0</v>
      </c>
    </row>
    <row r="241" spans="1:84" x14ac:dyDescent="0.15">
      <c r="A241" s="213">
        <f t="shared" si="54"/>
        <v>227</v>
      </c>
      <c r="B241" s="236"/>
      <c r="C241" s="880"/>
      <c r="D241" s="133"/>
      <c r="E241" s="134"/>
      <c r="F241" s="135"/>
      <c r="G241" s="224"/>
      <c r="H241" s="263"/>
      <c r="I241" s="230"/>
      <c r="J241" s="231"/>
      <c r="K241" s="232"/>
      <c r="L241" s="232"/>
      <c r="M241" s="232"/>
      <c r="N241" s="232"/>
      <c r="O241" s="232"/>
      <c r="P241" s="232"/>
      <c r="Q241" s="233"/>
      <c r="R241" s="255"/>
      <c r="S241" s="255"/>
      <c r="T241" s="258"/>
      <c r="U241" s="223">
        <f t="shared" si="64"/>
        <v>0</v>
      </c>
      <c r="V241" s="218">
        <f t="shared" si="64"/>
        <v>0</v>
      </c>
      <c r="W241" s="218">
        <f t="shared" si="64"/>
        <v>0</v>
      </c>
      <c r="X241" s="218">
        <f t="shared" si="64"/>
        <v>0</v>
      </c>
      <c r="Y241" s="212">
        <f t="shared" si="64"/>
        <v>0</v>
      </c>
      <c r="Z241" s="214">
        <f t="shared" si="63"/>
        <v>0</v>
      </c>
      <c r="AA241" s="218">
        <f t="shared" si="63"/>
        <v>0</v>
      </c>
      <c r="AB241" s="218">
        <f t="shared" si="63"/>
        <v>0</v>
      </c>
      <c r="AC241" s="218">
        <f t="shared" si="63"/>
        <v>0</v>
      </c>
      <c r="AD241" s="212">
        <f t="shared" si="63"/>
        <v>0</v>
      </c>
      <c r="AE241" s="252"/>
      <c r="AF241" s="252"/>
      <c r="AH241" s="249">
        <f t="shared" si="67"/>
        <v>0</v>
      </c>
      <c r="AI241" s="238"/>
      <c r="AJ241" s="238"/>
      <c r="AK241" s="238"/>
      <c r="AL241" s="239"/>
      <c r="AM241" s="254"/>
      <c r="AN241" s="262"/>
      <c r="AO241" s="249">
        <f t="shared" si="55"/>
        <v>0</v>
      </c>
      <c r="AP241" s="238"/>
      <c r="AQ241" s="238"/>
      <c r="AR241" s="238"/>
      <c r="AS241" s="242"/>
      <c r="AT241" s="214">
        <f t="shared" si="62"/>
        <v>0</v>
      </c>
      <c r="AU241" s="238"/>
      <c r="AV241" s="238"/>
      <c r="AW241" s="238"/>
      <c r="AX241" s="239"/>
      <c r="AY241" s="249">
        <f t="shared" si="56"/>
        <v>0</v>
      </c>
      <c r="AZ241" s="238"/>
      <c r="BA241" s="238"/>
      <c r="BB241" s="238"/>
      <c r="BC241" s="246"/>
      <c r="BD241" s="254"/>
      <c r="BE241" s="252"/>
      <c r="BF241" s="249">
        <f t="shared" si="57"/>
        <v>0</v>
      </c>
      <c r="BG241" s="238"/>
      <c r="BH241" s="238"/>
      <c r="BI241" s="238"/>
      <c r="BJ241" s="239"/>
      <c r="BK241" s="249">
        <f t="shared" si="58"/>
        <v>0</v>
      </c>
      <c r="BL241" s="238"/>
      <c r="BM241" s="238"/>
      <c r="BN241" s="238"/>
      <c r="BO241" s="246"/>
      <c r="BP241" s="223">
        <f t="shared" si="59"/>
        <v>0</v>
      </c>
      <c r="BQ241" s="238"/>
      <c r="BR241" s="238"/>
      <c r="BS241" s="238"/>
      <c r="BT241" s="246"/>
      <c r="BU241" s="249">
        <f t="shared" si="60"/>
        <v>0</v>
      </c>
      <c r="BV241" s="238"/>
      <c r="BW241" s="238"/>
      <c r="BX241" s="238"/>
      <c r="BY241" s="246"/>
      <c r="CA241" s="222">
        <v>224</v>
      </c>
      <c r="CF241" s="216">
        <f t="shared" si="66"/>
        <v>0</v>
      </c>
    </row>
    <row r="242" spans="1:84" x14ac:dyDescent="0.15">
      <c r="A242" s="213">
        <f t="shared" si="54"/>
        <v>228</v>
      </c>
      <c r="B242" s="236"/>
      <c r="C242" s="136"/>
      <c r="D242" s="851"/>
      <c r="E242" s="127"/>
      <c r="F242" s="852"/>
      <c r="G242" s="226"/>
      <c r="H242" s="264"/>
      <c r="I242" s="230"/>
      <c r="J242" s="231"/>
      <c r="K242" s="232"/>
      <c r="L242" s="232"/>
      <c r="M242" s="232"/>
      <c r="N242" s="232"/>
      <c r="O242" s="232"/>
      <c r="P242" s="232"/>
      <c r="Q242" s="233"/>
      <c r="R242" s="256"/>
      <c r="S242" s="256"/>
      <c r="T242" s="259"/>
      <c r="U242" s="223">
        <f t="shared" si="64"/>
        <v>0</v>
      </c>
      <c r="V242" s="218">
        <f t="shared" si="64"/>
        <v>0</v>
      </c>
      <c r="W242" s="218">
        <f t="shared" si="64"/>
        <v>0</v>
      </c>
      <c r="X242" s="218">
        <f t="shared" si="64"/>
        <v>0</v>
      </c>
      <c r="Y242" s="212">
        <f t="shared" si="64"/>
        <v>0</v>
      </c>
      <c r="Z242" s="214">
        <f t="shared" si="63"/>
        <v>0</v>
      </c>
      <c r="AA242" s="218">
        <f t="shared" si="63"/>
        <v>0</v>
      </c>
      <c r="AB242" s="218">
        <f t="shared" si="63"/>
        <v>0</v>
      </c>
      <c r="AC242" s="218">
        <f t="shared" si="63"/>
        <v>0</v>
      </c>
      <c r="AD242" s="212">
        <f t="shared" si="63"/>
        <v>0</v>
      </c>
      <c r="AE242" s="252"/>
      <c r="AF242" s="252"/>
      <c r="AH242" s="249">
        <f t="shared" si="67"/>
        <v>0</v>
      </c>
      <c r="AI242" s="238"/>
      <c r="AJ242" s="238"/>
      <c r="AK242" s="238"/>
      <c r="AL242" s="239"/>
      <c r="AM242" s="254"/>
      <c r="AN242" s="262"/>
      <c r="AO242" s="249">
        <f t="shared" si="55"/>
        <v>0</v>
      </c>
      <c r="AP242" s="238"/>
      <c r="AQ242" s="238"/>
      <c r="AR242" s="238"/>
      <c r="AS242" s="242"/>
      <c r="AT242" s="214">
        <f t="shared" si="62"/>
        <v>0</v>
      </c>
      <c r="AU242" s="238"/>
      <c r="AV242" s="238"/>
      <c r="AW242" s="238"/>
      <c r="AX242" s="239"/>
      <c r="AY242" s="249">
        <f t="shared" si="56"/>
        <v>0</v>
      </c>
      <c r="AZ242" s="238"/>
      <c r="BA242" s="238"/>
      <c r="BB242" s="238"/>
      <c r="BC242" s="246"/>
      <c r="BD242" s="254"/>
      <c r="BE242" s="252"/>
      <c r="BF242" s="249">
        <f t="shared" si="57"/>
        <v>0</v>
      </c>
      <c r="BG242" s="238"/>
      <c r="BH242" s="238"/>
      <c r="BI242" s="238"/>
      <c r="BJ242" s="239"/>
      <c r="BK242" s="249">
        <f t="shared" si="58"/>
        <v>0</v>
      </c>
      <c r="BL242" s="238"/>
      <c r="BM242" s="238"/>
      <c r="BN242" s="238"/>
      <c r="BO242" s="246"/>
      <c r="BP242" s="223">
        <f t="shared" si="59"/>
        <v>0</v>
      </c>
      <c r="BQ242" s="238"/>
      <c r="BR242" s="238"/>
      <c r="BS242" s="238"/>
      <c r="BT242" s="246"/>
      <c r="BU242" s="249">
        <f t="shared" si="60"/>
        <v>0</v>
      </c>
      <c r="BV242" s="238"/>
      <c r="BW242" s="238"/>
      <c r="BX242" s="238"/>
      <c r="BY242" s="246"/>
      <c r="CA242" s="222">
        <v>225</v>
      </c>
      <c r="CF242" s="216">
        <f t="shared" si="66"/>
        <v>0</v>
      </c>
    </row>
    <row r="243" spans="1:84" x14ac:dyDescent="0.15">
      <c r="A243" s="213">
        <f t="shared" si="54"/>
        <v>229</v>
      </c>
      <c r="B243" s="236"/>
      <c r="C243" s="880"/>
      <c r="D243" s="851"/>
      <c r="E243" s="134"/>
      <c r="F243" s="135"/>
      <c r="G243" s="447"/>
      <c r="H243" s="264"/>
      <c r="I243" s="230"/>
      <c r="J243" s="231"/>
      <c r="K243" s="232"/>
      <c r="L243" s="232"/>
      <c r="M243" s="232"/>
      <c r="N243" s="232"/>
      <c r="O243" s="232"/>
      <c r="P243" s="232"/>
      <c r="Q243" s="233"/>
      <c r="R243" s="256"/>
      <c r="S243" s="256"/>
      <c r="T243" s="258"/>
      <c r="U243" s="223">
        <f t="shared" si="64"/>
        <v>0</v>
      </c>
      <c r="V243" s="218">
        <f t="shared" si="64"/>
        <v>0</v>
      </c>
      <c r="W243" s="218">
        <f t="shared" si="64"/>
        <v>0</v>
      </c>
      <c r="X243" s="218">
        <f t="shared" si="64"/>
        <v>0</v>
      </c>
      <c r="Y243" s="212">
        <f t="shared" si="64"/>
        <v>0</v>
      </c>
      <c r="Z243" s="215">
        <f t="shared" si="63"/>
        <v>0</v>
      </c>
      <c r="AA243" s="218">
        <f t="shared" si="63"/>
        <v>0</v>
      </c>
      <c r="AB243" s="218">
        <f t="shared" si="63"/>
        <v>0</v>
      </c>
      <c r="AC243" s="218">
        <f t="shared" si="63"/>
        <v>0</v>
      </c>
      <c r="AD243" s="212">
        <f t="shared" si="63"/>
        <v>0</v>
      </c>
      <c r="AE243" s="252"/>
      <c r="AF243" s="252"/>
      <c r="AH243" s="249">
        <f t="shared" si="67"/>
        <v>0</v>
      </c>
      <c r="AI243" s="238"/>
      <c r="AJ243" s="238"/>
      <c r="AK243" s="238"/>
      <c r="AL243" s="239"/>
      <c r="AM243" s="254"/>
      <c r="AN243" s="262"/>
      <c r="AO243" s="249">
        <f t="shared" si="55"/>
        <v>0</v>
      </c>
      <c r="AP243" s="238"/>
      <c r="AQ243" s="238"/>
      <c r="AR243" s="238"/>
      <c r="AS243" s="242"/>
      <c r="AT243" s="214">
        <f t="shared" si="62"/>
        <v>0</v>
      </c>
      <c r="AU243" s="238"/>
      <c r="AV243" s="238"/>
      <c r="AW243" s="238"/>
      <c r="AX243" s="239"/>
      <c r="AY243" s="250">
        <f t="shared" si="56"/>
        <v>0</v>
      </c>
      <c r="AZ243" s="238"/>
      <c r="BA243" s="238"/>
      <c r="BB243" s="238"/>
      <c r="BC243" s="246"/>
      <c r="BD243" s="254"/>
      <c r="BE243" s="252"/>
      <c r="BF243" s="249">
        <f t="shared" si="57"/>
        <v>0</v>
      </c>
      <c r="BG243" s="238"/>
      <c r="BH243" s="238"/>
      <c r="BI243" s="238"/>
      <c r="BJ243" s="239"/>
      <c r="BK243" s="249">
        <f t="shared" si="58"/>
        <v>0</v>
      </c>
      <c r="BL243" s="238"/>
      <c r="BM243" s="238"/>
      <c r="BN243" s="238"/>
      <c r="BO243" s="246"/>
      <c r="BP243" s="223">
        <f t="shared" si="59"/>
        <v>0</v>
      </c>
      <c r="BQ243" s="238"/>
      <c r="BR243" s="238"/>
      <c r="BS243" s="238"/>
      <c r="BT243" s="246"/>
      <c r="BU243" s="249">
        <f t="shared" si="60"/>
        <v>0</v>
      </c>
      <c r="BV243" s="238"/>
      <c r="BW243" s="238"/>
      <c r="BX243" s="238"/>
      <c r="BY243" s="246"/>
      <c r="CA243" s="222">
        <v>226</v>
      </c>
      <c r="CF243" s="216">
        <f t="shared" si="66"/>
        <v>0</v>
      </c>
    </row>
    <row r="244" spans="1:84" x14ac:dyDescent="0.15">
      <c r="A244" s="213">
        <f t="shared" si="54"/>
        <v>230</v>
      </c>
      <c r="B244" s="236"/>
      <c r="C244" s="880"/>
      <c r="D244" s="133"/>
      <c r="E244" s="134"/>
      <c r="F244" s="135"/>
      <c r="G244" s="224"/>
      <c r="H244" s="263"/>
      <c r="I244" s="230"/>
      <c r="J244" s="231"/>
      <c r="K244" s="232"/>
      <c r="L244" s="232"/>
      <c r="M244" s="232"/>
      <c r="N244" s="232"/>
      <c r="O244" s="232"/>
      <c r="P244" s="232"/>
      <c r="Q244" s="233"/>
      <c r="R244" s="255"/>
      <c r="S244" s="255"/>
      <c r="T244" s="258"/>
      <c r="U244" s="223">
        <f t="shared" si="64"/>
        <v>0</v>
      </c>
      <c r="V244" s="218">
        <f t="shared" si="64"/>
        <v>0</v>
      </c>
      <c r="W244" s="218">
        <f t="shared" si="64"/>
        <v>0</v>
      </c>
      <c r="X244" s="218">
        <f t="shared" si="64"/>
        <v>0</v>
      </c>
      <c r="Y244" s="212">
        <f t="shared" si="64"/>
        <v>0</v>
      </c>
      <c r="Z244" s="214">
        <f t="shared" si="63"/>
        <v>0</v>
      </c>
      <c r="AA244" s="218">
        <f t="shared" si="63"/>
        <v>0</v>
      </c>
      <c r="AB244" s="218">
        <f t="shared" si="63"/>
        <v>0</v>
      </c>
      <c r="AC244" s="218">
        <f t="shared" si="63"/>
        <v>0</v>
      </c>
      <c r="AD244" s="212">
        <f t="shared" si="63"/>
        <v>0</v>
      </c>
      <c r="AE244" s="252"/>
      <c r="AF244" s="252"/>
      <c r="AH244" s="249">
        <f t="shared" si="67"/>
        <v>0</v>
      </c>
      <c r="AI244" s="238"/>
      <c r="AJ244" s="238"/>
      <c r="AK244" s="238"/>
      <c r="AL244" s="239"/>
      <c r="AM244" s="254"/>
      <c r="AN244" s="262"/>
      <c r="AO244" s="249">
        <f t="shared" si="55"/>
        <v>0</v>
      </c>
      <c r="AP244" s="238"/>
      <c r="AQ244" s="238"/>
      <c r="AR244" s="238"/>
      <c r="AS244" s="242"/>
      <c r="AT244" s="214">
        <f t="shared" si="62"/>
        <v>0</v>
      </c>
      <c r="AU244" s="238"/>
      <c r="AV244" s="238"/>
      <c r="AW244" s="238"/>
      <c r="AX244" s="239"/>
      <c r="AY244" s="249">
        <f t="shared" si="56"/>
        <v>0</v>
      </c>
      <c r="AZ244" s="238"/>
      <c r="BA244" s="238"/>
      <c r="BB244" s="238"/>
      <c r="BC244" s="246"/>
      <c r="BD244" s="254"/>
      <c r="BE244" s="252"/>
      <c r="BF244" s="249">
        <f t="shared" si="57"/>
        <v>0</v>
      </c>
      <c r="BG244" s="238"/>
      <c r="BH244" s="238"/>
      <c r="BI244" s="238"/>
      <c r="BJ244" s="239"/>
      <c r="BK244" s="249">
        <f t="shared" si="58"/>
        <v>0</v>
      </c>
      <c r="BL244" s="238"/>
      <c r="BM244" s="238"/>
      <c r="BN244" s="238"/>
      <c r="BO244" s="246"/>
      <c r="BP244" s="223">
        <f t="shared" si="59"/>
        <v>0</v>
      </c>
      <c r="BQ244" s="238"/>
      <c r="BR244" s="238"/>
      <c r="BS244" s="238"/>
      <c r="BT244" s="246"/>
      <c r="BU244" s="249">
        <f t="shared" si="60"/>
        <v>0</v>
      </c>
      <c r="BV244" s="238"/>
      <c r="BW244" s="238"/>
      <c r="BX244" s="238"/>
      <c r="BY244" s="246"/>
      <c r="CA244" s="222">
        <v>227</v>
      </c>
      <c r="CF244" s="216">
        <f t="shared" si="66"/>
        <v>0</v>
      </c>
    </row>
    <row r="245" spans="1:84" x14ac:dyDescent="0.15">
      <c r="A245" s="213">
        <f t="shared" si="54"/>
        <v>231</v>
      </c>
      <c r="B245" s="236"/>
      <c r="C245" s="880"/>
      <c r="D245" s="133"/>
      <c r="E245" s="134"/>
      <c r="F245" s="135"/>
      <c r="G245" s="224"/>
      <c r="H245" s="263"/>
      <c r="I245" s="230"/>
      <c r="J245" s="231"/>
      <c r="K245" s="232"/>
      <c r="L245" s="232"/>
      <c r="M245" s="232"/>
      <c r="N245" s="232"/>
      <c r="O245" s="232"/>
      <c r="P245" s="232"/>
      <c r="Q245" s="233"/>
      <c r="R245" s="255"/>
      <c r="S245" s="255"/>
      <c r="T245" s="258"/>
      <c r="U245" s="223">
        <f t="shared" si="64"/>
        <v>0</v>
      </c>
      <c r="V245" s="218">
        <f t="shared" si="64"/>
        <v>0</v>
      </c>
      <c r="W245" s="218">
        <f t="shared" si="64"/>
        <v>0</v>
      </c>
      <c r="X245" s="218">
        <f t="shared" si="64"/>
        <v>0</v>
      </c>
      <c r="Y245" s="212">
        <f t="shared" si="64"/>
        <v>0</v>
      </c>
      <c r="Z245" s="214">
        <f t="shared" si="63"/>
        <v>0</v>
      </c>
      <c r="AA245" s="218">
        <f t="shared" si="63"/>
        <v>0</v>
      </c>
      <c r="AB245" s="218">
        <f t="shared" si="63"/>
        <v>0</v>
      </c>
      <c r="AC245" s="218">
        <f t="shared" si="63"/>
        <v>0</v>
      </c>
      <c r="AD245" s="212">
        <f t="shared" si="63"/>
        <v>0</v>
      </c>
      <c r="AE245" s="252"/>
      <c r="AF245" s="252"/>
      <c r="AH245" s="249">
        <f t="shared" si="67"/>
        <v>0</v>
      </c>
      <c r="AI245" s="238"/>
      <c r="AJ245" s="238"/>
      <c r="AK245" s="238"/>
      <c r="AL245" s="239"/>
      <c r="AM245" s="254"/>
      <c r="AN245" s="262"/>
      <c r="AO245" s="249">
        <f t="shared" si="55"/>
        <v>0</v>
      </c>
      <c r="AP245" s="238"/>
      <c r="AQ245" s="238"/>
      <c r="AR245" s="238"/>
      <c r="AS245" s="242"/>
      <c r="AT245" s="214">
        <f t="shared" si="62"/>
        <v>0</v>
      </c>
      <c r="AU245" s="238"/>
      <c r="AV245" s="238"/>
      <c r="AW245" s="238"/>
      <c r="AX245" s="239"/>
      <c r="AY245" s="249">
        <f t="shared" si="56"/>
        <v>0</v>
      </c>
      <c r="AZ245" s="238"/>
      <c r="BA245" s="238"/>
      <c r="BB245" s="238"/>
      <c r="BC245" s="246"/>
      <c r="BD245" s="254"/>
      <c r="BE245" s="252"/>
      <c r="BF245" s="249">
        <f t="shared" si="57"/>
        <v>0</v>
      </c>
      <c r="BG245" s="238"/>
      <c r="BH245" s="238"/>
      <c r="BI245" s="238"/>
      <c r="BJ245" s="239"/>
      <c r="BK245" s="249">
        <f t="shared" si="58"/>
        <v>0</v>
      </c>
      <c r="BL245" s="238"/>
      <c r="BM245" s="238"/>
      <c r="BN245" s="238"/>
      <c r="BO245" s="246"/>
      <c r="BP245" s="223">
        <f t="shared" si="59"/>
        <v>0</v>
      </c>
      <c r="BQ245" s="238"/>
      <c r="BR245" s="238"/>
      <c r="BS245" s="238"/>
      <c r="BT245" s="246"/>
      <c r="BU245" s="249">
        <f t="shared" si="60"/>
        <v>0</v>
      </c>
      <c r="BV245" s="238"/>
      <c r="BW245" s="238"/>
      <c r="BX245" s="238"/>
      <c r="BY245" s="246"/>
      <c r="CA245" s="222">
        <v>228</v>
      </c>
      <c r="CF245" s="216">
        <f t="shared" si="66"/>
        <v>0</v>
      </c>
    </row>
    <row r="246" spans="1:84" x14ac:dyDescent="0.15">
      <c r="A246" s="213">
        <f t="shared" si="54"/>
        <v>232</v>
      </c>
      <c r="B246" s="236"/>
      <c r="C246" s="136"/>
      <c r="D246" s="851"/>
      <c r="E246" s="127"/>
      <c r="F246" s="852"/>
      <c r="G246" s="226"/>
      <c r="H246" s="264"/>
      <c r="I246" s="230"/>
      <c r="J246" s="231"/>
      <c r="K246" s="232"/>
      <c r="L246" s="232"/>
      <c r="M246" s="232"/>
      <c r="N246" s="232"/>
      <c r="O246" s="232"/>
      <c r="P246" s="232"/>
      <c r="Q246" s="233"/>
      <c r="R246" s="256"/>
      <c r="S246" s="256"/>
      <c r="T246" s="259"/>
      <c r="U246" s="223">
        <f t="shared" si="64"/>
        <v>0</v>
      </c>
      <c r="V246" s="218">
        <f t="shared" si="64"/>
        <v>0</v>
      </c>
      <c r="W246" s="218">
        <f t="shared" si="64"/>
        <v>0</v>
      </c>
      <c r="X246" s="218">
        <f t="shared" si="64"/>
        <v>0</v>
      </c>
      <c r="Y246" s="212">
        <f t="shared" si="64"/>
        <v>0</v>
      </c>
      <c r="Z246" s="214">
        <f t="shared" si="63"/>
        <v>0</v>
      </c>
      <c r="AA246" s="218">
        <f t="shared" si="63"/>
        <v>0</v>
      </c>
      <c r="AB246" s="218">
        <f t="shared" si="63"/>
        <v>0</v>
      </c>
      <c r="AC246" s="218">
        <f t="shared" si="63"/>
        <v>0</v>
      </c>
      <c r="AD246" s="212">
        <f t="shared" si="63"/>
        <v>0</v>
      </c>
      <c r="AE246" s="252"/>
      <c r="AF246" s="252"/>
      <c r="AH246" s="249">
        <f t="shared" si="67"/>
        <v>0</v>
      </c>
      <c r="AI246" s="238"/>
      <c r="AJ246" s="238"/>
      <c r="AK246" s="238"/>
      <c r="AL246" s="239"/>
      <c r="AM246" s="254"/>
      <c r="AN246" s="262"/>
      <c r="AO246" s="249">
        <f t="shared" si="55"/>
        <v>0</v>
      </c>
      <c r="AP246" s="238"/>
      <c r="AQ246" s="238"/>
      <c r="AR246" s="238"/>
      <c r="AS246" s="242"/>
      <c r="AT246" s="214">
        <f t="shared" si="62"/>
        <v>0</v>
      </c>
      <c r="AU246" s="238"/>
      <c r="AV246" s="238"/>
      <c r="AW246" s="238"/>
      <c r="AX246" s="239"/>
      <c r="AY246" s="249">
        <f t="shared" si="56"/>
        <v>0</v>
      </c>
      <c r="AZ246" s="238"/>
      <c r="BA246" s="238"/>
      <c r="BB246" s="238"/>
      <c r="BC246" s="246"/>
      <c r="BD246" s="254"/>
      <c r="BE246" s="252"/>
      <c r="BF246" s="249">
        <f t="shared" si="57"/>
        <v>0</v>
      </c>
      <c r="BG246" s="238"/>
      <c r="BH246" s="238"/>
      <c r="BI246" s="238"/>
      <c r="BJ246" s="239"/>
      <c r="BK246" s="249">
        <f t="shared" si="58"/>
        <v>0</v>
      </c>
      <c r="BL246" s="238"/>
      <c r="BM246" s="238"/>
      <c r="BN246" s="238"/>
      <c r="BO246" s="246"/>
      <c r="BP246" s="223">
        <f t="shared" si="59"/>
        <v>0</v>
      </c>
      <c r="BQ246" s="238"/>
      <c r="BR246" s="238"/>
      <c r="BS246" s="238"/>
      <c r="BT246" s="246"/>
      <c r="BU246" s="249">
        <f t="shared" si="60"/>
        <v>0</v>
      </c>
      <c r="BV246" s="238"/>
      <c r="BW246" s="238"/>
      <c r="BX246" s="238"/>
      <c r="BY246" s="246"/>
      <c r="CA246" s="222">
        <v>229</v>
      </c>
      <c r="CF246" s="216">
        <f t="shared" si="66"/>
        <v>0</v>
      </c>
    </row>
    <row r="247" spans="1:84" x14ac:dyDescent="0.15">
      <c r="A247" s="213">
        <f t="shared" si="54"/>
        <v>233</v>
      </c>
      <c r="B247" s="236"/>
      <c r="C247" s="892"/>
      <c r="D247" s="133"/>
      <c r="E247" s="893"/>
      <c r="F247" s="894"/>
      <c r="G247" s="224"/>
      <c r="H247" s="895"/>
      <c r="I247" s="230"/>
      <c r="J247" s="231"/>
      <c r="K247" s="232"/>
      <c r="L247" s="232"/>
      <c r="M247" s="232"/>
      <c r="N247" s="232"/>
      <c r="O247" s="232"/>
      <c r="P247" s="232"/>
      <c r="Q247" s="233"/>
      <c r="R247" s="896"/>
      <c r="S247" s="896"/>
      <c r="T247" s="897"/>
      <c r="U247" s="223">
        <f t="shared" si="64"/>
        <v>0</v>
      </c>
      <c r="V247" s="218">
        <f t="shared" si="64"/>
        <v>0</v>
      </c>
      <c r="W247" s="218">
        <f t="shared" si="64"/>
        <v>0</v>
      </c>
      <c r="X247" s="218">
        <f t="shared" si="64"/>
        <v>0</v>
      </c>
      <c r="Y247" s="212">
        <f t="shared" si="64"/>
        <v>0</v>
      </c>
      <c r="Z247" s="214">
        <f t="shared" si="63"/>
        <v>0</v>
      </c>
      <c r="AA247" s="218">
        <f t="shared" si="63"/>
        <v>0</v>
      </c>
      <c r="AB247" s="218">
        <f t="shared" si="63"/>
        <v>0</v>
      </c>
      <c r="AC247" s="218">
        <f t="shared" si="63"/>
        <v>0</v>
      </c>
      <c r="AD247" s="212">
        <f t="shared" si="63"/>
        <v>0</v>
      </c>
      <c r="AE247" s="252"/>
      <c r="AF247" s="252"/>
      <c r="AH247" s="249">
        <f t="shared" si="67"/>
        <v>0</v>
      </c>
      <c r="AI247" s="238"/>
      <c r="AJ247" s="238"/>
      <c r="AK247" s="238"/>
      <c r="AL247" s="239"/>
      <c r="AM247" s="254"/>
      <c r="AN247" s="262"/>
      <c r="AO247" s="249">
        <f t="shared" si="55"/>
        <v>0</v>
      </c>
      <c r="AP247" s="238"/>
      <c r="AQ247" s="238"/>
      <c r="AR247" s="238"/>
      <c r="AS247" s="242"/>
      <c r="AT247" s="214">
        <f t="shared" si="62"/>
        <v>0</v>
      </c>
      <c r="AU247" s="238"/>
      <c r="AV247" s="238"/>
      <c r="AW247" s="238"/>
      <c r="AX247" s="239"/>
      <c r="AY247" s="249">
        <f t="shared" si="56"/>
        <v>0</v>
      </c>
      <c r="AZ247" s="238"/>
      <c r="BA247" s="238"/>
      <c r="BB247" s="238"/>
      <c r="BC247" s="246"/>
      <c r="BD247" s="254"/>
      <c r="BE247" s="252"/>
      <c r="BF247" s="249">
        <f t="shared" si="57"/>
        <v>0</v>
      </c>
      <c r="BG247" s="238"/>
      <c r="BH247" s="238"/>
      <c r="BI247" s="238"/>
      <c r="BJ247" s="239"/>
      <c r="BK247" s="249">
        <f t="shared" si="58"/>
        <v>0</v>
      </c>
      <c r="BL247" s="238"/>
      <c r="BM247" s="238"/>
      <c r="BN247" s="238"/>
      <c r="BO247" s="246"/>
      <c r="BP247" s="223">
        <f t="shared" si="59"/>
        <v>0</v>
      </c>
      <c r="BQ247" s="238"/>
      <c r="BR247" s="238"/>
      <c r="BS247" s="238"/>
      <c r="BT247" s="246"/>
      <c r="BU247" s="249">
        <f t="shared" si="60"/>
        <v>0</v>
      </c>
      <c r="BV247" s="238"/>
      <c r="BW247" s="238"/>
      <c r="BX247" s="238"/>
      <c r="BY247" s="246"/>
      <c r="CA247" s="222">
        <v>230</v>
      </c>
      <c r="CF247" s="216">
        <f t="shared" si="66"/>
        <v>0</v>
      </c>
    </row>
    <row r="248" spans="1:84" x14ac:dyDescent="0.15">
      <c r="A248" s="213">
        <f t="shared" si="54"/>
        <v>234</v>
      </c>
      <c r="B248" s="236"/>
      <c r="C248" s="880"/>
      <c r="D248" s="133"/>
      <c r="E248" s="134"/>
      <c r="F248" s="135"/>
      <c r="G248" s="224"/>
      <c r="H248" s="263"/>
      <c r="I248" s="230"/>
      <c r="J248" s="231"/>
      <c r="K248" s="232"/>
      <c r="L248" s="232"/>
      <c r="M248" s="232"/>
      <c r="N248" s="232"/>
      <c r="O248" s="232"/>
      <c r="P248" s="232"/>
      <c r="Q248" s="233"/>
      <c r="R248" s="255"/>
      <c r="S248" s="255"/>
      <c r="T248" s="258"/>
      <c r="U248" s="223">
        <f t="shared" si="64"/>
        <v>0</v>
      </c>
      <c r="V248" s="218">
        <f t="shared" si="64"/>
        <v>0</v>
      </c>
      <c r="W248" s="218">
        <f t="shared" si="64"/>
        <v>0</v>
      </c>
      <c r="X248" s="218">
        <f t="shared" si="64"/>
        <v>0</v>
      </c>
      <c r="Y248" s="212">
        <f t="shared" si="64"/>
        <v>0</v>
      </c>
      <c r="Z248" s="214">
        <f t="shared" si="63"/>
        <v>0</v>
      </c>
      <c r="AA248" s="218">
        <f t="shared" si="63"/>
        <v>0</v>
      </c>
      <c r="AB248" s="218">
        <f t="shared" si="63"/>
        <v>0</v>
      </c>
      <c r="AC248" s="218">
        <f t="shared" si="63"/>
        <v>0</v>
      </c>
      <c r="AD248" s="212">
        <f t="shared" si="63"/>
        <v>0</v>
      </c>
      <c r="AE248" s="252"/>
      <c r="AF248" s="252"/>
      <c r="AH248" s="249">
        <f t="shared" si="67"/>
        <v>0</v>
      </c>
      <c r="AI248" s="238"/>
      <c r="AJ248" s="238"/>
      <c r="AK248" s="238"/>
      <c r="AL248" s="239"/>
      <c r="AM248" s="254"/>
      <c r="AN248" s="262"/>
      <c r="AO248" s="249">
        <f t="shared" si="55"/>
        <v>0</v>
      </c>
      <c r="AP248" s="238"/>
      <c r="AQ248" s="238"/>
      <c r="AR248" s="238"/>
      <c r="AS248" s="242"/>
      <c r="AT248" s="214">
        <f t="shared" si="62"/>
        <v>0</v>
      </c>
      <c r="AU248" s="238"/>
      <c r="AV248" s="238"/>
      <c r="AW248" s="238"/>
      <c r="AX248" s="239"/>
      <c r="AY248" s="249">
        <f t="shared" si="56"/>
        <v>0</v>
      </c>
      <c r="AZ248" s="238"/>
      <c r="BA248" s="238"/>
      <c r="BB248" s="238"/>
      <c r="BC248" s="246"/>
      <c r="BD248" s="254"/>
      <c r="BE248" s="252"/>
      <c r="BF248" s="249">
        <f t="shared" si="57"/>
        <v>0</v>
      </c>
      <c r="BG248" s="238"/>
      <c r="BH248" s="238"/>
      <c r="BI248" s="238"/>
      <c r="BJ248" s="239"/>
      <c r="BK248" s="249">
        <f t="shared" si="58"/>
        <v>0</v>
      </c>
      <c r="BL248" s="238"/>
      <c r="BM248" s="238"/>
      <c r="BN248" s="238"/>
      <c r="BO248" s="246"/>
      <c r="BP248" s="223">
        <f t="shared" si="59"/>
        <v>0</v>
      </c>
      <c r="BQ248" s="238"/>
      <c r="BR248" s="238"/>
      <c r="BS248" s="238"/>
      <c r="BT248" s="246"/>
      <c r="BU248" s="249">
        <f t="shared" si="60"/>
        <v>0</v>
      </c>
      <c r="BV248" s="238"/>
      <c r="BW248" s="238"/>
      <c r="BX248" s="238"/>
      <c r="BY248" s="246"/>
      <c r="CA248" s="222">
        <v>231</v>
      </c>
      <c r="CF248" s="216">
        <f t="shared" si="66"/>
        <v>0</v>
      </c>
    </row>
    <row r="249" spans="1:84" x14ac:dyDescent="0.15">
      <c r="A249" s="213">
        <f t="shared" si="54"/>
        <v>235</v>
      </c>
      <c r="B249" s="236"/>
      <c r="C249" s="880"/>
      <c r="D249" s="133"/>
      <c r="E249" s="134"/>
      <c r="F249" s="135"/>
      <c r="G249" s="224"/>
      <c r="H249" s="263"/>
      <c r="I249" s="230"/>
      <c r="J249" s="231"/>
      <c r="K249" s="232"/>
      <c r="L249" s="232"/>
      <c r="M249" s="232"/>
      <c r="N249" s="232"/>
      <c r="O249" s="232"/>
      <c r="P249" s="232"/>
      <c r="Q249" s="233"/>
      <c r="R249" s="255"/>
      <c r="S249" s="255"/>
      <c r="T249" s="258"/>
      <c r="U249" s="223">
        <f t="shared" si="64"/>
        <v>0</v>
      </c>
      <c r="V249" s="218">
        <f t="shared" si="64"/>
        <v>0</v>
      </c>
      <c r="W249" s="218">
        <f t="shared" si="64"/>
        <v>0</v>
      </c>
      <c r="X249" s="218">
        <f t="shared" si="64"/>
        <v>0</v>
      </c>
      <c r="Y249" s="212">
        <f t="shared" si="64"/>
        <v>0</v>
      </c>
      <c r="Z249" s="214">
        <f t="shared" si="63"/>
        <v>0</v>
      </c>
      <c r="AA249" s="218">
        <f t="shared" si="63"/>
        <v>0</v>
      </c>
      <c r="AB249" s="218">
        <f t="shared" si="63"/>
        <v>0</v>
      </c>
      <c r="AC249" s="218">
        <f t="shared" si="63"/>
        <v>0</v>
      </c>
      <c r="AD249" s="212">
        <f t="shared" si="63"/>
        <v>0</v>
      </c>
      <c r="AE249" s="252"/>
      <c r="AF249" s="252"/>
      <c r="AH249" s="249">
        <f t="shared" si="67"/>
        <v>0</v>
      </c>
      <c r="AI249" s="238"/>
      <c r="AJ249" s="238"/>
      <c r="AK249" s="238"/>
      <c r="AL249" s="239"/>
      <c r="AM249" s="254"/>
      <c r="AN249" s="262"/>
      <c r="AO249" s="249">
        <f t="shared" si="55"/>
        <v>0</v>
      </c>
      <c r="AP249" s="238"/>
      <c r="AQ249" s="238"/>
      <c r="AR249" s="238"/>
      <c r="AS249" s="242"/>
      <c r="AT249" s="214">
        <f t="shared" si="62"/>
        <v>0</v>
      </c>
      <c r="AU249" s="238"/>
      <c r="AV249" s="238"/>
      <c r="AW249" s="238"/>
      <c r="AX249" s="239"/>
      <c r="AY249" s="249">
        <f t="shared" si="56"/>
        <v>0</v>
      </c>
      <c r="AZ249" s="238"/>
      <c r="BA249" s="238"/>
      <c r="BB249" s="238"/>
      <c r="BC249" s="246"/>
      <c r="BD249" s="254"/>
      <c r="BE249" s="252"/>
      <c r="BF249" s="249">
        <f t="shared" si="57"/>
        <v>0</v>
      </c>
      <c r="BG249" s="238"/>
      <c r="BH249" s="238"/>
      <c r="BI249" s="238"/>
      <c r="BJ249" s="239"/>
      <c r="BK249" s="249">
        <f t="shared" si="58"/>
        <v>0</v>
      </c>
      <c r="BL249" s="238"/>
      <c r="BM249" s="238"/>
      <c r="BN249" s="238"/>
      <c r="BO249" s="246"/>
      <c r="BP249" s="223">
        <f t="shared" si="59"/>
        <v>0</v>
      </c>
      <c r="BQ249" s="238"/>
      <c r="BR249" s="238"/>
      <c r="BS249" s="238"/>
      <c r="BT249" s="246"/>
      <c r="BU249" s="249">
        <f t="shared" si="60"/>
        <v>0</v>
      </c>
      <c r="BV249" s="238"/>
      <c r="BW249" s="238"/>
      <c r="BX249" s="238"/>
      <c r="BY249" s="246"/>
      <c r="CA249" s="222">
        <v>232</v>
      </c>
      <c r="CF249" s="216">
        <f t="shared" si="66"/>
        <v>0</v>
      </c>
    </row>
    <row r="250" spans="1:84" x14ac:dyDescent="0.15">
      <c r="A250" s="213">
        <f t="shared" si="54"/>
        <v>236</v>
      </c>
      <c r="B250" s="236"/>
      <c r="C250" s="880"/>
      <c r="D250" s="133"/>
      <c r="E250" s="134"/>
      <c r="F250" s="135"/>
      <c r="G250" s="225"/>
      <c r="H250" s="263"/>
      <c r="I250" s="230"/>
      <c r="J250" s="231"/>
      <c r="K250" s="232"/>
      <c r="L250" s="232"/>
      <c r="M250" s="232"/>
      <c r="N250" s="232"/>
      <c r="O250" s="232"/>
      <c r="P250" s="232"/>
      <c r="Q250" s="233"/>
      <c r="R250" s="255"/>
      <c r="S250" s="255"/>
      <c r="T250" s="284"/>
      <c r="U250" s="223">
        <f t="shared" si="64"/>
        <v>0</v>
      </c>
      <c r="V250" s="218">
        <f t="shared" si="64"/>
        <v>0</v>
      </c>
      <c r="W250" s="218">
        <f t="shared" si="64"/>
        <v>0</v>
      </c>
      <c r="X250" s="218">
        <f t="shared" si="64"/>
        <v>0</v>
      </c>
      <c r="Y250" s="212">
        <f t="shared" si="64"/>
        <v>0</v>
      </c>
      <c r="Z250" s="214">
        <f t="shared" si="63"/>
        <v>0</v>
      </c>
      <c r="AA250" s="218">
        <f t="shared" si="63"/>
        <v>0</v>
      </c>
      <c r="AB250" s="218">
        <f t="shared" si="63"/>
        <v>0</v>
      </c>
      <c r="AC250" s="218">
        <f t="shared" si="63"/>
        <v>0</v>
      </c>
      <c r="AD250" s="212">
        <f t="shared" si="63"/>
        <v>0</v>
      </c>
      <c r="AE250" s="252"/>
      <c r="AF250" s="252"/>
      <c r="AH250" s="249">
        <f t="shared" si="67"/>
        <v>0</v>
      </c>
      <c r="AI250" s="238"/>
      <c r="AJ250" s="238"/>
      <c r="AK250" s="238"/>
      <c r="AL250" s="239"/>
      <c r="AM250" s="254"/>
      <c r="AN250" s="262"/>
      <c r="AO250" s="249">
        <f t="shared" si="55"/>
        <v>0</v>
      </c>
      <c r="AP250" s="238"/>
      <c r="AQ250" s="238"/>
      <c r="AR250" s="238"/>
      <c r="AS250" s="242"/>
      <c r="AT250" s="214">
        <f t="shared" si="62"/>
        <v>0</v>
      </c>
      <c r="AU250" s="238"/>
      <c r="AV250" s="238"/>
      <c r="AW250" s="238"/>
      <c r="AX250" s="239"/>
      <c r="AY250" s="249">
        <f t="shared" si="56"/>
        <v>0</v>
      </c>
      <c r="AZ250" s="238"/>
      <c r="BA250" s="238"/>
      <c r="BB250" s="238"/>
      <c r="BC250" s="246"/>
      <c r="BD250" s="254"/>
      <c r="BE250" s="252"/>
      <c r="BF250" s="249">
        <f t="shared" si="57"/>
        <v>0</v>
      </c>
      <c r="BG250" s="238"/>
      <c r="BH250" s="238"/>
      <c r="BI250" s="238"/>
      <c r="BJ250" s="239"/>
      <c r="BK250" s="249">
        <f t="shared" si="58"/>
        <v>0</v>
      </c>
      <c r="BL250" s="238"/>
      <c r="BM250" s="238"/>
      <c r="BN250" s="238"/>
      <c r="BO250" s="246"/>
      <c r="BP250" s="223">
        <f t="shared" si="59"/>
        <v>0</v>
      </c>
      <c r="BQ250" s="238"/>
      <c r="BR250" s="238"/>
      <c r="BS250" s="238"/>
      <c r="BT250" s="246"/>
      <c r="BU250" s="249">
        <f t="shared" si="60"/>
        <v>0</v>
      </c>
      <c r="BV250" s="238"/>
      <c r="BW250" s="238"/>
      <c r="BX250" s="238"/>
      <c r="BY250" s="246"/>
      <c r="CA250" s="222">
        <v>233</v>
      </c>
      <c r="CF250" s="216">
        <f t="shared" si="66"/>
        <v>0</v>
      </c>
    </row>
    <row r="251" spans="1:84" x14ac:dyDescent="0.15">
      <c r="A251" s="213">
        <f t="shared" si="54"/>
        <v>237</v>
      </c>
      <c r="B251" s="236"/>
      <c r="C251" s="880"/>
      <c r="D251" s="133"/>
      <c r="E251" s="134"/>
      <c r="F251" s="135"/>
      <c r="G251" s="224"/>
      <c r="H251" s="263"/>
      <c r="I251" s="230"/>
      <c r="J251" s="231"/>
      <c r="K251" s="232"/>
      <c r="L251" s="232"/>
      <c r="M251" s="232"/>
      <c r="N251" s="232"/>
      <c r="O251" s="232"/>
      <c r="P251" s="232"/>
      <c r="Q251" s="233"/>
      <c r="R251" s="255"/>
      <c r="S251" s="255"/>
      <c r="T251" s="258"/>
      <c r="U251" s="223">
        <f t="shared" si="64"/>
        <v>0</v>
      </c>
      <c r="V251" s="218">
        <f t="shared" si="64"/>
        <v>0</v>
      </c>
      <c r="W251" s="218">
        <f t="shared" si="64"/>
        <v>0</v>
      </c>
      <c r="X251" s="218">
        <f t="shared" si="64"/>
        <v>0</v>
      </c>
      <c r="Y251" s="212">
        <f t="shared" si="64"/>
        <v>0</v>
      </c>
      <c r="Z251" s="214">
        <f t="shared" si="63"/>
        <v>0</v>
      </c>
      <c r="AA251" s="218">
        <f t="shared" si="63"/>
        <v>0</v>
      </c>
      <c r="AB251" s="218">
        <f t="shared" si="63"/>
        <v>0</v>
      </c>
      <c r="AC251" s="218">
        <f t="shared" si="63"/>
        <v>0</v>
      </c>
      <c r="AD251" s="212">
        <f t="shared" si="63"/>
        <v>0</v>
      </c>
      <c r="AE251" s="252"/>
      <c r="AF251" s="252"/>
      <c r="AH251" s="249">
        <f t="shared" si="67"/>
        <v>0</v>
      </c>
      <c r="AI251" s="238"/>
      <c r="AJ251" s="238"/>
      <c r="AK251" s="238"/>
      <c r="AL251" s="239"/>
      <c r="AM251" s="254"/>
      <c r="AN251" s="262"/>
      <c r="AO251" s="249">
        <f t="shared" si="55"/>
        <v>0</v>
      </c>
      <c r="AP251" s="238"/>
      <c r="AQ251" s="238"/>
      <c r="AR251" s="238"/>
      <c r="AS251" s="242"/>
      <c r="AT251" s="214">
        <f t="shared" si="62"/>
        <v>0</v>
      </c>
      <c r="AU251" s="238"/>
      <c r="AV251" s="238"/>
      <c r="AW251" s="238"/>
      <c r="AX251" s="239"/>
      <c r="AY251" s="249">
        <f t="shared" si="56"/>
        <v>0</v>
      </c>
      <c r="AZ251" s="238"/>
      <c r="BA251" s="238"/>
      <c r="BB251" s="238"/>
      <c r="BC251" s="246"/>
      <c r="BD251" s="254"/>
      <c r="BE251" s="252"/>
      <c r="BF251" s="249">
        <f t="shared" si="57"/>
        <v>0</v>
      </c>
      <c r="BG251" s="238"/>
      <c r="BH251" s="238"/>
      <c r="BI251" s="238"/>
      <c r="BJ251" s="239"/>
      <c r="BK251" s="249">
        <f t="shared" si="58"/>
        <v>0</v>
      </c>
      <c r="BL251" s="238"/>
      <c r="BM251" s="238"/>
      <c r="BN251" s="238"/>
      <c r="BO251" s="246"/>
      <c r="BP251" s="223">
        <f t="shared" si="59"/>
        <v>0</v>
      </c>
      <c r="BQ251" s="238"/>
      <c r="BR251" s="238"/>
      <c r="BS251" s="238"/>
      <c r="BT251" s="246"/>
      <c r="BU251" s="249">
        <f t="shared" si="60"/>
        <v>0</v>
      </c>
      <c r="BV251" s="238"/>
      <c r="BW251" s="238"/>
      <c r="BX251" s="238"/>
      <c r="BY251" s="246"/>
      <c r="CA251" s="222">
        <v>234</v>
      </c>
      <c r="CF251" s="216">
        <f t="shared" si="66"/>
        <v>0</v>
      </c>
    </row>
    <row r="252" spans="1:84" x14ac:dyDescent="0.15">
      <c r="A252" s="213">
        <f t="shared" si="54"/>
        <v>238</v>
      </c>
      <c r="B252" s="236"/>
      <c r="C252" s="880"/>
      <c r="D252" s="133"/>
      <c r="E252" s="134"/>
      <c r="F252" s="135"/>
      <c r="G252" s="225"/>
      <c r="H252" s="263"/>
      <c r="I252" s="230"/>
      <c r="J252" s="231"/>
      <c r="K252" s="232"/>
      <c r="L252" s="232"/>
      <c r="M252" s="232"/>
      <c r="N252" s="232"/>
      <c r="O252" s="232"/>
      <c r="P252" s="232"/>
      <c r="Q252" s="233"/>
      <c r="R252" s="255"/>
      <c r="S252" s="255"/>
      <c r="T252" s="284"/>
      <c r="U252" s="223">
        <f t="shared" si="64"/>
        <v>0</v>
      </c>
      <c r="V252" s="218">
        <f t="shared" si="64"/>
        <v>0</v>
      </c>
      <c r="W252" s="218">
        <f t="shared" si="64"/>
        <v>0</v>
      </c>
      <c r="X252" s="218">
        <f t="shared" si="64"/>
        <v>0</v>
      </c>
      <c r="Y252" s="212">
        <f t="shared" si="64"/>
        <v>0</v>
      </c>
      <c r="Z252" s="214">
        <f t="shared" si="63"/>
        <v>0</v>
      </c>
      <c r="AA252" s="218">
        <f t="shared" si="63"/>
        <v>0</v>
      </c>
      <c r="AB252" s="218">
        <f t="shared" si="63"/>
        <v>0</v>
      </c>
      <c r="AC252" s="218">
        <f t="shared" si="63"/>
        <v>0</v>
      </c>
      <c r="AD252" s="212">
        <f t="shared" si="63"/>
        <v>0</v>
      </c>
      <c r="AE252" s="252"/>
      <c r="AF252" s="252"/>
      <c r="AH252" s="249">
        <f t="shared" si="67"/>
        <v>0</v>
      </c>
      <c r="AI252" s="238"/>
      <c r="AJ252" s="238"/>
      <c r="AK252" s="238"/>
      <c r="AL252" s="239"/>
      <c r="AM252" s="254"/>
      <c r="AN252" s="262"/>
      <c r="AO252" s="249">
        <f t="shared" si="55"/>
        <v>0</v>
      </c>
      <c r="AP252" s="238"/>
      <c r="AQ252" s="238"/>
      <c r="AR252" s="238"/>
      <c r="AS252" s="242"/>
      <c r="AT252" s="214">
        <f t="shared" si="62"/>
        <v>0</v>
      </c>
      <c r="AU252" s="238"/>
      <c r="AV252" s="238"/>
      <c r="AW252" s="238"/>
      <c r="AX252" s="239"/>
      <c r="AY252" s="249">
        <f t="shared" si="56"/>
        <v>0</v>
      </c>
      <c r="AZ252" s="238"/>
      <c r="BA252" s="238"/>
      <c r="BB252" s="238"/>
      <c r="BC252" s="246"/>
      <c r="BD252" s="254"/>
      <c r="BE252" s="252"/>
      <c r="BF252" s="249">
        <f t="shared" si="57"/>
        <v>0</v>
      </c>
      <c r="BG252" s="238"/>
      <c r="BH252" s="238"/>
      <c r="BI252" s="238"/>
      <c r="BJ252" s="239"/>
      <c r="BK252" s="249">
        <f t="shared" si="58"/>
        <v>0</v>
      </c>
      <c r="BL252" s="238"/>
      <c r="BM252" s="238"/>
      <c r="BN252" s="238"/>
      <c r="BO252" s="246"/>
      <c r="BP252" s="223">
        <f t="shared" si="59"/>
        <v>0</v>
      </c>
      <c r="BQ252" s="238"/>
      <c r="BR252" s="238"/>
      <c r="BS252" s="238"/>
      <c r="BT252" s="246"/>
      <c r="BU252" s="249">
        <f t="shared" si="60"/>
        <v>0</v>
      </c>
      <c r="BV252" s="238"/>
      <c r="BW252" s="238"/>
      <c r="BX252" s="238"/>
      <c r="BY252" s="246"/>
      <c r="CA252" s="222">
        <v>235</v>
      </c>
      <c r="CF252" s="216">
        <f t="shared" si="66"/>
        <v>0</v>
      </c>
    </row>
    <row r="253" spans="1:84" x14ac:dyDescent="0.15">
      <c r="A253" s="213">
        <f t="shared" si="54"/>
        <v>239</v>
      </c>
      <c r="B253" s="236"/>
      <c r="C253" s="880"/>
      <c r="D253" s="133"/>
      <c r="E253" s="134"/>
      <c r="F253" s="135"/>
      <c r="G253" s="224"/>
      <c r="H253" s="263"/>
      <c r="I253" s="230"/>
      <c r="J253" s="231"/>
      <c r="K253" s="232"/>
      <c r="L253" s="232"/>
      <c r="M253" s="232"/>
      <c r="N253" s="232"/>
      <c r="O253" s="232"/>
      <c r="P253" s="232"/>
      <c r="Q253" s="233"/>
      <c r="R253" s="255"/>
      <c r="S253" s="255"/>
      <c r="T253" s="258"/>
      <c r="U253" s="223">
        <f t="shared" si="64"/>
        <v>0</v>
      </c>
      <c r="V253" s="218">
        <f t="shared" si="64"/>
        <v>0</v>
      </c>
      <c r="W253" s="218">
        <f t="shared" si="64"/>
        <v>0</v>
      </c>
      <c r="X253" s="218">
        <f t="shared" si="64"/>
        <v>0</v>
      </c>
      <c r="Y253" s="212">
        <f t="shared" si="64"/>
        <v>0</v>
      </c>
      <c r="Z253" s="214">
        <f t="shared" si="63"/>
        <v>0</v>
      </c>
      <c r="AA253" s="218">
        <f t="shared" si="63"/>
        <v>0</v>
      </c>
      <c r="AB253" s="218">
        <f t="shared" si="63"/>
        <v>0</v>
      </c>
      <c r="AC253" s="218">
        <f t="shared" si="63"/>
        <v>0</v>
      </c>
      <c r="AD253" s="212">
        <f t="shared" si="63"/>
        <v>0</v>
      </c>
      <c r="AE253" s="252"/>
      <c r="AF253" s="252"/>
      <c r="AH253" s="249">
        <f t="shared" si="67"/>
        <v>0</v>
      </c>
      <c r="AI253" s="238"/>
      <c r="AJ253" s="238"/>
      <c r="AK253" s="238"/>
      <c r="AL253" s="239"/>
      <c r="AM253" s="254"/>
      <c r="AN253" s="262"/>
      <c r="AO253" s="249">
        <f t="shared" si="55"/>
        <v>0</v>
      </c>
      <c r="AP253" s="238"/>
      <c r="AQ253" s="238"/>
      <c r="AR253" s="238"/>
      <c r="AS253" s="242"/>
      <c r="AT253" s="214">
        <f t="shared" si="62"/>
        <v>0</v>
      </c>
      <c r="AU253" s="238"/>
      <c r="AV253" s="238"/>
      <c r="AW253" s="238"/>
      <c r="AX253" s="239"/>
      <c r="AY253" s="249">
        <f t="shared" si="56"/>
        <v>0</v>
      </c>
      <c r="AZ253" s="238"/>
      <c r="BA253" s="238"/>
      <c r="BB253" s="238"/>
      <c r="BC253" s="246"/>
      <c r="BD253" s="254"/>
      <c r="BE253" s="252"/>
      <c r="BF253" s="249">
        <f t="shared" si="57"/>
        <v>0</v>
      </c>
      <c r="BG253" s="238"/>
      <c r="BH253" s="238"/>
      <c r="BI253" s="238"/>
      <c r="BJ253" s="239"/>
      <c r="BK253" s="249">
        <f t="shared" si="58"/>
        <v>0</v>
      </c>
      <c r="BL253" s="238"/>
      <c r="BM253" s="238"/>
      <c r="BN253" s="238"/>
      <c r="BO253" s="246"/>
      <c r="BP253" s="223">
        <f t="shared" si="59"/>
        <v>0</v>
      </c>
      <c r="BQ253" s="238"/>
      <c r="BR253" s="238"/>
      <c r="BS253" s="238"/>
      <c r="BT253" s="246"/>
      <c r="BU253" s="249">
        <f t="shared" si="60"/>
        <v>0</v>
      </c>
      <c r="BV253" s="238"/>
      <c r="BW253" s="238"/>
      <c r="BX253" s="238"/>
      <c r="BY253" s="246"/>
      <c r="CA253" s="222">
        <v>237</v>
      </c>
      <c r="CF253" s="216">
        <f t="shared" si="66"/>
        <v>0</v>
      </c>
    </row>
    <row r="254" spans="1:84" x14ac:dyDescent="0.15">
      <c r="A254" s="213">
        <f t="shared" si="54"/>
        <v>240</v>
      </c>
      <c r="B254" s="236"/>
      <c r="C254" s="880"/>
      <c r="D254" s="133"/>
      <c r="E254" s="134"/>
      <c r="F254" s="135"/>
      <c r="G254" s="224"/>
      <c r="H254" s="263"/>
      <c r="I254" s="230"/>
      <c r="J254" s="231"/>
      <c r="K254" s="232"/>
      <c r="L254" s="232"/>
      <c r="M254" s="232"/>
      <c r="N254" s="232"/>
      <c r="O254" s="232"/>
      <c r="P254" s="232"/>
      <c r="Q254" s="233"/>
      <c r="R254" s="255"/>
      <c r="S254" s="255"/>
      <c r="T254" s="258"/>
      <c r="U254" s="223">
        <f t="shared" si="64"/>
        <v>0</v>
      </c>
      <c r="V254" s="218">
        <f t="shared" si="64"/>
        <v>0</v>
      </c>
      <c r="W254" s="218">
        <f t="shared" si="64"/>
        <v>0</v>
      </c>
      <c r="X254" s="218">
        <f t="shared" si="64"/>
        <v>0</v>
      </c>
      <c r="Y254" s="212">
        <f t="shared" si="64"/>
        <v>0</v>
      </c>
      <c r="Z254" s="214">
        <f t="shared" si="63"/>
        <v>0</v>
      </c>
      <c r="AA254" s="218">
        <f t="shared" si="63"/>
        <v>0</v>
      </c>
      <c r="AB254" s="218">
        <f t="shared" si="63"/>
        <v>0</v>
      </c>
      <c r="AC254" s="218">
        <f t="shared" si="63"/>
        <v>0</v>
      </c>
      <c r="AD254" s="212">
        <f t="shared" si="63"/>
        <v>0</v>
      </c>
      <c r="AE254" s="252"/>
      <c r="AF254" s="252"/>
      <c r="AH254" s="249">
        <f t="shared" si="67"/>
        <v>0</v>
      </c>
      <c r="AI254" s="238"/>
      <c r="AJ254" s="238"/>
      <c r="AK254" s="238"/>
      <c r="AL254" s="239"/>
      <c r="AM254" s="254"/>
      <c r="AN254" s="262"/>
      <c r="AO254" s="249">
        <f t="shared" si="55"/>
        <v>0</v>
      </c>
      <c r="AP254" s="238"/>
      <c r="AQ254" s="238"/>
      <c r="AR254" s="238"/>
      <c r="AS254" s="242"/>
      <c r="AT254" s="214">
        <f t="shared" si="62"/>
        <v>0</v>
      </c>
      <c r="AU254" s="238"/>
      <c r="AV254" s="238"/>
      <c r="AW254" s="238"/>
      <c r="AX254" s="239"/>
      <c r="AY254" s="249">
        <f t="shared" si="56"/>
        <v>0</v>
      </c>
      <c r="AZ254" s="238"/>
      <c r="BA254" s="238"/>
      <c r="BB254" s="238"/>
      <c r="BC254" s="246"/>
      <c r="BD254" s="254"/>
      <c r="BE254" s="252"/>
      <c r="BF254" s="249">
        <f t="shared" si="57"/>
        <v>0</v>
      </c>
      <c r="BG254" s="238"/>
      <c r="BH254" s="238"/>
      <c r="BI254" s="238"/>
      <c r="BJ254" s="239"/>
      <c r="BK254" s="249">
        <f t="shared" si="58"/>
        <v>0</v>
      </c>
      <c r="BL254" s="238"/>
      <c r="BM254" s="238"/>
      <c r="BN254" s="238"/>
      <c r="BO254" s="246"/>
      <c r="BP254" s="223">
        <f t="shared" si="59"/>
        <v>0</v>
      </c>
      <c r="BQ254" s="238"/>
      <c r="BR254" s="238"/>
      <c r="BS254" s="238"/>
      <c r="BT254" s="246"/>
      <c r="BU254" s="249">
        <f t="shared" si="60"/>
        <v>0</v>
      </c>
      <c r="BV254" s="238"/>
      <c r="BW254" s="238"/>
      <c r="BX254" s="238"/>
      <c r="BY254" s="246"/>
      <c r="CA254" s="222">
        <v>238</v>
      </c>
      <c r="CF254" s="216">
        <f t="shared" si="66"/>
        <v>0</v>
      </c>
    </row>
    <row r="255" spans="1:84" x14ac:dyDescent="0.15">
      <c r="A255" s="213">
        <f t="shared" si="54"/>
        <v>241</v>
      </c>
      <c r="B255" s="236"/>
      <c r="C255" s="880"/>
      <c r="D255" s="133"/>
      <c r="E255" s="134"/>
      <c r="F255" s="135"/>
      <c r="G255" s="224"/>
      <c r="H255" s="898"/>
      <c r="I255" s="230"/>
      <c r="J255" s="231"/>
      <c r="K255" s="232"/>
      <c r="L255" s="232"/>
      <c r="M255" s="232"/>
      <c r="N255" s="232"/>
      <c r="O255" s="232"/>
      <c r="P255" s="232"/>
      <c r="Q255" s="233"/>
      <c r="R255" s="776"/>
      <c r="S255" s="776"/>
      <c r="T255" s="258"/>
      <c r="U255" s="223">
        <f t="shared" si="64"/>
        <v>0</v>
      </c>
      <c r="V255" s="218">
        <f t="shared" si="64"/>
        <v>0</v>
      </c>
      <c r="W255" s="218">
        <f t="shared" si="64"/>
        <v>0</v>
      </c>
      <c r="X255" s="218">
        <f t="shared" si="64"/>
        <v>0</v>
      </c>
      <c r="Y255" s="212">
        <f t="shared" si="64"/>
        <v>0</v>
      </c>
      <c r="Z255" s="214">
        <f t="shared" si="63"/>
        <v>0</v>
      </c>
      <c r="AA255" s="218">
        <f t="shared" si="63"/>
        <v>0</v>
      </c>
      <c r="AB255" s="218">
        <f t="shared" si="63"/>
        <v>0</v>
      </c>
      <c r="AC255" s="218">
        <f t="shared" si="63"/>
        <v>0</v>
      </c>
      <c r="AD255" s="212">
        <f t="shared" si="63"/>
        <v>0</v>
      </c>
      <c r="AE255" s="252"/>
      <c r="AF255" s="252"/>
      <c r="AH255" s="249">
        <f t="shared" si="67"/>
        <v>0</v>
      </c>
      <c r="AI255" s="238"/>
      <c r="AJ255" s="238"/>
      <c r="AK255" s="238"/>
      <c r="AL255" s="239"/>
      <c r="AM255" s="254"/>
      <c r="AN255" s="262"/>
      <c r="AO255" s="249">
        <f t="shared" si="55"/>
        <v>0</v>
      </c>
      <c r="AP255" s="238"/>
      <c r="AQ255" s="238"/>
      <c r="AR255" s="238"/>
      <c r="AS255" s="242"/>
      <c r="AT255" s="214">
        <f t="shared" si="62"/>
        <v>0</v>
      </c>
      <c r="AU255" s="238"/>
      <c r="AV255" s="238"/>
      <c r="AW255" s="238"/>
      <c r="AX255" s="239"/>
      <c r="AY255" s="249">
        <f t="shared" si="56"/>
        <v>0</v>
      </c>
      <c r="AZ255" s="238"/>
      <c r="BA255" s="238"/>
      <c r="BB255" s="238"/>
      <c r="BC255" s="246"/>
      <c r="BD255" s="254"/>
      <c r="BE255" s="252"/>
      <c r="BF255" s="249">
        <f t="shared" si="57"/>
        <v>0</v>
      </c>
      <c r="BG255" s="238"/>
      <c r="BH255" s="238"/>
      <c r="BI255" s="238"/>
      <c r="BJ255" s="239"/>
      <c r="BK255" s="249">
        <f t="shared" si="58"/>
        <v>0</v>
      </c>
      <c r="BL255" s="238"/>
      <c r="BM255" s="238"/>
      <c r="BN255" s="238"/>
      <c r="BO255" s="246"/>
      <c r="BP255" s="223">
        <f t="shared" si="59"/>
        <v>0</v>
      </c>
      <c r="BQ255" s="238"/>
      <c r="BR255" s="238"/>
      <c r="BS255" s="238"/>
      <c r="BT255" s="246"/>
      <c r="BU255" s="249">
        <f t="shared" si="60"/>
        <v>0</v>
      </c>
      <c r="BV255" s="238"/>
      <c r="BW255" s="238"/>
      <c r="BX255" s="238"/>
      <c r="BY255" s="246"/>
      <c r="CA255" s="222">
        <v>239</v>
      </c>
      <c r="CF255" s="216">
        <f t="shared" si="66"/>
        <v>0</v>
      </c>
    </row>
    <row r="256" spans="1:84" x14ac:dyDescent="0.15">
      <c r="A256" s="213">
        <f t="shared" si="54"/>
        <v>242</v>
      </c>
      <c r="B256" s="236"/>
      <c r="C256" s="880"/>
      <c r="D256" s="851"/>
      <c r="E256" s="134"/>
      <c r="F256" s="135"/>
      <c r="G256" s="447"/>
      <c r="H256" s="264"/>
      <c r="I256" s="230"/>
      <c r="J256" s="231"/>
      <c r="K256" s="232"/>
      <c r="L256" s="232"/>
      <c r="M256" s="232"/>
      <c r="N256" s="232"/>
      <c r="O256" s="232"/>
      <c r="P256" s="232"/>
      <c r="Q256" s="233"/>
      <c r="R256" s="256"/>
      <c r="S256" s="256"/>
      <c r="T256" s="258"/>
      <c r="U256" s="223">
        <f t="shared" si="64"/>
        <v>0</v>
      </c>
      <c r="V256" s="218">
        <f t="shared" si="64"/>
        <v>0</v>
      </c>
      <c r="W256" s="218">
        <f t="shared" si="64"/>
        <v>0</v>
      </c>
      <c r="X256" s="218">
        <f t="shared" si="64"/>
        <v>0</v>
      </c>
      <c r="Y256" s="212">
        <f t="shared" si="64"/>
        <v>0</v>
      </c>
      <c r="Z256" s="215">
        <f t="shared" si="63"/>
        <v>0</v>
      </c>
      <c r="AA256" s="218">
        <f t="shared" si="63"/>
        <v>0</v>
      </c>
      <c r="AB256" s="218">
        <f t="shared" si="63"/>
        <v>0</v>
      </c>
      <c r="AC256" s="218">
        <f t="shared" si="63"/>
        <v>0</v>
      </c>
      <c r="AD256" s="212">
        <f t="shared" si="63"/>
        <v>0</v>
      </c>
      <c r="AE256" s="252"/>
      <c r="AF256" s="252"/>
      <c r="AH256" s="249">
        <f t="shared" si="67"/>
        <v>0</v>
      </c>
      <c r="AI256" s="238"/>
      <c r="AJ256" s="238"/>
      <c r="AK256" s="238"/>
      <c r="AL256" s="239"/>
      <c r="AM256" s="254"/>
      <c r="AN256" s="262"/>
      <c r="AO256" s="249">
        <f t="shared" si="55"/>
        <v>0</v>
      </c>
      <c r="AP256" s="238"/>
      <c r="AQ256" s="238"/>
      <c r="AR256" s="238"/>
      <c r="AS256" s="242"/>
      <c r="AT256" s="214">
        <f t="shared" si="62"/>
        <v>0</v>
      </c>
      <c r="AU256" s="238"/>
      <c r="AV256" s="238"/>
      <c r="AW256" s="238"/>
      <c r="AX256" s="239"/>
      <c r="AY256" s="250">
        <f t="shared" si="56"/>
        <v>0</v>
      </c>
      <c r="AZ256" s="238"/>
      <c r="BA256" s="238"/>
      <c r="BB256" s="238"/>
      <c r="BC256" s="246"/>
      <c r="BD256" s="254"/>
      <c r="BE256" s="252"/>
      <c r="BF256" s="249">
        <f t="shared" si="57"/>
        <v>0</v>
      </c>
      <c r="BG256" s="238"/>
      <c r="BH256" s="238"/>
      <c r="BI256" s="238"/>
      <c r="BJ256" s="239"/>
      <c r="BK256" s="249">
        <f t="shared" si="58"/>
        <v>0</v>
      </c>
      <c r="BL256" s="238"/>
      <c r="BM256" s="238"/>
      <c r="BN256" s="238"/>
      <c r="BO256" s="246"/>
      <c r="BP256" s="223">
        <f t="shared" si="59"/>
        <v>0</v>
      </c>
      <c r="BQ256" s="238"/>
      <c r="BR256" s="238"/>
      <c r="BS256" s="238"/>
      <c r="BT256" s="246"/>
      <c r="BU256" s="249">
        <f t="shared" si="60"/>
        <v>0</v>
      </c>
      <c r="BV256" s="238"/>
      <c r="BW256" s="238"/>
      <c r="BX256" s="238"/>
      <c r="BY256" s="246"/>
      <c r="CA256" s="222">
        <v>240</v>
      </c>
      <c r="CF256" s="216">
        <f t="shared" si="66"/>
        <v>0</v>
      </c>
    </row>
    <row r="257" spans="1:84" x14ac:dyDescent="0.15">
      <c r="A257" s="213">
        <f t="shared" si="54"/>
        <v>243</v>
      </c>
      <c r="B257" s="236"/>
      <c r="C257" s="880"/>
      <c r="D257" s="133"/>
      <c r="E257" s="134"/>
      <c r="F257" s="135"/>
      <c r="G257" s="224"/>
      <c r="H257" s="263"/>
      <c r="I257" s="230"/>
      <c r="J257" s="231"/>
      <c r="K257" s="232"/>
      <c r="L257" s="232"/>
      <c r="M257" s="232"/>
      <c r="N257" s="232"/>
      <c r="O257" s="232"/>
      <c r="P257" s="232"/>
      <c r="Q257" s="233"/>
      <c r="R257" s="255"/>
      <c r="S257" s="255"/>
      <c r="T257" s="258"/>
      <c r="U257" s="223">
        <f t="shared" si="64"/>
        <v>0</v>
      </c>
      <c r="V257" s="218">
        <f t="shared" si="64"/>
        <v>0</v>
      </c>
      <c r="W257" s="218">
        <f t="shared" si="64"/>
        <v>0</v>
      </c>
      <c r="X257" s="218">
        <f t="shared" si="64"/>
        <v>0</v>
      </c>
      <c r="Y257" s="212">
        <f t="shared" si="64"/>
        <v>0</v>
      </c>
      <c r="Z257" s="214">
        <f t="shared" si="63"/>
        <v>0</v>
      </c>
      <c r="AA257" s="218">
        <f t="shared" si="63"/>
        <v>0</v>
      </c>
      <c r="AB257" s="218">
        <f t="shared" si="63"/>
        <v>0</v>
      </c>
      <c r="AC257" s="218">
        <f t="shared" si="63"/>
        <v>0</v>
      </c>
      <c r="AD257" s="212">
        <f t="shared" si="63"/>
        <v>0</v>
      </c>
      <c r="AE257" s="252"/>
      <c r="AF257" s="252"/>
      <c r="AH257" s="249">
        <f t="shared" si="67"/>
        <v>0</v>
      </c>
      <c r="AI257" s="238"/>
      <c r="AJ257" s="238"/>
      <c r="AK257" s="238"/>
      <c r="AL257" s="239"/>
      <c r="AM257" s="254"/>
      <c r="AN257" s="262"/>
      <c r="AO257" s="249">
        <f t="shared" si="55"/>
        <v>0</v>
      </c>
      <c r="AP257" s="238"/>
      <c r="AQ257" s="238"/>
      <c r="AR257" s="238"/>
      <c r="AS257" s="242"/>
      <c r="AT257" s="214">
        <f t="shared" si="62"/>
        <v>0</v>
      </c>
      <c r="AU257" s="238"/>
      <c r="AV257" s="238"/>
      <c r="AW257" s="238"/>
      <c r="AX257" s="239"/>
      <c r="AY257" s="249">
        <f t="shared" si="56"/>
        <v>0</v>
      </c>
      <c r="AZ257" s="238"/>
      <c r="BA257" s="238"/>
      <c r="BB257" s="238"/>
      <c r="BC257" s="246"/>
      <c r="BD257" s="254"/>
      <c r="BE257" s="252"/>
      <c r="BF257" s="249">
        <f t="shared" si="57"/>
        <v>0</v>
      </c>
      <c r="BG257" s="238"/>
      <c r="BH257" s="238"/>
      <c r="BI257" s="238"/>
      <c r="BJ257" s="239"/>
      <c r="BK257" s="249">
        <f t="shared" si="58"/>
        <v>0</v>
      </c>
      <c r="BL257" s="238"/>
      <c r="BM257" s="238"/>
      <c r="BN257" s="238"/>
      <c r="BO257" s="246"/>
      <c r="BP257" s="223">
        <f t="shared" si="59"/>
        <v>0</v>
      </c>
      <c r="BQ257" s="238"/>
      <c r="BR257" s="238"/>
      <c r="BS257" s="238"/>
      <c r="BT257" s="246"/>
      <c r="BU257" s="249">
        <f t="shared" si="60"/>
        <v>0</v>
      </c>
      <c r="BV257" s="238"/>
      <c r="BW257" s="238"/>
      <c r="BX257" s="238"/>
      <c r="BY257" s="246"/>
      <c r="CA257" s="222">
        <v>241</v>
      </c>
      <c r="CF257" s="216">
        <f t="shared" si="66"/>
        <v>0</v>
      </c>
    </row>
    <row r="258" spans="1:84" x14ac:dyDescent="0.15">
      <c r="A258" s="213">
        <f t="shared" si="54"/>
        <v>244</v>
      </c>
      <c r="B258" s="236"/>
      <c r="C258" s="880"/>
      <c r="D258" s="133"/>
      <c r="E258" s="134"/>
      <c r="F258" s="135"/>
      <c r="G258" s="224"/>
      <c r="H258" s="264"/>
      <c r="I258" s="230"/>
      <c r="J258" s="231"/>
      <c r="K258" s="232"/>
      <c r="L258" s="232"/>
      <c r="M258" s="232"/>
      <c r="N258" s="232"/>
      <c r="O258" s="232"/>
      <c r="P258" s="232"/>
      <c r="Q258" s="233"/>
      <c r="R258" s="256"/>
      <c r="S258" s="256"/>
      <c r="T258" s="258"/>
      <c r="U258" s="223">
        <f t="shared" si="64"/>
        <v>0</v>
      </c>
      <c r="V258" s="218">
        <f t="shared" si="64"/>
        <v>0</v>
      </c>
      <c r="W258" s="218">
        <f t="shared" si="64"/>
        <v>0</v>
      </c>
      <c r="X258" s="218">
        <f t="shared" si="64"/>
        <v>0</v>
      </c>
      <c r="Y258" s="212">
        <f t="shared" si="64"/>
        <v>0</v>
      </c>
      <c r="Z258" s="214">
        <f t="shared" si="63"/>
        <v>0</v>
      </c>
      <c r="AA258" s="218">
        <f t="shared" si="63"/>
        <v>0</v>
      </c>
      <c r="AB258" s="218">
        <f t="shared" si="63"/>
        <v>0</v>
      </c>
      <c r="AC258" s="218">
        <f t="shared" si="63"/>
        <v>0</v>
      </c>
      <c r="AD258" s="899">
        <f t="shared" si="63"/>
        <v>0</v>
      </c>
      <c r="AE258" s="395"/>
      <c r="AF258" s="395"/>
      <c r="AH258" s="249">
        <f>SUM(AI258:AL258)</f>
        <v>0</v>
      </c>
      <c r="AI258" s="238"/>
      <c r="AJ258" s="238"/>
      <c r="AK258" s="238"/>
      <c r="AL258" s="239"/>
      <c r="AM258" s="254"/>
      <c r="AN258" s="262"/>
      <c r="AO258" s="249">
        <f t="shared" si="55"/>
        <v>0</v>
      </c>
      <c r="AP258" s="238"/>
      <c r="AQ258" s="238"/>
      <c r="AR258" s="238"/>
      <c r="AS258" s="900"/>
      <c r="AT258" s="214">
        <f t="shared" si="62"/>
        <v>0</v>
      </c>
      <c r="AU258" s="238"/>
      <c r="AV258" s="238"/>
      <c r="AW258" s="238"/>
      <c r="AX258" s="239"/>
      <c r="AY258" s="249">
        <f t="shared" si="56"/>
        <v>0</v>
      </c>
      <c r="AZ258" s="238"/>
      <c r="BA258" s="238"/>
      <c r="BB258" s="238"/>
      <c r="BC258" s="901"/>
      <c r="BD258" s="254"/>
      <c r="BE258" s="252"/>
      <c r="BF258" s="249">
        <f t="shared" si="57"/>
        <v>0</v>
      </c>
      <c r="BG258" s="238"/>
      <c r="BH258" s="238"/>
      <c r="BI258" s="238"/>
      <c r="BJ258" s="239"/>
      <c r="BK258" s="249">
        <f t="shared" si="58"/>
        <v>0</v>
      </c>
      <c r="BL258" s="238"/>
      <c r="BM258" s="238"/>
      <c r="BN258" s="238"/>
      <c r="BO258" s="901"/>
      <c r="BP258" s="223">
        <f t="shared" si="59"/>
        <v>0</v>
      </c>
      <c r="BQ258" s="238"/>
      <c r="BR258" s="238"/>
      <c r="BS258" s="238"/>
      <c r="BT258" s="246"/>
      <c r="BU258" s="249">
        <f t="shared" si="60"/>
        <v>0</v>
      </c>
      <c r="BV258" s="238"/>
      <c r="BW258" s="238"/>
      <c r="BX258" s="238"/>
      <c r="BY258" s="901"/>
      <c r="CA258" s="222">
        <v>242</v>
      </c>
      <c r="CF258" s="216">
        <f t="shared" si="66"/>
        <v>0</v>
      </c>
    </row>
    <row r="259" spans="1:84" x14ac:dyDescent="0.15">
      <c r="A259" s="213">
        <f t="shared" si="54"/>
        <v>245</v>
      </c>
      <c r="B259" s="236"/>
      <c r="C259" s="136"/>
      <c r="D259" s="133"/>
      <c r="E259" s="127"/>
      <c r="F259" s="135"/>
      <c r="G259" s="225"/>
      <c r="H259" s="263"/>
      <c r="I259" s="230"/>
      <c r="J259" s="231"/>
      <c r="K259" s="232"/>
      <c r="L259" s="232"/>
      <c r="M259" s="232"/>
      <c r="N259" s="232"/>
      <c r="O259" s="232"/>
      <c r="P259" s="232"/>
      <c r="Q259" s="233"/>
      <c r="R259" s="255"/>
      <c r="S259" s="255"/>
      <c r="T259" s="284"/>
      <c r="U259" s="223">
        <f t="shared" si="64"/>
        <v>0</v>
      </c>
      <c r="V259" s="218">
        <f t="shared" si="64"/>
        <v>0</v>
      </c>
      <c r="W259" s="218">
        <f t="shared" si="64"/>
        <v>0</v>
      </c>
      <c r="X259" s="218">
        <f t="shared" si="64"/>
        <v>0</v>
      </c>
      <c r="Y259" s="212">
        <f t="shared" si="64"/>
        <v>0</v>
      </c>
      <c r="Z259" s="214">
        <f t="shared" si="63"/>
        <v>0</v>
      </c>
      <c r="AA259" s="218">
        <f t="shared" si="63"/>
        <v>0</v>
      </c>
      <c r="AB259" s="218">
        <f t="shared" si="63"/>
        <v>0</v>
      </c>
      <c r="AC259" s="218">
        <f t="shared" si="63"/>
        <v>0</v>
      </c>
      <c r="AD259" s="212">
        <f t="shared" si="63"/>
        <v>0</v>
      </c>
      <c r="AE259" s="252"/>
      <c r="AF259" s="252"/>
      <c r="AH259" s="249">
        <f>SUM(AI259:AL259)</f>
        <v>0</v>
      </c>
      <c r="AI259" s="238"/>
      <c r="AJ259" s="238"/>
      <c r="AK259" s="238"/>
      <c r="AL259" s="239"/>
      <c r="AM259" s="254"/>
      <c r="AN259" s="262"/>
      <c r="AO259" s="249">
        <f t="shared" si="55"/>
        <v>0</v>
      </c>
      <c r="AP259" s="238"/>
      <c r="AQ259" s="238"/>
      <c r="AR259" s="238"/>
      <c r="AS259" s="242"/>
      <c r="AT259" s="214">
        <f t="shared" si="62"/>
        <v>0</v>
      </c>
      <c r="AU259" s="238"/>
      <c r="AV259" s="238"/>
      <c r="AW259" s="238"/>
      <c r="AX259" s="239"/>
      <c r="AY259" s="249">
        <f t="shared" si="56"/>
        <v>0</v>
      </c>
      <c r="AZ259" s="238"/>
      <c r="BA259" s="238"/>
      <c r="BB259" s="238"/>
      <c r="BC259" s="246"/>
      <c r="BD259" s="254"/>
      <c r="BE259" s="252"/>
      <c r="BF259" s="249">
        <f t="shared" si="57"/>
        <v>0</v>
      </c>
      <c r="BG259" s="238"/>
      <c r="BH259" s="238"/>
      <c r="BI259" s="238"/>
      <c r="BJ259" s="239"/>
      <c r="BK259" s="249">
        <f t="shared" si="58"/>
        <v>0</v>
      </c>
      <c r="BL259" s="238"/>
      <c r="BM259" s="238"/>
      <c r="BN259" s="238"/>
      <c r="BO259" s="246"/>
      <c r="BP259" s="223">
        <f t="shared" si="59"/>
        <v>0</v>
      </c>
      <c r="BQ259" s="238"/>
      <c r="BR259" s="238"/>
      <c r="BS259" s="238"/>
      <c r="BT259" s="246"/>
      <c r="BU259" s="249">
        <f t="shared" si="60"/>
        <v>0</v>
      </c>
      <c r="BV259" s="238"/>
      <c r="BW259" s="238"/>
      <c r="BX259" s="238"/>
      <c r="BY259" s="246"/>
      <c r="CA259" s="222">
        <v>242.1</v>
      </c>
      <c r="CF259" s="216">
        <f t="shared" si="66"/>
        <v>0</v>
      </c>
    </row>
    <row r="260" spans="1:84" x14ac:dyDescent="0.15">
      <c r="A260" s="213">
        <f t="shared" si="54"/>
        <v>246</v>
      </c>
      <c r="B260" s="236"/>
      <c r="C260" s="880"/>
      <c r="D260" s="133"/>
      <c r="E260" s="134"/>
      <c r="F260" s="135"/>
      <c r="G260" s="224"/>
      <c r="H260" s="264"/>
      <c r="I260" s="230"/>
      <c r="J260" s="231"/>
      <c r="K260" s="232"/>
      <c r="L260" s="232"/>
      <c r="M260" s="232"/>
      <c r="N260" s="232"/>
      <c r="O260" s="232"/>
      <c r="P260" s="232"/>
      <c r="Q260" s="233"/>
      <c r="R260" s="256"/>
      <c r="S260" s="256"/>
      <c r="T260" s="258"/>
      <c r="U260" s="223">
        <f t="shared" si="64"/>
        <v>0</v>
      </c>
      <c r="V260" s="218">
        <f t="shared" si="64"/>
        <v>0</v>
      </c>
      <c r="W260" s="218">
        <f t="shared" si="64"/>
        <v>0</v>
      </c>
      <c r="X260" s="218">
        <f t="shared" si="64"/>
        <v>0</v>
      </c>
      <c r="Y260" s="212">
        <f t="shared" si="64"/>
        <v>0</v>
      </c>
      <c r="Z260" s="214">
        <f t="shared" si="63"/>
        <v>0</v>
      </c>
      <c r="AA260" s="218">
        <f t="shared" si="63"/>
        <v>0</v>
      </c>
      <c r="AB260" s="218">
        <f t="shared" si="63"/>
        <v>0</v>
      </c>
      <c r="AC260" s="218">
        <f t="shared" si="63"/>
        <v>0</v>
      </c>
      <c r="AD260" s="899">
        <f t="shared" si="63"/>
        <v>0</v>
      </c>
      <c r="AE260" s="395"/>
      <c r="AF260" s="395"/>
      <c r="AH260" s="249">
        <f t="shared" ref="AH260:AH320" si="68">SUM(AI260:AL260)</f>
        <v>0</v>
      </c>
      <c r="AI260" s="238"/>
      <c r="AJ260" s="238"/>
      <c r="AK260" s="238"/>
      <c r="AL260" s="239"/>
      <c r="AM260" s="254"/>
      <c r="AN260" s="262"/>
      <c r="AO260" s="249">
        <f t="shared" si="55"/>
        <v>0</v>
      </c>
      <c r="AP260" s="238"/>
      <c r="AQ260" s="238"/>
      <c r="AR260" s="238"/>
      <c r="AS260" s="900"/>
      <c r="AT260" s="214">
        <f t="shared" si="62"/>
        <v>0</v>
      </c>
      <c r="AU260" s="238"/>
      <c r="AV260" s="238"/>
      <c r="AW260" s="238"/>
      <c r="AX260" s="239"/>
      <c r="AY260" s="249">
        <f t="shared" si="56"/>
        <v>0</v>
      </c>
      <c r="AZ260" s="238"/>
      <c r="BA260" s="238"/>
      <c r="BB260" s="238"/>
      <c r="BC260" s="901"/>
      <c r="BD260" s="254"/>
      <c r="BE260" s="252"/>
      <c r="BF260" s="249">
        <f t="shared" si="57"/>
        <v>0</v>
      </c>
      <c r="BG260" s="238"/>
      <c r="BH260" s="238"/>
      <c r="BI260" s="238"/>
      <c r="BJ260" s="239"/>
      <c r="BK260" s="249">
        <f t="shared" si="58"/>
        <v>0</v>
      </c>
      <c r="BL260" s="238"/>
      <c r="BM260" s="238"/>
      <c r="BN260" s="238"/>
      <c r="BO260" s="901"/>
      <c r="BP260" s="223">
        <f t="shared" si="59"/>
        <v>0</v>
      </c>
      <c r="BQ260" s="238"/>
      <c r="BR260" s="238"/>
      <c r="BS260" s="238"/>
      <c r="BT260" s="246"/>
      <c r="BU260" s="249">
        <f t="shared" si="60"/>
        <v>0</v>
      </c>
      <c r="BV260" s="238"/>
      <c r="BW260" s="238"/>
      <c r="BX260" s="238"/>
      <c r="BY260" s="901"/>
      <c r="CA260" s="222">
        <v>242.2</v>
      </c>
      <c r="CF260" s="216">
        <f t="shared" si="66"/>
        <v>0</v>
      </c>
    </row>
    <row r="261" spans="1:84" x14ac:dyDescent="0.15">
      <c r="A261" s="213">
        <f t="shared" si="54"/>
        <v>247</v>
      </c>
      <c r="B261" s="236"/>
      <c r="C261" s="880"/>
      <c r="D261" s="133"/>
      <c r="E261" s="134"/>
      <c r="F261" s="135"/>
      <c r="G261" s="224"/>
      <c r="H261" s="264"/>
      <c r="I261" s="230"/>
      <c r="J261" s="231"/>
      <c r="K261" s="232"/>
      <c r="L261" s="232"/>
      <c r="M261" s="232"/>
      <c r="N261" s="232"/>
      <c r="O261" s="232"/>
      <c r="P261" s="232"/>
      <c r="Q261" s="233"/>
      <c r="R261" s="256"/>
      <c r="S261" s="256"/>
      <c r="T261" s="258"/>
      <c r="U261" s="223">
        <f t="shared" si="64"/>
        <v>0</v>
      </c>
      <c r="V261" s="218">
        <f t="shared" si="64"/>
        <v>0</v>
      </c>
      <c r="W261" s="218">
        <f t="shared" si="64"/>
        <v>0</v>
      </c>
      <c r="X261" s="218">
        <f t="shared" si="64"/>
        <v>0</v>
      </c>
      <c r="Y261" s="212">
        <f t="shared" si="64"/>
        <v>0</v>
      </c>
      <c r="Z261" s="214">
        <f t="shared" si="63"/>
        <v>0</v>
      </c>
      <c r="AA261" s="218">
        <f t="shared" si="63"/>
        <v>0</v>
      </c>
      <c r="AB261" s="218">
        <f t="shared" si="63"/>
        <v>0</v>
      </c>
      <c r="AC261" s="218">
        <f t="shared" si="63"/>
        <v>0</v>
      </c>
      <c r="AD261" s="899">
        <f t="shared" si="63"/>
        <v>0</v>
      </c>
      <c r="AE261" s="395"/>
      <c r="AF261" s="395"/>
      <c r="AH261" s="249">
        <f t="shared" si="68"/>
        <v>0</v>
      </c>
      <c r="AI261" s="238"/>
      <c r="AJ261" s="238"/>
      <c r="AK261" s="238"/>
      <c r="AL261" s="239"/>
      <c r="AM261" s="254"/>
      <c r="AN261" s="262"/>
      <c r="AO261" s="249">
        <f t="shared" si="55"/>
        <v>0</v>
      </c>
      <c r="AP261" s="238"/>
      <c r="AQ261" s="238"/>
      <c r="AR261" s="238"/>
      <c r="AS261" s="900"/>
      <c r="AT261" s="214">
        <f t="shared" si="62"/>
        <v>0</v>
      </c>
      <c r="AU261" s="238"/>
      <c r="AV261" s="238"/>
      <c r="AW261" s="238"/>
      <c r="AX261" s="239"/>
      <c r="AY261" s="249">
        <f t="shared" si="56"/>
        <v>0</v>
      </c>
      <c r="AZ261" s="238"/>
      <c r="BA261" s="238"/>
      <c r="BB261" s="238"/>
      <c r="BC261" s="901"/>
      <c r="BD261" s="254"/>
      <c r="BE261" s="252"/>
      <c r="BF261" s="249">
        <f t="shared" si="57"/>
        <v>0</v>
      </c>
      <c r="BG261" s="238"/>
      <c r="BH261" s="238"/>
      <c r="BI261" s="238"/>
      <c r="BJ261" s="239"/>
      <c r="BK261" s="249">
        <f t="shared" si="58"/>
        <v>0</v>
      </c>
      <c r="BL261" s="238"/>
      <c r="BM261" s="238"/>
      <c r="BN261" s="238"/>
      <c r="BO261" s="901"/>
      <c r="BP261" s="223">
        <f t="shared" si="59"/>
        <v>0</v>
      </c>
      <c r="BQ261" s="238"/>
      <c r="BR261" s="238"/>
      <c r="BS261" s="238"/>
      <c r="BT261" s="246"/>
      <c r="BU261" s="249">
        <f t="shared" si="60"/>
        <v>0</v>
      </c>
      <c r="BV261" s="238"/>
      <c r="BW261" s="238"/>
      <c r="BX261" s="238"/>
      <c r="BY261" s="901"/>
      <c r="CA261" s="222">
        <v>242.3</v>
      </c>
      <c r="CF261" s="216">
        <f t="shared" si="66"/>
        <v>0</v>
      </c>
    </row>
    <row r="262" spans="1:84" x14ac:dyDescent="0.15">
      <c r="A262" s="213">
        <f t="shared" si="54"/>
        <v>248</v>
      </c>
      <c r="B262" s="236"/>
      <c r="C262" s="880"/>
      <c r="D262" s="133"/>
      <c r="E262" s="134"/>
      <c r="F262" s="135"/>
      <c r="G262" s="224"/>
      <c r="H262" s="264"/>
      <c r="I262" s="230"/>
      <c r="J262" s="231"/>
      <c r="K262" s="232"/>
      <c r="L262" s="232"/>
      <c r="M262" s="232"/>
      <c r="N262" s="232"/>
      <c r="O262" s="232"/>
      <c r="P262" s="232"/>
      <c r="Q262" s="233"/>
      <c r="R262" s="256"/>
      <c r="S262" s="256"/>
      <c r="T262" s="258"/>
      <c r="U262" s="223">
        <f t="shared" si="64"/>
        <v>0</v>
      </c>
      <c r="V262" s="218">
        <f t="shared" si="64"/>
        <v>0</v>
      </c>
      <c r="W262" s="218">
        <f t="shared" si="64"/>
        <v>0</v>
      </c>
      <c r="X262" s="218">
        <f t="shared" si="64"/>
        <v>0</v>
      </c>
      <c r="Y262" s="212">
        <f t="shared" si="64"/>
        <v>0</v>
      </c>
      <c r="Z262" s="214">
        <f t="shared" si="63"/>
        <v>0</v>
      </c>
      <c r="AA262" s="218">
        <f t="shared" si="63"/>
        <v>0</v>
      </c>
      <c r="AB262" s="218">
        <f t="shared" si="63"/>
        <v>0</v>
      </c>
      <c r="AC262" s="218">
        <f t="shared" si="63"/>
        <v>0</v>
      </c>
      <c r="AD262" s="899">
        <f t="shared" si="63"/>
        <v>0</v>
      </c>
      <c r="AE262" s="395"/>
      <c r="AF262" s="395"/>
      <c r="AH262" s="249">
        <f t="shared" si="68"/>
        <v>0</v>
      </c>
      <c r="AI262" s="238"/>
      <c r="AJ262" s="238"/>
      <c r="AK262" s="238"/>
      <c r="AL262" s="239"/>
      <c r="AM262" s="254"/>
      <c r="AN262" s="262"/>
      <c r="AO262" s="249">
        <f t="shared" si="55"/>
        <v>0</v>
      </c>
      <c r="AP262" s="238"/>
      <c r="AQ262" s="238"/>
      <c r="AR262" s="238"/>
      <c r="AS262" s="900"/>
      <c r="AT262" s="214">
        <f t="shared" si="62"/>
        <v>0</v>
      </c>
      <c r="AU262" s="238"/>
      <c r="AV262" s="238"/>
      <c r="AW262" s="238"/>
      <c r="AX262" s="239"/>
      <c r="AY262" s="249">
        <f t="shared" si="56"/>
        <v>0</v>
      </c>
      <c r="AZ262" s="238"/>
      <c r="BA262" s="238"/>
      <c r="BB262" s="238"/>
      <c r="BC262" s="901"/>
      <c r="BD262" s="254"/>
      <c r="BE262" s="252"/>
      <c r="BF262" s="249">
        <f t="shared" si="57"/>
        <v>0</v>
      </c>
      <c r="BG262" s="238"/>
      <c r="BH262" s="238"/>
      <c r="BI262" s="238"/>
      <c r="BJ262" s="239"/>
      <c r="BK262" s="249">
        <f t="shared" si="58"/>
        <v>0</v>
      </c>
      <c r="BL262" s="238"/>
      <c r="BM262" s="238"/>
      <c r="BN262" s="238"/>
      <c r="BO262" s="901"/>
      <c r="BP262" s="223">
        <f t="shared" si="59"/>
        <v>0</v>
      </c>
      <c r="BQ262" s="238"/>
      <c r="BR262" s="238"/>
      <c r="BS262" s="238"/>
      <c r="BT262" s="246"/>
      <c r="BU262" s="249">
        <f t="shared" si="60"/>
        <v>0</v>
      </c>
      <c r="BV262" s="238"/>
      <c r="BW262" s="238"/>
      <c r="BX262" s="238"/>
      <c r="BY262" s="901"/>
      <c r="CA262" s="222">
        <v>242.4</v>
      </c>
    </row>
    <row r="263" spans="1:84" x14ac:dyDescent="0.15">
      <c r="A263" s="213">
        <f t="shared" si="54"/>
        <v>249</v>
      </c>
      <c r="B263" s="236"/>
      <c r="C263" s="880"/>
      <c r="D263" s="133"/>
      <c r="E263" s="134"/>
      <c r="F263" s="135"/>
      <c r="G263" s="224"/>
      <c r="H263" s="263"/>
      <c r="I263" s="230"/>
      <c r="J263" s="231"/>
      <c r="K263" s="232"/>
      <c r="L263" s="232"/>
      <c r="M263" s="232"/>
      <c r="N263" s="232"/>
      <c r="O263" s="232"/>
      <c r="P263" s="232"/>
      <c r="Q263" s="233"/>
      <c r="R263" s="255"/>
      <c r="S263" s="255"/>
      <c r="T263" s="258"/>
      <c r="U263" s="223">
        <f t="shared" si="64"/>
        <v>0</v>
      </c>
      <c r="V263" s="218">
        <f t="shared" si="64"/>
        <v>0</v>
      </c>
      <c r="W263" s="218">
        <f t="shared" si="64"/>
        <v>0</v>
      </c>
      <c r="X263" s="218">
        <f t="shared" si="64"/>
        <v>0</v>
      </c>
      <c r="Y263" s="212">
        <f t="shared" si="64"/>
        <v>0</v>
      </c>
      <c r="Z263" s="214">
        <f t="shared" si="63"/>
        <v>0</v>
      </c>
      <c r="AA263" s="218">
        <f t="shared" si="63"/>
        <v>0</v>
      </c>
      <c r="AB263" s="218">
        <f t="shared" si="63"/>
        <v>0</v>
      </c>
      <c r="AC263" s="218">
        <f t="shared" si="63"/>
        <v>0</v>
      </c>
      <c r="AD263" s="212">
        <f t="shared" si="63"/>
        <v>0</v>
      </c>
      <c r="AE263" s="252"/>
      <c r="AF263" s="252"/>
      <c r="AH263" s="249">
        <f t="shared" si="68"/>
        <v>0</v>
      </c>
      <c r="AI263" s="238"/>
      <c r="AJ263" s="238"/>
      <c r="AK263" s="238"/>
      <c r="AL263" s="239"/>
      <c r="AM263" s="254"/>
      <c r="AN263" s="262"/>
      <c r="AO263" s="249">
        <f t="shared" si="55"/>
        <v>0</v>
      </c>
      <c r="AP263" s="238"/>
      <c r="AQ263" s="238"/>
      <c r="AR263" s="238"/>
      <c r="AS263" s="242"/>
      <c r="AT263" s="214">
        <f t="shared" si="62"/>
        <v>0</v>
      </c>
      <c r="AU263" s="238"/>
      <c r="AV263" s="238"/>
      <c r="AW263" s="238"/>
      <c r="AX263" s="239"/>
      <c r="AY263" s="249">
        <f t="shared" si="56"/>
        <v>0</v>
      </c>
      <c r="AZ263" s="238"/>
      <c r="BA263" s="238"/>
      <c r="BB263" s="238"/>
      <c r="BC263" s="246"/>
      <c r="BD263" s="254"/>
      <c r="BE263" s="252"/>
      <c r="BF263" s="249">
        <f t="shared" si="57"/>
        <v>0</v>
      </c>
      <c r="BG263" s="238"/>
      <c r="BH263" s="238"/>
      <c r="BI263" s="238"/>
      <c r="BJ263" s="239"/>
      <c r="BK263" s="249">
        <f t="shared" si="58"/>
        <v>0</v>
      </c>
      <c r="BL263" s="238"/>
      <c r="BM263" s="238"/>
      <c r="BN263" s="238"/>
      <c r="BO263" s="246"/>
      <c r="BP263" s="223">
        <f t="shared" si="59"/>
        <v>0</v>
      </c>
      <c r="BQ263" s="238"/>
      <c r="BR263" s="238"/>
      <c r="BS263" s="238"/>
      <c r="BT263" s="246"/>
      <c r="BU263" s="249">
        <f t="shared" si="60"/>
        <v>0</v>
      </c>
      <c r="BV263" s="238"/>
      <c r="BW263" s="238"/>
      <c r="BX263" s="238"/>
      <c r="BY263" s="246"/>
      <c r="CA263" s="222">
        <v>243</v>
      </c>
      <c r="CF263" s="216">
        <f t="shared" ref="CF263:CF298" si="69">+T263-Z263</f>
        <v>0</v>
      </c>
    </row>
    <row r="264" spans="1:84" x14ac:dyDescent="0.15">
      <c r="A264" s="213">
        <f t="shared" si="54"/>
        <v>250</v>
      </c>
      <c r="B264" s="236"/>
      <c r="C264" s="880"/>
      <c r="D264" s="133"/>
      <c r="E264" s="134"/>
      <c r="F264" s="135"/>
      <c r="G264" s="224"/>
      <c r="H264" s="263"/>
      <c r="I264" s="230"/>
      <c r="J264" s="231"/>
      <c r="K264" s="232"/>
      <c r="L264" s="232"/>
      <c r="M264" s="232"/>
      <c r="N264" s="232"/>
      <c r="O264" s="232"/>
      <c r="P264" s="232"/>
      <c r="Q264" s="233"/>
      <c r="R264" s="255"/>
      <c r="S264" s="255"/>
      <c r="T264" s="258"/>
      <c r="U264" s="223">
        <f t="shared" si="64"/>
        <v>0</v>
      </c>
      <c r="V264" s="218">
        <f t="shared" si="64"/>
        <v>0</v>
      </c>
      <c r="W264" s="218">
        <f t="shared" si="64"/>
        <v>0</v>
      </c>
      <c r="X264" s="218">
        <f t="shared" si="64"/>
        <v>0</v>
      </c>
      <c r="Y264" s="212">
        <f t="shared" si="64"/>
        <v>0</v>
      </c>
      <c r="Z264" s="214">
        <f t="shared" si="63"/>
        <v>0</v>
      </c>
      <c r="AA264" s="218">
        <f t="shared" si="63"/>
        <v>0</v>
      </c>
      <c r="AB264" s="218">
        <f t="shared" si="63"/>
        <v>0</v>
      </c>
      <c r="AC264" s="218">
        <f t="shared" si="63"/>
        <v>0</v>
      </c>
      <c r="AD264" s="212">
        <f t="shared" si="63"/>
        <v>0</v>
      </c>
      <c r="AE264" s="252"/>
      <c r="AF264" s="252"/>
      <c r="AH264" s="249">
        <f t="shared" si="68"/>
        <v>0</v>
      </c>
      <c r="AI264" s="238"/>
      <c r="AJ264" s="238"/>
      <c r="AK264" s="238"/>
      <c r="AL264" s="239"/>
      <c r="AM264" s="254"/>
      <c r="AN264" s="262"/>
      <c r="AO264" s="249">
        <f t="shared" si="55"/>
        <v>0</v>
      </c>
      <c r="AP264" s="238"/>
      <c r="AQ264" s="238"/>
      <c r="AR264" s="238"/>
      <c r="AS264" s="242"/>
      <c r="AT264" s="214">
        <f t="shared" si="62"/>
        <v>0</v>
      </c>
      <c r="AU264" s="238"/>
      <c r="AV264" s="238"/>
      <c r="AW264" s="238"/>
      <c r="AX264" s="239"/>
      <c r="AY264" s="249">
        <f t="shared" si="56"/>
        <v>0</v>
      </c>
      <c r="AZ264" s="238"/>
      <c r="BA264" s="238"/>
      <c r="BB264" s="238"/>
      <c r="BC264" s="246"/>
      <c r="BD264" s="254"/>
      <c r="BE264" s="252"/>
      <c r="BF264" s="249">
        <f t="shared" si="57"/>
        <v>0</v>
      </c>
      <c r="BG264" s="238"/>
      <c r="BH264" s="238"/>
      <c r="BI264" s="238"/>
      <c r="BJ264" s="239"/>
      <c r="BK264" s="249">
        <f t="shared" si="58"/>
        <v>0</v>
      </c>
      <c r="BL264" s="238"/>
      <c r="BM264" s="238"/>
      <c r="BN264" s="238"/>
      <c r="BO264" s="246"/>
      <c r="BP264" s="223">
        <f t="shared" si="59"/>
        <v>0</v>
      </c>
      <c r="BQ264" s="238"/>
      <c r="BR264" s="238"/>
      <c r="BS264" s="238"/>
      <c r="BT264" s="246"/>
      <c r="BU264" s="249">
        <f t="shared" si="60"/>
        <v>0</v>
      </c>
      <c r="BV264" s="238"/>
      <c r="BW264" s="238"/>
      <c r="BX264" s="238"/>
      <c r="BY264" s="246"/>
      <c r="CA264" s="222">
        <v>244</v>
      </c>
      <c r="CF264" s="216">
        <f t="shared" si="69"/>
        <v>0</v>
      </c>
    </row>
    <row r="265" spans="1:84" x14ac:dyDescent="0.15">
      <c r="A265" s="213">
        <f t="shared" si="54"/>
        <v>251</v>
      </c>
      <c r="B265" s="236"/>
      <c r="C265" s="880"/>
      <c r="D265" s="133"/>
      <c r="E265" s="134"/>
      <c r="F265" s="135"/>
      <c r="G265" s="224"/>
      <c r="H265" s="263"/>
      <c r="I265" s="230"/>
      <c r="J265" s="231"/>
      <c r="K265" s="232"/>
      <c r="L265" s="232"/>
      <c r="M265" s="232"/>
      <c r="N265" s="232"/>
      <c r="O265" s="232"/>
      <c r="P265" s="232"/>
      <c r="Q265" s="233"/>
      <c r="R265" s="255"/>
      <c r="S265" s="255"/>
      <c r="T265" s="258"/>
      <c r="U265" s="223">
        <f t="shared" si="64"/>
        <v>0</v>
      </c>
      <c r="V265" s="218">
        <f t="shared" si="64"/>
        <v>0</v>
      </c>
      <c r="W265" s="218">
        <f t="shared" si="64"/>
        <v>0</v>
      </c>
      <c r="X265" s="218">
        <f t="shared" si="64"/>
        <v>0</v>
      </c>
      <c r="Y265" s="212">
        <f t="shared" si="64"/>
        <v>0</v>
      </c>
      <c r="Z265" s="214">
        <f t="shared" si="63"/>
        <v>0</v>
      </c>
      <c r="AA265" s="218">
        <f t="shared" si="63"/>
        <v>0</v>
      </c>
      <c r="AB265" s="218">
        <f t="shared" si="63"/>
        <v>0</v>
      </c>
      <c r="AC265" s="218">
        <f t="shared" si="63"/>
        <v>0</v>
      </c>
      <c r="AD265" s="212">
        <f t="shared" si="63"/>
        <v>0</v>
      </c>
      <c r="AE265" s="252"/>
      <c r="AF265" s="252"/>
      <c r="AH265" s="249">
        <f t="shared" si="68"/>
        <v>0</v>
      </c>
      <c r="AI265" s="238"/>
      <c r="AJ265" s="238"/>
      <c r="AK265" s="238"/>
      <c r="AL265" s="239"/>
      <c r="AM265" s="254"/>
      <c r="AN265" s="262"/>
      <c r="AO265" s="249">
        <f t="shared" si="55"/>
        <v>0</v>
      </c>
      <c r="AP265" s="238"/>
      <c r="AQ265" s="238"/>
      <c r="AR265" s="238"/>
      <c r="AS265" s="242"/>
      <c r="AT265" s="214">
        <f t="shared" si="62"/>
        <v>0</v>
      </c>
      <c r="AU265" s="238"/>
      <c r="AV265" s="238"/>
      <c r="AW265" s="238"/>
      <c r="AX265" s="239"/>
      <c r="AY265" s="249">
        <f t="shared" si="56"/>
        <v>0</v>
      </c>
      <c r="AZ265" s="238"/>
      <c r="BA265" s="238"/>
      <c r="BB265" s="238"/>
      <c r="BC265" s="246"/>
      <c r="BD265" s="254"/>
      <c r="BE265" s="252"/>
      <c r="BF265" s="249">
        <f t="shared" si="57"/>
        <v>0</v>
      </c>
      <c r="BG265" s="238"/>
      <c r="BH265" s="238"/>
      <c r="BI265" s="238"/>
      <c r="BJ265" s="239"/>
      <c r="BK265" s="249">
        <f t="shared" si="58"/>
        <v>0</v>
      </c>
      <c r="BL265" s="238"/>
      <c r="BM265" s="238"/>
      <c r="BN265" s="238"/>
      <c r="BO265" s="246"/>
      <c r="BP265" s="223">
        <f t="shared" si="59"/>
        <v>0</v>
      </c>
      <c r="BQ265" s="238"/>
      <c r="BR265" s="238"/>
      <c r="BS265" s="238"/>
      <c r="BT265" s="246"/>
      <c r="BU265" s="249">
        <f t="shared" si="60"/>
        <v>0</v>
      </c>
      <c r="BV265" s="238"/>
      <c r="BW265" s="238"/>
      <c r="BX265" s="238"/>
      <c r="BY265" s="246"/>
      <c r="CA265" s="222">
        <v>245</v>
      </c>
      <c r="CF265" s="216">
        <f t="shared" si="69"/>
        <v>0</v>
      </c>
    </row>
    <row r="266" spans="1:84" x14ac:dyDescent="0.15">
      <c r="A266" s="213">
        <f t="shared" si="54"/>
        <v>252</v>
      </c>
      <c r="B266" s="236"/>
      <c r="C266" s="880"/>
      <c r="D266" s="133"/>
      <c r="E266" s="134"/>
      <c r="F266" s="135"/>
      <c r="G266" s="224"/>
      <c r="H266" s="263"/>
      <c r="I266" s="230"/>
      <c r="J266" s="231"/>
      <c r="K266" s="232"/>
      <c r="L266" s="232"/>
      <c r="M266" s="232"/>
      <c r="N266" s="232"/>
      <c r="O266" s="232"/>
      <c r="P266" s="232"/>
      <c r="Q266" s="233"/>
      <c r="R266" s="255"/>
      <c r="S266" s="255"/>
      <c r="T266" s="258"/>
      <c r="U266" s="223">
        <f t="shared" si="64"/>
        <v>0</v>
      </c>
      <c r="V266" s="218">
        <f t="shared" si="64"/>
        <v>0</v>
      </c>
      <c r="W266" s="218">
        <f t="shared" si="64"/>
        <v>0</v>
      </c>
      <c r="X266" s="218">
        <f t="shared" si="64"/>
        <v>0</v>
      </c>
      <c r="Y266" s="212">
        <f t="shared" si="64"/>
        <v>0</v>
      </c>
      <c r="Z266" s="214">
        <f t="shared" si="63"/>
        <v>0</v>
      </c>
      <c r="AA266" s="218">
        <f t="shared" si="63"/>
        <v>0</v>
      </c>
      <c r="AB266" s="218">
        <f t="shared" si="63"/>
        <v>0</v>
      </c>
      <c r="AC266" s="218">
        <f t="shared" si="63"/>
        <v>0</v>
      </c>
      <c r="AD266" s="212">
        <f t="shared" si="63"/>
        <v>0</v>
      </c>
      <c r="AE266" s="252"/>
      <c r="AF266" s="252"/>
      <c r="AH266" s="249">
        <f t="shared" si="68"/>
        <v>0</v>
      </c>
      <c r="AI266" s="238"/>
      <c r="AJ266" s="238"/>
      <c r="AK266" s="238"/>
      <c r="AL266" s="239"/>
      <c r="AM266" s="254"/>
      <c r="AN266" s="262"/>
      <c r="AO266" s="249">
        <f t="shared" si="55"/>
        <v>0</v>
      </c>
      <c r="AP266" s="238"/>
      <c r="AQ266" s="238"/>
      <c r="AR266" s="238"/>
      <c r="AS266" s="242"/>
      <c r="AT266" s="214">
        <f t="shared" si="62"/>
        <v>0</v>
      </c>
      <c r="AU266" s="238"/>
      <c r="AV266" s="238"/>
      <c r="AW266" s="238"/>
      <c r="AX266" s="239"/>
      <c r="AY266" s="249">
        <f t="shared" si="56"/>
        <v>0</v>
      </c>
      <c r="AZ266" s="238"/>
      <c r="BA266" s="238"/>
      <c r="BB266" s="238"/>
      <c r="BC266" s="246"/>
      <c r="BD266" s="254"/>
      <c r="BE266" s="252"/>
      <c r="BF266" s="249">
        <f t="shared" si="57"/>
        <v>0</v>
      </c>
      <c r="BG266" s="238"/>
      <c r="BH266" s="238"/>
      <c r="BI266" s="238"/>
      <c r="BJ266" s="239"/>
      <c r="BK266" s="249">
        <f t="shared" si="58"/>
        <v>0</v>
      </c>
      <c r="BL266" s="238"/>
      <c r="BM266" s="238"/>
      <c r="BN266" s="238"/>
      <c r="BO266" s="246"/>
      <c r="BP266" s="223">
        <f t="shared" si="59"/>
        <v>0</v>
      </c>
      <c r="BQ266" s="238"/>
      <c r="BR266" s="238"/>
      <c r="BS266" s="238"/>
      <c r="BT266" s="246"/>
      <c r="BU266" s="249">
        <f t="shared" si="60"/>
        <v>0</v>
      </c>
      <c r="BV266" s="238"/>
      <c r="BW266" s="238"/>
      <c r="BX266" s="238"/>
      <c r="BY266" s="246"/>
      <c r="CA266" s="222">
        <v>246</v>
      </c>
      <c r="CF266" s="216">
        <f t="shared" si="69"/>
        <v>0</v>
      </c>
    </row>
    <row r="267" spans="1:84" x14ac:dyDescent="0.15">
      <c r="A267" s="213">
        <f t="shared" si="54"/>
        <v>253</v>
      </c>
      <c r="B267" s="236"/>
      <c r="C267" s="880"/>
      <c r="D267" s="133"/>
      <c r="E267" s="134"/>
      <c r="F267" s="135"/>
      <c r="G267" s="224"/>
      <c r="H267" s="263"/>
      <c r="I267" s="230"/>
      <c r="J267" s="231"/>
      <c r="K267" s="232"/>
      <c r="L267" s="232"/>
      <c r="M267" s="232"/>
      <c r="N267" s="232"/>
      <c r="O267" s="232"/>
      <c r="P267" s="232"/>
      <c r="Q267" s="233"/>
      <c r="R267" s="255"/>
      <c r="S267" s="255"/>
      <c r="T267" s="258"/>
      <c r="U267" s="223">
        <f t="shared" si="64"/>
        <v>0</v>
      </c>
      <c r="V267" s="218">
        <f t="shared" si="64"/>
        <v>0</v>
      </c>
      <c r="W267" s="218">
        <f t="shared" si="64"/>
        <v>0</v>
      </c>
      <c r="X267" s="218">
        <f t="shared" si="64"/>
        <v>0</v>
      </c>
      <c r="Y267" s="212">
        <f t="shared" si="64"/>
        <v>0</v>
      </c>
      <c r="Z267" s="214">
        <f t="shared" si="63"/>
        <v>0</v>
      </c>
      <c r="AA267" s="218">
        <f t="shared" si="63"/>
        <v>0</v>
      </c>
      <c r="AB267" s="218">
        <f t="shared" si="63"/>
        <v>0</v>
      </c>
      <c r="AC267" s="218">
        <f t="shared" si="63"/>
        <v>0</v>
      </c>
      <c r="AD267" s="212">
        <f t="shared" si="63"/>
        <v>0</v>
      </c>
      <c r="AE267" s="252"/>
      <c r="AF267" s="252"/>
      <c r="AH267" s="249">
        <f t="shared" si="68"/>
        <v>0</v>
      </c>
      <c r="AI267" s="238"/>
      <c r="AJ267" s="238"/>
      <c r="AK267" s="238"/>
      <c r="AL267" s="239"/>
      <c r="AM267" s="254"/>
      <c r="AN267" s="262"/>
      <c r="AO267" s="249">
        <f t="shared" si="55"/>
        <v>0</v>
      </c>
      <c r="AP267" s="238"/>
      <c r="AQ267" s="238"/>
      <c r="AR267" s="238"/>
      <c r="AS267" s="242"/>
      <c r="AT267" s="214">
        <f t="shared" si="62"/>
        <v>0</v>
      </c>
      <c r="AU267" s="238"/>
      <c r="AV267" s="238"/>
      <c r="AW267" s="238"/>
      <c r="AX267" s="239"/>
      <c r="AY267" s="249">
        <f t="shared" si="56"/>
        <v>0</v>
      </c>
      <c r="AZ267" s="238"/>
      <c r="BA267" s="238"/>
      <c r="BB267" s="238"/>
      <c r="BC267" s="246"/>
      <c r="BD267" s="254"/>
      <c r="BE267" s="252"/>
      <c r="BF267" s="249">
        <f t="shared" si="57"/>
        <v>0</v>
      </c>
      <c r="BG267" s="238"/>
      <c r="BH267" s="238"/>
      <c r="BI267" s="238"/>
      <c r="BJ267" s="239"/>
      <c r="BK267" s="249">
        <f t="shared" si="58"/>
        <v>0</v>
      </c>
      <c r="BL267" s="238"/>
      <c r="BM267" s="238"/>
      <c r="BN267" s="238"/>
      <c r="BO267" s="246"/>
      <c r="BP267" s="223">
        <f t="shared" si="59"/>
        <v>0</v>
      </c>
      <c r="BQ267" s="238"/>
      <c r="BR267" s="238"/>
      <c r="BS267" s="238"/>
      <c r="BT267" s="246"/>
      <c r="BU267" s="249">
        <f t="shared" si="60"/>
        <v>0</v>
      </c>
      <c r="BV267" s="238"/>
      <c r="BW267" s="238"/>
      <c r="BX267" s="238"/>
      <c r="BY267" s="246"/>
      <c r="CA267" s="222">
        <v>247</v>
      </c>
      <c r="CF267" s="216">
        <f t="shared" si="69"/>
        <v>0</v>
      </c>
    </row>
    <row r="268" spans="1:84" x14ac:dyDescent="0.15">
      <c r="A268" s="213">
        <f t="shared" si="54"/>
        <v>254</v>
      </c>
      <c r="B268" s="236"/>
      <c r="C268" s="880"/>
      <c r="D268" s="133"/>
      <c r="E268" s="134"/>
      <c r="F268" s="135"/>
      <c r="G268" s="224"/>
      <c r="H268" s="263"/>
      <c r="I268" s="230"/>
      <c r="J268" s="231"/>
      <c r="K268" s="232"/>
      <c r="L268" s="232"/>
      <c r="M268" s="232"/>
      <c r="N268" s="232"/>
      <c r="O268" s="232"/>
      <c r="P268" s="232"/>
      <c r="Q268" s="233"/>
      <c r="R268" s="255"/>
      <c r="S268" s="255"/>
      <c r="T268" s="258"/>
      <c r="U268" s="223">
        <f t="shared" si="64"/>
        <v>0</v>
      </c>
      <c r="V268" s="218">
        <f t="shared" si="64"/>
        <v>0</v>
      </c>
      <c r="W268" s="218">
        <f t="shared" si="64"/>
        <v>0</v>
      </c>
      <c r="X268" s="218">
        <f t="shared" si="64"/>
        <v>0</v>
      </c>
      <c r="Y268" s="212">
        <f t="shared" si="64"/>
        <v>0</v>
      </c>
      <c r="Z268" s="214">
        <f t="shared" si="63"/>
        <v>0</v>
      </c>
      <c r="AA268" s="218">
        <f t="shared" si="63"/>
        <v>0</v>
      </c>
      <c r="AB268" s="218">
        <f t="shared" si="63"/>
        <v>0</v>
      </c>
      <c r="AC268" s="218">
        <f t="shared" si="63"/>
        <v>0</v>
      </c>
      <c r="AD268" s="212">
        <f t="shared" si="63"/>
        <v>0</v>
      </c>
      <c r="AE268" s="252"/>
      <c r="AF268" s="252"/>
      <c r="AH268" s="249">
        <f t="shared" si="68"/>
        <v>0</v>
      </c>
      <c r="AI268" s="238"/>
      <c r="AJ268" s="238"/>
      <c r="AK268" s="238"/>
      <c r="AL268" s="239"/>
      <c r="AM268" s="254"/>
      <c r="AN268" s="262"/>
      <c r="AO268" s="249">
        <f t="shared" si="55"/>
        <v>0</v>
      </c>
      <c r="AP268" s="238"/>
      <c r="AQ268" s="238"/>
      <c r="AR268" s="238"/>
      <c r="AS268" s="242"/>
      <c r="AT268" s="214">
        <f t="shared" si="62"/>
        <v>0</v>
      </c>
      <c r="AU268" s="238"/>
      <c r="AV268" s="238"/>
      <c r="AW268" s="238"/>
      <c r="AX268" s="239"/>
      <c r="AY268" s="249">
        <f t="shared" si="56"/>
        <v>0</v>
      </c>
      <c r="AZ268" s="238"/>
      <c r="BA268" s="238"/>
      <c r="BB268" s="238"/>
      <c r="BC268" s="246"/>
      <c r="BD268" s="254"/>
      <c r="BE268" s="252"/>
      <c r="BF268" s="249">
        <f t="shared" si="57"/>
        <v>0</v>
      </c>
      <c r="BG268" s="238"/>
      <c r="BH268" s="238"/>
      <c r="BI268" s="238"/>
      <c r="BJ268" s="239"/>
      <c r="BK268" s="249">
        <f t="shared" si="58"/>
        <v>0</v>
      </c>
      <c r="BL268" s="238"/>
      <c r="BM268" s="238"/>
      <c r="BN268" s="238"/>
      <c r="BO268" s="246"/>
      <c r="BP268" s="223">
        <f t="shared" si="59"/>
        <v>0</v>
      </c>
      <c r="BQ268" s="238"/>
      <c r="BR268" s="238"/>
      <c r="BS268" s="238"/>
      <c r="BT268" s="246"/>
      <c r="BU268" s="249">
        <f t="shared" si="60"/>
        <v>0</v>
      </c>
      <c r="BV268" s="238"/>
      <c r="BW268" s="238"/>
      <c r="BX268" s="238"/>
      <c r="BY268" s="246"/>
      <c r="CA268" s="222">
        <v>248</v>
      </c>
      <c r="CF268" s="216">
        <f t="shared" si="69"/>
        <v>0</v>
      </c>
    </row>
    <row r="269" spans="1:84" x14ac:dyDescent="0.15">
      <c r="A269" s="213">
        <f t="shared" si="54"/>
        <v>255</v>
      </c>
      <c r="B269" s="236"/>
      <c r="C269" s="880"/>
      <c r="D269" s="133"/>
      <c r="E269" s="134"/>
      <c r="F269" s="135"/>
      <c r="G269" s="224"/>
      <c r="H269" s="263"/>
      <c r="I269" s="230"/>
      <c r="J269" s="231"/>
      <c r="K269" s="232"/>
      <c r="L269" s="232"/>
      <c r="M269" s="232"/>
      <c r="N269" s="232"/>
      <c r="O269" s="232"/>
      <c r="P269" s="232"/>
      <c r="Q269" s="233"/>
      <c r="R269" s="255"/>
      <c r="S269" s="255"/>
      <c r="T269" s="260"/>
      <c r="U269" s="223">
        <f t="shared" si="64"/>
        <v>0</v>
      </c>
      <c r="V269" s="218">
        <f t="shared" si="64"/>
        <v>0</v>
      </c>
      <c r="W269" s="218">
        <f t="shared" si="64"/>
        <v>0</v>
      </c>
      <c r="X269" s="218">
        <f t="shared" si="64"/>
        <v>0</v>
      </c>
      <c r="Y269" s="212">
        <f t="shared" si="64"/>
        <v>0</v>
      </c>
      <c r="Z269" s="214">
        <f t="shared" ref="Z269:AD319" si="70">AT269+AY269+BF269+BK269+BP269+BU269</f>
        <v>0</v>
      </c>
      <c r="AA269" s="218">
        <f t="shared" si="70"/>
        <v>0</v>
      </c>
      <c r="AB269" s="218">
        <f t="shared" si="70"/>
        <v>0</v>
      </c>
      <c r="AC269" s="218">
        <f t="shared" si="70"/>
        <v>0</v>
      </c>
      <c r="AD269" s="212">
        <f t="shared" si="70"/>
        <v>0</v>
      </c>
      <c r="AE269" s="252"/>
      <c r="AF269" s="252"/>
      <c r="AH269" s="249">
        <f t="shared" si="68"/>
        <v>0</v>
      </c>
      <c r="AI269" s="238"/>
      <c r="AJ269" s="238"/>
      <c r="AK269" s="238"/>
      <c r="AL269" s="239"/>
      <c r="AM269" s="254"/>
      <c r="AN269" s="262"/>
      <c r="AO269" s="249">
        <f t="shared" si="55"/>
        <v>0</v>
      </c>
      <c r="AP269" s="238"/>
      <c r="AQ269" s="238"/>
      <c r="AR269" s="238"/>
      <c r="AS269" s="242"/>
      <c r="AT269" s="214">
        <f t="shared" si="62"/>
        <v>0</v>
      </c>
      <c r="AU269" s="238"/>
      <c r="AV269" s="238"/>
      <c r="AW269" s="238"/>
      <c r="AX269" s="239"/>
      <c r="AY269" s="249">
        <f t="shared" si="56"/>
        <v>0</v>
      </c>
      <c r="AZ269" s="238"/>
      <c r="BA269" s="238"/>
      <c r="BB269" s="238"/>
      <c r="BC269" s="246"/>
      <c r="BD269" s="254"/>
      <c r="BE269" s="252"/>
      <c r="BF269" s="249">
        <f t="shared" si="57"/>
        <v>0</v>
      </c>
      <c r="BG269" s="238"/>
      <c r="BH269" s="238"/>
      <c r="BI269" s="238"/>
      <c r="BJ269" s="239"/>
      <c r="BK269" s="249">
        <f t="shared" si="58"/>
        <v>0</v>
      </c>
      <c r="BL269" s="238"/>
      <c r="BM269" s="238"/>
      <c r="BN269" s="238"/>
      <c r="BO269" s="246"/>
      <c r="BP269" s="223">
        <f t="shared" si="59"/>
        <v>0</v>
      </c>
      <c r="BQ269" s="238"/>
      <c r="BR269" s="238"/>
      <c r="BS269" s="238"/>
      <c r="BT269" s="246"/>
      <c r="BU269" s="249">
        <f t="shared" si="60"/>
        <v>0</v>
      </c>
      <c r="BV269" s="238"/>
      <c r="BW269" s="238"/>
      <c r="BX269" s="238"/>
      <c r="BY269" s="246"/>
      <c r="CA269" s="222">
        <v>249</v>
      </c>
      <c r="CF269" s="216">
        <f t="shared" si="69"/>
        <v>0</v>
      </c>
    </row>
    <row r="270" spans="1:84" x14ac:dyDescent="0.15">
      <c r="A270" s="213">
        <f t="shared" si="54"/>
        <v>256</v>
      </c>
      <c r="B270" s="236"/>
      <c r="C270" s="880"/>
      <c r="D270" s="133"/>
      <c r="E270" s="134"/>
      <c r="F270" s="135"/>
      <c r="G270" s="224"/>
      <c r="H270" s="263"/>
      <c r="I270" s="230"/>
      <c r="J270" s="231"/>
      <c r="K270" s="232"/>
      <c r="L270" s="232"/>
      <c r="M270" s="232"/>
      <c r="N270" s="232"/>
      <c r="O270" s="232"/>
      <c r="P270" s="232"/>
      <c r="Q270" s="233"/>
      <c r="R270" s="255"/>
      <c r="S270" s="255"/>
      <c r="T270" s="260"/>
      <c r="U270" s="223">
        <f t="shared" si="64"/>
        <v>0</v>
      </c>
      <c r="V270" s="218">
        <f t="shared" si="64"/>
        <v>0</v>
      </c>
      <c r="W270" s="218">
        <f t="shared" si="64"/>
        <v>0</v>
      </c>
      <c r="X270" s="218">
        <f t="shared" si="64"/>
        <v>0</v>
      </c>
      <c r="Y270" s="212">
        <f t="shared" si="64"/>
        <v>0</v>
      </c>
      <c r="Z270" s="214">
        <f t="shared" si="70"/>
        <v>0</v>
      </c>
      <c r="AA270" s="218">
        <f t="shared" si="70"/>
        <v>0</v>
      </c>
      <c r="AB270" s="218">
        <f t="shared" si="70"/>
        <v>0</v>
      </c>
      <c r="AC270" s="218">
        <f t="shared" si="70"/>
        <v>0</v>
      </c>
      <c r="AD270" s="212">
        <f t="shared" si="70"/>
        <v>0</v>
      </c>
      <c r="AE270" s="252"/>
      <c r="AF270" s="252"/>
      <c r="AH270" s="249">
        <f t="shared" si="68"/>
        <v>0</v>
      </c>
      <c r="AI270" s="238"/>
      <c r="AJ270" s="238"/>
      <c r="AK270" s="238"/>
      <c r="AL270" s="239"/>
      <c r="AM270" s="254"/>
      <c r="AN270" s="262"/>
      <c r="AO270" s="249">
        <f t="shared" si="55"/>
        <v>0</v>
      </c>
      <c r="AP270" s="238"/>
      <c r="AQ270" s="238"/>
      <c r="AR270" s="238"/>
      <c r="AS270" s="242"/>
      <c r="AT270" s="214">
        <f t="shared" si="62"/>
        <v>0</v>
      </c>
      <c r="AU270" s="238"/>
      <c r="AV270" s="238"/>
      <c r="AW270" s="238"/>
      <c r="AX270" s="239"/>
      <c r="AY270" s="249">
        <f t="shared" si="56"/>
        <v>0</v>
      </c>
      <c r="AZ270" s="238"/>
      <c r="BA270" s="238"/>
      <c r="BB270" s="238"/>
      <c r="BC270" s="246"/>
      <c r="BD270" s="254"/>
      <c r="BE270" s="252"/>
      <c r="BF270" s="249">
        <f t="shared" si="57"/>
        <v>0</v>
      </c>
      <c r="BG270" s="238"/>
      <c r="BH270" s="238"/>
      <c r="BI270" s="238"/>
      <c r="BJ270" s="239"/>
      <c r="BK270" s="249">
        <f t="shared" si="58"/>
        <v>0</v>
      </c>
      <c r="BL270" s="238"/>
      <c r="BM270" s="238"/>
      <c r="BN270" s="238"/>
      <c r="BO270" s="246"/>
      <c r="BP270" s="223">
        <f t="shared" si="59"/>
        <v>0</v>
      </c>
      <c r="BQ270" s="238"/>
      <c r="BR270" s="238"/>
      <c r="BS270" s="238"/>
      <c r="BT270" s="246"/>
      <c r="BU270" s="249">
        <f t="shared" si="60"/>
        <v>0</v>
      </c>
      <c r="BV270" s="238"/>
      <c r="BW270" s="238"/>
      <c r="BX270" s="238"/>
      <c r="BY270" s="246"/>
      <c r="CA270" s="222">
        <v>250</v>
      </c>
      <c r="CF270" s="216">
        <f t="shared" si="69"/>
        <v>0</v>
      </c>
    </row>
    <row r="271" spans="1:84" x14ac:dyDescent="0.15">
      <c r="A271" s="213">
        <f t="shared" si="54"/>
        <v>257</v>
      </c>
      <c r="B271" s="236"/>
      <c r="C271" s="880"/>
      <c r="D271" s="133"/>
      <c r="E271" s="134"/>
      <c r="F271" s="135"/>
      <c r="G271" s="224"/>
      <c r="H271" s="264"/>
      <c r="I271" s="230"/>
      <c r="J271" s="231"/>
      <c r="K271" s="232"/>
      <c r="L271" s="232"/>
      <c r="M271" s="232"/>
      <c r="N271" s="232"/>
      <c r="O271" s="232"/>
      <c r="P271" s="232"/>
      <c r="Q271" s="233"/>
      <c r="R271" s="256"/>
      <c r="S271" s="256"/>
      <c r="T271" s="258"/>
      <c r="U271" s="223">
        <f t="shared" si="64"/>
        <v>0</v>
      </c>
      <c r="V271" s="218">
        <f t="shared" si="64"/>
        <v>0</v>
      </c>
      <c r="W271" s="218">
        <f t="shared" si="64"/>
        <v>0</v>
      </c>
      <c r="X271" s="218">
        <f t="shared" si="64"/>
        <v>0</v>
      </c>
      <c r="Y271" s="212">
        <f t="shared" si="64"/>
        <v>0</v>
      </c>
      <c r="Z271" s="214">
        <f t="shared" si="70"/>
        <v>0</v>
      </c>
      <c r="AA271" s="218">
        <f t="shared" si="70"/>
        <v>0</v>
      </c>
      <c r="AB271" s="218">
        <f t="shared" si="70"/>
        <v>0</v>
      </c>
      <c r="AC271" s="218">
        <f t="shared" si="70"/>
        <v>0</v>
      </c>
      <c r="AD271" s="212">
        <f t="shared" si="70"/>
        <v>0</v>
      </c>
      <c r="AE271" s="252"/>
      <c r="AF271" s="252"/>
      <c r="AH271" s="249">
        <f t="shared" si="68"/>
        <v>0</v>
      </c>
      <c r="AI271" s="238"/>
      <c r="AJ271" s="238"/>
      <c r="AK271" s="238"/>
      <c r="AL271" s="239"/>
      <c r="AM271" s="254"/>
      <c r="AN271" s="262"/>
      <c r="AO271" s="249">
        <f t="shared" si="55"/>
        <v>0</v>
      </c>
      <c r="AP271" s="238"/>
      <c r="AQ271" s="238"/>
      <c r="AR271" s="238"/>
      <c r="AS271" s="242"/>
      <c r="AT271" s="214">
        <f t="shared" si="62"/>
        <v>0</v>
      </c>
      <c r="AU271" s="238"/>
      <c r="AV271" s="238"/>
      <c r="AW271" s="238"/>
      <c r="AX271" s="239"/>
      <c r="AY271" s="249">
        <f t="shared" si="56"/>
        <v>0</v>
      </c>
      <c r="AZ271" s="238"/>
      <c r="BA271" s="238"/>
      <c r="BB271" s="238"/>
      <c r="BC271" s="246"/>
      <c r="BD271" s="254"/>
      <c r="BE271" s="252"/>
      <c r="BF271" s="249">
        <f t="shared" si="57"/>
        <v>0</v>
      </c>
      <c r="BG271" s="238"/>
      <c r="BH271" s="238"/>
      <c r="BI271" s="238"/>
      <c r="BJ271" s="239"/>
      <c r="BK271" s="249">
        <f t="shared" si="58"/>
        <v>0</v>
      </c>
      <c r="BL271" s="238"/>
      <c r="BM271" s="238"/>
      <c r="BN271" s="238"/>
      <c r="BO271" s="246"/>
      <c r="BP271" s="223">
        <f t="shared" si="59"/>
        <v>0</v>
      </c>
      <c r="BQ271" s="238"/>
      <c r="BR271" s="238"/>
      <c r="BS271" s="238"/>
      <c r="BT271" s="246"/>
      <c r="BU271" s="249">
        <f t="shared" si="60"/>
        <v>0</v>
      </c>
      <c r="BV271" s="238"/>
      <c r="BW271" s="238"/>
      <c r="BX271" s="238"/>
      <c r="BY271" s="246"/>
      <c r="CA271" s="222">
        <v>251</v>
      </c>
      <c r="CF271" s="216">
        <f t="shared" si="69"/>
        <v>0</v>
      </c>
    </row>
    <row r="272" spans="1:84" x14ac:dyDescent="0.15">
      <c r="A272" s="213">
        <f t="shared" si="54"/>
        <v>258</v>
      </c>
      <c r="B272" s="236"/>
      <c r="C272" s="881"/>
      <c r="D272" s="882"/>
      <c r="E272" s="883"/>
      <c r="F272" s="884"/>
      <c r="G272" s="224"/>
      <c r="H272" s="263"/>
      <c r="I272" s="230"/>
      <c r="J272" s="231"/>
      <c r="K272" s="232"/>
      <c r="L272" s="232"/>
      <c r="M272" s="232"/>
      <c r="N272" s="232"/>
      <c r="O272" s="232"/>
      <c r="P272" s="232"/>
      <c r="Q272" s="233"/>
      <c r="R272" s="255"/>
      <c r="S272" s="255"/>
      <c r="T272" s="258"/>
      <c r="U272" s="223">
        <f t="shared" ref="U272:Y322" si="71">AH272+AO272</f>
        <v>0</v>
      </c>
      <c r="V272" s="218">
        <f t="shared" si="71"/>
        <v>0</v>
      </c>
      <c r="W272" s="218">
        <f t="shared" si="71"/>
        <v>0</v>
      </c>
      <c r="X272" s="218">
        <f t="shared" si="71"/>
        <v>0</v>
      </c>
      <c r="Y272" s="212">
        <f t="shared" si="71"/>
        <v>0</v>
      </c>
      <c r="Z272" s="214">
        <f t="shared" si="70"/>
        <v>0</v>
      </c>
      <c r="AA272" s="218">
        <f t="shared" si="70"/>
        <v>0</v>
      </c>
      <c r="AB272" s="218">
        <f t="shared" si="70"/>
        <v>0</v>
      </c>
      <c r="AC272" s="218">
        <f t="shared" si="70"/>
        <v>0</v>
      </c>
      <c r="AD272" s="212">
        <f t="shared" si="70"/>
        <v>0</v>
      </c>
      <c r="AE272" s="252"/>
      <c r="AF272" s="252"/>
      <c r="AH272" s="249">
        <f t="shared" si="68"/>
        <v>0</v>
      </c>
      <c r="AI272" s="238"/>
      <c r="AJ272" s="238"/>
      <c r="AK272" s="238"/>
      <c r="AL272" s="239"/>
      <c r="AM272" s="254"/>
      <c r="AN272" s="262"/>
      <c r="AO272" s="249">
        <f t="shared" si="55"/>
        <v>0</v>
      </c>
      <c r="AP272" s="238"/>
      <c r="AQ272" s="238"/>
      <c r="AR272" s="238"/>
      <c r="AS272" s="242"/>
      <c r="AT272" s="214">
        <f t="shared" si="62"/>
        <v>0</v>
      </c>
      <c r="AU272" s="238"/>
      <c r="AV272" s="238"/>
      <c r="AW272" s="238"/>
      <c r="AX272" s="239"/>
      <c r="AY272" s="249">
        <f t="shared" si="56"/>
        <v>0</v>
      </c>
      <c r="AZ272" s="238"/>
      <c r="BA272" s="238"/>
      <c r="BB272" s="238"/>
      <c r="BC272" s="246"/>
      <c r="BD272" s="254"/>
      <c r="BE272" s="252"/>
      <c r="BF272" s="249">
        <f t="shared" si="57"/>
        <v>0</v>
      </c>
      <c r="BG272" s="238"/>
      <c r="BH272" s="238"/>
      <c r="BI272" s="238"/>
      <c r="BJ272" s="239"/>
      <c r="BK272" s="249">
        <f t="shared" si="58"/>
        <v>0</v>
      </c>
      <c r="BL272" s="238"/>
      <c r="BM272" s="238"/>
      <c r="BN272" s="238"/>
      <c r="BO272" s="246"/>
      <c r="BP272" s="223">
        <f t="shared" si="59"/>
        <v>0</v>
      </c>
      <c r="BQ272" s="238"/>
      <c r="BR272" s="238"/>
      <c r="BS272" s="238"/>
      <c r="BT272" s="246"/>
      <c r="BU272" s="249">
        <f t="shared" si="60"/>
        <v>0</v>
      </c>
      <c r="BV272" s="238"/>
      <c r="BW272" s="238"/>
      <c r="BX272" s="238"/>
      <c r="BY272" s="246"/>
      <c r="CA272" s="222">
        <v>252</v>
      </c>
      <c r="CB272" s="217"/>
      <c r="CC272" s="217"/>
      <c r="CD272" s="217"/>
      <c r="CE272" s="217"/>
      <c r="CF272" s="216">
        <f t="shared" si="69"/>
        <v>0</v>
      </c>
    </row>
    <row r="273" spans="1:84" x14ac:dyDescent="0.15">
      <c r="A273" s="213">
        <f t="shared" ref="A273:A336" si="72">+ROW()-14</f>
        <v>259</v>
      </c>
      <c r="B273" s="236"/>
      <c r="C273" s="881"/>
      <c r="D273" s="882"/>
      <c r="E273" s="883"/>
      <c r="F273" s="884"/>
      <c r="G273" s="224"/>
      <c r="H273" s="263"/>
      <c r="I273" s="230"/>
      <c r="J273" s="231"/>
      <c r="K273" s="232"/>
      <c r="L273" s="232"/>
      <c r="M273" s="232"/>
      <c r="N273" s="232"/>
      <c r="O273" s="232"/>
      <c r="P273" s="232"/>
      <c r="Q273" s="233"/>
      <c r="R273" s="255"/>
      <c r="S273" s="255"/>
      <c r="T273" s="258"/>
      <c r="U273" s="223">
        <f t="shared" si="71"/>
        <v>0</v>
      </c>
      <c r="V273" s="218">
        <f t="shared" si="71"/>
        <v>0</v>
      </c>
      <c r="W273" s="218">
        <f t="shared" si="71"/>
        <v>0</v>
      </c>
      <c r="X273" s="218">
        <f t="shared" si="71"/>
        <v>0</v>
      </c>
      <c r="Y273" s="212">
        <f t="shared" si="71"/>
        <v>0</v>
      </c>
      <c r="Z273" s="214">
        <f t="shared" si="70"/>
        <v>0</v>
      </c>
      <c r="AA273" s="218">
        <f t="shared" si="70"/>
        <v>0</v>
      </c>
      <c r="AB273" s="218">
        <f t="shared" si="70"/>
        <v>0</v>
      </c>
      <c r="AC273" s="218">
        <f t="shared" si="70"/>
        <v>0</v>
      </c>
      <c r="AD273" s="212">
        <f t="shared" si="70"/>
        <v>0</v>
      </c>
      <c r="AE273" s="252"/>
      <c r="AF273" s="252"/>
      <c r="AH273" s="249">
        <f t="shared" si="68"/>
        <v>0</v>
      </c>
      <c r="AI273" s="238"/>
      <c r="AJ273" s="238"/>
      <c r="AK273" s="238"/>
      <c r="AL273" s="239"/>
      <c r="AM273" s="254"/>
      <c r="AN273" s="262"/>
      <c r="AO273" s="249">
        <f t="shared" ref="AO273:AO336" si="73">SUM(AP273:AS273)</f>
        <v>0</v>
      </c>
      <c r="AP273" s="238"/>
      <c r="AQ273" s="238"/>
      <c r="AR273" s="238"/>
      <c r="AS273" s="242"/>
      <c r="AT273" s="214">
        <f t="shared" si="62"/>
        <v>0</v>
      </c>
      <c r="AU273" s="238"/>
      <c r="AV273" s="238"/>
      <c r="AW273" s="238"/>
      <c r="AX273" s="239"/>
      <c r="AY273" s="249">
        <f t="shared" ref="AY273:AY336" si="74">SUM(AZ273:BC273)</f>
        <v>0</v>
      </c>
      <c r="AZ273" s="238"/>
      <c r="BA273" s="238"/>
      <c r="BB273" s="238"/>
      <c r="BC273" s="246"/>
      <c r="BD273" s="254"/>
      <c r="BE273" s="252"/>
      <c r="BF273" s="249">
        <f t="shared" ref="BF273:BF336" si="75">SUM(BG273:BJ273)</f>
        <v>0</v>
      </c>
      <c r="BG273" s="238"/>
      <c r="BH273" s="238"/>
      <c r="BI273" s="238"/>
      <c r="BJ273" s="239"/>
      <c r="BK273" s="249">
        <f t="shared" ref="BK273:BK336" si="76">SUM(BL273:BO273)</f>
        <v>0</v>
      </c>
      <c r="BL273" s="238"/>
      <c r="BM273" s="238"/>
      <c r="BN273" s="238"/>
      <c r="BO273" s="246"/>
      <c r="BP273" s="223">
        <f t="shared" ref="BP273:BP336" si="77">SUM(BQ273:BT273)</f>
        <v>0</v>
      </c>
      <c r="BQ273" s="238"/>
      <c r="BR273" s="238"/>
      <c r="BS273" s="238"/>
      <c r="BT273" s="246"/>
      <c r="BU273" s="249">
        <f t="shared" ref="BU273:BU336" si="78">SUM(BV273:BY273)</f>
        <v>0</v>
      </c>
      <c r="BV273" s="238"/>
      <c r="BW273" s="238"/>
      <c r="BX273" s="238"/>
      <c r="BY273" s="246"/>
      <c r="CA273" s="222">
        <v>253</v>
      </c>
      <c r="CB273" s="217"/>
      <c r="CC273" s="217"/>
      <c r="CD273" s="217"/>
      <c r="CE273" s="217"/>
      <c r="CF273" s="216">
        <f t="shared" si="69"/>
        <v>0</v>
      </c>
    </row>
    <row r="274" spans="1:84" x14ac:dyDescent="0.15">
      <c r="A274" s="213">
        <f t="shared" si="72"/>
        <v>260</v>
      </c>
      <c r="B274" s="236"/>
      <c r="C274" s="880"/>
      <c r="D274" s="133"/>
      <c r="E274" s="134"/>
      <c r="F274" s="135"/>
      <c r="G274" s="224"/>
      <c r="H274" s="263"/>
      <c r="I274" s="230"/>
      <c r="J274" s="231"/>
      <c r="K274" s="232"/>
      <c r="L274" s="232"/>
      <c r="M274" s="232"/>
      <c r="N274" s="232"/>
      <c r="O274" s="232"/>
      <c r="P274" s="232"/>
      <c r="Q274" s="233"/>
      <c r="R274" s="255"/>
      <c r="S274" s="255"/>
      <c r="T274" s="258"/>
      <c r="U274" s="223">
        <f t="shared" si="71"/>
        <v>0</v>
      </c>
      <c r="V274" s="218">
        <f t="shared" si="71"/>
        <v>0</v>
      </c>
      <c r="W274" s="218">
        <f t="shared" si="71"/>
        <v>0</v>
      </c>
      <c r="X274" s="218">
        <f t="shared" si="71"/>
        <v>0</v>
      </c>
      <c r="Y274" s="212">
        <f t="shared" si="71"/>
        <v>0</v>
      </c>
      <c r="Z274" s="214">
        <f t="shared" si="70"/>
        <v>0</v>
      </c>
      <c r="AA274" s="218">
        <f t="shared" si="70"/>
        <v>0</v>
      </c>
      <c r="AB274" s="218">
        <f t="shared" si="70"/>
        <v>0</v>
      </c>
      <c r="AC274" s="218">
        <f t="shared" si="70"/>
        <v>0</v>
      </c>
      <c r="AD274" s="212">
        <f t="shared" si="70"/>
        <v>0</v>
      </c>
      <c r="AE274" s="252"/>
      <c r="AF274" s="252"/>
      <c r="AH274" s="249">
        <f t="shared" si="68"/>
        <v>0</v>
      </c>
      <c r="AI274" s="238"/>
      <c r="AJ274" s="238"/>
      <c r="AK274" s="238"/>
      <c r="AL274" s="239"/>
      <c r="AM274" s="254"/>
      <c r="AN274" s="262"/>
      <c r="AO274" s="249">
        <f t="shared" si="73"/>
        <v>0</v>
      </c>
      <c r="AP274" s="238"/>
      <c r="AQ274" s="238"/>
      <c r="AR274" s="238"/>
      <c r="AS274" s="242"/>
      <c r="AT274" s="214">
        <f t="shared" si="62"/>
        <v>0</v>
      </c>
      <c r="AU274" s="238"/>
      <c r="AV274" s="238"/>
      <c r="AW274" s="238"/>
      <c r="AX274" s="239"/>
      <c r="AY274" s="249">
        <f t="shared" si="74"/>
        <v>0</v>
      </c>
      <c r="AZ274" s="238"/>
      <c r="BA274" s="238"/>
      <c r="BB274" s="238"/>
      <c r="BC274" s="246"/>
      <c r="BD274" s="254"/>
      <c r="BE274" s="252"/>
      <c r="BF274" s="249">
        <f t="shared" si="75"/>
        <v>0</v>
      </c>
      <c r="BG274" s="238"/>
      <c r="BH274" s="238"/>
      <c r="BI274" s="238"/>
      <c r="BJ274" s="239"/>
      <c r="BK274" s="249">
        <f t="shared" si="76"/>
        <v>0</v>
      </c>
      <c r="BL274" s="238"/>
      <c r="BM274" s="238"/>
      <c r="BN274" s="238"/>
      <c r="BO274" s="246"/>
      <c r="BP274" s="223">
        <f t="shared" si="77"/>
        <v>0</v>
      </c>
      <c r="BQ274" s="238"/>
      <c r="BR274" s="238"/>
      <c r="BS274" s="238"/>
      <c r="BT274" s="246"/>
      <c r="BU274" s="249">
        <f t="shared" si="78"/>
        <v>0</v>
      </c>
      <c r="BV274" s="238"/>
      <c r="BW274" s="238"/>
      <c r="BX274" s="238"/>
      <c r="BY274" s="246"/>
      <c r="CA274" s="222">
        <v>254</v>
      </c>
      <c r="CB274" s="217"/>
      <c r="CC274" s="217"/>
      <c r="CD274" s="217"/>
      <c r="CE274" s="217"/>
      <c r="CF274" s="216">
        <f t="shared" si="69"/>
        <v>0</v>
      </c>
    </row>
    <row r="275" spans="1:84" x14ac:dyDescent="0.15">
      <c r="A275" s="213">
        <f t="shared" si="72"/>
        <v>261</v>
      </c>
      <c r="B275" s="236"/>
      <c r="C275" s="880"/>
      <c r="D275" s="133"/>
      <c r="E275" s="134"/>
      <c r="F275" s="135"/>
      <c r="G275" s="224"/>
      <c r="H275" s="263"/>
      <c r="I275" s="230"/>
      <c r="J275" s="231"/>
      <c r="K275" s="232"/>
      <c r="L275" s="232"/>
      <c r="M275" s="232"/>
      <c r="N275" s="232"/>
      <c r="O275" s="232"/>
      <c r="P275" s="232"/>
      <c r="Q275" s="233"/>
      <c r="R275" s="255"/>
      <c r="S275" s="255"/>
      <c r="T275" s="258"/>
      <c r="U275" s="223">
        <f t="shared" si="71"/>
        <v>0</v>
      </c>
      <c r="V275" s="218">
        <f t="shared" si="71"/>
        <v>0</v>
      </c>
      <c r="W275" s="218">
        <f t="shared" si="71"/>
        <v>0</v>
      </c>
      <c r="X275" s="218">
        <f t="shared" si="71"/>
        <v>0</v>
      </c>
      <c r="Y275" s="212">
        <f t="shared" si="71"/>
        <v>0</v>
      </c>
      <c r="Z275" s="214">
        <f t="shared" si="70"/>
        <v>0</v>
      </c>
      <c r="AA275" s="218">
        <f t="shared" si="70"/>
        <v>0</v>
      </c>
      <c r="AB275" s="218">
        <f t="shared" si="70"/>
        <v>0</v>
      </c>
      <c r="AC275" s="218">
        <f t="shared" si="70"/>
        <v>0</v>
      </c>
      <c r="AD275" s="212">
        <f t="shared" si="70"/>
        <v>0</v>
      </c>
      <c r="AE275" s="252"/>
      <c r="AF275" s="252"/>
      <c r="AH275" s="249">
        <f t="shared" si="68"/>
        <v>0</v>
      </c>
      <c r="AI275" s="238"/>
      <c r="AJ275" s="238"/>
      <c r="AK275" s="238"/>
      <c r="AL275" s="239"/>
      <c r="AM275" s="254"/>
      <c r="AN275" s="262"/>
      <c r="AO275" s="249">
        <f t="shared" si="73"/>
        <v>0</v>
      </c>
      <c r="AP275" s="238"/>
      <c r="AQ275" s="238"/>
      <c r="AR275" s="238"/>
      <c r="AS275" s="242"/>
      <c r="AT275" s="214">
        <f t="shared" si="62"/>
        <v>0</v>
      </c>
      <c r="AU275" s="238"/>
      <c r="AV275" s="238"/>
      <c r="AW275" s="238"/>
      <c r="AX275" s="239"/>
      <c r="AY275" s="249">
        <f t="shared" si="74"/>
        <v>0</v>
      </c>
      <c r="AZ275" s="238"/>
      <c r="BA275" s="238"/>
      <c r="BB275" s="238"/>
      <c r="BC275" s="246"/>
      <c r="BD275" s="254"/>
      <c r="BE275" s="252"/>
      <c r="BF275" s="249">
        <f t="shared" si="75"/>
        <v>0</v>
      </c>
      <c r="BG275" s="238"/>
      <c r="BH275" s="238"/>
      <c r="BI275" s="238"/>
      <c r="BJ275" s="239"/>
      <c r="BK275" s="249">
        <f t="shared" si="76"/>
        <v>0</v>
      </c>
      <c r="BL275" s="238"/>
      <c r="BM275" s="238"/>
      <c r="BN275" s="238"/>
      <c r="BO275" s="246"/>
      <c r="BP275" s="223">
        <f t="shared" si="77"/>
        <v>0</v>
      </c>
      <c r="BQ275" s="238"/>
      <c r="BR275" s="238"/>
      <c r="BS275" s="238"/>
      <c r="BT275" s="246"/>
      <c r="BU275" s="249">
        <f t="shared" si="78"/>
        <v>0</v>
      </c>
      <c r="BV275" s="238"/>
      <c r="BW275" s="238"/>
      <c r="BX275" s="238"/>
      <c r="BY275" s="246"/>
      <c r="CA275" s="222">
        <v>255</v>
      </c>
      <c r="CB275" s="217"/>
      <c r="CC275" s="217"/>
      <c r="CD275" s="217"/>
      <c r="CE275" s="217"/>
      <c r="CF275" s="216">
        <f t="shared" si="69"/>
        <v>0</v>
      </c>
    </row>
    <row r="276" spans="1:84" x14ac:dyDescent="0.15">
      <c r="A276" s="213">
        <f t="shared" si="72"/>
        <v>262</v>
      </c>
      <c r="B276" s="236"/>
      <c r="C276" s="880"/>
      <c r="D276" s="133"/>
      <c r="E276" s="134"/>
      <c r="F276" s="135"/>
      <c r="G276" s="224"/>
      <c r="H276" s="263"/>
      <c r="I276" s="230"/>
      <c r="J276" s="231"/>
      <c r="K276" s="232"/>
      <c r="L276" s="232"/>
      <c r="M276" s="232"/>
      <c r="N276" s="232"/>
      <c r="O276" s="232"/>
      <c r="P276" s="232"/>
      <c r="Q276" s="233"/>
      <c r="R276" s="255"/>
      <c r="S276" s="255"/>
      <c r="T276" s="258"/>
      <c r="U276" s="223">
        <f t="shared" si="71"/>
        <v>0</v>
      </c>
      <c r="V276" s="218">
        <f t="shared" si="71"/>
        <v>0</v>
      </c>
      <c r="W276" s="218">
        <f t="shared" si="71"/>
        <v>0</v>
      </c>
      <c r="X276" s="218">
        <f t="shared" si="71"/>
        <v>0</v>
      </c>
      <c r="Y276" s="212">
        <f t="shared" si="71"/>
        <v>0</v>
      </c>
      <c r="Z276" s="214">
        <f t="shared" si="70"/>
        <v>0</v>
      </c>
      <c r="AA276" s="218">
        <f t="shared" si="70"/>
        <v>0</v>
      </c>
      <c r="AB276" s="218">
        <f t="shared" si="70"/>
        <v>0</v>
      </c>
      <c r="AC276" s="218">
        <f t="shared" si="70"/>
        <v>0</v>
      </c>
      <c r="AD276" s="212">
        <f t="shared" si="70"/>
        <v>0</v>
      </c>
      <c r="AE276" s="252"/>
      <c r="AF276" s="252"/>
      <c r="AH276" s="249">
        <f t="shared" si="68"/>
        <v>0</v>
      </c>
      <c r="AI276" s="238"/>
      <c r="AJ276" s="238"/>
      <c r="AK276" s="238"/>
      <c r="AL276" s="239"/>
      <c r="AM276" s="254"/>
      <c r="AN276" s="262"/>
      <c r="AO276" s="249">
        <f t="shared" si="73"/>
        <v>0</v>
      </c>
      <c r="AP276" s="238"/>
      <c r="AQ276" s="238"/>
      <c r="AR276" s="238"/>
      <c r="AS276" s="242"/>
      <c r="AT276" s="214">
        <f t="shared" ref="AT276:AT339" si="79">SUM(AU276:AX276)</f>
        <v>0</v>
      </c>
      <c r="AU276" s="238"/>
      <c r="AV276" s="238"/>
      <c r="AW276" s="238"/>
      <c r="AX276" s="239"/>
      <c r="AY276" s="249">
        <f t="shared" si="74"/>
        <v>0</v>
      </c>
      <c r="AZ276" s="238"/>
      <c r="BA276" s="238"/>
      <c r="BB276" s="238"/>
      <c r="BC276" s="246"/>
      <c r="BD276" s="254"/>
      <c r="BE276" s="252"/>
      <c r="BF276" s="249">
        <f t="shared" si="75"/>
        <v>0</v>
      </c>
      <c r="BG276" s="238"/>
      <c r="BH276" s="238"/>
      <c r="BI276" s="238"/>
      <c r="BJ276" s="239"/>
      <c r="BK276" s="249">
        <f t="shared" si="76"/>
        <v>0</v>
      </c>
      <c r="BL276" s="238"/>
      <c r="BM276" s="238"/>
      <c r="BN276" s="238"/>
      <c r="BO276" s="246"/>
      <c r="BP276" s="223">
        <f t="shared" si="77"/>
        <v>0</v>
      </c>
      <c r="BQ276" s="238"/>
      <c r="BR276" s="238"/>
      <c r="BS276" s="238"/>
      <c r="BT276" s="246"/>
      <c r="BU276" s="249">
        <f t="shared" si="78"/>
        <v>0</v>
      </c>
      <c r="BV276" s="238"/>
      <c r="BW276" s="238"/>
      <c r="BX276" s="238"/>
      <c r="BY276" s="246"/>
      <c r="CA276" s="222">
        <v>256</v>
      </c>
      <c r="CB276" s="217"/>
      <c r="CC276" s="217"/>
      <c r="CD276" s="217"/>
      <c r="CE276" s="217"/>
      <c r="CF276" s="216">
        <f t="shared" si="69"/>
        <v>0</v>
      </c>
    </row>
    <row r="277" spans="1:84" x14ac:dyDescent="0.15">
      <c r="A277" s="213">
        <f t="shared" si="72"/>
        <v>263</v>
      </c>
      <c r="B277" s="236"/>
      <c r="C277" s="880"/>
      <c r="D277" s="133"/>
      <c r="E277" s="134"/>
      <c r="F277" s="135"/>
      <c r="G277" s="309"/>
      <c r="H277" s="310"/>
      <c r="I277" s="230"/>
      <c r="J277" s="231"/>
      <c r="K277" s="232"/>
      <c r="L277" s="232"/>
      <c r="M277" s="232"/>
      <c r="N277" s="232"/>
      <c r="O277" s="232"/>
      <c r="P277" s="232"/>
      <c r="Q277" s="233"/>
      <c r="R277" s="255"/>
      <c r="S277" s="255"/>
      <c r="T277" s="311"/>
      <c r="U277" s="214">
        <f t="shared" si="71"/>
        <v>0</v>
      </c>
      <c r="V277" s="218">
        <f t="shared" si="71"/>
        <v>0</v>
      </c>
      <c r="W277" s="218">
        <f t="shared" si="71"/>
        <v>0</v>
      </c>
      <c r="X277" s="218">
        <f t="shared" si="71"/>
        <v>0</v>
      </c>
      <c r="Y277" s="212">
        <f t="shared" si="71"/>
        <v>0</v>
      </c>
      <c r="Z277" s="214">
        <f t="shared" si="70"/>
        <v>0</v>
      </c>
      <c r="AA277" s="218">
        <f t="shared" si="70"/>
        <v>0</v>
      </c>
      <c r="AB277" s="218">
        <f t="shared" si="70"/>
        <v>0</v>
      </c>
      <c r="AC277" s="218">
        <f t="shared" si="70"/>
        <v>0</v>
      </c>
      <c r="AD277" s="212">
        <f t="shared" si="70"/>
        <v>0</v>
      </c>
      <c r="AE277" s="252"/>
      <c r="AF277" s="252"/>
      <c r="AH277" s="249">
        <f t="shared" si="68"/>
        <v>0</v>
      </c>
      <c r="AI277" s="238"/>
      <c r="AJ277" s="238"/>
      <c r="AK277" s="238"/>
      <c r="AL277" s="239"/>
      <c r="AM277" s="254"/>
      <c r="AN277" s="262"/>
      <c r="AO277" s="249">
        <f t="shared" si="73"/>
        <v>0</v>
      </c>
      <c r="AP277" s="238"/>
      <c r="AQ277" s="238"/>
      <c r="AR277" s="238"/>
      <c r="AS277" s="242"/>
      <c r="AT277" s="214">
        <f t="shared" si="79"/>
        <v>0</v>
      </c>
      <c r="AU277" s="238"/>
      <c r="AV277" s="238"/>
      <c r="AW277" s="238"/>
      <c r="AX277" s="239"/>
      <c r="AY277" s="249">
        <f t="shared" si="74"/>
        <v>0</v>
      </c>
      <c r="AZ277" s="238"/>
      <c r="BA277" s="238"/>
      <c r="BB277" s="238"/>
      <c r="BC277" s="246"/>
      <c r="BD277" s="254"/>
      <c r="BE277" s="252"/>
      <c r="BF277" s="249">
        <f t="shared" si="75"/>
        <v>0</v>
      </c>
      <c r="BG277" s="238"/>
      <c r="BH277" s="238"/>
      <c r="BI277" s="238"/>
      <c r="BJ277" s="239"/>
      <c r="BK277" s="249">
        <f t="shared" si="76"/>
        <v>0</v>
      </c>
      <c r="BL277" s="238"/>
      <c r="BM277" s="238"/>
      <c r="BN277" s="238"/>
      <c r="BO277" s="246"/>
      <c r="BP277" s="223">
        <f t="shared" si="77"/>
        <v>0</v>
      </c>
      <c r="BQ277" s="238"/>
      <c r="BR277" s="238"/>
      <c r="BS277" s="238"/>
      <c r="BT277" s="246"/>
      <c r="BU277" s="249">
        <f t="shared" si="78"/>
        <v>0</v>
      </c>
      <c r="BV277" s="238"/>
      <c r="BW277" s="238"/>
      <c r="BX277" s="238"/>
      <c r="BY277" s="246"/>
      <c r="CA277" s="222">
        <v>257</v>
      </c>
      <c r="CF277" s="216">
        <f t="shared" si="69"/>
        <v>0</v>
      </c>
    </row>
    <row r="278" spans="1:84" x14ac:dyDescent="0.15">
      <c r="A278" s="213">
        <f t="shared" si="72"/>
        <v>264</v>
      </c>
      <c r="B278" s="236"/>
      <c r="C278" s="880"/>
      <c r="D278" s="851"/>
      <c r="E278" s="134"/>
      <c r="F278" s="135"/>
      <c r="G278" s="226"/>
      <c r="H278" s="263"/>
      <c r="I278" s="230"/>
      <c r="J278" s="231"/>
      <c r="K278" s="232"/>
      <c r="L278" s="232"/>
      <c r="M278" s="232"/>
      <c r="N278" s="232"/>
      <c r="O278" s="232"/>
      <c r="P278" s="232"/>
      <c r="Q278" s="233"/>
      <c r="R278" s="255"/>
      <c r="S278" s="255"/>
      <c r="T278" s="258"/>
      <c r="U278" s="214">
        <f t="shared" si="71"/>
        <v>0</v>
      </c>
      <c r="V278" s="218">
        <f t="shared" si="71"/>
        <v>0</v>
      </c>
      <c r="W278" s="218">
        <f t="shared" si="71"/>
        <v>0</v>
      </c>
      <c r="X278" s="218">
        <f t="shared" si="71"/>
        <v>0</v>
      </c>
      <c r="Y278" s="212">
        <f t="shared" si="71"/>
        <v>0</v>
      </c>
      <c r="Z278" s="214">
        <f t="shared" si="70"/>
        <v>0</v>
      </c>
      <c r="AA278" s="218">
        <f t="shared" si="70"/>
        <v>0</v>
      </c>
      <c r="AB278" s="218">
        <f t="shared" si="70"/>
        <v>0</v>
      </c>
      <c r="AC278" s="218">
        <f t="shared" si="70"/>
        <v>0</v>
      </c>
      <c r="AD278" s="212">
        <f t="shared" si="70"/>
        <v>0</v>
      </c>
      <c r="AE278" s="252"/>
      <c r="AF278" s="252"/>
      <c r="AH278" s="249">
        <f t="shared" si="68"/>
        <v>0</v>
      </c>
      <c r="AI278" s="238"/>
      <c r="AJ278" s="238"/>
      <c r="AK278" s="238"/>
      <c r="AL278" s="239"/>
      <c r="AM278" s="254"/>
      <c r="AN278" s="262"/>
      <c r="AO278" s="249">
        <f t="shared" si="73"/>
        <v>0</v>
      </c>
      <c r="AP278" s="238"/>
      <c r="AQ278" s="238"/>
      <c r="AR278" s="238"/>
      <c r="AS278" s="242"/>
      <c r="AT278" s="214">
        <f t="shared" si="79"/>
        <v>0</v>
      </c>
      <c r="AU278" s="238"/>
      <c r="AV278" s="238"/>
      <c r="AW278" s="238"/>
      <c r="AX278" s="239"/>
      <c r="AY278" s="249">
        <f t="shared" si="74"/>
        <v>0</v>
      </c>
      <c r="AZ278" s="238"/>
      <c r="BA278" s="238"/>
      <c r="BB278" s="238"/>
      <c r="BC278" s="246"/>
      <c r="BD278" s="254"/>
      <c r="BE278" s="252"/>
      <c r="BF278" s="249">
        <f t="shared" si="75"/>
        <v>0</v>
      </c>
      <c r="BG278" s="238"/>
      <c r="BH278" s="238"/>
      <c r="BI278" s="238"/>
      <c r="BJ278" s="239"/>
      <c r="BK278" s="249">
        <f t="shared" si="76"/>
        <v>0</v>
      </c>
      <c r="BL278" s="238"/>
      <c r="BM278" s="238"/>
      <c r="BN278" s="238"/>
      <c r="BO278" s="246"/>
      <c r="BP278" s="223">
        <f t="shared" si="77"/>
        <v>0</v>
      </c>
      <c r="BQ278" s="238"/>
      <c r="BR278" s="238"/>
      <c r="BS278" s="238"/>
      <c r="BT278" s="246"/>
      <c r="BU278" s="249">
        <f t="shared" si="78"/>
        <v>0</v>
      </c>
      <c r="BV278" s="238"/>
      <c r="BW278" s="238"/>
      <c r="BX278" s="238"/>
      <c r="BY278" s="246"/>
      <c r="CA278" s="222">
        <v>258</v>
      </c>
      <c r="CF278" s="216">
        <f t="shared" si="69"/>
        <v>0</v>
      </c>
    </row>
    <row r="279" spans="1:84" x14ac:dyDescent="0.15">
      <c r="A279" s="213">
        <f t="shared" si="72"/>
        <v>265</v>
      </c>
      <c r="B279" s="236"/>
      <c r="C279" s="880"/>
      <c r="D279" s="133"/>
      <c r="E279" s="134"/>
      <c r="F279" s="135"/>
      <c r="G279" s="224"/>
      <c r="H279" s="263"/>
      <c r="I279" s="230"/>
      <c r="J279" s="231"/>
      <c r="K279" s="232"/>
      <c r="L279" s="232"/>
      <c r="M279" s="232"/>
      <c r="N279" s="232"/>
      <c r="O279" s="232"/>
      <c r="P279" s="232"/>
      <c r="Q279" s="233"/>
      <c r="R279" s="255"/>
      <c r="S279" s="255"/>
      <c r="T279" s="258"/>
      <c r="U279" s="214">
        <f t="shared" si="71"/>
        <v>0</v>
      </c>
      <c r="V279" s="218">
        <f t="shared" si="71"/>
        <v>0</v>
      </c>
      <c r="W279" s="218">
        <f t="shared" si="71"/>
        <v>0</v>
      </c>
      <c r="X279" s="218">
        <f t="shared" si="71"/>
        <v>0</v>
      </c>
      <c r="Y279" s="212">
        <f t="shared" si="71"/>
        <v>0</v>
      </c>
      <c r="Z279" s="214">
        <f t="shared" si="70"/>
        <v>0</v>
      </c>
      <c r="AA279" s="218">
        <f t="shared" si="70"/>
        <v>0</v>
      </c>
      <c r="AB279" s="218">
        <f t="shared" si="70"/>
        <v>0</v>
      </c>
      <c r="AC279" s="218">
        <f t="shared" si="70"/>
        <v>0</v>
      </c>
      <c r="AD279" s="212">
        <f t="shared" si="70"/>
        <v>0</v>
      </c>
      <c r="AE279" s="252"/>
      <c r="AF279" s="252"/>
      <c r="AH279" s="249">
        <f t="shared" si="68"/>
        <v>0</v>
      </c>
      <c r="AI279" s="238"/>
      <c r="AJ279" s="238"/>
      <c r="AK279" s="238"/>
      <c r="AL279" s="239"/>
      <c r="AM279" s="254"/>
      <c r="AN279" s="262"/>
      <c r="AO279" s="249">
        <f t="shared" si="73"/>
        <v>0</v>
      </c>
      <c r="AP279" s="238"/>
      <c r="AQ279" s="238"/>
      <c r="AR279" s="238"/>
      <c r="AS279" s="242"/>
      <c r="AT279" s="214">
        <f t="shared" si="79"/>
        <v>0</v>
      </c>
      <c r="AU279" s="238"/>
      <c r="AV279" s="238"/>
      <c r="AW279" s="238"/>
      <c r="AX279" s="239"/>
      <c r="AY279" s="249">
        <f t="shared" si="74"/>
        <v>0</v>
      </c>
      <c r="AZ279" s="238"/>
      <c r="BA279" s="238"/>
      <c r="BB279" s="238"/>
      <c r="BC279" s="246"/>
      <c r="BD279" s="254"/>
      <c r="BE279" s="252"/>
      <c r="BF279" s="249">
        <f t="shared" si="75"/>
        <v>0</v>
      </c>
      <c r="BG279" s="238"/>
      <c r="BH279" s="238"/>
      <c r="BI279" s="238"/>
      <c r="BJ279" s="239"/>
      <c r="BK279" s="249">
        <f t="shared" si="76"/>
        <v>0</v>
      </c>
      <c r="BL279" s="238"/>
      <c r="BM279" s="238"/>
      <c r="BN279" s="238"/>
      <c r="BO279" s="246"/>
      <c r="BP279" s="223">
        <f t="shared" si="77"/>
        <v>0</v>
      </c>
      <c r="BQ279" s="238"/>
      <c r="BR279" s="238"/>
      <c r="BS279" s="238"/>
      <c r="BT279" s="246"/>
      <c r="BU279" s="249">
        <f t="shared" si="78"/>
        <v>0</v>
      </c>
      <c r="BV279" s="238"/>
      <c r="BW279" s="238"/>
      <c r="BX279" s="238"/>
      <c r="BY279" s="246"/>
      <c r="CA279" s="222">
        <v>259</v>
      </c>
      <c r="CB279" s="217"/>
      <c r="CC279" s="217"/>
      <c r="CD279" s="217"/>
      <c r="CE279" s="217"/>
      <c r="CF279" s="216">
        <f t="shared" si="69"/>
        <v>0</v>
      </c>
    </row>
    <row r="280" spans="1:84" x14ac:dyDescent="0.15">
      <c r="A280" s="213">
        <f t="shared" si="72"/>
        <v>266</v>
      </c>
      <c r="B280" s="236"/>
      <c r="C280" s="880"/>
      <c r="D280" s="133"/>
      <c r="E280" s="134"/>
      <c r="F280" s="135"/>
      <c r="G280" s="224"/>
      <c r="H280" s="263"/>
      <c r="I280" s="230"/>
      <c r="J280" s="231"/>
      <c r="K280" s="232"/>
      <c r="L280" s="232"/>
      <c r="M280" s="232"/>
      <c r="N280" s="232"/>
      <c r="O280" s="232"/>
      <c r="P280" s="232"/>
      <c r="Q280" s="233"/>
      <c r="R280" s="255"/>
      <c r="S280" s="255"/>
      <c r="T280" s="258"/>
      <c r="U280" s="214">
        <f t="shared" si="71"/>
        <v>0</v>
      </c>
      <c r="V280" s="218">
        <f t="shared" si="71"/>
        <v>0</v>
      </c>
      <c r="W280" s="218">
        <f t="shared" si="71"/>
        <v>0</v>
      </c>
      <c r="X280" s="218">
        <f t="shared" si="71"/>
        <v>0</v>
      </c>
      <c r="Y280" s="212">
        <f t="shared" si="71"/>
        <v>0</v>
      </c>
      <c r="Z280" s="214">
        <f t="shared" si="70"/>
        <v>0</v>
      </c>
      <c r="AA280" s="218">
        <f t="shared" si="70"/>
        <v>0</v>
      </c>
      <c r="AB280" s="218">
        <f t="shared" si="70"/>
        <v>0</v>
      </c>
      <c r="AC280" s="218">
        <f t="shared" si="70"/>
        <v>0</v>
      </c>
      <c r="AD280" s="212">
        <f t="shared" si="70"/>
        <v>0</v>
      </c>
      <c r="AE280" s="252"/>
      <c r="AF280" s="252"/>
      <c r="AH280" s="249">
        <f t="shared" si="68"/>
        <v>0</v>
      </c>
      <c r="AI280" s="238"/>
      <c r="AJ280" s="238"/>
      <c r="AK280" s="238"/>
      <c r="AL280" s="239"/>
      <c r="AM280" s="254"/>
      <c r="AN280" s="262"/>
      <c r="AO280" s="249">
        <f t="shared" si="73"/>
        <v>0</v>
      </c>
      <c r="AP280" s="238"/>
      <c r="AQ280" s="238"/>
      <c r="AR280" s="238"/>
      <c r="AS280" s="242"/>
      <c r="AT280" s="214">
        <f t="shared" si="79"/>
        <v>0</v>
      </c>
      <c r="AU280" s="238"/>
      <c r="AV280" s="238"/>
      <c r="AW280" s="238"/>
      <c r="AX280" s="239"/>
      <c r="AY280" s="249">
        <f t="shared" si="74"/>
        <v>0</v>
      </c>
      <c r="AZ280" s="238"/>
      <c r="BA280" s="238"/>
      <c r="BB280" s="238"/>
      <c r="BC280" s="246"/>
      <c r="BD280" s="254"/>
      <c r="BE280" s="252"/>
      <c r="BF280" s="249">
        <f t="shared" si="75"/>
        <v>0</v>
      </c>
      <c r="BG280" s="238"/>
      <c r="BH280" s="238"/>
      <c r="BI280" s="238"/>
      <c r="BJ280" s="239"/>
      <c r="BK280" s="249">
        <f t="shared" si="76"/>
        <v>0</v>
      </c>
      <c r="BL280" s="238"/>
      <c r="BM280" s="238"/>
      <c r="BN280" s="238"/>
      <c r="BO280" s="246"/>
      <c r="BP280" s="223">
        <f t="shared" si="77"/>
        <v>0</v>
      </c>
      <c r="BQ280" s="238"/>
      <c r="BR280" s="238"/>
      <c r="BS280" s="238"/>
      <c r="BT280" s="246"/>
      <c r="BU280" s="249">
        <f t="shared" si="78"/>
        <v>0</v>
      </c>
      <c r="BV280" s="238"/>
      <c r="BW280" s="238"/>
      <c r="BX280" s="238"/>
      <c r="BY280" s="246"/>
      <c r="CA280" s="222">
        <v>260</v>
      </c>
      <c r="CB280" s="217"/>
      <c r="CC280" s="217"/>
      <c r="CD280" s="217"/>
      <c r="CE280" s="217"/>
      <c r="CF280" s="216">
        <f t="shared" si="69"/>
        <v>0</v>
      </c>
    </row>
    <row r="281" spans="1:84" x14ac:dyDescent="0.15">
      <c r="A281" s="213">
        <f t="shared" si="72"/>
        <v>267</v>
      </c>
      <c r="B281" s="236"/>
      <c r="C281" s="880"/>
      <c r="D281" s="133"/>
      <c r="E281" s="134"/>
      <c r="F281" s="135"/>
      <c r="G281" s="224"/>
      <c r="H281" s="263"/>
      <c r="I281" s="230"/>
      <c r="J281" s="231"/>
      <c r="K281" s="232"/>
      <c r="L281" s="232"/>
      <c r="M281" s="232"/>
      <c r="N281" s="232"/>
      <c r="O281" s="232"/>
      <c r="P281" s="232"/>
      <c r="Q281" s="233"/>
      <c r="R281" s="255"/>
      <c r="S281" s="255"/>
      <c r="T281" s="258"/>
      <c r="U281" s="214">
        <f t="shared" si="71"/>
        <v>0</v>
      </c>
      <c r="V281" s="218">
        <f t="shared" si="71"/>
        <v>0</v>
      </c>
      <c r="W281" s="218">
        <f t="shared" si="71"/>
        <v>0</v>
      </c>
      <c r="X281" s="218">
        <f t="shared" si="71"/>
        <v>0</v>
      </c>
      <c r="Y281" s="212">
        <f t="shared" si="71"/>
        <v>0</v>
      </c>
      <c r="Z281" s="214">
        <f t="shared" si="70"/>
        <v>0</v>
      </c>
      <c r="AA281" s="218">
        <f t="shared" si="70"/>
        <v>0</v>
      </c>
      <c r="AB281" s="218">
        <f t="shared" si="70"/>
        <v>0</v>
      </c>
      <c r="AC281" s="218">
        <f t="shared" si="70"/>
        <v>0</v>
      </c>
      <c r="AD281" s="212">
        <f t="shared" si="70"/>
        <v>0</v>
      </c>
      <c r="AE281" s="252"/>
      <c r="AF281" s="252"/>
      <c r="AH281" s="249">
        <f t="shared" si="68"/>
        <v>0</v>
      </c>
      <c r="AI281" s="238"/>
      <c r="AJ281" s="238"/>
      <c r="AK281" s="238"/>
      <c r="AL281" s="239"/>
      <c r="AM281" s="254"/>
      <c r="AN281" s="262"/>
      <c r="AO281" s="249">
        <f t="shared" si="73"/>
        <v>0</v>
      </c>
      <c r="AP281" s="238"/>
      <c r="AQ281" s="238"/>
      <c r="AR281" s="238"/>
      <c r="AS281" s="242"/>
      <c r="AT281" s="214">
        <f t="shared" si="79"/>
        <v>0</v>
      </c>
      <c r="AU281" s="238"/>
      <c r="AV281" s="238"/>
      <c r="AW281" s="238"/>
      <c r="AX281" s="239"/>
      <c r="AY281" s="249">
        <f t="shared" si="74"/>
        <v>0</v>
      </c>
      <c r="AZ281" s="238"/>
      <c r="BA281" s="238"/>
      <c r="BB281" s="238"/>
      <c r="BC281" s="246"/>
      <c r="BD281" s="254"/>
      <c r="BE281" s="252"/>
      <c r="BF281" s="249">
        <f t="shared" si="75"/>
        <v>0</v>
      </c>
      <c r="BG281" s="238"/>
      <c r="BH281" s="238"/>
      <c r="BI281" s="238"/>
      <c r="BJ281" s="239"/>
      <c r="BK281" s="249">
        <f t="shared" si="76"/>
        <v>0</v>
      </c>
      <c r="BL281" s="238"/>
      <c r="BM281" s="238"/>
      <c r="BN281" s="238"/>
      <c r="BO281" s="246"/>
      <c r="BP281" s="223">
        <f t="shared" si="77"/>
        <v>0</v>
      </c>
      <c r="BQ281" s="238"/>
      <c r="BR281" s="238"/>
      <c r="BS281" s="238"/>
      <c r="BT281" s="246"/>
      <c r="BU281" s="249">
        <f t="shared" si="78"/>
        <v>0</v>
      </c>
      <c r="BV281" s="238"/>
      <c r="BW281" s="238"/>
      <c r="BX281" s="238"/>
      <c r="BY281" s="246"/>
      <c r="CA281" s="222">
        <v>261</v>
      </c>
      <c r="CF281" s="216">
        <f t="shared" si="69"/>
        <v>0</v>
      </c>
    </row>
    <row r="282" spans="1:84" x14ac:dyDescent="0.15">
      <c r="A282" s="213">
        <f t="shared" si="72"/>
        <v>268</v>
      </c>
      <c r="B282" s="236"/>
      <c r="C282" s="880"/>
      <c r="D282" s="133"/>
      <c r="E282" s="134"/>
      <c r="F282" s="135"/>
      <c r="G282" s="224"/>
      <c r="H282" s="263"/>
      <c r="I282" s="230"/>
      <c r="J282" s="231"/>
      <c r="K282" s="232"/>
      <c r="L282" s="232"/>
      <c r="M282" s="232"/>
      <c r="N282" s="232"/>
      <c r="O282" s="232"/>
      <c r="P282" s="232"/>
      <c r="Q282" s="233"/>
      <c r="R282" s="255"/>
      <c r="S282" s="255"/>
      <c r="T282" s="258"/>
      <c r="U282" s="214">
        <f t="shared" si="71"/>
        <v>0</v>
      </c>
      <c r="V282" s="218">
        <f t="shared" si="71"/>
        <v>0</v>
      </c>
      <c r="W282" s="218">
        <f t="shared" si="71"/>
        <v>0</v>
      </c>
      <c r="X282" s="218">
        <f t="shared" si="71"/>
        <v>0</v>
      </c>
      <c r="Y282" s="212">
        <f t="shared" si="71"/>
        <v>0</v>
      </c>
      <c r="Z282" s="214">
        <f t="shared" si="70"/>
        <v>0</v>
      </c>
      <c r="AA282" s="218">
        <f t="shared" si="70"/>
        <v>0</v>
      </c>
      <c r="AB282" s="218">
        <f t="shared" si="70"/>
        <v>0</v>
      </c>
      <c r="AC282" s="218">
        <f t="shared" si="70"/>
        <v>0</v>
      </c>
      <c r="AD282" s="212">
        <f t="shared" si="70"/>
        <v>0</v>
      </c>
      <c r="AE282" s="252"/>
      <c r="AF282" s="252"/>
      <c r="AH282" s="249">
        <f t="shared" si="68"/>
        <v>0</v>
      </c>
      <c r="AI282" s="238"/>
      <c r="AJ282" s="238"/>
      <c r="AK282" s="238"/>
      <c r="AL282" s="239"/>
      <c r="AM282" s="254"/>
      <c r="AN282" s="262"/>
      <c r="AO282" s="249">
        <f t="shared" si="73"/>
        <v>0</v>
      </c>
      <c r="AP282" s="238"/>
      <c r="AQ282" s="238"/>
      <c r="AR282" s="238"/>
      <c r="AS282" s="242"/>
      <c r="AT282" s="214">
        <f t="shared" si="79"/>
        <v>0</v>
      </c>
      <c r="AU282" s="238"/>
      <c r="AV282" s="238"/>
      <c r="AW282" s="238"/>
      <c r="AX282" s="239"/>
      <c r="AY282" s="249">
        <f t="shared" si="74"/>
        <v>0</v>
      </c>
      <c r="AZ282" s="238"/>
      <c r="BA282" s="238"/>
      <c r="BB282" s="238"/>
      <c r="BC282" s="246"/>
      <c r="BD282" s="254"/>
      <c r="BE282" s="252"/>
      <c r="BF282" s="249">
        <f t="shared" si="75"/>
        <v>0</v>
      </c>
      <c r="BG282" s="238"/>
      <c r="BH282" s="238"/>
      <c r="BI282" s="238"/>
      <c r="BJ282" s="239"/>
      <c r="BK282" s="249">
        <f t="shared" si="76"/>
        <v>0</v>
      </c>
      <c r="BL282" s="238"/>
      <c r="BM282" s="238"/>
      <c r="BN282" s="238"/>
      <c r="BO282" s="246"/>
      <c r="BP282" s="223">
        <f t="shared" si="77"/>
        <v>0</v>
      </c>
      <c r="BQ282" s="238"/>
      <c r="BR282" s="238"/>
      <c r="BS282" s="238"/>
      <c r="BT282" s="246"/>
      <c r="BU282" s="249">
        <f t="shared" si="78"/>
        <v>0</v>
      </c>
      <c r="BV282" s="238"/>
      <c r="BW282" s="238"/>
      <c r="BX282" s="238"/>
      <c r="BY282" s="246"/>
      <c r="CA282" s="222">
        <v>262</v>
      </c>
      <c r="CF282" s="216">
        <f t="shared" si="69"/>
        <v>0</v>
      </c>
    </row>
    <row r="283" spans="1:84" x14ac:dyDescent="0.15">
      <c r="A283" s="213">
        <f t="shared" si="72"/>
        <v>269</v>
      </c>
      <c r="B283" s="236"/>
      <c r="C283" s="136"/>
      <c r="D283" s="133"/>
      <c r="E283" s="134"/>
      <c r="F283" s="135"/>
      <c r="G283" s="224"/>
      <c r="H283" s="263"/>
      <c r="I283" s="230"/>
      <c r="J283" s="231"/>
      <c r="K283" s="232"/>
      <c r="L283" s="232"/>
      <c r="M283" s="232"/>
      <c r="N283" s="232"/>
      <c r="O283" s="232"/>
      <c r="P283" s="232"/>
      <c r="Q283" s="233"/>
      <c r="R283" s="255"/>
      <c r="S283" s="255"/>
      <c r="T283" s="258"/>
      <c r="U283" s="214">
        <f t="shared" si="71"/>
        <v>0</v>
      </c>
      <c r="V283" s="218">
        <f t="shared" si="71"/>
        <v>0</v>
      </c>
      <c r="W283" s="218">
        <f t="shared" si="71"/>
        <v>0</v>
      </c>
      <c r="X283" s="218">
        <f t="shared" si="71"/>
        <v>0</v>
      </c>
      <c r="Y283" s="212">
        <f t="shared" si="71"/>
        <v>0</v>
      </c>
      <c r="Z283" s="214">
        <f t="shared" si="70"/>
        <v>0</v>
      </c>
      <c r="AA283" s="218">
        <f t="shared" si="70"/>
        <v>0</v>
      </c>
      <c r="AB283" s="218">
        <f t="shared" si="70"/>
        <v>0</v>
      </c>
      <c r="AC283" s="218">
        <f t="shared" si="70"/>
        <v>0</v>
      </c>
      <c r="AD283" s="212">
        <f t="shared" si="70"/>
        <v>0</v>
      </c>
      <c r="AE283" s="252"/>
      <c r="AF283" s="252"/>
      <c r="AH283" s="249">
        <f t="shared" si="68"/>
        <v>0</v>
      </c>
      <c r="AI283" s="238"/>
      <c r="AJ283" s="238"/>
      <c r="AK283" s="238"/>
      <c r="AL283" s="239"/>
      <c r="AM283" s="254"/>
      <c r="AN283" s="262"/>
      <c r="AO283" s="249">
        <f t="shared" si="73"/>
        <v>0</v>
      </c>
      <c r="AP283" s="238"/>
      <c r="AQ283" s="238"/>
      <c r="AR283" s="238"/>
      <c r="AS283" s="242"/>
      <c r="AT283" s="214">
        <f t="shared" si="79"/>
        <v>0</v>
      </c>
      <c r="AU283" s="238"/>
      <c r="AV283" s="238"/>
      <c r="AW283" s="238"/>
      <c r="AX283" s="239"/>
      <c r="AY283" s="249">
        <f t="shared" si="74"/>
        <v>0</v>
      </c>
      <c r="AZ283" s="238"/>
      <c r="BA283" s="238"/>
      <c r="BB283" s="238"/>
      <c r="BC283" s="246"/>
      <c r="BD283" s="254"/>
      <c r="BE283" s="252"/>
      <c r="BF283" s="249">
        <f t="shared" si="75"/>
        <v>0</v>
      </c>
      <c r="BG283" s="238"/>
      <c r="BH283" s="238"/>
      <c r="BI283" s="238"/>
      <c r="BJ283" s="239"/>
      <c r="BK283" s="249">
        <f t="shared" si="76"/>
        <v>0</v>
      </c>
      <c r="BL283" s="238"/>
      <c r="BM283" s="238"/>
      <c r="BN283" s="238"/>
      <c r="BO283" s="246"/>
      <c r="BP283" s="223">
        <f t="shared" si="77"/>
        <v>0</v>
      </c>
      <c r="BQ283" s="238"/>
      <c r="BR283" s="238"/>
      <c r="BS283" s="238"/>
      <c r="BT283" s="246"/>
      <c r="BU283" s="249">
        <f t="shared" si="78"/>
        <v>0</v>
      </c>
      <c r="BV283" s="238"/>
      <c r="BW283" s="238"/>
      <c r="BX283" s="238"/>
      <c r="BY283" s="246"/>
      <c r="CA283" s="222">
        <v>263</v>
      </c>
      <c r="CF283" s="216">
        <f t="shared" si="69"/>
        <v>0</v>
      </c>
    </row>
    <row r="284" spans="1:84" x14ac:dyDescent="0.15">
      <c r="A284" s="213">
        <f t="shared" si="72"/>
        <v>270</v>
      </c>
      <c r="B284" s="236"/>
      <c r="C284" s="881"/>
      <c r="D284" s="882"/>
      <c r="E284" s="883"/>
      <c r="F284" s="884"/>
      <c r="G284" s="224"/>
      <c r="H284" s="263"/>
      <c r="I284" s="230"/>
      <c r="J284" s="231"/>
      <c r="K284" s="232"/>
      <c r="L284" s="232"/>
      <c r="M284" s="232"/>
      <c r="N284" s="232"/>
      <c r="O284" s="232"/>
      <c r="P284" s="232"/>
      <c r="Q284" s="233"/>
      <c r="R284" s="255"/>
      <c r="S284" s="255"/>
      <c r="T284" s="258"/>
      <c r="U284" s="214">
        <f t="shared" si="71"/>
        <v>0</v>
      </c>
      <c r="V284" s="218">
        <f t="shared" si="71"/>
        <v>0</v>
      </c>
      <c r="W284" s="218">
        <f t="shared" si="71"/>
        <v>0</v>
      </c>
      <c r="X284" s="218">
        <f t="shared" si="71"/>
        <v>0</v>
      </c>
      <c r="Y284" s="212">
        <f t="shared" si="71"/>
        <v>0</v>
      </c>
      <c r="Z284" s="214">
        <f t="shared" si="70"/>
        <v>0</v>
      </c>
      <c r="AA284" s="218">
        <f t="shared" si="70"/>
        <v>0</v>
      </c>
      <c r="AB284" s="218">
        <f t="shared" si="70"/>
        <v>0</v>
      </c>
      <c r="AC284" s="218">
        <f t="shared" si="70"/>
        <v>0</v>
      </c>
      <c r="AD284" s="212">
        <f t="shared" si="70"/>
        <v>0</v>
      </c>
      <c r="AE284" s="252"/>
      <c r="AF284" s="252"/>
      <c r="AH284" s="249">
        <f t="shared" si="68"/>
        <v>0</v>
      </c>
      <c r="AI284" s="238"/>
      <c r="AJ284" s="238"/>
      <c r="AK284" s="238"/>
      <c r="AL284" s="239"/>
      <c r="AM284" s="254"/>
      <c r="AN284" s="262"/>
      <c r="AO284" s="249">
        <f t="shared" si="73"/>
        <v>0</v>
      </c>
      <c r="AP284" s="238"/>
      <c r="AQ284" s="238"/>
      <c r="AR284" s="238"/>
      <c r="AS284" s="242"/>
      <c r="AT284" s="214">
        <f t="shared" si="79"/>
        <v>0</v>
      </c>
      <c r="AU284" s="238"/>
      <c r="AV284" s="238"/>
      <c r="AW284" s="238"/>
      <c r="AX284" s="239"/>
      <c r="AY284" s="249">
        <f t="shared" si="74"/>
        <v>0</v>
      </c>
      <c r="AZ284" s="238"/>
      <c r="BA284" s="238"/>
      <c r="BB284" s="238"/>
      <c r="BC284" s="246"/>
      <c r="BD284" s="254"/>
      <c r="BE284" s="252"/>
      <c r="BF284" s="249">
        <f t="shared" si="75"/>
        <v>0</v>
      </c>
      <c r="BG284" s="238"/>
      <c r="BH284" s="238"/>
      <c r="BI284" s="238"/>
      <c r="BJ284" s="239"/>
      <c r="BK284" s="249">
        <f t="shared" si="76"/>
        <v>0</v>
      </c>
      <c r="BL284" s="238"/>
      <c r="BM284" s="238"/>
      <c r="BN284" s="238"/>
      <c r="BO284" s="246"/>
      <c r="BP284" s="223">
        <f t="shared" si="77"/>
        <v>0</v>
      </c>
      <c r="BQ284" s="238"/>
      <c r="BR284" s="238"/>
      <c r="BS284" s="238"/>
      <c r="BT284" s="246"/>
      <c r="BU284" s="249">
        <f t="shared" si="78"/>
        <v>0</v>
      </c>
      <c r="BV284" s="238"/>
      <c r="BW284" s="238"/>
      <c r="BX284" s="238"/>
      <c r="BY284" s="246"/>
      <c r="CA284" s="222">
        <v>264</v>
      </c>
      <c r="CF284" s="216">
        <f t="shared" si="69"/>
        <v>0</v>
      </c>
    </row>
    <row r="285" spans="1:84" x14ac:dyDescent="0.15">
      <c r="A285" s="213">
        <f t="shared" si="72"/>
        <v>271</v>
      </c>
      <c r="B285" s="236"/>
      <c r="C285" s="136"/>
      <c r="D285" s="133"/>
      <c r="E285" s="134"/>
      <c r="F285" s="135"/>
      <c r="G285" s="224"/>
      <c r="H285" s="263"/>
      <c r="I285" s="230"/>
      <c r="J285" s="231"/>
      <c r="K285" s="232"/>
      <c r="L285" s="232"/>
      <c r="M285" s="232"/>
      <c r="N285" s="232"/>
      <c r="O285" s="232"/>
      <c r="P285" s="232"/>
      <c r="Q285" s="233"/>
      <c r="R285" s="257"/>
      <c r="S285" s="257"/>
      <c r="T285" s="259"/>
      <c r="U285" s="214">
        <f t="shared" si="71"/>
        <v>0</v>
      </c>
      <c r="V285" s="218">
        <f t="shared" si="71"/>
        <v>0</v>
      </c>
      <c r="W285" s="218">
        <f t="shared" si="71"/>
        <v>0</v>
      </c>
      <c r="X285" s="218">
        <f t="shared" si="71"/>
        <v>0</v>
      </c>
      <c r="Y285" s="212">
        <f t="shared" si="71"/>
        <v>0</v>
      </c>
      <c r="Z285" s="215">
        <f t="shared" si="70"/>
        <v>0</v>
      </c>
      <c r="AA285" s="218">
        <f t="shared" si="70"/>
        <v>0</v>
      </c>
      <c r="AB285" s="218">
        <f t="shared" si="70"/>
        <v>0</v>
      </c>
      <c r="AC285" s="218">
        <f t="shared" si="70"/>
        <v>0</v>
      </c>
      <c r="AD285" s="212">
        <f t="shared" si="70"/>
        <v>0</v>
      </c>
      <c r="AE285" s="252"/>
      <c r="AF285" s="252"/>
      <c r="AH285" s="249">
        <f t="shared" si="68"/>
        <v>0</v>
      </c>
      <c r="AI285" s="238"/>
      <c r="AJ285" s="238"/>
      <c r="AK285" s="238"/>
      <c r="AL285" s="239"/>
      <c r="AM285" s="254"/>
      <c r="AN285" s="262"/>
      <c r="AO285" s="249">
        <f t="shared" si="73"/>
        <v>0</v>
      </c>
      <c r="AP285" s="238"/>
      <c r="AQ285" s="238"/>
      <c r="AR285" s="238"/>
      <c r="AS285" s="242"/>
      <c r="AT285" s="214">
        <f t="shared" si="79"/>
        <v>0</v>
      </c>
      <c r="AU285" s="238"/>
      <c r="AV285" s="238"/>
      <c r="AW285" s="238"/>
      <c r="AX285" s="239"/>
      <c r="AY285" s="250">
        <f t="shared" si="74"/>
        <v>0</v>
      </c>
      <c r="AZ285" s="238"/>
      <c r="BA285" s="238"/>
      <c r="BB285" s="238"/>
      <c r="BC285" s="246"/>
      <c r="BD285" s="254"/>
      <c r="BE285" s="252"/>
      <c r="BF285" s="249">
        <f t="shared" si="75"/>
        <v>0</v>
      </c>
      <c r="BG285" s="238"/>
      <c r="BH285" s="238"/>
      <c r="BI285" s="238"/>
      <c r="BJ285" s="239"/>
      <c r="BK285" s="249">
        <f t="shared" si="76"/>
        <v>0</v>
      </c>
      <c r="BL285" s="238"/>
      <c r="BM285" s="238"/>
      <c r="BN285" s="238"/>
      <c r="BO285" s="246"/>
      <c r="BP285" s="223">
        <f t="shared" si="77"/>
        <v>0</v>
      </c>
      <c r="BQ285" s="238"/>
      <c r="BR285" s="238"/>
      <c r="BS285" s="238"/>
      <c r="BT285" s="246"/>
      <c r="BU285" s="249">
        <f t="shared" si="78"/>
        <v>0</v>
      </c>
      <c r="BV285" s="238"/>
      <c r="BW285" s="238"/>
      <c r="BX285" s="238"/>
      <c r="BY285" s="246"/>
      <c r="CA285" s="222">
        <v>265</v>
      </c>
      <c r="CF285" s="216">
        <f t="shared" si="69"/>
        <v>0</v>
      </c>
    </row>
    <row r="286" spans="1:84" x14ac:dyDescent="0.15">
      <c r="A286" s="213">
        <f t="shared" si="72"/>
        <v>272</v>
      </c>
      <c r="B286" s="236"/>
      <c r="C286" s="136"/>
      <c r="D286" s="133"/>
      <c r="E286" s="134"/>
      <c r="F286" s="135"/>
      <c r="G286" s="224"/>
      <c r="H286" s="263"/>
      <c r="I286" s="230"/>
      <c r="J286" s="231"/>
      <c r="K286" s="232"/>
      <c r="L286" s="232"/>
      <c r="M286" s="232"/>
      <c r="N286" s="232"/>
      <c r="O286" s="232"/>
      <c r="P286" s="232"/>
      <c r="Q286" s="233"/>
      <c r="R286" s="257"/>
      <c r="S286" s="257"/>
      <c r="T286" s="259"/>
      <c r="U286" s="214">
        <f t="shared" si="71"/>
        <v>0</v>
      </c>
      <c r="V286" s="218">
        <f t="shared" si="71"/>
        <v>0</v>
      </c>
      <c r="W286" s="218">
        <f t="shared" si="71"/>
        <v>0</v>
      </c>
      <c r="X286" s="218">
        <f t="shared" si="71"/>
        <v>0</v>
      </c>
      <c r="Y286" s="212">
        <f t="shared" si="71"/>
        <v>0</v>
      </c>
      <c r="Z286" s="215">
        <f t="shared" si="70"/>
        <v>0</v>
      </c>
      <c r="AA286" s="218">
        <f t="shared" si="70"/>
        <v>0</v>
      </c>
      <c r="AB286" s="218">
        <f t="shared" si="70"/>
        <v>0</v>
      </c>
      <c r="AC286" s="218">
        <f t="shared" si="70"/>
        <v>0</v>
      </c>
      <c r="AD286" s="212">
        <f t="shared" si="70"/>
        <v>0</v>
      </c>
      <c r="AE286" s="252"/>
      <c r="AF286" s="252"/>
      <c r="AH286" s="249">
        <f t="shared" si="68"/>
        <v>0</v>
      </c>
      <c r="AI286" s="238"/>
      <c r="AJ286" s="238"/>
      <c r="AK286" s="238"/>
      <c r="AL286" s="239"/>
      <c r="AM286" s="254"/>
      <c r="AN286" s="262"/>
      <c r="AO286" s="249">
        <f t="shared" si="73"/>
        <v>0</v>
      </c>
      <c r="AP286" s="238"/>
      <c r="AQ286" s="238"/>
      <c r="AR286" s="238"/>
      <c r="AS286" s="242"/>
      <c r="AT286" s="214">
        <f t="shared" si="79"/>
        <v>0</v>
      </c>
      <c r="AU286" s="238"/>
      <c r="AV286" s="238"/>
      <c r="AW286" s="238"/>
      <c r="AX286" s="239"/>
      <c r="AY286" s="250">
        <f t="shared" si="74"/>
        <v>0</v>
      </c>
      <c r="AZ286" s="238"/>
      <c r="BA286" s="238"/>
      <c r="BB286" s="238"/>
      <c r="BC286" s="246"/>
      <c r="BD286" s="254"/>
      <c r="BE286" s="252"/>
      <c r="BF286" s="249">
        <f t="shared" si="75"/>
        <v>0</v>
      </c>
      <c r="BG286" s="238"/>
      <c r="BH286" s="238"/>
      <c r="BI286" s="238"/>
      <c r="BJ286" s="239"/>
      <c r="BK286" s="249">
        <f t="shared" si="76"/>
        <v>0</v>
      </c>
      <c r="BL286" s="238"/>
      <c r="BM286" s="238"/>
      <c r="BN286" s="238"/>
      <c r="BO286" s="246"/>
      <c r="BP286" s="223">
        <f t="shared" si="77"/>
        <v>0</v>
      </c>
      <c r="BQ286" s="238"/>
      <c r="BR286" s="238"/>
      <c r="BS286" s="238"/>
      <c r="BT286" s="246"/>
      <c r="BU286" s="249">
        <f t="shared" si="78"/>
        <v>0</v>
      </c>
      <c r="BV286" s="238"/>
      <c r="BW286" s="238"/>
      <c r="BX286" s="238"/>
      <c r="BY286" s="246"/>
      <c r="CA286" s="222">
        <v>266</v>
      </c>
      <c r="CF286" s="216">
        <f t="shared" si="69"/>
        <v>0</v>
      </c>
    </row>
    <row r="287" spans="1:84" x14ac:dyDescent="0.15">
      <c r="A287" s="213">
        <f t="shared" si="72"/>
        <v>273</v>
      </c>
      <c r="B287" s="236"/>
      <c r="C287" s="136"/>
      <c r="D287" s="133"/>
      <c r="E287" s="134"/>
      <c r="F287" s="135"/>
      <c r="G287" s="224"/>
      <c r="H287" s="263"/>
      <c r="I287" s="230"/>
      <c r="J287" s="231"/>
      <c r="K287" s="232"/>
      <c r="L287" s="232"/>
      <c r="M287" s="232"/>
      <c r="N287" s="232"/>
      <c r="O287" s="232"/>
      <c r="P287" s="232"/>
      <c r="Q287" s="233"/>
      <c r="R287" s="257"/>
      <c r="S287" s="257"/>
      <c r="T287" s="259"/>
      <c r="U287" s="214">
        <f t="shared" si="71"/>
        <v>0</v>
      </c>
      <c r="V287" s="218">
        <f t="shared" si="71"/>
        <v>0</v>
      </c>
      <c r="W287" s="218">
        <f t="shared" si="71"/>
        <v>0</v>
      </c>
      <c r="X287" s="218">
        <f t="shared" si="71"/>
        <v>0</v>
      </c>
      <c r="Y287" s="212">
        <f t="shared" si="71"/>
        <v>0</v>
      </c>
      <c r="Z287" s="215">
        <f t="shared" si="70"/>
        <v>0</v>
      </c>
      <c r="AA287" s="218">
        <f t="shared" si="70"/>
        <v>0</v>
      </c>
      <c r="AB287" s="218">
        <f t="shared" si="70"/>
        <v>0</v>
      </c>
      <c r="AC287" s="218">
        <f t="shared" si="70"/>
        <v>0</v>
      </c>
      <c r="AD287" s="212">
        <f t="shared" si="70"/>
        <v>0</v>
      </c>
      <c r="AE287" s="252"/>
      <c r="AF287" s="252"/>
      <c r="AH287" s="249">
        <f t="shared" si="68"/>
        <v>0</v>
      </c>
      <c r="AI287" s="238"/>
      <c r="AJ287" s="238"/>
      <c r="AK287" s="238"/>
      <c r="AL287" s="239"/>
      <c r="AM287" s="254"/>
      <c r="AN287" s="262"/>
      <c r="AO287" s="249">
        <f t="shared" si="73"/>
        <v>0</v>
      </c>
      <c r="AP287" s="238"/>
      <c r="AQ287" s="238"/>
      <c r="AR287" s="238"/>
      <c r="AS287" s="242"/>
      <c r="AT287" s="214">
        <f t="shared" si="79"/>
        <v>0</v>
      </c>
      <c r="AU287" s="238"/>
      <c r="AV287" s="238"/>
      <c r="AW287" s="238"/>
      <c r="AX287" s="239"/>
      <c r="AY287" s="250">
        <f t="shared" si="74"/>
        <v>0</v>
      </c>
      <c r="AZ287" s="238"/>
      <c r="BA287" s="238"/>
      <c r="BB287" s="238"/>
      <c r="BC287" s="246"/>
      <c r="BD287" s="254"/>
      <c r="BE287" s="252"/>
      <c r="BF287" s="249">
        <f t="shared" si="75"/>
        <v>0</v>
      </c>
      <c r="BG287" s="238"/>
      <c r="BH287" s="238"/>
      <c r="BI287" s="238"/>
      <c r="BJ287" s="239"/>
      <c r="BK287" s="249">
        <f t="shared" si="76"/>
        <v>0</v>
      </c>
      <c r="BL287" s="238"/>
      <c r="BM287" s="238"/>
      <c r="BN287" s="238"/>
      <c r="BO287" s="246"/>
      <c r="BP287" s="223">
        <f t="shared" si="77"/>
        <v>0</v>
      </c>
      <c r="BQ287" s="238"/>
      <c r="BR287" s="238"/>
      <c r="BS287" s="238"/>
      <c r="BT287" s="246"/>
      <c r="BU287" s="249">
        <f t="shared" si="78"/>
        <v>0</v>
      </c>
      <c r="BV287" s="238"/>
      <c r="BW287" s="238"/>
      <c r="BX287" s="238"/>
      <c r="BY287" s="246"/>
      <c r="CA287" s="222">
        <v>267</v>
      </c>
      <c r="CF287" s="216">
        <f t="shared" si="69"/>
        <v>0</v>
      </c>
    </row>
    <row r="288" spans="1:84" x14ac:dyDescent="0.15">
      <c r="A288" s="213">
        <f t="shared" si="72"/>
        <v>274</v>
      </c>
      <c r="B288" s="236"/>
      <c r="C288" s="136"/>
      <c r="D288" s="133"/>
      <c r="E288" s="134"/>
      <c r="F288" s="135"/>
      <c r="G288" s="224"/>
      <c r="H288" s="263"/>
      <c r="I288" s="230"/>
      <c r="J288" s="231"/>
      <c r="K288" s="232"/>
      <c r="L288" s="232"/>
      <c r="M288" s="232"/>
      <c r="N288" s="232"/>
      <c r="O288" s="232"/>
      <c r="P288" s="232"/>
      <c r="Q288" s="233"/>
      <c r="R288" s="257"/>
      <c r="S288" s="257"/>
      <c r="T288" s="259"/>
      <c r="U288" s="214">
        <f t="shared" si="71"/>
        <v>0</v>
      </c>
      <c r="V288" s="218">
        <f t="shared" si="71"/>
        <v>0</v>
      </c>
      <c r="W288" s="218">
        <f t="shared" si="71"/>
        <v>0</v>
      </c>
      <c r="X288" s="218">
        <f t="shared" si="71"/>
        <v>0</v>
      </c>
      <c r="Y288" s="212">
        <f t="shared" si="71"/>
        <v>0</v>
      </c>
      <c r="Z288" s="215">
        <f t="shared" si="70"/>
        <v>0</v>
      </c>
      <c r="AA288" s="218">
        <f t="shared" si="70"/>
        <v>0</v>
      </c>
      <c r="AB288" s="218">
        <f t="shared" si="70"/>
        <v>0</v>
      </c>
      <c r="AC288" s="218">
        <f t="shared" si="70"/>
        <v>0</v>
      </c>
      <c r="AD288" s="212">
        <f t="shared" si="70"/>
        <v>0</v>
      </c>
      <c r="AE288" s="252"/>
      <c r="AF288" s="252"/>
      <c r="AH288" s="249">
        <f t="shared" si="68"/>
        <v>0</v>
      </c>
      <c r="AI288" s="238"/>
      <c r="AJ288" s="238"/>
      <c r="AK288" s="238"/>
      <c r="AL288" s="239"/>
      <c r="AM288" s="254"/>
      <c r="AN288" s="262"/>
      <c r="AO288" s="249">
        <f t="shared" si="73"/>
        <v>0</v>
      </c>
      <c r="AP288" s="238"/>
      <c r="AQ288" s="238"/>
      <c r="AR288" s="238"/>
      <c r="AS288" s="242"/>
      <c r="AT288" s="214">
        <f t="shared" si="79"/>
        <v>0</v>
      </c>
      <c r="AU288" s="238"/>
      <c r="AV288" s="238"/>
      <c r="AW288" s="238"/>
      <c r="AX288" s="239"/>
      <c r="AY288" s="250">
        <f t="shared" si="74"/>
        <v>0</v>
      </c>
      <c r="AZ288" s="238"/>
      <c r="BA288" s="238"/>
      <c r="BB288" s="238"/>
      <c r="BC288" s="246"/>
      <c r="BD288" s="254"/>
      <c r="BE288" s="252"/>
      <c r="BF288" s="249">
        <f t="shared" si="75"/>
        <v>0</v>
      </c>
      <c r="BG288" s="238"/>
      <c r="BH288" s="238"/>
      <c r="BI288" s="238"/>
      <c r="BJ288" s="239"/>
      <c r="BK288" s="249">
        <f t="shared" si="76"/>
        <v>0</v>
      </c>
      <c r="BL288" s="238"/>
      <c r="BM288" s="238"/>
      <c r="BN288" s="238"/>
      <c r="BO288" s="246"/>
      <c r="BP288" s="223">
        <f t="shared" si="77"/>
        <v>0</v>
      </c>
      <c r="BQ288" s="238"/>
      <c r="BR288" s="238"/>
      <c r="BS288" s="238"/>
      <c r="BT288" s="246"/>
      <c r="BU288" s="249">
        <f t="shared" si="78"/>
        <v>0</v>
      </c>
      <c r="BV288" s="238"/>
      <c r="BW288" s="238"/>
      <c r="BX288" s="238"/>
      <c r="BY288" s="246"/>
      <c r="CA288" s="222">
        <v>268</v>
      </c>
      <c r="CF288" s="216">
        <f t="shared" si="69"/>
        <v>0</v>
      </c>
    </row>
    <row r="289" spans="1:84" x14ac:dyDescent="0.15">
      <c r="A289" s="213">
        <f t="shared" si="72"/>
        <v>275</v>
      </c>
      <c r="B289" s="236"/>
      <c r="C289" s="136"/>
      <c r="D289" s="851"/>
      <c r="E289" s="127"/>
      <c r="F289" s="135"/>
      <c r="G289" s="226"/>
      <c r="H289" s="264"/>
      <c r="I289" s="230"/>
      <c r="J289" s="231"/>
      <c r="K289" s="232"/>
      <c r="L289" s="232"/>
      <c r="M289" s="232"/>
      <c r="N289" s="232"/>
      <c r="O289" s="232"/>
      <c r="P289" s="232"/>
      <c r="Q289" s="233"/>
      <c r="R289" s="256"/>
      <c r="S289" s="256"/>
      <c r="T289" s="259"/>
      <c r="U289" s="214">
        <f t="shared" si="71"/>
        <v>0</v>
      </c>
      <c r="V289" s="218">
        <f t="shared" si="71"/>
        <v>0</v>
      </c>
      <c r="W289" s="218">
        <f t="shared" si="71"/>
        <v>0</v>
      </c>
      <c r="X289" s="218">
        <f t="shared" si="71"/>
        <v>0</v>
      </c>
      <c r="Y289" s="212">
        <f t="shared" si="71"/>
        <v>0</v>
      </c>
      <c r="Z289" s="214">
        <f t="shared" si="70"/>
        <v>0</v>
      </c>
      <c r="AA289" s="218">
        <f t="shared" si="70"/>
        <v>0</v>
      </c>
      <c r="AB289" s="218">
        <f t="shared" si="70"/>
        <v>0</v>
      </c>
      <c r="AC289" s="218">
        <f t="shared" si="70"/>
        <v>0</v>
      </c>
      <c r="AD289" s="212">
        <f t="shared" si="70"/>
        <v>0</v>
      </c>
      <c r="AE289" s="252"/>
      <c r="AF289" s="252"/>
      <c r="AH289" s="249">
        <f t="shared" si="68"/>
        <v>0</v>
      </c>
      <c r="AI289" s="238"/>
      <c r="AJ289" s="238"/>
      <c r="AK289" s="238"/>
      <c r="AL289" s="239"/>
      <c r="AM289" s="254"/>
      <c r="AN289" s="262"/>
      <c r="AO289" s="249">
        <f t="shared" si="73"/>
        <v>0</v>
      </c>
      <c r="AP289" s="238"/>
      <c r="AQ289" s="238"/>
      <c r="AR289" s="238"/>
      <c r="AS289" s="242"/>
      <c r="AT289" s="214">
        <f t="shared" si="79"/>
        <v>0</v>
      </c>
      <c r="AU289" s="238"/>
      <c r="AV289" s="238"/>
      <c r="AW289" s="238"/>
      <c r="AX289" s="239"/>
      <c r="AY289" s="249">
        <f t="shared" si="74"/>
        <v>0</v>
      </c>
      <c r="AZ289" s="238"/>
      <c r="BA289" s="238"/>
      <c r="BB289" s="238"/>
      <c r="BC289" s="246"/>
      <c r="BD289" s="254"/>
      <c r="BE289" s="252"/>
      <c r="BF289" s="249">
        <f t="shared" si="75"/>
        <v>0</v>
      </c>
      <c r="BG289" s="238"/>
      <c r="BH289" s="238"/>
      <c r="BI289" s="238"/>
      <c r="BJ289" s="239"/>
      <c r="BK289" s="249">
        <f t="shared" si="76"/>
        <v>0</v>
      </c>
      <c r="BL289" s="238"/>
      <c r="BM289" s="238"/>
      <c r="BN289" s="238"/>
      <c r="BO289" s="246"/>
      <c r="BP289" s="223">
        <f t="shared" si="77"/>
        <v>0</v>
      </c>
      <c r="BQ289" s="238"/>
      <c r="BR289" s="238"/>
      <c r="BS289" s="238"/>
      <c r="BT289" s="246"/>
      <c r="BU289" s="249">
        <f t="shared" si="78"/>
        <v>0</v>
      </c>
      <c r="BV289" s="238"/>
      <c r="BW289" s="238"/>
      <c r="BX289" s="238"/>
      <c r="BY289" s="246"/>
      <c r="CA289" s="222">
        <v>269</v>
      </c>
      <c r="CF289" s="216">
        <f t="shared" si="69"/>
        <v>0</v>
      </c>
    </row>
    <row r="290" spans="1:84" x14ac:dyDescent="0.15">
      <c r="A290" s="213">
        <f t="shared" si="72"/>
        <v>276</v>
      </c>
      <c r="B290" s="236"/>
      <c r="C290" s="136"/>
      <c r="D290" s="851"/>
      <c r="E290" s="134"/>
      <c r="F290" s="135"/>
      <c r="G290" s="314"/>
      <c r="H290" s="263"/>
      <c r="I290" s="230"/>
      <c r="J290" s="231"/>
      <c r="K290" s="232"/>
      <c r="L290" s="232"/>
      <c r="M290" s="232"/>
      <c r="N290" s="232"/>
      <c r="O290" s="232"/>
      <c r="P290" s="232"/>
      <c r="Q290" s="233"/>
      <c r="R290" s="255"/>
      <c r="S290" s="255"/>
      <c r="T290" s="879"/>
      <c r="U290" s="214">
        <f t="shared" si="71"/>
        <v>0</v>
      </c>
      <c r="V290" s="218">
        <f t="shared" si="71"/>
        <v>0</v>
      </c>
      <c r="W290" s="218">
        <f t="shared" si="71"/>
        <v>0</v>
      </c>
      <c r="X290" s="218">
        <f t="shared" si="71"/>
        <v>0</v>
      </c>
      <c r="Y290" s="212">
        <f t="shared" si="71"/>
        <v>0</v>
      </c>
      <c r="Z290" s="214">
        <f t="shared" si="70"/>
        <v>0</v>
      </c>
      <c r="AA290" s="218">
        <f t="shared" si="70"/>
        <v>0</v>
      </c>
      <c r="AB290" s="218">
        <f t="shared" si="70"/>
        <v>0</v>
      </c>
      <c r="AC290" s="218">
        <f t="shared" si="70"/>
        <v>0</v>
      </c>
      <c r="AD290" s="212">
        <f t="shared" si="70"/>
        <v>0</v>
      </c>
      <c r="AE290" s="252"/>
      <c r="AF290" s="252"/>
      <c r="AH290" s="249">
        <f t="shared" si="68"/>
        <v>0</v>
      </c>
      <c r="AI290" s="238"/>
      <c r="AJ290" s="238"/>
      <c r="AK290" s="238"/>
      <c r="AL290" s="239"/>
      <c r="AM290" s="254"/>
      <c r="AN290" s="262"/>
      <c r="AO290" s="249">
        <f t="shared" si="73"/>
        <v>0</v>
      </c>
      <c r="AP290" s="238"/>
      <c r="AQ290" s="238"/>
      <c r="AR290" s="238"/>
      <c r="AS290" s="242"/>
      <c r="AT290" s="214">
        <f t="shared" si="79"/>
        <v>0</v>
      </c>
      <c r="AU290" s="238"/>
      <c r="AV290" s="238"/>
      <c r="AW290" s="238"/>
      <c r="AX290" s="239"/>
      <c r="AY290" s="249">
        <f t="shared" si="74"/>
        <v>0</v>
      </c>
      <c r="AZ290" s="238"/>
      <c r="BA290" s="238"/>
      <c r="BB290" s="238"/>
      <c r="BC290" s="246"/>
      <c r="BD290" s="254"/>
      <c r="BE290" s="252"/>
      <c r="BF290" s="249">
        <f t="shared" si="75"/>
        <v>0</v>
      </c>
      <c r="BG290" s="238"/>
      <c r="BH290" s="238"/>
      <c r="BI290" s="238"/>
      <c r="BJ290" s="239"/>
      <c r="BK290" s="249">
        <f t="shared" si="76"/>
        <v>0</v>
      </c>
      <c r="BL290" s="238"/>
      <c r="BM290" s="238"/>
      <c r="BN290" s="238"/>
      <c r="BO290" s="246"/>
      <c r="BP290" s="223">
        <f t="shared" si="77"/>
        <v>0</v>
      </c>
      <c r="BQ290" s="238"/>
      <c r="BR290" s="238"/>
      <c r="BS290" s="238"/>
      <c r="BT290" s="246"/>
      <c r="BU290" s="249">
        <f t="shared" si="78"/>
        <v>0</v>
      </c>
      <c r="BV290" s="238"/>
      <c r="BW290" s="238"/>
      <c r="BX290" s="238"/>
      <c r="BY290" s="246"/>
      <c r="CA290" s="222">
        <v>270</v>
      </c>
      <c r="CF290" s="216">
        <f t="shared" si="69"/>
        <v>0</v>
      </c>
    </row>
    <row r="291" spans="1:84" x14ac:dyDescent="0.15">
      <c r="A291" s="213">
        <f t="shared" si="72"/>
        <v>277</v>
      </c>
      <c r="B291" s="236"/>
      <c r="C291" s="880"/>
      <c r="D291" s="133"/>
      <c r="E291" s="134"/>
      <c r="F291" s="135"/>
      <c r="G291" s="224"/>
      <c r="H291" s="263"/>
      <c r="I291" s="230"/>
      <c r="J291" s="231"/>
      <c r="K291" s="232"/>
      <c r="L291" s="232"/>
      <c r="M291" s="232"/>
      <c r="N291" s="232"/>
      <c r="O291" s="232"/>
      <c r="P291" s="232"/>
      <c r="Q291" s="233"/>
      <c r="R291" s="255"/>
      <c r="S291" s="255"/>
      <c r="T291" s="258"/>
      <c r="U291" s="214">
        <f t="shared" si="71"/>
        <v>0</v>
      </c>
      <c r="V291" s="218">
        <f t="shared" si="71"/>
        <v>0</v>
      </c>
      <c r="W291" s="218">
        <f t="shared" si="71"/>
        <v>0</v>
      </c>
      <c r="X291" s="218">
        <f t="shared" si="71"/>
        <v>0</v>
      </c>
      <c r="Y291" s="212">
        <f t="shared" si="71"/>
        <v>0</v>
      </c>
      <c r="Z291" s="214">
        <f t="shared" si="70"/>
        <v>0</v>
      </c>
      <c r="AA291" s="218">
        <f t="shared" si="70"/>
        <v>0</v>
      </c>
      <c r="AB291" s="218">
        <f t="shared" si="70"/>
        <v>0</v>
      </c>
      <c r="AC291" s="218">
        <f t="shared" si="70"/>
        <v>0</v>
      </c>
      <c r="AD291" s="212">
        <f t="shared" si="70"/>
        <v>0</v>
      </c>
      <c r="AE291" s="252"/>
      <c r="AF291" s="252"/>
      <c r="AH291" s="249">
        <f t="shared" si="68"/>
        <v>0</v>
      </c>
      <c r="AI291" s="238"/>
      <c r="AJ291" s="238"/>
      <c r="AK291" s="238"/>
      <c r="AL291" s="239"/>
      <c r="AM291" s="254"/>
      <c r="AN291" s="262"/>
      <c r="AO291" s="249">
        <f t="shared" si="73"/>
        <v>0</v>
      </c>
      <c r="AP291" s="238"/>
      <c r="AQ291" s="238"/>
      <c r="AR291" s="238"/>
      <c r="AS291" s="242"/>
      <c r="AT291" s="214">
        <f t="shared" si="79"/>
        <v>0</v>
      </c>
      <c r="AU291" s="238"/>
      <c r="AV291" s="238"/>
      <c r="AW291" s="238"/>
      <c r="AX291" s="239"/>
      <c r="AY291" s="249">
        <f t="shared" si="74"/>
        <v>0</v>
      </c>
      <c r="AZ291" s="238"/>
      <c r="BA291" s="238"/>
      <c r="BB291" s="238"/>
      <c r="BC291" s="246"/>
      <c r="BD291" s="254"/>
      <c r="BE291" s="252"/>
      <c r="BF291" s="249">
        <f t="shared" si="75"/>
        <v>0</v>
      </c>
      <c r="BG291" s="238"/>
      <c r="BH291" s="238"/>
      <c r="BI291" s="238"/>
      <c r="BJ291" s="239"/>
      <c r="BK291" s="249">
        <f t="shared" si="76"/>
        <v>0</v>
      </c>
      <c r="BL291" s="238"/>
      <c r="BM291" s="238"/>
      <c r="BN291" s="238"/>
      <c r="BO291" s="246"/>
      <c r="BP291" s="223">
        <f t="shared" si="77"/>
        <v>0</v>
      </c>
      <c r="BQ291" s="238"/>
      <c r="BR291" s="238"/>
      <c r="BS291" s="238"/>
      <c r="BT291" s="246"/>
      <c r="BU291" s="249">
        <f t="shared" si="78"/>
        <v>0</v>
      </c>
      <c r="BV291" s="238"/>
      <c r="BW291" s="238"/>
      <c r="BX291" s="238"/>
      <c r="BY291" s="246"/>
      <c r="CA291" s="222">
        <v>271</v>
      </c>
      <c r="CF291" s="216">
        <f t="shared" si="69"/>
        <v>0</v>
      </c>
    </row>
    <row r="292" spans="1:84" x14ac:dyDescent="0.15">
      <c r="A292" s="213">
        <f t="shared" si="72"/>
        <v>278</v>
      </c>
      <c r="B292" s="236"/>
      <c r="C292" s="880"/>
      <c r="D292" s="133"/>
      <c r="E292" s="134"/>
      <c r="F292" s="135"/>
      <c r="G292" s="224"/>
      <c r="H292" s="263"/>
      <c r="I292" s="230"/>
      <c r="J292" s="231"/>
      <c r="K292" s="232"/>
      <c r="L292" s="232"/>
      <c r="M292" s="232"/>
      <c r="N292" s="232"/>
      <c r="O292" s="232"/>
      <c r="P292" s="232"/>
      <c r="Q292" s="233"/>
      <c r="R292" s="255"/>
      <c r="S292" s="255"/>
      <c r="T292" s="258"/>
      <c r="U292" s="214">
        <f t="shared" si="71"/>
        <v>0</v>
      </c>
      <c r="V292" s="218">
        <f t="shared" si="71"/>
        <v>0</v>
      </c>
      <c r="W292" s="218">
        <f t="shared" si="71"/>
        <v>0</v>
      </c>
      <c r="X292" s="218">
        <f t="shared" si="71"/>
        <v>0</v>
      </c>
      <c r="Y292" s="212">
        <f t="shared" si="71"/>
        <v>0</v>
      </c>
      <c r="Z292" s="214">
        <f t="shared" si="70"/>
        <v>0</v>
      </c>
      <c r="AA292" s="218">
        <f t="shared" si="70"/>
        <v>0</v>
      </c>
      <c r="AB292" s="218">
        <f t="shared" si="70"/>
        <v>0</v>
      </c>
      <c r="AC292" s="218">
        <f t="shared" si="70"/>
        <v>0</v>
      </c>
      <c r="AD292" s="212">
        <f t="shared" si="70"/>
        <v>0</v>
      </c>
      <c r="AE292" s="252"/>
      <c r="AF292" s="252"/>
      <c r="AH292" s="249">
        <f t="shared" si="68"/>
        <v>0</v>
      </c>
      <c r="AI292" s="238"/>
      <c r="AJ292" s="238"/>
      <c r="AK292" s="238"/>
      <c r="AL292" s="239"/>
      <c r="AM292" s="254"/>
      <c r="AN292" s="262"/>
      <c r="AO292" s="249">
        <f t="shared" si="73"/>
        <v>0</v>
      </c>
      <c r="AP292" s="238"/>
      <c r="AQ292" s="238"/>
      <c r="AR292" s="238"/>
      <c r="AS292" s="242"/>
      <c r="AT292" s="214">
        <f t="shared" si="79"/>
        <v>0</v>
      </c>
      <c r="AU292" s="238"/>
      <c r="AV292" s="238"/>
      <c r="AW292" s="238"/>
      <c r="AX292" s="239"/>
      <c r="AY292" s="249">
        <f t="shared" si="74"/>
        <v>0</v>
      </c>
      <c r="AZ292" s="238"/>
      <c r="BA292" s="238"/>
      <c r="BB292" s="238"/>
      <c r="BC292" s="246"/>
      <c r="BD292" s="254"/>
      <c r="BE292" s="252"/>
      <c r="BF292" s="249">
        <f t="shared" si="75"/>
        <v>0</v>
      </c>
      <c r="BG292" s="238"/>
      <c r="BH292" s="238"/>
      <c r="BI292" s="238"/>
      <c r="BJ292" s="239"/>
      <c r="BK292" s="249">
        <f t="shared" si="76"/>
        <v>0</v>
      </c>
      <c r="BL292" s="238"/>
      <c r="BM292" s="238"/>
      <c r="BN292" s="238"/>
      <c r="BO292" s="246"/>
      <c r="BP292" s="223">
        <f t="shared" si="77"/>
        <v>0</v>
      </c>
      <c r="BQ292" s="238"/>
      <c r="BR292" s="238"/>
      <c r="BS292" s="238"/>
      <c r="BT292" s="246"/>
      <c r="BU292" s="249">
        <f t="shared" si="78"/>
        <v>0</v>
      </c>
      <c r="BV292" s="238"/>
      <c r="BW292" s="238"/>
      <c r="BX292" s="238"/>
      <c r="BY292" s="246"/>
      <c r="CA292" s="222">
        <v>272</v>
      </c>
      <c r="CF292" s="216">
        <f t="shared" si="69"/>
        <v>0</v>
      </c>
    </row>
    <row r="293" spans="1:84" x14ac:dyDescent="0.15">
      <c r="A293" s="213">
        <f t="shared" si="72"/>
        <v>279</v>
      </c>
      <c r="B293" s="236"/>
      <c r="C293" s="880"/>
      <c r="D293" s="133"/>
      <c r="E293" s="134"/>
      <c r="F293" s="135"/>
      <c r="G293" s="224"/>
      <c r="H293" s="263"/>
      <c r="I293" s="230"/>
      <c r="J293" s="231"/>
      <c r="K293" s="232"/>
      <c r="L293" s="232"/>
      <c r="M293" s="232"/>
      <c r="N293" s="232"/>
      <c r="O293" s="232"/>
      <c r="P293" s="232"/>
      <c r="Q293" s="233"/>
      <c r="R293" s="255"/>
      <c r="S293" s="255"/>
      <c r="T293" s="258"/>
      <c r="U293" s="214">
        <f t="shared" si="71"/>
        <v>0</v>
      </c>
      <c r="V293" s="218">
        <f t="shared" si="71"/>
        <v>0</v>
      </c>
      <c r="W293" s="218">
        <f t="shared" si="71"/>
        <v>0</v>
      </c>
      <c r="X293" s="218">
        <f t="shared" si="71"/>
        <v>0</v>
      </c>
      <c r="Y293" s="212">
        <f t="shared" si="71"/>
        <v>0</v>
      </c>
      <c r="Z293" s="214">
        <f t="shared" si="70"/>
        <v>0</v>
      </c>
      <c r="AA293" s="218">
        <f t="shared" si="70"/>
        <v>0</v>
      </c>
      <c r="AB293" s="218">
        <f t="shared" si="70"/>
        <v>0</v>
      </c>
      <c r="AC293" s="218">
        <f t="shared" si="70"/>
        <v>0</v>
      </c>
      <c r="AD293" s="212">
        <f t="shared" si="70"/>
        <v>0</v>
      </c>
      <c r="AE293" s="252"/>
      <c r="AF293" s="252"/>
      <c r="AH293" s="249">
        <f t="shared" si="68"/>
        <v>0</v>
      </c>
      <c r="AI293" s="238"/>
      <c r="AJ293" s="238"/>
      <c r="AK293" s="238"/>
      <c r="AL293" s="239"/>
      <c r="AM293" s="254"/>
      <c r="AN293" s="262"/>
      <c r="AO293" s="249">
        <f t="shared" si="73"/>
        <v>0</v>
      </c>
      <c r="AP293" s="238"/>
      <c r="AQ293" s="238"/>
      <c r="AR293" s="238"/>
      <c r="AS293" s="242"/>
      <c r="AT293" s="214">
        <f t="shared" si="79"/>
        <v>0</v>
      </c>
      <c r="AU293" s="238"/>
      <c r="AV293" s="238"/>
      <c r="AW293" s="238"/>
      <c r="AX293" s="239"/>
      <c r="AY293" s="249">
        <f t="shared" si="74"/>
        <v>0</v>
      </c>
      <c r="AZ293" s="238"/>
      <c r="BA293" s="238"/>
      <c r="BB293" s="238"/>
      <c r="BC293" s="246"/>
      <c r="BD293" s="254"/>
      <c r="BE293" s="252"/>
      <c r="BF293" s="249">
        <f t="shared" si="75"/>
        <v>0</v>
      </c>
      <c r="BG293" s="238"/>
      <c r="BH293" s="238"/>
      <c r="BI293" s="238"/>
      <c r="BJ293" s="239"/>
      <c r="BK293" s="249">
        <f t="shared" si="76"/>
        <v>0</v>
      </c>
      <c r="BL293" s="238"/>
      <c r="BM293" s="238"/>
      <c r="BN293" s="238"/>
      <c r="BO293" s="246"/>
      <c r="BP293" s="223">
        <f t="shared" si="77"/>
        <v>0</v>
      </c>
      <c r="BQ293" s="238"/>
      <c r="BR293" s="238"/>
      <c r="BS293" s="238"/>
      <c r="BT293" s="246"/>
      <c r="BU293" s="249">
        <f t="shared" si="78"/>
        <v>0</v>
      </c>
      <c r="BV293" s="238"/>
      <c r="BW293" s="238"/>
      <c r="BX293" s="238"/>
      <c r="BY293" s="246"/>
      <c r="CA293" s="222">
        <v>273</v>
      </c>
      <c r="CF293" s="216">
        <f t="shared" si="69"/>
        <v>0</v>
      </c>
    </row>
    <row r="294" spans="1:84" x14ac:dyDescent="0.15">
      <c r="A294" s="213">
        <f t="shared" si="72"/>
        <v>280</v>
      </c>
      <c r="B294" s="236"/>
      <c r="C294" s="880"/>
      <c r="D294" s="133"/>
      <c r="E294" s="134"/>
      <c r="F294" s="135"/>
      <c r="G294" s="224"/>
      <c r="H294" s="264"/>
      <c r="I294" s="230"/>
      <c r="J294" s="231"/>
      <c r="K294" s="232"/>
      <c r="L294" s="232"/>
      <c r="M294" s="232"/>
      <c r="N294" s="232"/>
      <c r="O294" s="232"/>
      <c r="P294" s="232"/>
      <c r="Q294" s="233"/>
      <c r="R294" s="256"/>
      <c r="S294" s="256"/>
      <c r="T294" s="258"/>
      <c r="U294" s="214">
        <f t="shared" si="71"/>
        <v>0</v>
      </c>
      <c r="V294" s="218">
        <f t="shared" si="71"/>
        <v>0</v>
      </c>
      <c r="W294" s="218">
        <f t="shared" si="71"/>
        <v>0</v>
      </c>
      <c r="X294" s="218">
        <f t="shared" si="71"/>
        <v>0</v>
      </c>
      <c r="Y294" s="212">
        <f t="shared" si="71"/>
        <v>0</v>
      </c>
      <c r="Z294" s="214">
        <f t="shared" si="70"/>
        <v>0</v>
      </c>
      <c r="AA294" s="218">
        <f t="shared" si="70"/>
        <v>0</v>
      </c>
      <c r="AB294" s="218">
        <f t="shared" si="70"/>
        <v>0</v>
      </c>
      <c r="AC294" s="218">
        <f t="shared" si="70"/>
        <v>0</v>
      </c>
      <c r="AD294" s="212">
        <f t="shared" si="70"/>
        <v>0</v>
      </c>
      <c r="AE294" s="252"/>
      <c r="AF294" s="252"/>
      <c r="AH294" s="249">
        <f t="shared" si="68"/>
        <v>0</v>
      </c>
      <c r="AI294" s="238"/>
      <c r="AJ294" s="238"/>
      <c r="AK294" s="238"/>
      <c r="AL294" s="239"/>
      <c r="AM294" s="254"/>
      <c r="AN294" s="262"/>
      <c r="AO294" s="249">
        <f t="shared" si="73"/>
        <v>0</v>
      </c>
      <c r="AP294" s="238"/>
      <c r="AQ294" s="238"/>
      <c r="AR294" s="238"/>
      <c r="AS294" s="242"/>
      <c r="AT294" s="214">
        <f t="shared" si="79"/>
        <v>0</v>
      </c>
      <c r="AU294" s="238"/>
      <c r="AV294" s="238"/>
      <c r="AW294" s="238"/>
      <c r="AX294" s="239"/>
      <c r="AY294" s="249">
        <f t="shared" si="74"/>
        <v>0</v>
      </c>
      <c r="AZ294" s="238"/>
      <c r="BA294" s="238"/>
      <c r="BB294" s="238"/>
      <c r="BC294" s="246"/>
      <c r="BD294" s="254"/>
      <c r="BE294" s="252"/>
      <c r="BF294" s="249">
        <f t="shared" si="75"/>
        <v>0</v>
      </c>
      <c r="BG294" s="238"/>
      <c r="BH294" s="238"/>
      <c r="BI294" s="238"/>
      <c r="BJ294" s="239"/>
      <c r="BK294" s="249">
        <f t="shared" si="76"/>
        <v>0</v>
      </c>
      <c r="BL294" s="238"/>
      <c r="BM294" s="238"/>
      <c r="BN294" s="238"/>
      <c r="BO294" s="246"/>
      <c r="BP294" s="223">
        <f t="shared" si="77"/>
        <v>0</v>
      </c>
      <c r="BQ294" s="238"/>
      <c r="BR294" s="238"/>
      <c r="BS294" s="238"/>
      <c r="BT294" s="246"/>
      <c r="BU294" s="249">
        <f t="shared" si="78"/>
        <v>0</v>
      </c>
      <c r="BV294" s="238"/>
      <c r="BW294" s="238"/>
      <c r="BX294" s="238"/>
      <c r="BY294" s="246"/>
      <c r="CA294" s="222">
        <v>274</v>
      </c>
      <c r="CF294" s="216">
        <f t="shared" si="69"/>
        <v>0</v>
      </c>
    </row>
    <row r="295" spans="1:84" x14ac:dyDescent="0.15">
      <c r="A295" s="213">
        <f t="shared" si="72"/>
        <v>281</v>
      </c>
      <c r="B295" s="236"/>
      <c r="C295" s="880"/>
      <c r="D295" s="133"/>
      <c r="E295" s="134"/>
      <c r="F295" s="135"/>
      <c r="G295" s="224"/>
      <c r="H295" s="263"/>
      <c r="I295" s="230"/>
      <c r="J295" s="231"/>
      <c r="K295" s="232"/>
      <c r="L295" s="232"/>
      <c r="M295" s="232"/>
      <c r="N295" s="232"/>
      <c r="O295" s="232"/>
      <c r="P295" s="232"/>
      <c r="Q295" s="233"/>
      <c r="R295" s="255"/>
      <c r="S295" s="255"/>
      <c r="T295" s="258"/>
      <c r="U295" s="214">
        <f t="shared" si="71"/>
        <v>0</v>
      </c>
      <c r="V295" s="218">
        <f t="shared" si="71"/>
        <v>0</v>
      </c>
      <c r="W295" s="218">
        <f t="shared" si="71"/>
        <v>0</v>
      </c>
      <c r="X295" s="218">
        <f t="shared" si="71"/>
        <v>0</v>
      </c>
      <c r="Y295" s="212">
        <f t="shared" si="71"/>
        <v>0</v>
      </c>
      <c r="Z295" s="214">
        <f t="shared" si="70"/>
        <v>0</v>
      </c>
      <c r="AA295" s="218">
        <f t="shared" si="70"/>
        <v>0</v>
      </c>
      <c r="AB295" s="218">
        <f t="shared" si="70"/>
        <v>0</v>
      </c>
      <c r="AC295" s="218">
        <f t="shared" si="70"/>
        <v>0</v>
      </c>
      <c r="AD295" s="212">
        <f t="shared" si="70"/>
        <v>0</v>
      </c>
      <c r="AE295" s="252"/>
      <c r="AF295" s="252"/>
      <c r="AH295" s="249">
        <f t="shared" si="68"/>
        <v>0</v>
      </c>
      <c r="AI295" s="238"/>
      <c r="AJ295" s="238"/>
      <c r="AK295" s="238"/>
      <c r="AL295" s="239"/>
      <c r="AM295" s="254"/>
      <c r="AN295" s="262"/>
      <c r="AO295" s="249">
        <f t="shared" si="73"/>
        <v>0</v>
      </c>
      <c r="AP295" s="238"/>
      <c r="AQ295" s="238"/>
      <c r="AR295" s="238"/>
      <c r="AS295" s="242"/>
      <c r="AT295" s="214">
        <f t="shared" si="79"/>
        <v>0</v>
      </c>
      <c r="AU295" s="238"/>
      <c r="AV295" s="238"/>
      <c r="AW295" s="238"/>
      <c r="AX295" s="239"/>
      <c r="AY295" s="249">
        <f t="shared" si="74"/>
        <v>0</v>
      </c>
      <c r="AZ295" s="238"/>
      <c r="BA295" s="238"/>
      <c r="BB295" s="238"/>
      <c r="BC295" s="246"/>
      <c r="BD295" s="254"/>
      <c r="BE295" s="252"/>
      <c r="BF295" s="249">
        <f t="shared" si="75"/>
        <v>0</v>
      </c>
      <c r="BG295" s="238"/>
      <c r="BH295" s="238"/>
      <c r="BI295" s="238"/>
      <c r="BJ295" s="239"/>
      <c r="BK295" s="249">
        <f t="shared" si="76"/>
        <v>0</v>
      </c>
      <c r="BL295" s="238"/>
      <c r="BM295" s="238"/>
      <c r="BN295" s="238"/>
      <c r="BO295" s="246"/>
      <c r="BP295" s="223">
        <f t="shared" si="77"/>
        <v>0</v>
      </c>
      <c r="BQ295" s="238"/>
      <c r="BR295" s="238"/>
      <c r="BS295" s="238"/>
      <c r="BT295" s="246"/>
      <c r="BU295" s="249">
        <f t="shared" si="78"/>
        <v>0</v>
      </c>
      <c r="BV295" s="238"/>
      <c r="BW295" s="238"/>
      <c r="BX295" s="238"/>
      <c r="BY295" s="246"/>
      <c r="CA295" s="222">
        <v>275</v>
      </c>
      <c r="CF295" s="216">
        <f t="shared" si="69"/>
        <v>0</v>
      </c>
    </row>
    <row r="296" spans="1:84" x14ac:dyDescent="0.15">
      <c r="A296" s="213">
        <f t="shared" si="72"/>
        <v>282</v>
      </c>
      <c r="B296" s="236"/>
      <c r="C296" s="880"/>
      <c r="D296" s="133"/>
      <c r="E296" s="134"/>
      <c r="F296" s="135"/>
      <c r="G296" s="224"/>
      <c r="H296" s="263"/>
      <c r="I296" s="230"/>
      <c r="J296" s="231"/>
      <c r="K296" s="232"/>
      <c r="L296" s="232"/>
      <c r="M296" s="232"/>
      <c r="N296" s="232"/>
      <c r="O296" s="232"/>
      <c r="P296" s="232"/>
      <c r="Q296" s="233"/>
      <c r="R296" s="255"/>
      <c r="S296" s="255"/>
      <c r="T296" s="258"/>
      <c r="U296" s="214">
        <f t="shared" si="71"/>
        <v>0</v>
      </c>
      <c r="V296" s="218">
        <f t="shared" si="71"/>
        <v>0</v>
      </c>
      <c r="W296" s="218">
        <f t="shared" si="71"/>
        <v>0</v>
      </c>
      <c r="X296" s="218">
        <f t="shared" si="71"/>
        <v>0</v>
      </c>
      <c r="Y296" s="212">
        <f t="shared" si="71"/>
        <v>0</v>
      </c>
      <c r="Z296" s="214">
        <f t="shared" si="70"/>
        <v>0</v>
      </c>
      <c r="AA296" s="218">
        <f t="shared" si="70"/>
        <v>0</v>
      </c>
      <c r="AB296" s="218">
        <f t="shared" si="70"/>
        <v>0</v>
      </c>
      <c r="AC296" s="218">
        <f t="shared" si="70"/>
        <v>0</v>
      </c>
      <c r="AD296" s="212">
        <f t="shared" si="70"/>
        <v>0</v>
      </c>
      <c r="AE296" s="252"/>
      <c r="AF296" s="252"/>
      <c r="AH296" s="249">
        <f t="shared" si="68"/>
        <v>0</v>
      </c>
      <c r="AI296" s="238"/>
      <c r="AJ296" s="238"/>
      <c r="AK296" s="238"/>
      <c r="AL296" s="239"/>
      <c r="AM296" s="254"/>
      <c r="AN296" s="262"/>
      <c r="AO296" s="249">
        <f t="shared" si="73"/>
        <v>0</v>
      </c>
      <c r="AP296" s="238"/>
      <c r="AQ296" s="238"/>
      <c r="AR296" s="238"/>
      <c r="AS296" s="242"/>
      <c r="AT296" s="214">
        <f t="shared" si="79"/>
        <v>0</v>
      </c>
      <c r="AU296" s="238"/>
      <c r="AV296" s="238"/>
      <c r="AW296" s="238"/>
      <c r="AX296" s="239"/>
      <c r="AY296" s="249">
        <f t="shared" si="74"/>
        <v>0</v>
      </c>
      <c r="AZ296" s="238"/>
      <c r="BA296" s="238"/>
      <c r="BB296" s="238"/>
      <c r="BC296" s="246"/>
      <c r="BD296" s="254"/>
      <c r="BE296" s="252"/>
      <c r="BF296" s="249">
        <f t="shared" si="75"/>
        <v>0</v>
      </c>
      <c r="BG296" s="238"/>
      <c r="BH296" s="238"/>
      <c r="BI296" s="238"/>
      <c r="BJ296" s="239"/>
      <c r="BK296" s="249">
        <f t="shared" si="76"/>
        <v>0</v>
      </c>
      <c r="BL296" s="238"/>
      <c r="BM296" s="238"/>
      <c r="BN296" s="238"/>
      <c r="BO296" s="246"/>
      <c r="BP296" s="223">
        <f t="shared" si="77"/>
        <v>0</v>
      </c>
      <c r="BQ296" s="238"/>
      <c r="BR296" s="238"/>
      <c r="BS296" s="238"/>
      <c r="BT296" s="246"/>
      <c r="BU296" s="249">
        <f t="shared" si="78"/>
        <v>0</v>
      </c>
      <c r="BV296" s="238"/>
      <c r="BW296" s="238"/>
      <c r="BX296" s="238"/>
      <c r="BY296" s="246"/>
      <c r="CA296" s="222">
        <v>276</v>
      </c>
      <c r="CC296" s="217"/>
      <c r="CD296" s="217"/>
      <c r="CE296" s="217"/>
      <c r="CF296" s="216">
        <f t="shared" si="69"/>
        <v>0</v>
      </c>
    </row>
    <row r="297" spans="1:84" x14ac:dyDescent="0.15">
      <c r="A297" s="213">
        <f t="shared" si="72"/>
        <v>283</v>
      </c>
      <c r="B297" s="236"/>
      <c r="C297" s="880"/>
      <c r="D297" s="133"/>
      <c r="E297" s="134"/>
      <c r="F297" s="135"/>
      <c r="G297" s="224"/>
      <c r="H297" s="263"/>
      <c r="I297" s="230"/>
      <c r="J297" s="231"/>
      <c r="K297" s="232"/>
      <c r="L297" s="232"/>
      <c r="M297" s="232"/>
      <c r="N297" s="232"/>
      <c r="O297" s="232"/>
      <c r="P297" s="232"/>
      <c r="Q297" s="233"/>
      <c r="R297" s="255"/>
      <c r="S297" s="255"/>
      <c r="T297" s="258"/>
      <c r="U297" s="214">
        <f t="shared" si="71"/>
        <v>0</v>
      </c>
      <c r="V297" s="218">
        <f t="shared" si="71"/>
        <v>0</v>
      </c>
      <c r="W297" s="218">
        <f t="shared" si="71"/>
        <v>0</v>
      </c>
      <c r="X297" s="218">
        <f t="shared" si="71"/>
        <v>0</v>
      </c>
      <c r="Y297" s="212">
        <f t="shared" si="71"/>
        <v>0</v>
      </c>
      <c r="Z297" s="214">
        <f t="shared" si="70"/>
        <v>0</v>
      </c>
      <c r="AA297" s="218">
        <f t="shared" si="70"/>
        <v>0</v>
      </c>
      <c r="AB297" s="218">
        <f t="shared" si="70"/>
        <v>0</v>
      </c>
      <c r="AC297" s="218">
        <f t="shared" si="70"/>
        <v>0</v>
      </c>
      <c r="AD297" s="212">
        <f t="shared" si="70"/>
        <v>0</v>
      </c>
      <c r="AE297" s="252"/>
      <c r="AF297" s="252"/>
      <c r="AH297" s="249">
        <f t="shared" si="68"/>
        <v>0</v>
      </c>
      <c r="AI297" s="238"/>
      <c r="AJ297" s="238"/>
      <c r="AK297" s="238"/>
      <c r="AL297" s="239"/>
      <c r="AM297" s="254"/>
      <c r="AN297" s="262"/>
      <c r="AO297" s="249">
        <f t="shared" si="73"/>
        <v>0</v>
      </c>
      <c r="AP297" s="238"/>
      <c r="AQ297" s="238"/>
      <c r="AR297" s="238"/>
      <c r="AS297" s="242"/>
      <c r="AT297" s="214">
        <f t="shared" si="79"/>
        <v>0</v>
      </c>
      <c r="AU297" s="238"/>
      <c r="AV297" s="238"/>
      <c r="AW297" s="238"/>
      <c r="AX297" s="239"/>
      <c r="AY297" s="249">
        <f t="shared" si="74"/>
        <v>0</v>
      </c>
      <c r="AZ297" s="238"/>
      <c r="BA297" s="238"/>
      <c r="BB297" s="238"/>
      <c r="BC297" s="246"/>
      <c r="BD297" s="254"/>
      <c r="BE297" s="252"/>
      <c r="BF297" s="249">
        <f t="shared" si="75"/>
        <v>0</v>
      </c>
      <c r="BG297" s="238"/>
      <c r="BH297" s="238"/>
      <c r="BI297" s="238"/>
      <c r="BJ297" s="239"/>
      <c r="BK297" s="249">
        <f t="shared" si="76"/>
        <v>0</v>
      </c>
      <c r="BL297" s="238"/>
      <c r="BM297" s="238"/>
      <c r="BN297" s="238"/>
      <c r="BO297" s="246"/>
      <c r="BP297" s="223">
        <f t="shared" si="77"/>
        <v>0</v>
      </c>
      <c r="BQ297" s="238"/>
      <c r="BR297" s="238"/>
      <c r="BS297" s="238"/>
      <c r="BT297" s="246"/>
      <c r="BU297" s="249">
        <f t="shared" si="78"/>
        <v>0</v>
      </c>
      <c r="BV297" s="238"/>
      <c r="BW297" s="238"/>
      <c r="BX297" s="238"/>
      <c r="BY297" s="246"/>
      <c r="CA297" s="222">
        <v>277</v>
      </c>
      <c r="CF297" s="216">
        <f t="shared" si="69"/>
        <v>0</v>
      </c>
    </row>
    <row r="298" spans="1:84" x14ac:dyDescent="0.15">
      <c r="A298" s="213">
        <f t="shared" si="72"/>
        <v>284</v>
      </c>
      <c r="B298" s="236"/>
      <c r="C298" s="880"/>
      <c r="D298" s="133"/>
      <c r="E298" s="134"/>
      <c r="F298" s="135"/>
      <c r="G298" s="224"/>
      <c r="H298" s="263"/>
      <c r="I298" s="230"/>
      <c r="J298" s="231"/>
      <c r="K298" s="232"/>
      <c r="L298" s="232"/>
      <c r="M298" s="232"/>
      <c r="N298" s="232"/>
      <c r="O298" s="232"/>
      <c r="P298" s="232"/>
      <c r="Q298" s="233"/>
      <c r="R298" s="255"/>
      <c r="S298" s="255"/>
      <c r="T298" s="258"/>
      <c r="U298" s="214">
        <f t="shared" si="71"/>
        <v>0</v>
      </c>
      <c r="V298" s="218">
        <f t="shared" si="71"/>
        <v>0</v>
      </c>
      <c r="W298" s="218">
        <f t="shared" si="71"/>
        <v>0</v>
      </c>
      <c r="X298" s="218">
        <f t="shared" si="71"/>
        <v>0</v>
      </c>
      <c r="Y298" s="212">
        <f t="shared" si="71"/>
        <v>0</v>
      </c>
      <c r="Z298" s="214">
        <f t="shared" si="70"/>
        <v>0</v>
      </c>
      <c r="AA298" s="218">
        <f t="shared" si="70"/>
        <v>0</v>
      </c>
      <c r="AB298" s="218">
        <f t="shared" si="70"/>
        <v>0</v>
      </c>
      <c r="AC298" s="218">
        <f t="shared" si="70"/>
        <v>0</v>
      </c>
      <c r="AD298" s="212">
        <f t="shared" si="70"/>
        <v>0</v>
      </c>
      <c r="AE298" s="252"/>
      <c r="AF298" s="252"/>
      <c r="AH298" s="249">
        <f t="shared" si="68"/>
        <v>0</v>
      </c>
      <c r="AI298" s="238"/>
      <c r="AJ298" s="238"/>
      <c r="AK298" s="238"/>
      <c r="AL298" s="239"/>
      <c r="AM298" s="254"/>
      <c r="AN298" s="262"/>
      <c r="AO298" s="249">
        <f t="shared" si="73"/>
        <v>0</v>
      </c>
      <c r="AP298" s="238"/>
      <c r="AQ298" s="238"/>
      <c r="AR298" s="238"/>
      <c r="AS298" s="242"/>
      <c r="AT298" s="214">
        <f t="shared" si="79"/>
        <v>0</v>
      </c>
      <c r="AU298" s="238"/>
      <c r="AV298" s="238"/>
      <c r="AW298" s="238"/>
      <c r="AX298" s="239"/>
      <c r="AY298" s="249">
        <f t="shared" si="74"/>
        <v>0</v>
      </c>
      <c r="AZ298" s="238"/>
      <c r="BA298" s="238"/>
      <c r="BB298" s="238"/>
      <c r="BC298" s="246"/>
      <c r="BD298" s="254"/>
      <c r="BE298" s="252"/>
      <c r="BF298" s="249">
        <f t="shared" si="75"/>
        <v>0</v>
      </c>
      <c r="BG298" s="238"/>
      <c r="BH298" s="238"/>
      <c r="BI298" s="238"/>
      <c r="BJ298" s="239"/>
      <c r="BK298" s="249">
        <f t="shared" si="76"/>
        <v>0</v>
      </c>
      <c r="BL298" s="238"/>
      <c r="BM298" s="238"/>
      <c r="BN298" s="238"/>
      <c r="BO298" s="246"/>
      <c r="BP298" s="223">
        <f t="shared" si="77"/>
        <v>0</v>
      </c>
      <c r="BQ298" s="238"/>
      <c r="BR298" s="238"/>
      <c r="BS298" s="238"/>
      <c r="BT298" s="246"/>
      <c r="BU298" s="249">
        <f t="shared" si="78"/>
        <v>0</v>
      </c>
      <c r="BV298" s="238"/>
      <c r="BW298" s="238"/>
      <c r="BX298" s="238"/>
      <c r="BY298" s="246"/>
      <c r="CA298" s="222">
        <v>278</v>
      </c>
      <c r="CF298" s="216">
        <f t="shared" si="69"/>
        <v>0</v>
      </c>
    </row>
    <row r="299" spans="1:84" x14ac:dyDescent="0.15">
      <c r="A299" s="213">
        <f t="shared" si="72"/>
        <v>285</v>
      </c>
      <c r="B299" s="236"/>
      <c r="C299" s="880"/>
      <c r="D299" s="133"/>
      <c r="E299" s="134"/>
      <c r="F299" s="135"/>
      <c r="G299" s="224"/>
      <c r="H299" s="263"/>
      <c r="I299" s="230"/>
      <c r="J299" s="231"/>
      <c r="K299" s="232"/>
      <c r="L299" s="232"/>
      <c r="M299" s="232"/>
      <c r="N299" s="232"/>
      <c r="O299" s="232"/>
      <c r="P299" s="232"/>
      <c r="Q299" s="233"/>
      <c r="R299" s="255"/>
      <c r="S299" s="255"/>
      <c r="T299" s="258"/>
      <c r="U299" s="214">
        <f t="shared" si="71"/>
        <v>0</v>
      </c>
      <c r="V299" s="218">
        <f t="shared" si="71"/>
        <v>0</v>
      </c>
      <c r="W299" s="218">
        <f t="shared" si="71"/>
        <v>0</v>
      </c>
      <c r="X299" s="218">
        <f t="shared" si="71"/>
        <v>0</v>
      </c>
      <c r="Y299" s="212">
        <f t="shared" si="71"/>
        <v>0</v>
      </c>
      <c r="Z299" s="214">
        <f t="shared" si="70"/>
        <v>0</v>
      </c>
      <c r="AA299" s="218">
        <f t="shared" si="70"/>
        <v>0</v>
      </c>
      <c r="AB299" s="218">
        <f t="shared" si="70"/>
        <v>0</v>
      </c>
      <c r="AC299" s="218">
        <f t="shared" si="70"/>
        <v>0</v>
      </c>
      <c r="AD299" s="902">
        <f t="shared" si="70"/>
        <v>0</v>
      </c>
      <c r="AE299" s="400"/>
      <c r="AF299" s="400"/>
      <c r="AH299" s="249">
        <f t="shared" si="68"/>
        <v>0</v>
      </c>
      <c r="AI299" s="238"/>
      <c r="AJ299" s="238"/>
      <c r="AK299" s="238"/>
      <c r="AL299" s="239"/>
      <c r="AM299" s="254"/>
      <c r="AN299" s="262"/>
      <c r="AO299" s="249">
        <f t="shared" si="73"/>
        <v>0</v>
      </c>
      <c r="AP299" s="238"/>
      <c r="AQ299" s="238"/>
      <c r="AR299" s="238"/>
      <c r="AS299" s="903"/>
      <c r="AT299" s="214">
        <f t="shared" si="79"/>
        <v>0</v>
      </c>
      <c r="AU299" s="238"/>
      <c r="AV299" s="238"/>
      <c r="AW299" s="238"/>
      <c r="AX299" s="239"/>
      <c r="AY299" s="249">
        <f t="shared" si="74"/>
        <v>0</v>
      </c>
      <c r="AZ299" s="238"/>
      <c r="BA299" s="238"/>
      <c r="BB299" s="238"/>
      <c r="BC299" s="904"/>
      <c r="BD299" s="254"/>
      <c r="BE299" s="252"/>
      <c r="BF299" s="249">
        <f t="shared" si="75"/>
        <v>0</v>
      </c>
      <c r="BG299" s="238"/>
      <c r="BH299" s="238"/>
      <c r="BI299" s="238"/>
      <c r="BJ299" s="239"/>
      <c r="BK299" s="249">
        <f t="shared" si="76"/>
        <v>0</v>
      </c>
      <c r="BL299" s="238"/>
      <c r="BM299" s="238"/>
      <c r="BN299" s="238"/>
      <c r="BO299" s="904"/>
      <c r="BP299" s="223">
        <f t="shared" si="77"/>
        <v>0</v>
      </c>
      <c r="BQ299" s="238"/>
      <c r="BR299" s="238"/>
      <c r="BS299" s="238"/>
      <c r="BT299" s="246"/>
      <c r="BU299" s="249">
        <f t="shared" si="78"/>
        <v>0</v>
      </c>
      <c r="BV299" s="238"/>
      <c r="BW299" s="238"/>
      <c r="BX299" s="238"/>
      <c r="BY299" s="904"/>
      <c r="CA299" s="222">
        <v>279</v>
      </c>
      <c r="CB299" s="403"/>
      <c r="CC299" s="403"/>
      <c r="CD299" s="403"/>
      <c r="CE299" s="403" t="e">
        <f>+#REF!-#REF!</f>
        <v>#REF!</v>
      </c>
      <c r="CF299" s="403"/>
    </row>
    <row r="300" spans="1:84" x14ac:dyDescent="0.15">
      <c r="A300" s="213">
        <f t="shared" si="72"/>
        <v>286</v>
      </c>
      <c r="B300" s="236"/>
      <c r="C300" s="880"/>
      <c r="D300" s="133"/>
      <c r="E300" s="134"/>
      <c r="F300" s="135"/>
      <c r="G300" s="224"/>
      <c r="H300" s="263"/>
      <c r="I300" s="230"/>
      <c r="J300" s="231"/>
      <c r="K300" s="232"/>
      <c r="L300" s="232"/>
      <c r="M300" s="232"/>
      <c r="N300" s="232"/>
      <c r="O300" s="232"/>
      <c r="P300" s="232"/>
      <c r="Q300" s="233"/>
      <c r="R300" s="255"/>
      <c r="S300" s="255"/>
      <c r="T300" s="258"/>
      <c r="U300" s="214">
        <f t="shared" si="71"/>
        <v>0</v>
      </c>
      <c r="V300" s="218">
        <f t="shared" si="71"/>
        <v>0</v>
      </c>
      <c r="W300" s="218">
        <f t="shared" si="71"/>
        <v>0</v>
      </c>
      <c r="X300" s="218">
        <f t="shared" si="71"/>
        <v>0</v>
      </c>
      <c r="Y300" s="212">
        <f t="shared" si="71"/>
        <v>0</v>
      </c>
      <c r="Z300" s="214">
        <f t="shared" si="70"/>
        <v>0</v>
      </c>
      <c r="AA300" s="218">
        <f t="shared" si="70"/>
        <v>0</v>
      </c>
      <c r="AB300" s="218">
        <f t="shared" si="70"/>
        <v>0</v>
      </c>
      <c r="AC300" s="218">
        <f t="shared" si="70"/>
        <v>0</v>
      </c>
      <c r="AD300" s="212">
        <f t="shared" si="70"/>
        <v>0</v>
      </c>
      <c r="AE300" s="252"/>
      <c r="AF300" s="252"/>
      <c r="AH300" s="249">
        <f t="shared" si="68"/>
        <v>0</v>
      </c>
      <c r="AI300" s="238"/>
      <c r="AJ300" s="238"/>
      <c r="AK300" s="238"/>
      <c r="AL300" s="239"/>
      <c r="AM300" s="254"/>
      <c r="AN300" s="262"/>
      <c r="AO300" s="249">
        <f t="shared" si="73"/>
        <v>0</v>
      </c>
      <c r="AP300" s="238"/>
      <c r="AQ300" s="238"/>
      <c r="AR300" s="238"/>
      <c r="AS300" s="242"/>
      <c r="AT300" s="214">
        <f t="shared" si="79"/>
        <v>0</v>
      </c>
      <c r="AU300" s="238"/>
      <c r="AV300" s="238"/>
      <c r="AW300" s="238"/>
      <c r="AX300" s="239"/>
      <c r="AY300" s="249">
        <f t="shared" si="74"/>
        <v>0</v>
      </c>
      <c r="AZ300" s="238"/>
      <c r="BA300" s="238"/>
      <c r="BB300" s="238"/>
      <c r="BC300" s="246"/>
      <c r="BD300" s="254"/>
      <c r="BE300" s="252"/>
      <c r="BF300" s="249">
        <f t="shared" si="75"/>
        <v>0</v>
      </c>
      <c r="BG300" s="238"/>
      <c r="BH300" s="238"/>
      <c r="BI300" s="238"/>
      <c r="BJ300" s="239"/>
      <c r="BK300" s="249">
        <f t="shared" si="76"/>
        <v>0</v>
      </c>
      <c r="BL300" s="238"/>
      <c r="BM300" s="238"/>
      <c r="BN300" s="238"/>
      <c r="BO300" s="246"/>
      <c r="BP300" s="223">
        <f t="shared" si="77"/>
        <v>0</v>
      </c>
      <c r="BQ300" s="238"/>
      <c r="BR300" s="238"/>
      <c r="BS300" s="238"/>
      <c r="BT300" s="246"/>
      <c r="BU300" s="249">
        <f t="shared" si="78"/>
        <v>0</v>
      </c>
      <c r="BV300" s="238"/>
      <c r="BW300" s="238"/>
      <c r="BX300" s="238"/>
      <c r="BY300" s="246"/>
      <c r="CA300" s="222">
        <v>280</v>
      </c>
      <c r="CB300" s="403"/>
      <c r="CC300" s="403"/>
      <c r="CD300" s="403"/>
      <c r="CE300" s="403" t="e">
        <f>+#REF!-#REF!</f>
        <v>#REF!</v>
      </c>
      <c r="CF300" s="403"/>
    </row>
    <row r="301" spans="1:84" x14ac:dyDescent="0.15">
      <c r="A301" s="213">
        <f t="shared" si="72"/>
        <v>287</v>
      </c>
      <c r="B301" s="236"/>
      <c r="C301" s="880"/>
      <c r="D301" s="133"/>
      <c r="E301" s="134"/>
      <c r="F301" s="135"/>
      <c r="G301" s="224"/>
      <c r="H301" s="263"/>
      <c r="I301" s="230"/>
      <c r="J301" s="231"/>
      <c r="K301" s="232"/>
      <c r="L301" s="232"/>
      <c r="M301" s="232"/>
      <c r="N301" s="232"/>
      <c r="O301" s="232"/>
      <c r="P301" s="232"/>
      <c r="Q301" s="233"/>
      <c r="R301" s="255"/>
      <c r="S301" s="255"/>
      <c r="T301" s="258"/>
      <c r="U301" s="214">
        <f t="shared" si="71"/>
        <v>0</v>
      </c>
      <c r="V301" s="218">
        <f t="shared" si="71"/>
        <v>0</v>
      </c>
      <c r="W301" s="218">
        <f t="shared" si="71"/>
        <v>0</v>
      </c>
      <c r="X301" s="218">
        <f t="shared" si="71"/>
        <v>0</v>
      </c>
      <c r="Y301" s="212">
        <f t="shared" si="71"/>
        <v>0</v>
      </c>
      <c r="Z301" s="312">
        <f t="shared" si="70"/>
        <v>0</v>
      </c>
      <c r="AA301" s="218">
        <f t="shared" si="70"/>
        <v>0</v>
      </c>
      <c r="AB301" s="218">
        <f t="shared" si="70"/>
        <v>0</v>
      </c>
      <c r="AC301" s="218">
        <f t="shared" si="70"/>
        <v>0</v>
      </c>
      <c r="AD301" s="212">
        <f t="shared" si="70"/>
        <v>0</v>
      </c>
      <c r="AE301" s="252"/>
      <c r="AF301" s="252"/>
      <c r="AH301" s="249">
        <f t="shared" si="68"/>
        <v>0</v>
      </c>
      <c r="AI301" s="238"/>
      <c r="AJ301" s="238"/>
      <c r="AK301" s="238"/>
      <c r="AL301" s="239"/>
      <c r="AM301" s="254"/>
      <c r="AN301" s="262"/>
      <c r="AO301" s="249">
        <f t="shared" si="73"/>
        <v>0</v>
      </c>
      <c r="AP301" s="238"/>
      <c r="AQ301" s="238"/>
      <c r="AR301" s="238"/>
      <c r="AS301" s="242"/>
      <c r="AT301" s="214">
        <f t="shared" si="79"/>
        <v>0</v>
      </c>
      <c r="AU301" s="238"/>
      <c r="AV301" s="238"/>
      <c r="AW301" s="238"/>
      <c r="AX301" s="239"/>
      <c r="AY301" s="249">
        <f t="shared" si="74"/>
        <v>0</v>
      </c>
      <c r="AZ301" s="238"/>
      <c r="BA301" s="238"/>
      <c r="BB301" s="238"/>
      <c r="BC301" s="246"/>
      <c r="BD301" s="254"/>
      <c r="BE301" s="252"/>
      <c r="BF301" s="249">
        <f t="shared" si="75"/>
        <v>0</v>
      </c>
      <c r="BG301" s="238"/>
      <c r="BH301" s="238"/>
      <c r="BI301" s="238"/>
      <c r="BJ301" s="239"/>
      <c r="BK301" s="249">
        <f t="shared" si="76"/>
        <v>0</v>
      </c>
      <c r="BL301" s="238"/>
      <c r="BM301" s="238"/>
      <c r="BN301" s="238"/>
      <c r="BO301" s="246"/>
      <c r="BP301" s="223">
        <f t="shared" si="77"/>
        <v>0</v>
      </c>
      <c r="BQ301" s="238"/>
      <c r="BR301" s="238"/>
      <c r="BS301" s="238"/>
      <c r="BT301" s="246"/>
      <c r="BU301" s="249">
        <f t="shared" si="78"/>
        <v>0</v>
      </c>
      <c r="BV301" s="238"/>
      <c r="BW301" s="238"/>
      <c r="BX301" s="238"/>
      <c r="BY301" s="246"/>
      <c r="CA301" s="222">
        <v>281</v>
      </c>
      <c r="CF301" s="216">
        <f t="shared" ref="CF301:CF332" si="80">+T301-Z301</f>
        <v>0</v>
      </c>
    </row>
    <row r="302" spans="1:84" x14ac:dyDescent="0.15">
      <c r="A302" s="213">
        <f t="shared" si="72"/>
        <v>288</v>
      </c>
      <c r="B302" s="236"/>
      <c r="C302" s="880"/>
      <c r="D302" s="133"/>
      <c r="E302" s="134"/>
      <c r="F302" s="135"/>
      <c r="G302" s="224"/>
      <c r="H302" s="263"/>
      <c r="I302" s="230"/>
      <c r="J302" s="231"/>
      <c r="K302" s="232"/>
      <c r="L302" s="232"/>
      <c r="M302" s="232"/>
      <c r="N302" s="232"/>
      <c r="O302" s="232"/>
      <c r="P302" s="232"/>
      <c r="Q302" s="233"/>
      <c r="R302" s="255"/>
      <c r="S302" s="255"/>
      <c r="T302" s="258"/>
      <c r="U302" s="214">
        <f t="shared" si="71"/>
        <v>0</v>
      </c>
      <c r="V302" s="218">
        <f t="shared" si="71"/>
        <v>0</v>
      </c>
      <c r="W302" s="218">
        <f t="shared" si="71"/>
        <v>0</v>
      </c>
      <c r="X302" s="218">
        <f t="shared" si="71"/>
        <v>0</v>
      </c>
      <c r="Y302" s="212">
        <f t="shared" si="71"/>
        <v>0</v>
      </c>
      <c r="Z302" s="312">
        <f t="shared" si="70"/>
        <v>0</v>
      </c>
      <c r="AA302" s="218">
        <f t="shared" si="70"/>
        <v>0</v>
      </c>
      <c r="AB302" s="218">
        <f t="shared" si="70"/>
        <v>0</v>
      </c>
      <c r="AC302" s="218">
        <f t="shared" si="70"/>
        <v>0</v>
      </c>
      <c r="AD302" s="212">
        <f t="shared" si="70"/>
        <v>0</v>
      </c>
      <c r="AE302" s="252"/>
      <c r="AF302" s="252"/>
      <c r="AH302" s="249">
        <f t="shared" si="68"/>
        <v>0</v>
      </c>
      <c r="AI302" s="238"/>
      <c r="AJ302" s="238"/>
      <c r="AK302" s="238"/>
      <c r="AL302" s="239"/>
      <c r="AM302" s="254"/>
      <c r="AN302" s="262"/>
      <c r="AO302" s="249">
        <f t="shared" si="73"/>
        <v>0</v>
      </c>
      <c r="AP302" s="238"/>
      <c r="AQ302" s="238"/>
      <c r="AR302" s="238"/>
      <c r="AS302" s="242"/>
      <c r="AT302" s="214">
        <f t="shared" si="79"/>
        <v>0</v>
      </c>
      <c r="AU302" s="238"/>
      <c r="AV302" s="238"/>
      <c r="AW302" s="238"/>
      <c r="AX302" s="239"/>
      <c r="AY302" s="249">
        <f t="shared" si="74"/>
        <v>0</v>
      </c>
      <c r="AZ302" s="238"/>
      <c r="BA302" s="238"/>
      <c r="BB302" s="238"/>
      <c r="BC302" s="246"/>
      <c r="BD302" s="254"/>
      <c r="BE302" s="252"/>
      <c r="BF302" s="249">
        <f t="shared" si="75"/>
        <v>0</v>
      </c>
      <c r="BG302" s="238"/>
      <c r="BH302" s="238"/>
      <c r="BI302" s="238"/>
      <c r="BJ302" s="239"/>
      <c r="BK302" s="249">
        <f t="shared" si="76"/>
        <v>0</v>
      </c>
      <c r="BL302" s="238"/>
      <c r="BM302" s="238"/>
      <c r="BN302" s="238"/>
      <c r="BO302" s="246"/>
      <c r="BP302" s="223">
        <f t="shared" si="77"/>
        <v>0</v>
      </c>
      <c r="BQ302" s="238"/>
      <c r="BR302" s="238"/>
      <c r="BS302" s="238"/>
      <c r="BT302" s="246"/>
      <c r="BU302" s="249">
        <f t="shared" si="78"/>
        <v>0</v>
      </c>
      <c r="BV302" s="238"/>
      <c r="BW302" s="238"/>
      <c r="BX302" s="238"/>
      <c r="BY302" s="246"/>
      <c r="CA302" s="222">
        <v>282</v>
      </c>
      <c r="CF302" s="216">
        <f t="shared" si="80"/>
        <v>0</v>
      </c>
    </row>
    <row r="303" spans="1:84" x14ac:dyDescent="0.15">
      <c r="A303" s="213">
        <f t="shared" si="72"/>
        <v>289</v>
      </c>
      <c r="B303" s="236"/>
      <c r="C303" s="880"/>
      <c r="D303" s="133"/>
      <c r="E303" s="134"/>
      <c r="F303" s="135"/>
      <c r="G303" s="224"/>
      <c r="H303" s="263"/>
      <c r="I303" s="230"/>
      <c r="J303" s="231"/>
      <c r="K303" s="232"/>
      <c r="L303" s="232"/>
      <c r="M303" s="232"/>
      <c r="N303" s="232"/>
      <c r="O303" s="232"/>
      <c r="P303" s="232"/>
      <c r="Q303" s="233"/>
      <c r="R303" s="255"/>
      <c r="S303" s="255"/>
      <c r="T303" s="258"/>
      <c r="U303" s="214">
        <f t="shared" si="71"/>
        <v>0</v>
      </c>
      <c r="V303" s="218">
        <f t="shared" si="71"/>
        <v>0</v>
      </c>
      <c r="W303" s="218">
        <f t="shared" si="71"/>
        <v>0</v>
      </c>
      <c r="X303" s="218">
        <f t="shared" si="71"/>
        <v>0</v>
      </c>
      <c r="Y303" s="212">
        <f t="shared" si="71"/>
        <v>0</v>
      </c>
      <c r="Z303" s="214">
        <f t="shared" si="70"/>
        <v>0</v>
      </c>
      <c r="AA303" s="218">
        <f t="shared" si="70"/>
        <v>0</v>
      </c>
      <c r="AB303" s="218">
        <f t="shared" si="70"/>
        <v>0</v>
      </c>
      <c r="AC303" s="218">
        <f t="shared" si="70"/>
        <v>0</v>
      </c>
      <c r="AD303" s="212">
        <f t="shared" si="70"/>
        <v>0</v>
      </c>
      <c r="AE303" s="252"/>
      <c r="AF303" s="252"/>
      <c r="AH303" s="249">
        <f t="shared" si="68"/>
        <v>0</v>
      </c>
      <c r="AI303" s="238"/>
      <c r="AJ303" s="238"/>
      <c r="AK303" s="238"/>
      <c r="AL303" s="239"/>
      <c r="AM303" s="254"/>
      <c r="AN303" s="262"/>
      <c r="AO303" s="249">
        <f t="shared" si="73"/>
        <v>0</v>
      </c>
      <c r="AP303" s="238"/>
      <c r="AQ303" s="238"/>
      <c r="AR303" s="238"/>
      <c r="AS303" s="242"/>
      <c r="AT303" s="214">
        <f t="shared" si="79"/>
        <v>0</v>
      </c>
      <c r="AU303" s="238"/>
      <c r="AV303" s="238"/>
      <c r="AW303" s="238"/>
      <c r="AX303" s="239"/>
      <c r="AY303" s="249">
        <f t="shared" si="74"/>
        <v>0</v>
      </c>
      <c r="AZ303" s="238"/>
      <c r="BA303" s="238"/>
      <c r="BB303" s="238"/>
      <c r="BC303" s="246"/>
      <c r="BD303" s="254"/>
      <c r="BE303" s="252"/>
      <c r="BF303" s="249">
        <f t="shared" si="75"/>
        <v>0</v>
      </c>
      <c r="BG303" s="238"/>
      <c r="BH303" s="238"/>
      <c r="BI303" s="238"/>
      <c r="BJ303" s="239"/>
      <c r="BK303" s="249">
        <f t="shared" si="76"/>
        <v>0</v>
      </c>
      <c r="BL303" s="238"/>
      <c r="BM303" s="238"/>
      <c r="BN303" s="238"/>
      <c r="BO303" s="246"/>
      <c r="BP303" s="223">
        <f t="shared" si="77"/>
        <v>0</v>
      </c>
      <c r="BQ303" s="238"/>
      <c r="BR303" s="238"/>
      <c r="BS303" s="238"/>
      <c r="BT303" s="246"/>
      <c r="BU303" s="249">
        <f t="shared" si="78"/>
        <v>0</v>
      </c>
      <c r="BV303" s="238"/>
      <c r="BW303" s="238"/>
      <c r="BX303" s="238"/>
      <c r="BY303" s="246"/>
      <c r="CA303" s="222">
        <v>283</v>
      </c>
      <c r="CF303" s="216">
        <f t="shared" si="80"/>
        <v>0</v>
      </c>
    </row>
    <row r="304" spans="1:84" x14ac:dyDescent="0.15">
      <c r="A304" s="213">
        <f t="shared" si="72"/>
        <v>290</v>
      </c>
      <c r="B304" s="236"/>
      <c r="C304" s="880"/>
      <c r="D304" s="133"/>
      <c r="E304" s="134"/>
      <c r="F304" s="135"/>
      <c r="G304" s="224"/>
      <c r="H304" s="263"/>
      <c r="I304" s="230"/>
      <c r="J304" s="231"/>
      <c r="K304" s="232"/>
      <c r="L304" s="232"/>
      <c r="M304" s="232"/>
      <c r="N304" s="232"/>
      <c r="O304" s="232"/>
      <c r="P304" s="232"/>
      <c r="Q304" s="233"/>
      <c r="R304" s="255"/>
      <c r="S304" s="255"/>
      <c r="T304" s="258"/>
      <c r="U304" s="214">
        <f t="shared" si="71"/>
        <v>0</v>
      </c>
      <c r="V304" s="218">
        <f t="shared" si="71"/>
        <v>0</v>
      </c>
      <c r="W304" s="218">
        <f t="shared" si="71"/>
        <v>0</v>
      </c>
      <c r="X304" s="218">
        <f t="shared" si="71"/>
        <v>0</v>
      </c>
      <c r="Y304" s="212">
        <f t="shared" si="71"/>
        <v>0</v>
      </c>
      <c r="Z304" s="214">
        <f t="shared" si="70"/>
        <v>0</v>
      </c>
      <c r="AA304" s="218">
        <f t="shared" si="70"/>
        <v>0</v>
      </c>
      <c r="AB304" s="218">
        <f t="shared" si="70"/>
        <v>0</v>
      </c>
      <c r="AC304" s="218">
        <f t="shared" si="70"/>
        <v>0</v>
      </c>
      <c r="AD304" s="212">
        <f t="shared" si="70"/>
        <v>0</v>
      </c>
      <c r="AE304" s="252"/>
      <c r="AF304" s="252"/>
      <c r="AH304" s="249">
        <f t="shared" si="68"/>
        <v>0</v>
      </c>
      <c r="AI304" s="238"/>
      <c r="AJ304" s="238"/>
      <c r="AK304" s="238"/>
      <c r="AL304" s="239"/>
      <c r="AM304" s="254"/>
      <c r="AN304" s="262"/>
      <c r="AO304" s="249">
        <f t="shared" si="73"/>
        <v>0</v>
      </c>
      <c r="AP304" s="238"/>
      <c r="AQ304" s="238"/>
      <c r="AR304" s="238"/>
      <c r="AS304" s="242"/>
      <c r="AT304" s="214">
        <f t="shared" si="79"/>
        <v>0</v>
      </c>
      <c r="AU304" s="238"/>
      <c r="AV304" s="238"/>
      <c r="AW304" s="238"/>
      <c r="AX304" s="239"/>
      <c r="AY304" s="249">
        <f t="shared" si="74"/>
        <v>0</v>
      </c>
      <c r="AZ304" s="238"/>
      <c r="BA304" s="238"/>
      <c r="BB304" s="238"/>
      <c r="BC304" s="246"/>
      <c r="BD304" s="254"/>
      <c r="BE304" s="252"/>
      <c r="BF304" s="249">
        <f t="shared" si="75"/>
        <v>0</v>
      </c>
      <c r="BG304" s="238"/>
      <c r="BH304" s="238"/>
      <c r="BI304" s="238"/>
      <c r="BJ304" s="239"/>
      <c r="BK304" s="249">
        <f t="shared" si="76"/>
        <v>0</v>
      </c>
      <c r="BL304" s="238"/>
      <c r="BM304" s="238"/>
      <c r="BN304" s="238"/>
      <c r="BO304" s="246"/>
      <c r="BP304" s="223">
        <f t="shared" si="77"/>
        <v>0</v>
      </c>
      <c r="BQ304" s="238"/>
      <c r="BR304" s="238"/>
      <c r="BS304" s="238"/>
      <c r="BT304" s="246"/>
      <c r="BU304" s="249">
        <f t="shared" si="78"/>
        <v>0</v>
      </c>
      <c r="BV304" s="238"/>
      <c r="BW304" s="238"/>
      <c r="BX304" s="238"/>
      <c r="BY304" s="246"/>
      <c r="CA304" s="222">
        <v>284</v>
      </c>
      <c r="CF304" s="216">
        <f t="shared" si="80"/>
        <v>0</v>
      </c>
    </row>
    <row r="305" spans="1:84" x14ac:dyDescent="0.15">
      <c r="A305" s="213">
        <f t="shared" si="72"/>
        <v>291</v>
      </c>
      <c r="B305" s="236"/>
      <c r="C305" s="880"/>
      <c r="D305" s="133"/>
      <c r="E305" s="134"/>
      <c r="F305" s="135"/>
      <c r="G305" s="224"/>
      <c r="H305" s="263"/>
      <c r="I305" s="230"/>
      <c r="J305" s="231"/>
      <c r="K305" s="232"/>
      <c r="L305" s="232"/>
      <c r="M305" s="232"/>
      <c r="N305" s="232"/>
      <c r="O305" s="232"/>
      <c r="P305" s="232"/>
      <c r="Q305" s="233"/>
      <c r="R305" s="255"/>
      <c r="S305" s="255"/>
      <c r="T305" s="258"/>
      <c r="U305" s="214">
        <f t="shared" si="71"/>
        <v>0</v>
      </c>
      <c r="V305" s="218">
        <f t="shared" si="71"/>
        <v>0</v>
      </c>
      <c r="W305" s="218">
        <f t="shared" si="71"/>
        <v>0</v>
      </c>
      <c r="X305" s="218">
        <f t="shared" si="71"/>
        <v>0</v>
      </c>
      <c r="Y305" s="212">
        <f t="shared" si="71"/>
        <v>0</v>
      </c>
      <c r="Z305" s="214">
        <f t="shared" si="70"/>
        <v>0</v>
      </c>
      <c r="AA305" s="218">
        <f t="shared" si="70"/>
        <v>0</v>
      </c>
      <c r="AB305" s="218">
        <f t="shared" si="70"/>
        <v>0</v>
      </c>
      <c r="AC305" s="218">
        <f t="shared" si="70"/>
        <v>0</v>
      </c>
      <c r="AD305" s="212">
        <f t="shared" si="70"/>
        <v>0</v>
      </c>
      <c r="AE305" s="252"/>
      <c r="AF305" s="252"/>
      <c r="AH305" s="249">
        <f t="shared" si="68"/>
        <v>0</v>
      </c>
      <c r="AI305" s="238"/>
      <c r="AJ305" s="238"/>
      <c r="AK305" s="238"/>
      <c r="AL305" s="239"/>
      <c r="AM305" s="254"/>
      <c r="AN305" s="262"/>
      <c r="AO305" s="249">
        <f t="shared" si="73"/>
        <v>0</v>
      </c>
      <c r="AP305" s="238"/>
      <c r="AQ305" s="238"/>
      <c r="AR305" s="238"/>
      <c r="AS305" s="242"/>
      <c r="AT305" s="214">
        <f t="shared" si="79"/>
        <v>0</v>
      </c>
      <c r="AU305" s="238"/>
      <c r="AV305" s="238"/>
      <c r="AW305" s="238"/>
      <c r="AX305" s="239"/>
      <c r="AY305" s="249">
        <f t="shared" si="74"/>
        <v>0</v>
      </c>
      <c r="AZ305" s="238"/>
      <c r="BA305" s="238"/>
      <c r="BB305" s="238"/>
      <c r="BC305" s="246"/>
      <c r="BD305" s="254"/>
      <c r="BE305" s="252"/>
      <c r="BF305" s="249">
        <f t="shared" si="75"/>
        <v>0</v>
      </c>
      <c r="BG305" s="238"/>
      <c r="BH305" s="238"/>
      <c r="BI305" s="238"/>
      <c r="BJ305" s="239"/>
      <c r="BK305" s="249">
        <f t="shared" si="76"/>
        <v>0</v>
      </c>
      <c r="BL305" s="238"/>
      <c r="BM305" s="238"/>
      <c r="BN305" s="238"/>
      <c r="BO305" s="246"/>
      <c r="BP305" s="223">
        <f t="shared" si="77"/>
        <v>0</v>
      </c>
      <c r="BQ305" s="238"/>
      <c r="BR305" s="238"/>
      <c r="BS305" s="238"/>
      <c r="BT305" s="246"/>
      <c r="BU305" s="249">
        <f t="shared" si="78"/>
        <v>0</v>
      </c>
      <c r="BV305" s="238"/>
      <c r="BW305" s="238"/>
      <c r="BX305" s="238"/>
      <c r="BY305" s="246"/>
      <c r="CA305" s="222">
        <v>285</v>
      </c>
      <c r="CB305" s="217"/>
      <c r="CC305" s="217"/>
      <c r="CD305" s="217"/>
      <c r="CE305" s="217"/>
      <c r="CF305" s="216">
        <f t="shared" si="80"/>
        <v>0</v>
      </c>
    </row>
    <row r="306" spans="1:84" x14ac:dyDescent="0.15">
      <c r="A306" s="213">
        <f t="shared" si="72"/>
        <v>292</v>
      </c>
      <c r="B306" s="236"/>
      <c r="C306" s="880"/>
      <c r="D306" s="133"/>
      <c r="E306" s="134"/>
      <c r="F306" s="135"/>
      <c r="G306" s="224"/>
      <c r="H306" s="263"/>
      <c r="I306" s="230"/>
      <c r="J306" s="231"/>
      <c r="K306" s="232"/>
      <c r="L306" s="232"/>
      <c r="M306" s="232"/>
      <c r="N306" s="232"/>
      <c r="O306" s="232"/>
      <c r="P306" s="232"/>
      <c r="Q306" s="233"/>
      <c r="R306" s="255"/>
      <c r="S306" s="255"/>
      <c r="T306" s="258"/>
      <c r="U306" s="214">
        <f t="shared" si="71"/>
        <v>0</v>
      </c>
      <c r="V306" s="218">
        <f t="shared" si="71"/>
        <v>0</v>
      </c>
      <c r="W306" s="218">
        <f t="shared" si="71"/>
        <v>0</v>
      </c>
      <c r="X306" s="218">
        <f t="shared" si="71"/>
        <v>0</v>
      </c>
      <c r="Y306" s="212">
        <f t="shared" si="71"/>
        <v>0</v>
      </c>
      <c r="Z306" s="214">
        <f t="shared" si="70"/>
        <v>0</v>
      </c>
      <c r="AA306" s="218">
        <f t="shared" si="70"/>
        <v>0</v>
      </c>
      <c r="AB306" s="218">
        <f t="shared" si="70"/>
        <v>0</v>
      </c>
      <c r="AC306" s="218">
        <f t="shared" si="70"/>
        <v>0</v>
      </c>
      <c r="AD306" s="212">
        <f t="shared" si="70"/>
        <v>0</v>
      </c>
      <c r="AE306" s="252"/>
      <c r="AF306" s="252"/>
      <c r="AH306" s="249">
        <f t="shared" si="68"/>
        <v>0</v>
      </c>
      <c r="AI306" s="238"/>
      <c r="AJ306" s="238"/>
      <c r="AK306" s="238"/>
      <c r="AL306" s="239"/>
      <c r="AM306" s="254"/>
      <c r="AN306" s="262"/>
      <c r="AO306" s="249">
        <f t="shared" si="73"/>
        <v>0</v>
      </c>
      <c r="AP306" s="238"/>
      <c r="AQ306" s="238"/>
      <c r="AR306" s="238"/>
      <c r="AS306" s="242"/>
      <c r="AT306" s="214">
        <f t="shared" si="79"/>
        <v>0</v>
      </c>
      <c r="AU306" s="238"/>
      <c r="AV306" s="238"/>
      <c r="AW306" s="238"/>
      <c r="AX306" s="239"/>
      <c r="AY306" s="249">
        <f t="shared" si="74"/>
        <v>0</v>
      </c>
      <c r="AZ306" s="238"/>
      <c r="BA306" s="238"/>
      <c r="BB306" s="238"/>
      <c r="BC306" s="246"/>
      <c r="BD306" s="254"/>
      <c r="BE306" s="252"/>
      <c r="BF306" s="249">
        <f t="shared" si="75"/>
        <v>0</v>
      </c>
      <c r="BG306" s="238"/>
      <c r="BH306" s="238"/>
      <c r="BI306" s="238"/>
      <c r="BJ306" s="239"/>
      <c r="BK306" s="249">
        <f t="shared" si="76"/>
        <v>0</v>
      </c>
      <c r="BL306" s="238"/>
      <c r="BM306" s="238"/>
      <c r="BN306" s="238"/>
      <c r="BO306" s="246"/>
      <c r="BP306" s="223">
        <f t="shared" si="77"/>
        <v>0</v>
      </c>
      <c r="BQ306" s="238"/>
      <c r="BR306" s="238"/>
      <c r="BS306" s="238"/>
      <c r="BT306" s="246"/>
      <c r="BU306" s="249">
        <f t="shared" si="78"/>
        <v>0</v>
      </c>
      <c r="BV306" s="238"/>
      <c r="BW306" s="238"/>
      <c r="BX306" s="238"/>
      <c r="BY306" s="246"/>
      <c r="CA306" s="222">
        <v>286</v>
      </c>
      <c r="CB306" s="217"/>
      <c r="CC306" s="217"/>
      <c r="CD306" s="217"/>
      <c r="CE306" s="217"/>
      <c r="CF306" s="216">
        <f t="shared" si="80"/>
        <v>0</v>
      </c>
    </row>
    <row r="307" spans="1:84" x14ac:dyDescent="0.15">
      <c r="A307" s="213">
        <f t="shared" si="72"/>
        <v>293</v>
      </c>
      <c r="B307" s="236"/>
      <c r="C307" s="880"/>
      <c r="D307" s="133"/>
      <c r="E307" s="134"/>
      <c r="F307" s="135"/>
      <c r="G307" s="224"/>
      <c r="H307" s="263"/>
      <c r="I307" s="230"/>
      <c r="J307" s="231"/>
      <c r="K307" s="232"/>
      <c r="L307" s="232"/>
      <c r="M307" s="232"/>
      <c r="N307" s="232"/>
      <c r="O307" s="232"/>
      <c r="P307" s="232"/>
      <c r="Q307" s="233"/>
      <c r="R307" s="255"/>
      <c r="S307" s="255"/>
      <c r="T307" s="258"/>
      <c r="U307" s="214">
        <f t="shared" si="71"/>
        <v>0</v>
      </c>
      <c r="V307" s="218">
        <f t="shared" si="71"/>
        <v>0</v>
      </c>
      <c r="W307" s="218">
        <f t="shared" si="71"/>
        <v>0</v>
      </c>
      <c r="X307" s="218">
        <f t="shared" si="71"/>
        <v>0</v>
      </c>
      <c r="Y307" s="212">
        <f t="shared" si="71"/>
        <v>0</v>
      </c>
      <c r="Z307" s="214">
        <f t="shared" si="70"/>
        <v>0</v>
      </c>
      <c r="AA307" s="218">
        <f t="shared" si="70"/>
        <v>0</v>
      </c>
      <c r="AB307" s="218">
        <f t="shared" si="70"/>
        <v>0</v>
      </c>
      <c r="AC307" s="218">
        <f t="shared" si="70"/>
        <v>0</v>
      </c>
      <c r="AD307" s="212">
        <f t="shared" si="70"/>
        <v>0</v>
      </c>
      <c r="AE307" s="252"/>
      <c r="AF307" s="252"/>
      <c r="AH307" s="249">
        <f t="shared" si="68"/>
        <v>0</v>
      </c>
      <c r="AI307" s="238"/>
      <c r="AJ307" s="238"/>
      <c r="AK307" s="238"/>
      <c r="AL307" s="239"/>
      <c r="AM307" s="254"/>
      <c r="AN307" s="262"/>
      <c r="AO307" s="249">
        <f t="shared" si="73"/>
        <v>0</v>
      </c>
      <c r="AP307" s="238"/>
      <c r="AQ307" s="238"/>
      <c r="AR307" s="238"/>
      <c r="AS307" s="242"/>
      <c r="AT307" s="214">
        <f t="shared" si="79"/>
        <v>0</v>
      </c>
      <c r="AU307" s="238"/>
      <c r="AV307" s="238"/>
      <c r="AW307" s="238"/>
      <c r="AX307" s="239"/>
      <c r="AY307" s="249">
        <f t="shared" si="74"/>
        <v>0</v>
      </c>
      <c r="AZ307" s="238"/>
      <c r="BA307" s="238"/>
      <c r="BB307" s="238"/>
      <c r="BC307" s="246"/>
      <c r="BD307" s="254"/>
      <c r="BE307" s="252"/>
      <c r="BF307" s="249">
        <f t="shared" si="75"/>
        <v>0</v>
      </c>
      <c r="BG307" s="238"/>
      <c r="BH307" s="238"/>
      <c r="BI307" s="238"/>
      <c r="BJ307" s="239"/>
      <c r="BK307" s="249">
        <f t="shared" si="76"/>
        <v>0</v>
      </c>
      <c r="BL307" s="238"/>
      <c r="BM307" s="238"/>
      <c r="BN307" s="238"/>
      <c r="BO307" s="246"/>
      <c r="BP307" s="223">
        <f t="shared" si="77"/>
        <v>0</v>
      </c>
      <c r="BQ307" s="238"/>
      <c r="BR307" s="238"/>
      <c r="BS307" s="238"/>
      <c r="BT307" s="246"/>
      <c r="BU307" s="249">
        <f t="shared" si="78"/>
        <v>0</v>
      </c>
      <c r="BV307" s="238"/>
      <c r="BW307" s="238"/>
      <c r="BX307" s="238"/>
      <c r="BY307" s="246"/>
      <c r="CA307" s="222">
        <v>287</v>
      </c>
      <c r="CF307" s="216">
        <f t="shared" si="80"/>
        <v>0</v>
      </c>
    </row>
    <row r="308" spans="1:84" x14ac:dyDescent="0.15">
      <c r="A308" s="213">
        <f t="shared" si="72"/>
        <v>294</v>
      </c>
      <c r="B308" s="236"/>
      <c r="C308" s="880"/>
      <c r="D308" s="133"/>
      <c r="E308" s="134"/>
      <c r="F308" s="135"/>
      <c r="G308" s="224"/>
      <c r="H308" s="263"/>
      <c r="I308" s="230"/>
      <c r="J308" s="231"/>
      <c r="K308" s="232"/>
      <c r="L308" s="232"/>
      <c r="M308" s="232"/>
      <c r="N308" s="232"/>
      <c r="O308" s="232"/>
      <c r="P308" s="232"/>
      <c r="Q308" s="233"/>
      <c r="R308" s="255"/>
      <c r="S308" s="255"/>
      <c r="T308" s="258"/>
      <c r="U308" s="214">
        <f t="shared" si="71"/>
        <v>0</v>
      </c>
      <c r="V308" s="218">
        <f t="shared" si="71"/>
        <v>0</v>
      </c>
      <c r="W308" s="218">
        <f t="shared" si="71"/>
        <v>0</v>
      </c>
      <c r="X308" s="218">
        <f t="shared" si="71"/>
        <v>0</v>
      </c>
      <c r="Y308" s="212">
        <f t="shared" si="71"/>
        <v>0</v>
      </c>
      <c r="Z308" s="214">
        <f t="shared" si="70"/>
        <v>0</v>
      </c>
      <c r="AA308" s="218">
        <f t="shared" si="70"/>
        <v>0</v>
      </c>
      <c r="AB308" s="218">
        <f t="shared" si="70"/>
        <v>0</v>
      </c>
      <c r="AC308" s="218">
        <f t="shared" si="70"/>
        <v>0</v>
      </c>
      <c r="AD308" s="212">
        <f t="shared" si="70"/>
        <v>0</v>
      </c>
      <c r="AE308" s="252"/>
      <c r="AF308" s="252"/>
      <c r="AH308" s="249">
        <f t="shared" si="68"/>
        <v>0</v>
      </c>
      <c r="AI308" s="238"/>
      <c r="AJ308" s="238"/>
      <c r="AK308" s="238"/>
      <c r="AL308" s="239"/>
      <c r="AM308" s="254"/>
      <c r="AN308" s="262"/>
      <c r="AO308" s="249">
        <f t="shared" si="73"/>
        <v>0</v>
      </c>
      <c r="AP308" s="238"/>
      <c r="AQ308" s="238"/>
      <c r="AR308" s="238"/>
      <c r="AS308" s="242"/>
      <c r="AT308" s="214">
        <f t="shared" si="79"/>
        <v>0</v>
      </c>
      <c r="AU308" s="238"/>
      <c r="AV308" s="238"/>
      <c r="AW308" s="238"/>
      <c r="AX308" s="239"/>
      <c r="AY308" s="249">
        <f t="shared" si="74"/>
        <v>0</v>
      </c>
      <c r="AZ308" s="238"/>
      <c r="BA308" s="238"/>
      <c r="BB308" s="238"/>
      <c r="BC308" s="246"/>
      <c r="BD308" s="254"/>
      <c r="BE308" s="252"/>
      <c r="BF308" s="249">
        <f t="shared" si="75"/>
        <v>0</v>
      </c>
      <c r="BG308" s="238"/>
      <c r="BH308" s="238"/>
      <c r="BI308" s="238"/>
      <c r="BJ308" s="239"/>
      <c r="BK308" s="249">
        <f t="shared" si="76"/>
        <v>0</v>
      </c>
      <c r="BL308" s="238"/>
      <c r="BM308" s="238"/>
      <c r="BN308" s="238"/>
      <c r="BO308" s="246"/>
      <c r="BP308" s="223">
        <f t="shared" si="77"/>
        <v>0</v>
      </c>
      <c r="BQ308" s="238"/>
      <c r="BR308" s="238"/>
      <c r="BS308" s="238"/>
      <c r="BT308" s="246"/>
      <c r="BU308" s="249">
        <f t="shared" si="78"/>
        <v>0</v>
      </c>
      <c r="BV308" s="238"/>
      <c r="BW308" s="238"/>
      <c r="BX308" s="238"/>
      <c r="BY308" s="246"/>
      <c r="CA308" s="222">
        <v>288</v>
      </c>
      <c r="CF308" s="216">
        <f t="shared" si="80"/>
        <v>0</v>
      </c>
    </row>
    <row r="309" spans="1:84" x14ac:dyDescent="0.15">
      <c r="A309" s="213">
        <f t="shared" si="72"/>
        <v>295</v>
      </c>
      <c r="B309" s="236"/>
      <c r="C309" s="880"/>
      <c r="D309" s="133"/>
      <c r="E309" s="134"/>
      <c r="F309" s="135"/>
      <c r="G309" s="224"/>
      <c r="H309" s="263"/>
      <c r="I309" s="230"/>
      <c r="J309" s="231"/>
      <c r="K309" s="232"/>
      <c r="L309" s="232"/>
      <c r="M309" s="232"/>
      <c r="N309" s="232"/>
      <c r="O309" s="232"/>
      <c r="P309" s="232"/>
      <c r="Q309" s="233"/>
      <c r="R309" s="255"/>
      <c r="S309" s="255"/>
      <c r="T309" s="258"/>
      <c r="U309" s="214">
        <f t="shared" si="71"/>
        <v>0</v>
      </c>
      <c r="V309" s="218">
        <f t="shared" si="71"/>
        <v>0</v>
      </c>
      <c r="W309" s="218">
        <f t="shared" si="71"/>
        <v>0</v>
      </c>
      <c r="X309" s="218">
        <f t="shared" si="71"/>
        <v>0</v>
      </c>
      <c r="Y309" s="212">
        <f t="shared" si="71"/>
        <v>0</v>
      </c>
      <c r="Z309" s="214">
        <f t="shared" si="70"/>
        <v>0</v>
      </c>
      <c r="AA309" s="218">
        <f t="shared" si="70"/>
        <v>0</v>
      </c>
      <c r="AB309" s="218">
        <f t="shared" si="70"/>
        <v>0</v>
      </c>
      <c r="AC309" s="218">
        <f t="shared" si="70"/>
        <v>0</v>
      </c>
      <c r="AD309" s="212">
        <f t="shared" si="70"/>
        <v>0</v>
      </c>
      <c r="AE309" s="252"/>
      <c r="AF309" s="252"/>
      <c r="AH309" s="249">
        <f t="shared" si="68"/>
        <v>0</v>
      </c>
      <c r="AI309" s="238"/>
      <c r="AJ309" s="238"/>
      <c r="AK309" s="238"/>
      <c r="AL309" s="239"/>
      <c r="AM309" s="254"/>
      <c r="AN309" s="262"/>
      <c r="AO309" s="249">
        <f t="shared" si="73"/>
        <v>0</v>
      </c>
      <c r="AP309" s="238"/>
      <c r="AQ309" s="238"/>
      <c r="AR309" s="238"/>
      <c r="AS309" s="242"/>
      <c r="AT309" s="214">
        <f t="shared" si="79"/>
        <v>0</v>
      </c>
      <c r="AU309" s="238"/>
      <c r="AV309" s="238"/>
      <c r="AW309" s="238"/>
      <c r="AX309" s="239"/>
      <c r="AY309" s="249">
        <f t="shared" si="74"/>
        <v>0</v>
      </c>
      <c r="AZ309" s="238"/>
      <c r="BA309" s="238"/>
      <c r="BB309" s="238"/>
      <c r="BC309" s="246"/>
      <c r="BD309" s="254"/>
      <c r="BE309" s="252"/>
      <c r="BF309" s="249">
        <f t="shared" si="75"/>
        <v>0</v>
      </c>
      <c r="BG309" s="238"/>
      <c r="BH309" s="238"/>
      <c r="BI309" s="238"/>
      <c r="BJ309" s="239"/>
      <c r="BK309" s="249">
        <f t="shared" si="76"/>
        <v>0</v>
      </c>
      <c r="BL309" s="238"/>
      <c r="BM309" s="238"/>
      <c r="BN309" s="238"/>
      <c r="BO309" s="246"/>
      <c r="BP309" s="223">
        <f t="shared" si="77"/>
        <v>0</v>
      </c>
      <c r="BQ309" s="238"/>
      <c r="BR309" s="238"/>
      <c r="BS309" s="238"/>
      <c r="BT309" s="246"/>
      <c r="BU309" s="249">
        <f t="shared" si="78"/>
        <v>0</v>
      </c>
      <c r="BV309" s="238"/>
      <c r="BW309" s="238"/>
      <c r="BX309" s="238"/>
      <c r="BY309" s="246"/>
      <c r="CA309" s="222">
        <v>289</v>
      </c>
      <c r="CF309" s="216">
        <f t="shared" si="80"/>
        <v>0</v>
      </c>
    </row>
    <row r="310" spans="1:84" x14ac:dyDescent="0.15">
      <c r="A310" s="213">
        <f t="shared" si="72"/>
        <v>296</v>
      </c>
      <c r="B310" s="236"/>
      <c r="C310" s="880"/>
      <c r="D310" s="133"/>
      <c r="E310" s="134"/>
      <c r="F310" s="135"/>
      <c r="G310" s="224"/>
      <c r="H310" s="263"/>
      <c r="I310" s="230"/>
      <c r="J310" s="231"/>
      <c r="K310" s="232"/>
      <c r="L310" s="232"/>
      <c r="M310" s="232"/>
      <c r="N310" s="232"/>
      <c r="O310" s="232"/>
      <c r="P310" s="232"/>
      <c r="Q310" s="233"/>
      <c r="R310" s="255"/>
      <c r="S310" s="255"/>
      <c r="T310" s="258"/>
      <c r="U310" s="214">
        <f t="shared" si="71"/>
        <v>0</v>
      </c>
      <c r="V310" s="218">
        <f t="shared" si="71"/>
        <v>0</v>
      </c>
      <c r="W310" s="218">
        <f t="shared" si="71"/>
        <v>0</v>
      </c>
      <c r="X310" s="218">
        <f t="shared" si="71"/>
        <v>0</v>
      </c>
      <c r="Y310" s="212">
        <f t="shared" si="71"/>
        <v>0</v>
      </c>
      <c r="Z310" s="214">
        <f t="shared" si="70"/>
        <v>0</v>
      </c>
      <c r="AA310" s="218">
        <f t="shared" si="70"/>
        <v>0</v>
      </c>
      <c r="AB310" s="218">
        <f t="shared" si="70"/>
        <v>0</v>
      </c>
      <c r="AC310" s="218">
        <f t="shared" si="70"/>
        <v>0</v>
      </c>
      <c r="AD310" s="212">
        <f t="shared" si="70"/>
        <v>0</v>
      </c>
      <c r="AE310" s="252"/>
      <c r="AF310" s="252"/>
      <c r="AH310" s="249">
        <f t="shared" si="68"/>
        <v>0</v>
      </c>
      <c r="AI310" s="238"/>
      <c r="AJ310" s="238"/>
      <c r="AK310" s="238"/>
      <c r="AL310" s="239"/>
      <c r="AM310" s="254"/>
      <c r="AN310" s="262"/>
      <c r="AO310" s="249">
        <f t="shared" si="73"/>
        <v>0</v>
      </c>
      <c r="AP310" s="238"/>
      <c r="AQ310" s="238"/>
      <c r="AR310" s="238"/>
      <c r="AS310" s="242"/>
      <c r="AT310" s="214">
        <f t="shared" si="79"/>
        <v>0</v>
      </c>
      <c r="AU310" s="238"/>
      <c r="AV310" s="238"/>
      <c r="AW310" s="238"/>
      <c r="AX310" s="239"/>
      <c r="AY310" s="249">
        <f t="shared" si="74"/>
        <v>0</v>
      </c>
      <c r="AZ310" s="238"/>
      <c r="BA310" s="238"/>
      <c r="BB310" s="238"/>
      <c r="BC310" s="246"/>
      <c r="BD310" s="254"/>
      <c r="BE310" s="252"/>
      <c r="BF310" s="249">
        <f t="shared" si="75"/>
        <v>0</v>
      </c>
      <c r="BG310" s="238"/>
      <c r="BH310" s="238"/>
      <c r="BI310" s="238"/>
      <c r="BJ310" s="239"/>
      <c r="BK310" s="249">
        <f t="shared" si="76"/>
        <v>0</v>
      </c>
      <c r="BL310" s="238"/>
      <c r="BM310" s="238"/>
      <c r="BN310" s="238"/>
      <c r="BO310" s="246"/>
      <c r="BP310" s="223">
        <f t="shared" si="77"/>
        <v>0</v>
      </c>
      <c r="BQ310" s="238"/>
      <c r="BR310" s="238"/>
      <c r="BS310" s="238"/>
      <c r="BT310" s="246"/>
      <c r="BU310" s="249">
        <f t="shared" si="78"/>
        <v>0</v>
      </c>
      <c r="BV310" s="238"/>
      <c r="BW310" s="238"/>
      <c r="BX310" s="238"/>
      <c r="BY310" s="246"/>
      <c r="CA310" s="222">
        <v>290</v>
      </c>
      <c r="CF310" s="216">
        <f t="shared" si="80"/>
        <v>0</v>
      </c>
    </row>
    <row r="311" spans="1:84" x14ac:dyDescent="0.15">
      <c r="A311" s="213">
        <f t="shared" si="72"/>
        <v>297</v>
      </c>
      <c r="B311" s="236"/>
      <c r="C311" s="880"/>
      <c r="D311" s="133"/>
      <c r="E311" s="134"/>
      <c r="F311" s="135"/>
      <c r="G311" s="224"/>
      <c r="H311" s="263"/>
      <c r="I311" s="230"/>
      <c r="J311" s="231"/>
      <c r="K311" s="232"/>
      <c r="L311" s="232"/>
      <c r="M311" s="232"/>
      <c r="N311" s="232"/>
      <c r="O311" s="232"/>
      <c r="P311" s="232"/>
      <c r="Q311" s="233"/>
      <c r="R311" s="255"/>
      <c r="S311" s="255"/>
      <c r="T311" s="258"/>
      <c r="U311" s="214">
        <f t="shared" si="71"/>
        <v>0</v>
      </c>
      <c r="V311" s="218">
        <f t="shared" si="71"/>
        <v>0</v>
      </c>
      <c r="W311" s="218">
        <f t="shared" si="71"/>
        <v>0</v>
      </c>
      <c r="X311" s="218">
        <f t="shared" si="71"/>
        <v>0</v>
      </c>
      <c r="Y311" s="212">
        <f t="shared" si="71"/>
        <v>0</v>
      </c>
      <c r="Z311" s="214">
        <f t="shared" si="70"/>
        <v>0</v>
      </c>
      <c r="AA311" s="218">
        <f t="shared" si="70"/>
        <v>0</v>
      </c>
      <c r="AB311" s="218">
        <f t="shared" si="70"/>
        <v>0</v>
      </c>
      <c r="AC311" s="218">
        <f t="shared" si="70"/>
        <v>0</v>
      </c>
      <c r="AD311" s="212">
        <f t="shared" si="70"/>
        <v>0</v>
      </c>
      <c r="AE311" s="252"/>
      <c r="AF311" s="252"/>
      <c r="AH311" s="249">
        <f t="shared" si="68"/>
        <v>0</v>
      </c>
      <c r="AI311" s="238"/>
      <c r="AJ311" s="238"/>
      <c r="AK311" s="238"/>
      <c r="AL311" s="239"/>
      <c r="AM311" s="254"/>
      <c r="AN311" s="262"/>
      <c r="AO311" s="249">
        <f t="shared" si="73"/>
        <v>0</v>
      </c>
      <c r="AP311" s="238"/>
      <c r="AQ311" s="238"/>
      <c r="AR311" s="238"/>
      <c r="AS311" s="242"/>
      <c r="AT311" s="214">
        <f t="shared" si="79"/>
        <v>0</v>
      </c>
      <c r="AU311" s="238"/>
      <c r="AV311" s="238"/>
      <c r="AW311" s="238"/>
      <c r="AX311" s="239"/>
      <c r="AY311" s="249">
        <f t="shared" si="74"/>
        <v>0</v>
      </c>
      <c r="AZ311" s="238"/>
      <c r="BA311" s="238"/>
      <c r="BB311" s="238"/>
      <c r="BC311" s="246"/>
      <c r="BD311" s="254"/>
      <c r="BE311" s="252"/>
      <c r="BF311" s="249">
        <f t="shared" si="75"/>
        <v>0</v>
      </c>
      <c r="BG311" s="238"/>
      <c r="BH311" s="238"/>
      <c r="BI311" s="238"/>
      <c r="BJ311" s="239"/>
      <c r="BK311" s="249">
        <f t="shared" si="76"/>
        <v>0</v>
      </c>
      <c r="BL311" s="238"/>
      <c r="BM311" s="238"/>
      <c r="BN311" s="238"/>
      <c r="BO311" s="246"/>
      <c r="BP311" s="223">
        <f t="shared" si="77"/>
        <v>0</v>
      </c>
      <c r="BQ311" s="238"/>
      <c r="BR311" s="238"/>
      <c r="BS311" s="238"/>
      <c r="BT311" s="246"/>
      <c r="BU311" s="249">
        <f t="shared" si="78"/>
        <v>0</v>
      </c>
      <c r="BV311" s="238"/>
      <c r="BW311" s="238"/>
      <c r="BX311" s="238"/>
      <c r="BY311" s="246"/>
      <c r="CA311" s="222">
        <v>291</v>
      </c>
      <c r="CB311" s="217"/>
      <c r="CC311" s="217"/>
      <c r="CD311" s="217"/>
      <c r="CE311" s="217"/>
      <c r="CF311" s="216">
        <f t="shared" si="80"/>
        <v>0</v>
      </c>
    </row>
    <row r="312" spans="1:84" x14ac:dyDescent="0.15">
      <c r="A312" s="213">
        <f t="shared" si="72"/>
        <v>298</v>
      </c>
      <c r="B312" s="236"/>
      <c r="C312" s="880"/>
      <c r="D312" s="133"/>
      <c r="E312" s="134"/>
      <c r="F312" s="135"/>
      <c r="G312" s="224"/>
      <c r="H312" s="263"/>
      <c r="I312" s="230"/>
      <c r="J312" s="231"/>
      <c r="K312" s="232"/>
      <c r="L312" s="232"/>
      <c r="M312" s="232"/>
      <c r="N312" s="232"/>
      <c r="O312" s="232"/>
      <c r="P312" s="232"/>
      <c r="Q312" s="233"/>
      <c r="R312" s="255"/>
      <c r="S312" s="255"/>
      <c r="T312" s="258"/>
      <c r="U312" s="214">
        <f t="shared" si="71"/>
        <v>0</v>
      </c>
      <c r="V312" s="218">
        <f t="shared" si="71"/>
        <v>0</v>
      </c>
      <c r="W312" s="218">
        <f t="shared" si="71"/>
        <v>0</v>
      </c>
      <c r="X312" s="218">
        <f t="shared" si="71"/>
        <v>0</v>
      </c>
      <c r="Y312" s="212">
        <f t="shared" si="71"/>
        <v>0</v>
      </c>
      <c r="Z312" s="214">
        <f t="shared" si="70"/>
        <v>0</v>
      </c>
      <c r="AA312" s="218">
        <f t="shared" si="70"/>
        <v>0</v>
      </c>
      <c r="AB312" s="218">
        <f t="shared" si="70"/>
        <v>0</v>
      </c>
      <c r="AC312" s="218">
        <f t="shared" si="70"/>
        <v>0</v>
      </c>
      <c r="AD312" s="212">
        <f t="shared" si="70"/>
        <v>0</v>
      </c>
      <c r="AE312" s="252"/>
      <c r="AF312" s="252"/>
      <c r="AH312" s="249">
        <f t="shared" si="68"/>
        <v>0</v>
      </c>
      <c r="AI312" s="238"/>
      <c r="AJ312" s="238"/>
      <c r="AK312" s="238"/>
      <c r="AL312" s="239"/>
      <c r="AM312" s="254"/>
      <c r="AN312" s="262"/>
      <c r="AO312" s="249">
        <f t="shared" si="73"/>
        <v>0</v>
      </c>
      <c r="AP312" s="238"/>
      <c r="AQ312" s="238"/>
      <c r="AR312" s="238"/>
      <c r="AS312" s="242"/>
      <c r="AT312" s="214">
        <f t="shared" si="79"/>
        <v>0</v>
      </c>
      <c r="AU312" s="238"/>
      <c r="AV312" s="238"/>
      <c r="AW312" s="238"/>
      <c r="AX312" s="239"/>
      <c r="AY312" s="249">
        <f t="shared" si="74"/>
        <v>0</v>
      </c>
      <c r="AZ312" s="238"/>
      <c r="BA312" s="238"/>
      <c r="BB312" s="238"/>
      <c r="BC312" s="246"/>
      <c r="BD312" s="254"/>
      <c r="BE312" s="252"/>
      <c r="BF312" s="249">
        <f t="shared" si="75"/>
        <v>0</v>
      </c>
      <c r="BG312" s="238"/>
      <c r="BH312" s="238"/>
      <c r="BI312" s="238"/>
      <c r="BJ312" s="239"/>
      <c r="BK312" s="249">
        <f t="shared" si="76"/>
        <v>0</v>
      </c>
      <c r="BL312" s="238"/>
      <c r="BM312" s="238"/>
      <c r="BN312" s="238"/>
      <c r="BO312" s="246"/>
      <c r="BP312" s="223">
        <f t="shared" si="77"/>
        <v>0</v>
      </c>
      <c r="BQ312" s="238"/>
      <c r="BR312" s="238"/>
      <c r="BS312" s="238"/>
      <c r="BT312" s="246"/>
      <c r="BU312" s="249">
        <f t="shared" si="78"/>
        <v>0</v>
      </c>
      <c r="BV312" s="238"/>
      <c r="BW312" s="238"/>
      <c r="BX312" s="238"/>
      <c r="BY312" s="246"/>
      <c r="CA312" s="222">
        <v>292</v>
      </c>
      <c r="CB312" s="217"/>
      <c r="CC312" s="217"/>
      <c r="CD312" s="217"/>
      <c r="CE312" s="217"/>
      <c r="CF312" s="216">
        <f t="shared" si="80"/>
        <v>0</v>
      </c>
    </row>
    <row r="313" spans="1:84" x14ac:dyDescent="0.15">
      <c r="A313" s="213">
        <f t="shared" si="72"/>
        <v>299</v>
      </c>
      <c r="B313" s="236"/>
      <c r="C313" s="880"/>
      <c r="D313" s="133"/>
      <c r="E313" s="134"/>
      <c r="F313" s="135"/>
      <c r="G313" s="224"/>
      <c r="H313" s="263"/>
      <c r="I313" s="230"/>
      <c r="J313" s="231"/>
      <c r="K313" s="232"/>
      <c r="L313" s="232"/>
      <c r="M313" s="232"/>
      <c r="N313" s="232"/>
      <c r="O313" s="232"/>
      <c r="P313" s="232"/>
      <c r="Q313" s="233"/>
      <c r="R313" s="255"/>
      <c r="S313" s="255"/>
      <c r="T313" s="258"/>
      <c r="U313" s="214">
        <f t="shared" si="71"/>
        <v>0</v>
      </c>
      <c r="V313" s="218">
        <f t="shared" si="71"/>
        <v>0</v>
      </c>
      <c r="W313" s="218">
        <f t="shared" si="71"/>
        <v>0</v>
      </c>
      <c r="X313" s="218">
        <f t="shared" si="71"/>
        <v>0</v>
      </c>
      <c r="Y313" s="212">
        <f t="shared" si="71"/>
        <v>0</v>
      </c>
      <c r="Z313" s="214">
        <f t="shared" si="70"/>
        <v>0</v>
      </c>
      <c r="AA313" s="218">
        <f t="shared" si="70"/>
        <v>0</v>
      </c>
      <c r="AB313" s="218">
        <f t="shared" si="70"/>
        <v>0</v>
      </c>
      <c r="AC313" s="218">
        <f t="shared" si="70"/>
        <v>0</v>
      </c>
      <c r="AD313" s="212">
        <f t="shared" si="70"/>
        <v>0</v>
      </c>
      <c r="AE313" s="252"/>
      <c r="AF313" s="252"/>
      <c r="AH313" s="249">
        <f t="shared" si="68"/>
        <v>0</v>
      </c>
      <c r="AI313" s="238"/>
      <c r="AJ313" s="238"/>
      <c r="AK313" s="238"/>
      <c r="AL313" s="239"/>
      <c r="AM313" s="254"/>
      <c r="AN313" s="262"/>
      <c r="AO313" s="249">
        <f t="shared" si="73"/>
        <v>0</v>
      </c>
      <c r="AP313" s="238"/>
      <c r="AQ313" s="238"/>
      <c r="AR313" s="238"/>
      <c r="AS313" s="242"/>
      <c r="AT313" s="214">
        <f t="shared" si="79"/>
        <v>0</v>
      </c>
      <c r="AU313" s="238"/>
      <c r="AV313" s="238"/>
      <c r="AW313" s="238"/>
      <c r="AX313" s="239"/>
      <c r="AY313" s="249">
        <f t="shared" si="74"/>
        <v>0</v>
      </c>
      <c r="AZ313" s="238"/>
      <c r="BA313" s="238"/>
      <c r="BB313" s="238"/>
      <c r="BC313" s="246"/>
      <c r="BD313" s="254"/>
      <c r="BE313" s="252"/>
      <c r="BF313" s="249">
        <f t="shared" si="75"/>
        <v>0</v>
      </c>
      <c r="BG313" s="238"/>
      <c r="BH313" s="238"/>
      <c r="BI313" s="238"/>
      <c r="BJ313" s="239"/>
      <c r="BK313" s="249">
        <f t="shared" si="76"/>
        <v>0</v>
      </c>
      <c r="BL313" s="238"/>
      <c r="BM313" s="238"/>
      <c r="BN313" s="238"/>
      <c r="BO313" s="246"/>
      <c r="BP313" s="223">
        <f t="shared" si="77"/>
        <v>0</v>
      </c>
      <c r="BQ313" s="238"/>
      <c r="BR313" s="238"/>
      <c r="BS313" s="238"/>
      <c r="BT313" s="246"/>
      <c r="BU313" s="249">
        <f t="shared" si="78"/>
        <v>0</v>
      </c>
      <c r="BV313" s="238"/>
      <c r="BW313" s="238"/>
      <c r="BX313" s="238"/>
      <c r="BY313" s="246"/>
      <c r="CA313" s="222">
        <v>293</v>
      </c>
      <c r="CC313" s="217"/>
      <c r="CD313" s="217"/>
      <c r="CE313" s="217"/>
      <c r="CF313" s="216">
        <f t="shared" si="80"/>
        <v>0</v>
      </c>
    </row>
    <row r="314" spans="1:84" x14ac:dyDescent="0.15">
      <c r="A314" s="213">
        <f t="shared" si="72"/>
        <v>300</v>
      </c>
      <c r="B314" s="236"/>
      <c r="C314" s="880"/>
      <c r="D314" s="133"/>
      <c r="E314" s="134"/>
      <c r="F314" s="135"/>
      <c r="G314" s="224"/>
      <c r="H314" s="263"/>
      <c r="I314" s="230"/>
      <c r="J314" s="231"/>
      <c r="K314" s="232"/>
      <c r="L314" s="232"/>
      <c r="M314" s="232"/>
      <c r="N314" s="232"/>
      <c r="O314" s="232"/>
      <c r="P314" s="232"/>
      <c r="Q314" s="233"/>
      <c r="R314" s="255"/>
      <c r="S314" s="255"/>
      <c r="T314" s="258"/>
      <c r="U314" s="214">
        <f t="shared" si="71"/>
        <v>0</v>
      </c>
      <c r="V314" s="218">
        <f t="shared" si="71"/>
        <v>0</v>
      </c>
      <c r="W314" s="218">
        <f t="shared" si="71"/>
        <v>0</v>
      </c>
      <c r="X314" s="218">
        <f t="shared" si="71"/>
        <v>0</v>
      </c>
      <c r="Y314" s="212">
        <f t="shared" si="71"/>
        <v>0</v>
      </c>
      <c r="Z314" s="214">
        <f t="shared" si="70"/>
        <v>0</v>
      </c>
      <c r="AA314" s="218">
        <f t="shared" si="70"/>
        <v>0</v>
      </c>
      <c r="AB314" s="218">
        <f t="shared" si="70"/>
        <v>0</v>
      </c>
      <c r="AC314" s="218">
        <f t="shared" si="70"/>
        <v>0</v>
      </c>
      <c r="AD314" s="212">
        <f t="shared" si="70"/>
        <v>0</v>
      </c>
      <c r="AE314" s="252"/>
      <c r="AF314" s="252"/>
      <c r="AH314" s="249">
        <f t="shared" si="68"/>
        <v>0</v>
      </c>
      <c r="AI314" s="238"/>
      <c r="AJ314" s="238"/>
      <c r="AK314" s="238"/>
      <c r="AL314" s="239"/>
      <c r="AM314" s="254"/>
      <c r="AN314" s="262"/>
      <c r="AO314" s="249">
        <f t="shared" si="73"/>
        <v>0</v>
      </c>
      <c r="AP314" s="238"/>
      <c r="AQ314" s="238"/>
      <c r="AR314" s="238"/>
      <c r="AS314" s="242"/>
      <c r="AT314" s="214">
        <f t="shared" si="79"/>
        <v>0</v>
      </c>
      <c r="AU314" s="238"/>
      <c r="AV314" s="238"/>
      <c r="AW314" s="238"/>
      <c r="AX314" s="239"/>
      <c r="AY314" s="249">
        <f t="shared" si="74"/>
        <v>0</v>
      </c>
      <c r="AZ314" s="238"/>
      <c r="BA314" s="238"/>
      <c r="BB314" s="238"/>
      <c r="BC314" s="246"/>
      <c r="BD314" s="254"/>
      <c r="BE314" s="252"/>
      <c r="BF314" s="249">
        <f t="shared" si="75"/>
        <v>0</v>
      </c>
      <c r="BG314" s="238"/>
      <c r="BH314" s="238"/>
      <c r="BI314" s="238"/>
      <c r="BJ314" s="239"/>
      <c r="BK314" s="249">
        <f t="shared" si="76"/>
        <v>0</v>
      </c>
      <c r="BL314" s="238"/>
      <c r="BM314" s="238"/>
      <c r="BN314" s="238"/>
      <c r="BO314" s="246"/>
      <c r="BP314" s="223">
        <f t="shared" si="77"/>
        <v>0</v>
      </c>
      <c r="BQ314" s="238"/>
      <c r="BR314" s="238"/>
      <c r="BS314" s="238"/>
      <c r="BT314" s="246"/>
      <c r="BU314" s="249">
        <f t="shared" si="78"/>
        <v>0</v>
      </c>
      <c r="BV314" s="238"/>
      <c r="BW314" s="238"/>
      <c r="BX314" s="238"/>
      <c r="BY314" s="246"/>
      <c r="CA314" s="222">
        <v>294</v>
      </c>
      <c r="CC314" s="217"/>
      <c r="CD314" s="217"/>
      <c r="CE314" s="217"/>
      <c r="CF314" s="216">
        <f t="shared" si="80"/>
        <v>0</v>
      </c>
    </row>
    <row r="315" spans="1:84" x14ac:dyDescent="0.15">
      <c r="A315" s="213">
        <f t="shared" si="72"/>
        <v>301</v>
      </c>
      <c r="B315" s="236"/>
      <c r="C315" s="880"/>
      <c r="D315" s="133"/>
      <c r="E315" s="134"/>
      <c r="F315" s="135"/>
      <c r="G315" s="224"/>
      <c r="H315" s="263"/>
      <c r="I315" s="230"/>
      <c r="J315" s="231"/>
      <c r="K315" s="232"/>
      <c r="L315" s="232"/>
      <c r="M315" s="232"/>
      <c r="N315" s="232"/>
      <c r="O315" s="232"/>
      <c r="P315" s="232"/>
      <c r="Q315" s="233"/>
      <c r="R315" s="255"/>
      <c r="S315" s="255"/>
      <c r="T315" s="258"/>
      <c r="U315" s="214">
        <f t="shared" si="71"/>
        <v>0</v>
      </c>
      <c r="V315" s="218">
        <f t="shared" si="71"/>
        <v>0</v>
      </c>
      <c r="W315" s="218">
        <f t="shared" si="71"/>
        <v>0</v>
      </c>
      <c r="X315" s="218">
        <f t="shared" si="71"/>
        <v>0</v>
      </c>
      <c r="Y315" s="212">
        <f t="shared" si="71"/>
        <v>0</v>
      </c>
      <c r="Z315" s="214">
        <f t="shared" si="70"/>
        <v>0</v>
      </c>
      <c r="AA315" s="218">
        <f t="shared" si="70"/>
        <v>0</v>
      </c>
      <c r="AB315" s="218">
        <f t="shared" si="70"/>
        <v>0</v>
      </c>
      <c r="AC315" s="218">
        <f t="shared" si="70"/>
        <v>0</v>
      </c>
      <c r="AD315" s="212">
        <f t="shared" si="70"/>
        <v>0</v>
      </c>
      <c r="AE315" s="252"/>
      <c r="AF315" s="252"/>
      <c r="AH315" s="249">
        <f t="shared" si="68"/>
        <v>0</v>
      </c>
      <c r="AI315" s="238"/>
      <c r="AJ315" s="238"/>
      <c r="AK315" s="238"/>
      <c r="AL315" s="239"/>
      <c r="AM315" s="254"/>
      <c r="AN315" s="262"/>
      <c r="AO315" s="249">
        <f t="shared" si="73"/>
        <v>0</v>
      </c>
      <c r="AP315" s="238"/>
      <c r="AQ315" s="238"/>
      <c r="AR315" s="238"/>
      <c r="AS315" s="242"/>
      <c r="AT315" s="214">
        <f t="shared" si="79"/>
        <v>0</v>
      </c>
      <c r="AU315" s="238"/>
      <c r="AV315" s="238"/>
      <c r="AW315" s="238"/>
      <c r="AX315" s="239"/>
      <c r="AY315" s="249">
        <f t="shared" si="74"/>
        <v>0</v>
      </c>
      <c r="AZ315" s="238"/>
      <c r="BA315" s="238"/>
      <c r="BB315" s="238"/>
      <c r="BC315" s="246"/>
      <c r="BD315" s="254"/>
      <c r="BE315" s="252"/>
      <c r="BF315" s="249">
        <f t="shared" si="75"/>
        <v>0</v>
      </c>
      <c r="BG315" s="238"/>
      <c r="BH315" s="238"/>
      <c r="BI315" s="238"/>
      <c r="BJ315" s="239"/>
      <c r="BK315" s="249">
        <f t="shared" si="76"/>
        <v>0</v>
      </c>
      <c r="BL315" s="238"/>
      <c r="BM315" s="238"/>
      <c r="BN315" s="238"/>
      <c r="BO315" s="246"/>
      <c r="BP315" s="223">
        <f t="shared" si="77"/>
        <v>0</v>
      </c>
      <c r="BQ315" s="238"/>
      <c r="BR315" s="238"/>
      <c r="BS315" s="238"/>
      <c r="BT315" s="246"/>
      <c r="BU315" s="249">
        <f t="shared" si="78"/>
        <v>0</v>
      </c>
      <c r="BV315" s="238"/>
      <c r="BW315" s="238"/>
      <c r="BX315" s="238"/>
      <c r="BY315" s="246"/>
      <c r="CA315" s="222">
        <v>295</v>
      </c>
      <c r="CB315" s="217"/>
      <c r="CC315" s="217"/>
      <c r="CD315" s="217"/>
      <c r="CE315" s="217"/>
      <c r="CF315" s="216">
        <f t="shared" si="80"/>
        <v>0</v>
      </c>
    </row>
    <row r="316" spans="1:84" x14ac:dyDescent="0.15">
      <c r="A316" s="213">
        <f t="shared" si="72"/>
        <v>302</v>
      </c>
      <c r="B316" s="236"/>
      <c r="C316" s="880"/>
      <c r="D316" s="133"/>
      <c r="E316" s="134"/>
      <c r="F316" s="135"/>
      <c r="G316" s="224"/>
      <c r="H316" s="263"/>
      <c r="I316" s="230"/>
      <c r="J316" s="231"/>
      <c r="K316" s="232"/>
      <c r="L316" s="232"/>
      <c r="M316" s="232"/>
      <c r="N316" s="232"/>
      <c r="O316" s="232"/>
      <c r="P316" s="232"/>
      <c r="Q316" s="233"/>
      <c r="R316" s="255"/>
      <c r="S316" s="255"/>
      <c r="T316" s="258"/>
      <c r="U316" s="214">
        <f t="shared" si="71"/>
        <v>0</v>
      </c>
      <c r="V316" s="218">
        <f t="shared" si="71"/>
        <v>0</v>
      </c>
      <c r="W316" s="218">
        <f t="shared" si="71"/>
        <v>0</v>
      </c>
      <c r="X316" s="218">
        <f t="shared" si="71"/>
        <v>0</v>
      </c>
      <c r="Y316" s="212">
        <f t="shared" si="71"/>
        <v>0</v>
      </c>
      <c r="Z316" s="214">
        <f t="shared" si="70"/>
        <v>0</v>
      </c>
      <c r="AA316" s="218">
        <f t="shared" si="70"/>
        <v>0</v>
      </c>
      <c r="AB316" s="218">
        <f t="shared" si="70"/>
        <v>0</v>
      </c>
      <c r="AC316" s="218">
        <f t="shared" si="70"/>
        <v>0</v>
      </c>
      <c r="AD316" s="212">
        <f t="shared" si="70"/>
        <v>0</v>
      </c>
      <c r="AE316" s="252"/>
      <c r="AF316" s="252"/>
      <c r="AH316" s="249">
        <f t="shared" si="68"/>
        <v>0</v>
      </c>
      <c r="AI316" s="238"/>
      <c r="AJ316" s="238"/>
      <c r="AK316" s="238"/>
      <c r="AL316" s="239"/>
      <c r="AM316" s="254"/>
      <c r="AN316" s="262"/>
      <c r="AO316" s="249">
        <f t="shared" si="73"/>
        <v>0</v>
      </c>
      <c r="AP316" s="238"/>
      <c r="AQ316" s="238"/>
      <c r="AR316" s="238"/>
      <c r="AS316" s="242"/>
      <c r="AT316" s="214">
        <f t="shared" si="79"/>
        <v>0</v>
      </c>
      <c r="AU316" s="238"/>
      <c r="AV316" s="238"/>
      <c r="AW316" s="238"/>
      <c r="AX316" s="239"/>
      <c r="AY316" s="249">
        <f t="shared" si="74"/>
        <v>0</v>
      </c>
      <c r="AZ316" s="238"/>
      <c r="BA316" s="238"/>
      <c r="BB316" s="238"/>
      <c r="BC316" s="246"/>
      <c r="BD316" s="254"/>
      <c r="BE316" s="252"/>
      <c r="BF316" s="249">
        <f t="shared" si="75"/>
        <v>0</v>
      </c>
      <c r="BG316" s="238"/>
      <c r="BH316" s="238"/>
      <c r="BI316" s="238"/>
      <c r="BJ316" s="239"/>
      <c r="BK316" s="249">
        <f t="shared" si="76"/>
        <v>0</v>
      </c>
      <c r="BL316" s="238"/>
      <c r="BM316" s="238"/>
      <c r="BN316" s="238"/>
      <c r="BO316" s="246"/>
      <c r="BP316" s="223">
        <f t="shared" si="77"/>
        <v>0</v>
      </c>
      <c r="BQ316" s="238"/>
      <c r="BR316" s="238"/>
      <c r="BS316" s="238"/>
      <c r="BT316" s="246"/>
      <c r="BU316" s="249">
        <f t="shared" si="78"/>
        <v>0</v>
      </c>
      <c r="BV316" s="238"/>
      <c r="BW316" s="238"/>
      <c r="BX316" s="238"/>
      <c r="BY316" s="246"/>
      <c r="CA316" s="222">
        <v>296</v>
      </c>
      <c r="CB316" s="217"/>
      <c r="CC316" s="217"/>
      <c r="CD316" s="217"/>
      <c r="CE316" s="217"/>
      <c r="CF316" s="216">
        <f t="shared" si="80"/>
        <v>0</v>
      </c>
    </row>
    <row r="317" spans="1:84" x14ac:dyDescent="0.15">
      <c r="A317" s="213">
        <f t="shared" si="72"/>
        <v>303</v>
      </c>
      <c r="B317" s="236"/>
      <c r="C317" s="880"/>
      <c r="D317" s="133"/>
      <c r="E317" s="134"/>
      <c r="F317" s="135"/>
      <c r="G317" s="224"/>
      <c r="H317" s="263"/>
      <c r="I317" s="230"/>
      <c r="J317" s="231"/>
      <c r="K317" s="232"/>
      <c r="L317" s="232"/>
      <c r="M317" s="232"/>
      <c r="N317" s="232"/>
      <c r="O317" s="232"/>
      <c r="P317" s="232"/>
      <c r="Q317" s="233"/>
      <c r="R317" s="255"/>
      <c r="S317" s="255"/>
      <c r="T317" s="258"/>
      <c r="U317" s="214">
        <f t="shared" si="71"/>
        <v>0</v>
      </c>
      <c r="V317" s="218">
        <f t="shared" si="71"/>
        <v>0</v>
      </c>
      <c r="W317" s="218">
        <f t="shared" si="71"/>
        <v>0</v>
      </c>
      <c r="X317" s="218">
        <f t="shared" si="71"/>
        <v>0</v>
      </c>
      <c r="Y317" s="212">
        <f t="shared" si="71"/>
        <v>0</v>
      </c>
      <c r="Z317" s="214">
        <f t="shared" si="70"/>
        <v>0</v>
      </c>
      <c r="AA317" s="218">
        <f t="shared" si="70"/>
        <v>0</v>
      </c>
      <c r="AB317" s="218">
        <f t="shared" si="70"/>
        <v>0</v>
      </c>
      <c r="AC317" s="218">
        <f t="shared" si="70"/>
        <v>0</v>
      </c>
      <c r="AD317" s="212">
        <f t="shared" si="70"/>
        <v>0</v>
      </c>
      <c r="AE317" s="252"/>
      <c r="AF317" s="252"/>
      <c r="AH317" s="249">
        <f t="shared" si="68"/>
        <v>0</v>
      </c>
      <c r="AI317" s="238"/>
      <c r="AJ317" s="238"/>
      <c r="AK317" s="238"/>
      <c r="AL317" s="239"/>
      <c r="AM317" s="254"/>
      <c r="AN317" s="262"/>
      <c r="AO317" s="249">
        <f t="shared" si="73"/>
        <v>0</v>
      </c>
      <c r="AP317" s="238"/>
      <c r="AQ317" s="238"/>
      <c r="AR317" s="238"/>
      <c r="AS317" s="242"/>
      <c r="AT317" s="214">
        <f t="shared" si="79"/>
        <v>0</v>
      </c>
      <c r="AU317" s="238"/>
      <c r="AV317" s="238"/>
      <c r="AW317" s="238"/>
      <c r="AX317" s="239"/>
      <c r="AY317" s="249">
        <f t="shared" si="74"/>
        <v>0</v>
      </c>
      <c r="AZ317" s="238"/>
      <c r="BA317" s="238"/>
      <c r="BB317" s="238"/>
      <c r="BC317" s="246"/>
      <c r="BD317" s="254"/>
      <c r="BE317" s="252"/>
      <c r="BF317" s="249">
        <f t="shared" si="75"/>
        <v>0</v>
      </c>
      <c r="BG317" s="238"/>
      <c r="BH317" s="238"/>
      <c r="BI317" s="238"/>
      <c r="BJ317" s="239"/>
      <c r="BK317" s="249">
        <f t="shared" si="76"/>
        <v>0</v>
      </c>
      <c r="BL317" s="238"/>
      <c r="BM317" s="238"/>
      <c r="BN317" s="238"/>
      <c r="BO317" s="246"/>
      <c r="BP317" s="223">
        <f t="shared" si="77"/>
        <v>0</v>
      </c>
      <c r="BQ317" s="238"/>
      <c r="BR317" s="238"/>
      <c r="BS317" s="238"/>
      <c r="BT317" s="246"/>
      <c r="BU317" s="249">
        <f t="shared" si="78"/>
        <v>0</v>
      </c>
      <c r="BV317" s="238"/>
      <c r="BW317" s="238"/>
      <c r="BX317" s="238"/>
      <c r="BY317" s="246"/>
      <c r="CA317" s="222">
        <v>297</v>
      </c>
      <c r="CB317" s="217"/>
      <c r="CC317" s="217"/>
      <c r="CD317" s="217"/>
      <c r="CE317" s="217"/>
      <c r="CF317" s="216">
        <f t="shared" si="80"/>
        <v>0</v>
      </c>
    </row>
    <row r="318" spans="1:84" x14ac:dyDescent="0.15">
      <c r="A318" s="213">
        <f t="shared" si="72"/>
        <v>304</v>
      </c>
      <c r="B318" s="236"/>
      <c r="C318" s="880"/>
      <c r="D318" s="133"/>
      <c r="E318" s="134"/>
      <c r="F318" s="135"/>
      <c r="G318" s="224"/>
      <c r="H318" s="263"/>
      <c r="I318" s="230"/>
      <c r="J318" s="231"/>
      <c r="K318" s="232"/>
      <c r="L318" s="232"/>
      <c r="M318" s="232"/>
      <c r="N318" s="232"/>
      <c r="O318" s="232"/>
      <c r="P318" s="232"/>
      <c r="Q318" s="233"/>
      <c r="R318" s="255"/>
      <c r="S318" s="255"/>
      <c r="T318" s="258"/>
      <c r="U318" s="214">
        <f t="shared" si="71"/>
        <v>0</v>
      </c>
      <c r="V318" s="218">
        <f t="shared" si="71"/>
        <v>0</v>
      </c>
      <c r="W318" s="218">
        <f t="shared" si="71"/>
        <v>0</v>
      </c>
      <c r="X318" s="218">
        <f t="shared" si="71"/>
        <v>0</v>
      </c>
      <c r="Y318" s="212">
        <f t="shared" si="71"/>
        <v>0</v>
      </c>
      <c r="Z318" s="214">
        <f t="shared" si="70"/>
        <v>0</v>
      </c>
      <c r="AA318" s="218">
        <f t="shared" si="70"/>
        <v>0</v>
      </c>
      <c r="AB318" s="218">
        <f t="shared" si="70"/>
        <v>0</v>
      </c>
      <c r="AC318" s="218">
        <f t="shared" si="70"/>
        <v>0</v>
      </c>
      <c r="AD318" s="212">
        <f t="shared" si="70"/>
        <v>0</v>
      </c>
      <c r="AE318" s="252"/>
      <c r="AF318" s="252"/>
      <c r="AH318" s="249">
        <f t="shared" si="68"/>
        <v>0</v>
      </c>
      <c r="AI318" s="238"/>
      <c r="AJ318" s="238"/>
      <c r="AK318" s="238"/>
      <c r="AL318" s="239"/>
      <c r="AM318" s="254"/>
      <c r="AN318" s="262"/>
      <c r="AO318" s="249">
        <f t="shared" si="73"/>
        <v>0</v>
      </c>
      <c r="AP318" s="238"/>
      <c r="AQ318" s="238"/>
      <c r="AR318" s="238"/>
      <c r="AS318" s="242"/>
      <c r="AT318" s="214">
        <f t="shared" si="79"/>
        <v>0</v>
      </c>
      <c r="AU318" s="238"/>
      <c r="AV318" s="238"/>
      <c r="AW318" s="238"/>
      <c r="AX318" s="239"/>
      <c r="AY318" s="249">
        <f t="shared" si="74"/>
        <v>0</v>
      </c>
      <c r="AZ318" s="238"/>
      <c r="BA318" s="238"/>
      <c r="BB318" s="238"/>
      <c r="BC318" s="246"/>
      <c r="BD318" s="254"/>
      <c r="BE318" s="252"/>
      <c r="BF318" s="249">
        <f t="shared" si="75"/>
        <v>0</v>
      </c>
      <c r="BG318" s="238"/>
      <c r="BH318" s="238"/>
      <c r="BI318" s="238"/>
      <c r="BJ318" s="239"/>
      <c r="BK318" s="249">
        <f t="shared" si="76"/>
        <v>0</v>
      </c>
      <c r="BL318" s="238"/>
      <c r="BM318" s="238"/>
      <c r="BN318" s="238"/>
      <c r="BO318" s="246"/>
      <c r="BP318" s="223">
        <f t="shared" si="77"/>
        <v>0</v>
      </c>
      <c r="BQ318" s="238"/>
      <c r="BR318" s="238"/>
      <c r="BS318" s="238"/>
      <c r="BT318" s="246"/>
      <c r="BU318" s="249">
        <f t="shared" si="78"/>
        <v>0</v>
      </c>
      <c r="BV318" s="238"/>
      <c r="BW318" s="238"/>
      <c r="BX318" s="238"/>
      <c r="BY318" s="246"/>
      <c r="CA318" s="222">
        <v>298</v>
      </c>
      <c r="CB318" s="217"/>
      <c r="CC318" s="217"/>
      <c r="CD318" s="217"/>
      <c r="CE318" s="217"/>
      <c r="CF318" s="216">
        <f t="shared" si="80"/>
        <v>0</v>
      </c>
    </row>
    <row r="319" spans="1:84" x14ac:dyDescent="0.15">
      <c r="A319" s="213">
        <f t="shared" si="72"/>
        <v>305</v>
      </c>
      <c r="B319" s="236"/>
      <c r="C319" s="881"/>
      <c r="D319" s="882"/>
      <c r="E319" s="883"/>
      <c r="F319" s="884"/>
      <c r="G319" s="224"/>
      <c r="H319" s="263"/>
      <c r="I319" s="230"/>
      <c r="J319" s="231"/>
      <c r="K319" s="232"/>
      <c r="L319" s="232"/>
      <c r="M319" s="232"/>
      <c r="N319" s="232"/>
      <c r="O319" s="232"/>
      <c r="P319" s="232"/>
      <c r="Q319" s="233"/>
      <c r="R319" s="255"/>
      <c r="S319" s="255"/>
      <c r="T319" s="258"/>
      <c r="U319" s="214">
        <f t="shared" si="71"/>
        <v>0</v>
      </c>
      <c r="V319" s="218">
        <f t="shared" si="71"/>
        <v>0</v>
      </c>
      <c r="W319" s="218">
        <f t="shared" si="71"/>
        <v>0</v>
      </c>
      <c r="X319" s="218">
        <f t="shared" si="71"/>
        <v>0</v>
      </c>
      <c r="Y319" s="212">
        <f t="shared" si="71"/>
        <v>0</v>
      </c>
      <c r="Z319" s="214">
        <f t="shared" si="70"/>
        <v>0</v>
      </c>
      <c r="AA319" s="218">
        <f t="shared" si="70"/>
        <v>0</v>
      </c>
      <c r="AB319" s="218">
        <f t="shared" si="70"/>
        <v>0</v>
      </c>
      <c r="AC319" s="218">
        <f t="shared" si="70"/>
        <v>0</v>
      </c>
      <c r="AD319" s="212">
        <f t="shared" si="70"/>
        <v>0</v>
      </c>
      <c r="AE319" s="252"/>
      <c r="AF319" s="252"/>
      <c r="AH319" s="249">
        <f t="shared" si="68"/>
        <v>0</v>
      </c>
      <c r="AI319" s="238"/>
      <c r="AJ319" s="238"/>
      <c r="AK319" s="238"/>
      <c r="AL319" s="239"/>
      <c r="AM319" s="254"/>
      <c r="AN319" s="262"/>
      <c r="AO319" s="249">
        <f t="shared" si="73"/>
        <v>0</v>
      </c>
      <c r="AP319" s="238"/>
      <c r="AQ319" s="238"/>
      <c r="AR319" s="238"/>
      <c r="AS319" s="242"/>
      <c r="AT319" s="214">
        <f t="shared" si="79"/>
        <v>0</v>
      </c>
      <c r="AU319" s="238"/>
      <c r="AV319" s="238"/>
      <c r="AW319" s="238"/>
      <c r="AX319" s="239"/>
      <c r="AY319" s="249">
        <f t="shared" si="74"/>
        <v>0</v>
      </c>
      <c r="AZ319" s="238"/>
      <c r="BA319" s="238"/>
      <c r="BB319" s="238"/>
      <c r="BC319" s="246"/>
      <c r="BD319" s="254"/>
      <c r="BE319" s="252"/>
      <c r="BF319" s="249">
        <f t="shared" si="75"/>
        <v>0</v>
      </c>
      <c r="BG319" s="238"/>
      <c r="BH319" s="238"/>
      <c r="BI319" s="238"/>
      <c r="BJ319" s="239"/>
      <c r="BK319" s="249">
        <f t="shared" si="76"/>
        <v>0</v>
      </c>
      <c r="BL319" s="238"/>
      <c r="BM319" s="238"/>
      <c r="BN319" s="238"/>
      <c r="BO319" s="246"/>
      <c r="BP319" s="223">
        <f t="shared" si="77"/>
        <v>0</v>
      </c>
      <c r="BQ319" s="238"/>
      <c r="BR319" s="238"/>
      <c r="BS319" s="238"/>
      <c r="BT319" s="246"/>
      <c r="BU319" s="249">
        <f t="shared" si="78"/>
        <v>0</v>
      </c>
      <c r="BV319" s="238"/>
      <c r="BW319" s="238"/>
      <c r="BX319" s="238"/>
      <c r="BY319" s="246"/>
      <c r="CA319" s="222">
        <v>299</v>
      </c>
      <c r="CF319" s="216">
        <f t="shared" si="80"/>
        <v>0</v>
      </c>
    </row>
    <row r="320" spans="1:84" x14ac:dyDescent="0.15">
      <c r="A320" s="213">
        <f t="shared" si="72"/>
        <v>306</v>
      </c>
      <c r="B320" s="236"/>
      <c r="C320" s="881"/>
      <c r="D320" s="882"/>
      <c r="E320" s="883"/>
      <c r="F320" s="884"/>
      <c r="G320" s="224"/>
      <c r="H320" s="263"/>
      <c r="I320" s="230"/>
      <c r="J320" s="231"/>
      <c r="K320" s="232"/>
      <c r="L320" s="232"/>
      <c r="M320" s="232"/>
      <c r="N320" s="232"/>
      <c r="O320" s="232"/>
      <c r="P320" s="232"/>
      <c r="Q320" s="233"/>
      <c r="R320" s="255"/>
      <c r="S320" s="255"/>
      <c r="T320" s="258"/>
      <c r="U320" s="214">
        <f t="shared" si="71"/>
        <v>0</v>
      </c>
      <c r="V320" s="218">
        <f t="shared" si="71"/>
        <v>0</v>
      </c>
      <c r="W320" s="218">
        <f t="shared" si="71"/>
        <v>0</v>
      </c>
      <c r="X320" s="218">
        <f t="shared" si="71"/>
        <v>0</v>
      </c>
      <c r="Y320" s="212">
        <f t="shared" si="71"/>
        <v>0</v>
      </c>
      <c r="Z320" s="214">
        <f t="shared" ref="Z320:AD370" si="81">AT320+AY320+BF320+BK320+BP320+BU320</f>
        <v>0</v>
      </c>
      <c r="AA320" s="218">
        <f t="shared" si="81"/>
        <v>0</v>
      </c>
      <c r="AB320" s="218">
        <f t="shared" si="81"/>
        <v>0</v>
      </c>
      <c r="AC320" s="218">
        <f t="shared" si="81"/>
        <v>0</v>
      </c>
      <c r="AD320" s="212">
        <f t="shared" si="81"/>
        <v>0</v>
      </c>
      <c r="AE320" s="252"/>
      <c r="AF320" s="252"/>
      <c r="AH320" s="249">
        <f t="shared" si="68"/>
        <v>0</v>
      </c>
      <c r="AI320" s="238"/>
      <c r="AJ320" s="238"/>
      <c r="AK320" s="238"/>
      <c r="AL320" s="239"/>
      <c r="AM320" s="254"/>
      <c r="AN320" s="262"/>
      <c r="AO320" s="249">
        <f t="shared" si="73"/>
        <v>0</v>
      </c>
      <c r="AP320" s="238"/>
      <c r="AQ320" s="238"/>
      <c r="AR320" s="238"/>
      <c r="AS320" s="242"/>
      <c r="AT320" s="214">
        <f t="shared" si="79"/>
        <v>0</v>
      </c>
      <c r="AU320" s="238"/>
      <c r="AV320" s="238"/>
      <c r="AW320" s="238"/>
      <c r="AX320" s="239"/>
      <c r="AY320" s="249">
        <f t="shared" si="74"/>
        <v>0</v>
      </c>
      <c r="AZ320" s="238"/>
      <c r="BA320" s="238"/>
      <c r="BB320" s="238"/>
      <c r="BC320" s="246"/>
      <c r="BD320" s="254"/>
      <c r="BE320" s="252"/>
      <c r="BF320" s="249">
        <f t="shared" si="75"/>
        <v>0</v>
      </c>
      <c r="BG320" s="238"/>
      <c r="BH320" s="238"/>
      <c r="BI320" s="238"/>
      <c r="BJ320" s="239"/>
      <c r="BK320" s="249">
        <f t="shared" si="76"/>
        <v>0</v>
      </c>
      <c r="BL320" s="238"/>
      <c r="BM320" s="238"/>
      <c r="BN320" s="238"/>
      <c r="BO320" s="246"/>
      <c r="BP320" s="223">
        <f t="shared" si="77"/>
        <v>0</v>
      </c>
      <c r="BQ320" s="238"/>
      <c r="BR320" s="238"/>
      <c r="BS320" s="238"/>
      <c r="BT320" s="246"/>
      <c r="BU320" s="249">
        <f t="shared" si="78"/>
        <v>0</v>
      </c>
      <c r="BV320" s="238"/>
      <c r="BW320" s="238"/>
      <c r="BX320" s="238"/>
      <c r="BY320" s="246"/>
      <c r="CA320" s="222">
        <v>300</v>
      </c>
      <c r="CF320" s="216">
        <f t="shared" si="80"/>
        <v>0</v>
      </c>
    </row>
    <row r="321" spans="1:84" x14ac:dyDescent="0.15">
      <c r="A321" s="213">
        <f t="shared" si="72"/>
        <v>307</v>
      </c>
      <c r="B321" s="236"/>
      <c r="C321" s="881"/>
      <c r="D321" s="882"/>
      <c r="E321" s="883"/>
      <c r="F321" s="884"/>
      <c r="G321" s="224"/>
      <c r="H321" s="263"/>
      <c r="I321" s="230"/>
      <c r="J321" s="231"/>
      <c r="K321" s="232"/>
      <c r="L321" s="232"/>
      <c r="M321" s="232"/>
      <c r="N321" s="232"/>
      <c r="O321" s="232"/>
      <c r="P321" s="232"/>
      <c r="Q321" s="233"/>
      <c r="R321" s="255"/>
      <c r="S321" s="255"/>
      <c r="T321" s="258"/>
      <c r="U321" s="214">
        <f t="shared" si="71"/>
        <v>0</v>
      </c>
      <c r="V321" s="218">
        <f t="shared" si="71"/>
        <v>0</v>
      </c>
      <c r="W321" s="218">
        <f t="shared" si="71"/>
        <v>0</v>
      </c>
      <c r="X321" s="218">
        <f t="shared" si="71"/>
        <v>0</v>
      </c>
      <c r="Y321" s="212">
        <f t="shared" si="71"/>
        <v>0</v>
      </c>
      <c r="Z321" s="214">
        <f t="shared" si="81"/>
        <v>0</v>
      </c>
      <c r="AA321" s="218">
        <f t="shared" si="81"/>
        <v>0</v>
      </c>
      <c r="AB321" s="218">
        <f t="shared" si="81"/>
        <v>0</v>
      </c>
      <c r="AC321" s="218">
        <f t="shared" si="81"/>
        <v>0</v>
      </c>
      <c r="AD321" s="212">
        <f t="shared" si="81"/>
        <v>0</v>
      </c>
      <c r="AE321" s="252"/>
      <c r="AF321" s="252"/>
      <c r="AH321" s="249">
        <v>0</v>
      </c>
      <c r="AI321" s="238"/>
      <c r="AJ321" s="238"/>
      <c r="AK321" s="238"/>
      <c r="AL321" s="239"/>
      <c r="AM321" s="254"/>
      <c r="AN321" s="262"/>
      <c r="AO321" s="249">
        <f t="shared" si="73"/>
        <v>0</v>
      </c>
      <c r="AP321" s="238"/>
      <c r="AQ321" s="238"/>
      <c r="AR321" s="238"/>
      <c r="AS321" s="242"/>
      <c r="AT321" s="214">
        <f t="shared" si="79"/>
        <v>0</v>
      </c>
      <c r="AU321" s="238"/>
      <c r="AV321" s="238"/>
      <c r="AW321" s="238"/>
      <c r="AX321" s="239"/>
      <c r="AY321" s="249">
        <f t="shared" si="74"/>
        <v>0</v>
      </c>
      <c r="AZ321" s="238"/>
      <c r="BA321" s="238"/>
      <c r="BB321" s="238"/>
      <c r="BC321" s="246"/>
      <c r="BD321" s="254"/>
      <c r="BE321" s="252"/>
      <c r="BF321" s="249">
        <f t="shared" si="75"/>
        <v>0</v>
      </c>
      <c r="BG321" s="238"/>
      <c r="BH321" s="238"/>
      <c r="BI321" s="238"/>
      <c r="BJ321" s="239"/>
      <c r="BK321" s="249">
        <f t="shared" si="76"/>
        <v>0</v>
      </c>
      <c r="BL321" s="238"/>
      <c r="BM321" s="238"/>
      <c r="BN321" s="238"/>
      <c r="BO321" s="246"/>
      <c r="BP321" s="223">
        <f t="shared" si="77"/>
        <v>0</v>
      </c>
      <c r="BQ321" s="238"/>
      <c r="BR321" s="238"/>
      <c r="BS321" s="238"/>
      <c r="BT321" s="246"/>
      <c r="BU321" s="249">
        <f t="shared" si="78"/>
        <v>0</v>
      </c>
      <c r="BV321" s="238"/>
      <c r="BW321" s="238"/>
      <c r="BX321" s="238"/>
      <c r="BY321" s="246"/>
      <c r="CA321" s="222">
        <v>301</v>
      </c>
      <c r="CF321" s="216">
        <f t="shared" si="80"/>
        <v>0</v>
      </c>
    </row>
    <row r="322" spans="1:84" x14ac:dyDescent="0.15">
      <c r="A322" s="213">
        <f t="shared" si="72"/>
        <v>308</v>
      </c>
      <c r="B322" s="236"/>
      <c r="C322" s="880"/>
      <c r="D322" s="133"/>
      <c r="E322" s="134"/>
      <c r="F322" s="135"/>
      <c r="G322" s="224"/>
      <c r="H322" s="263"/>
      <c r="I322" s="230"/>
      <c r="J322" s="231"/>
      <c r="K322" s="232"/>
      <c r="L322" s="232"/>
      <c r="M322" s="232"/>
      <c r="N322" s="232"/>
      <c r="O322" s="232"/>
      <c r="P322" s="232"/>
      <c r="Q322" s="233"/>
      <c r="R322" s="255"/>
      <c r="S322" s="255"/>
      <c r="T322" s="258"/>
      <c r="U322" s="214">
        <f t="shared" si="71"/>
        <v>0</v>
      </c>
      <c r="V322" s="218">
        <f t="shared" si="71"/>
        <v>0</v>
      </c>
      <c r="W322" s="218">
        <f t="shared" si="71"/>
        <v>0</v>
      </c>
      <c r="X322" s="218">
        <f t="shared" si="71"/>
        <v>0</v>
      </c>
      <c r="Y322" s="212">
        <f t="shared" si="71"/>
        <v>0</v>
      </c>
      <c r="Z322" s="214">
        <f t="shared" si="81"/>
        <v>0</v>
      </c>
      <c r="AA322" s="218">
        <f t="shared" si="81"/>
        <v>0</v>
      </c>
      <c r="AB322" s="218">
        <f t="shared" si="81"/>
        <v>0</v>
      </c>
      <c r="AC322" s="218">
        <f t="shared" si="81"/>
        <v>0</v>
      </c>
      <c r="AD322" s="212">
        <f t="shared" si="81"/>
        <v>0</v>
      </c>
      <c r="AE322" s="252"/>
      <c r="AF322" s="252"/>
      <c r="AH322" s="249">
        <f t="shared" ref="AH322:AH360" si="82">SUM(AI322:AL322)</f>
        <v>0</v>
      </c>
      <c r="AI322" s="238"/>
      <c r="AJ322" s="238"/>
      <c r="AK322" s="238"/>
      <c r="AL322" s="239"/>
      <c r="AM322" s="254"/>
      <c r="AN322" s="262"/>
      <c r="AO322" s="249">
        <f t="shared" si="73"/>
        <v>0</v>
      </c>
      <c r="AP322" s="238"/>
      <c r="AQ322" s="238"/>
      <c r="AR322" s="238"/>
      <c r="AS322" s="242"/>
      <c r="AT322" s="214">
        <f t="shared" si="79"/>
        <v>0</v>
      </c>
      <c r="AU322" s="238"/>
      <c r="AV322" s="238"/>
      <c r="AW322" s="238"/>
      <c r="AX322" s="239"/>
      <c r="AY322" s="249">
        <f t="shared" si="74"/>
        <v>0</v>
      </c>
      <c r="AZ322" s="238"/>
      <c r="BA322" s="238"/>
      <c r="BB322" s="238"/>
      <c r="BC322" s="246"/>
      <c r="BD322" s="254"/>
      <c r="BE322" s="252"/>
      <c r="BF322" s="249">
        <f t="shared" si="75"/>
        <v>0</v>
      </c>
      <c r="BG322" s="238"/>
      <c r="BH322" s="238"/>
      <c r="BI322" s="238"/>
      <c r="BJ322" s="239"/>
      <c r="BK322" s="249">
        <f t="shared" si="76"/>
        <v>0</v>
      </c>
      <c r="BL322" s="238"/>
      <c r="BM322" s="238"/>
      <c r="BN322" s="238"/>
      <c r="BO322" s="246"/>
      <c r="BP322" s="223">
        <f t="shared" si="77"/>
        <v>0</v>
      </c>
      <c r="BQ322" s="238"/>
      <c r="BR322" s="238"/>
      <c r="BS322" s="238"/>
      <c r="BT322" s="246"/>
      <c r="BU322" s="249">
        <f t="shared" si="78"/>
        <v>0</v>
      </c>
      <c r="BV322" s="238"/>
      <c r="BW322" s="238"/>
      <c r="BX322" s="238"/>
      <c r="BY322" s="246"/>
      <c r="CA322" s="222">
        <v>302</v>
      </c>
      <c r="CF322" s="216">
        <f t="shared" si="80"/>
        <v>0</v>
      </c>
    </row>
    <row r="323" spans="1:84" x14ac:dyDescent="0.15">
      <c r="A323" s="213">
        <f t="shared" si="72"/>
        <v>309</v>
      </c>
      <c r="B323" s="236"/>
      <c r="C323" s="880"/>
      <c r="D323" s="133"/>
      <c r="E323" s="134"/>
      <c r="F323" s="135"/>
      <c r="G323" s="224"/>
      <c r="H323" s="263"/>
      <c r="I323" s="230"/>
      <c r="J323" s="231"/>
      <c r="K323" s="232"/>
      <c r="L323" s="232"/>
      <c r="M323" s="232"/>
      <c r="N323" s="232"/>
      <c r="O323" s="232"/>
      <c r="P323" s="232"/>
      <c r="Q323" s="233"/>
      <c r="R323" s="255"/>
      <c r="S323" s="255"/>
      <c r="T323" s="258"/>
      <c r="U323" s="214">
        <f t="shared" ref="U323:Y373" si="83">AH323+AO323</f>
        <v>0</v>
      </c>
      <c r="V323" s="218">
        <f t="shared" si="83"/>
        <v>0</v>
      </c>
      <c r="W323" s="218">
        <f t="shared" si="83"/>
        <v>0</v>
      </c>
      <c r="X323" s="218">
        <f t="shared" si="83"/>
        <v>0</v>
      </c>
      <c r="Y323" s="212">
        <f t="shared" si="83"/>
        <v>0</v>
      </c>
      <c r="Z323" s="214">
        <f t="shared" si="81"/>
        <v>0</v>
      </c>
      <c r="AA323" s="218">
        <f t="shared" si="81"/>
        <v>0</v>
      </c>
      <c r="AB323" s="218">
        <f t="shared" si="81"/>
        <v>0</v>
      </c>
      <c r="AC323" s="218">
        <f t="shared" si="81"/>
        <v>0</v>
      </c>
      <c r="AD323" s="212">
        <f t="shared" si="81"/>
        <v>0</v>
      </c>
      <c r="AE323" s="252"/>
      <c r="AF323" s="252"/>
      <c r="AH323" s="249">
        <f t="shared" si="82"/>
        <v>0</v>
      </c>
      <c r="AI323" s="238"/>
      <c r="AJ323" s="238"/>
      <c r="AK323" s="238"/>
      <c r="AL323" s="239"/>
      <c r="AM323" s="254"/>
      <c r="AN323" s="262"/>
      <c r="AO323" s="249">
        <f t="shared" si="73"/>
        <v>0</v>
      </c>
      <c r="AP323" s="238"/>
      <c r="AQ323" s="238"/>
      <c r="AR323" s="238"/>
      <c r="AS323" s="242"/>
      <c r="AT323" s="214">
        <f t="shared" si="79"/>
        <v>0</v>
      </c>
      <c r="AU323" s="238"/>
      <c r="AV323" s="238"/>
      <c r="AW323" s="238"/>
      <c r="AX323" s="239"/>
      <c r="AY323" s="249">
        <f t="shared" si="74"/>
        <v>0</v>
      </c>
      <c r="AZ323" s="238"/>
      <c r="BA323" s="238"/>
      <c r="BB323" s="238"/>
      <c r="BC323" s="246"/>
      <c r="BD323" s="254"/>
      <c r="BE323" s="252"/>
      <c r="BF323" s="249">
        <f t="shared" si="75"/>
        <v>0</v>
      </c>
      <c r="BG323" s="238"/>
      <c r="BH323" s="238"/>
      <c r="BI323" s="238"/>
      <c r="BJ323" s="239"/>
      <c r="BK323" s="249">
        <f t="shared" si="76"/>
        <v>0</v>
      </c>
      <c r="BL323" s="238"/>
      <c r="BM323" s="238"/>
      <c r="BN323" s="238"/>
      <c r="BO323" s="246"/>
      <c r="BP323" s="223">
        <f t="shared" si="77"/>
        <v>0</v>
      </c>
      <c r="BQ323" s="238"/>
      <c r="BR323" s="238"/>
      <c r="BS323" s="238"/>
      <c r="BT323" s="246"/>
      <c r="BU323" s="249">
        <f t="shared" si="78"/>
        <v>0</v>
      </c>
      <c r="BV323" s="238"/>
      <c r="BW323" s="238"/>
      <c r="BX323" s="238"/>
      <c r="BY323" s="246"/>
      <c r="CA323" s="222">
        <v>303</v>
      </c>
      <c r="CB323" s="217"/>
      <c r="CC323" s="217"/>
      <c r="CD323" s="217"/>
      <c r="CE323" s="217"/>
      <c r="CF323" s="216">
        <f t="shared" si="80"/>
        <v>0</v>
      </c>
    </row>
    <row r="324" spans="1:84" x14ac:dyDescent="0.15">
      <c r="A324" s="905">
        <f t="shared" si="72"/>
        <v>310</v>
      </c>
      <c r="B324" s="236"/>
      <c r="C324" s="906"/>
      <c r="D324" s="137"/>
      <c r="E324" s="907"/>
      <c r="F324" s="138"/>
      <c r="G324" s="227"/>
      <c r="H324" s="305"/>
      <c r="I324" s="230"/>
      <c r="J324" s="231"/>
      <c r="K324" s="232"/>
      <c r="L324" s="232"/>
      <c r="M324" s="232"/>
      <c r="N324" s="232"/>
      <c r="O324" s="232"/>
      <c r="P324" s="232"/>
      <c r="Q324" s="233"/>
      <c r="R324" s="255"/>
      <c r="S324" s="255"/>
      <c r="T324" s="261"/>
      <c r="U324" s="219">
        <f t="shared" si="83"/>
        <v>0</v>
      </c>
      <c r="V324" s="220">
        <f t="shared" si="83"/>
        <v>0</v>
      </c>
      <c r="W324" s="220">
        <f t="shared" si="83"/>
        <v>0</v>
      </c>
      <c r="X324" s="220">
        <f t="shared" si="83"/>
        <v>0</v>
      </c>
      <c r="Y324" s="221">
        <f t="shared" si="83"/>
        <v>0</v>
      </c>
      <c r="Z324" s="219">
        <f t="shared" si="81"/>
        <v>0</v>
      </c>
      <c r="AA324" s="220">
        <f t="shared" si="81"/>
        <v>0</v>
      </c>
      <c r="AB324" s="220">
        <f t="shared" si="81"/>
        <v>0</v>
      </c>
      <c r="AC324" s="220">
        <f t="shared" si="81"/>
        <v>0</v>
      </c>
      <c r="AD324" s="221">
        <f t="shared" si="81"/>
        <v>0</v>
      </c>
      <c r="AE324" s="252"/>
      <c r="AF324" s="252"/>
      <c r="AH324" s="251">
        <f t="shared" si="82"/>
        <v>0</v>
      </c>
      <c r="AI324" s="240"/>
      <c r="AJ324" s="240"/>
      <c r="AK324" s="240"/>
      <c r="AL324" s="241"/>
      <c r="AM324" s="254"/>
      <c r="AN324" s="262"/>
      <c r="AO324" s="249">
        <f t="shared" si="73"/>
        <v>0</v>
      </c>
      <c r="AP324" s="240"/>
      <c r="AQ324" s="240"/>
      <c r="AR324" s="240"/>
      <c r="AS324" s="243"/>
      <c r="AT324" s="214">
        <f t="shared" si="79"/>
        <v>0</v>
      </c>
      <c r="AU324" s="240"/>
      <c r="AV324" s="240"/>
      <c r="AW324" s="240"/>
      <c r="AX324" s="241"/>
      <c r="AY324" s="251">
        <f t="shared" si="74"/>
        <v>0</v>
      </c>
      <c r="AZ324" s="240"/>
      <c r="BA324" s="240"/>
      <c r="BB324" s="240"/>
      <c r="BC324" s="247"/>
      <c r="BD324" s="254"/>
      <c r="BE324" s="252"/>
      <c r="BF324" s="249">
        <f t="shared" si="75"/>
        <v>0</v>
      </c>
      <c r="BG324" s="240"/>
      <c r="BH324" s="240"/>
      <c r="BI324" s="240"/>
      <c r="BJ324" s="241"/>
      <c r="BK324" s="249">
        <f t="shared" si="76"/>
        <v>0</v>
      </c>
      <c r="BL324" s="240"/>
      <c r="BM324" s="240"/>
      <c r="BN324" s="240"/>
      <c r="BO324" s="247"/>
      <c r="BP324" s="223">
        <f t="shared" si="77"/>
        <v>0</v>
      </c>
      <c r="BQ324" s="240"/>
      <c r="BR324" s="240"/>
      <c r="BS324" s="240"/>
      <c r="BT324" s="247"/>
      <c r="BU324" s="249">
        <f t="shared" si="78"/>
        <v>0</v>
      </c>
      <c r="BV324" s="240"/>
      <c r="BW324" s="240"/>
      <c r="BX324" s="240"/>
      <c r="BY324" s="247"/>
      <c r="CA324" s="222">
        <v>304</v>
      </c>
      <c r="CB324" s="217"/>
      <c r="CC324" s="217"/>
      <c r="CD324" s="217"/>
      <c r="CE324" s="217"/>
      <c r="CF324" s="216">
        <f t="shared" si="80"/>
        <v>0</v>
      </c>
    </row>
    <row r="325" spans="1:84" x14ac:dyDescent="0.15">
      <c r="A325" s="213">
        <f t="shared" si="72"/>
        <v>311</v>
      </c>
      <c r="B325" s="236"/>
      <c r="C325" s="880"/>
      <c r="D325" s="133"/>
      <c r="E325" s="134"/>
      <c r="F325" s="135"/>
      <c r="G325" s="224"/>
      <c r="H325" s="263"/>
      <c r="I325" s="230"/>
      <c r="J325" s="231"/>
      <c r="K325" s="232"/>
      <c r="L325" s="232"/>
      <c r="M325" s="232"/>
      <c r="N325" s="232"/>
      <c r="O325" s="232"/>
      <c r="P325" s="232"/>
      <c r="Q325" s="233"/>
      <c r="R325" s="255"/>
      <c r="S325" s="255"/>
      <c r="T325" s="258"/>
      <c r="U325" s="214">
        <f t="shared" si="83"/>
        <v>0</v>
      </c>
      <c r="V325" s="218">
        <f t="shared" si="83"/>
        <v>0</v>
      </c>
      <c r="W325" s="218">
        <f t="shared" si="83"/>
        <v>0</v>
      </c>
      <c r="X325" s="218">
        <f t="shared" si="83"/>
        <v>0</v>
      </c>
      <c r="Y325" s="212">
        <f t="shared" si="83"/>
        <v>0</v>
      </c>
      <c r="Z325" s="214">
        <f t="shared" si="81"/>
        <v>0</v>
      </c>
      <c r="AA325" s="218">
        <f t="shared" si="81"/>
        <v>0</v>
      </c>
      <c r="AB325" s="218">
        <f t="shared" si="81"/>
        <v>0</v>
      </c>
      <c r="AC325" s="218">
        <f t="shared" si="81"/>
        <v>0</v>
      </c>
      <c r="AD325" s="212">
        <f t="shared" si="81"/>
        <v>0</v>
      </c>
      <c r="AE325" s="252"/>
      <c r="AF325" s="252"/>
      <c r="AH325" s="249">
        <f t="shared" si="82"/>
        <v>0</v>
      </c>
      <c r="AI325" s="238"/>
      <c r="AJ325" s="238"/>
      <c r="AK325" s="238"/>
      <c r="AL325" s="239"/>
      <c r="AM325" s="254"/>
      <c r="AN325" s="262"/>
      <c r="AO325" s="249">
        <f t="shared" si="73"/>
        <v>0</v>
      </c>
      <c r="AP325" s="238"/>
      <c r="AQ325" s="238"/>
      <c r="AR325" s="238"/>
      <c r="AS325" s="242"/>
      <c r="AT325" s="214">
        <f t="shared" si="79"/>
        <v>0</v>
      </c>
      <c r="AU325" s="238"/>
      <c r="AV325" s="238"/>
      <c r="AW325" s="238"/>
      <c r="AX325" s="239"/>
      <c r="AY325" s="249">
        <f t="shared" si="74"/>
        <v>0</v>
      </c>
      <c r="AZ325" s="238"/>
      <c r="BA325" s="238"/>
      <c r="BB325" s="238"/>
      <c r="BC325" s="246"/>
      <c r="BD325" s="254"/>
      <c r="BE325" s="252"/>
      <c r="BF325" s="249">
        <f t="shared" si="75"/>
        <v>0</v>
      </c>
      <c r="BG325" s="238"/>
      <c r="BH325" s="238"/>
      <c r="BI325" s="238"/>
      <c r="BJ325" s="239"/>
      <c r="BK325" s="249">
        <f t="shared" si="76"/>
        <v>0</v>
      </c>
      <c r="BL325" s="238"/>
      <c r="BM325" s="238"/>
      <c r="BN325" s="238"/>
      <c r="BO325" s="246"/>
      <c r="BP325" s="223">
        <f t="shared" si="77"/>
        <v>0</v>
      </c>
      <c r="BQ325" s="238"/>
      <c r="BR325" s="238"/>
      <c r="BS325" s="238"/>
      <c r="BT325" s="246"/>
      <c r="BU325" s="249">
        <f t="shared" si="78"/>
        <v>0</v>
      </c>
      <c r="BV325" s="238"/>
      <c r="BW325" s="238"/>
      <c r="BX325" s="238"/>
      <c r="BY325" s="246"/>
      <c r="CA325" s="222">
        <v>305</v>
      </c>
      <c r="CB325" s="217"/>
      <c r="CC325" s="217"/>
      <c r="CD325" s="217"/>
      <c r="CE325" s="217"/>
      <c r="CF325" s="216">
        <f t="shared" si="80"/>
        <v>0</v>
      </c>
    </row>
    <row r="326" spans="1:84" x14ac:dyDescent="0.15">
      <c r="A326" s="213">
        <f t="shared" si="72"/>
        <v>312</v>
      </c>
      <c r="B326" s="236"/>
      <c r="C326" s="880"/>
      <c r="D326" s="133"/>
      <c r="E326" s="134"/>
      <c r="F326" s="135"/>
      <c r="G326" s="224"/>
      <c r="H326" s="263"/>
      <c r="I326" s="230"/>
      <c r="J326" s="231"/>
      <c r="K326" s="232"/>
      <c r="L326" s="232"/>
      <c r="M326" s="232"/>
      <c r="N326" s="232"/>
      <c r="O326" s="232"/>
      <c r="P326" s="232"/>
      <c r="Q326" s="233"/>
      <c r="R326" s="255"/>
      <c r="S326" s="255"/>
      <c r="T326" s="258"/>
      <c r="U326" s="214">
        <f t="shared" si="83"/>
        <v>0</v>
      </c>
      <c r="V326" s="218">
        <f t="shared" si="83"/>
        <v>0</v>
      </c>
      <c r="W326" s="218">
        <f t="shared" si="83"/>
        <v>0</v>
      </c>
      <c r="X326" s="218">
        <f t="shared" si="83"/>
        <v>0</v>
      </c>
      <c r="Y326" s="212">
        <f t="shared" si="83"/>
        <v>0</v>
      </c>
      <c r="Z326" s="214">
        <f t="shared" si="81"/>
        <v>0</v>
      </c>
      <c r="AA326" s="218">
        <f t="shared" si="81"/>
        <v>0</v>
      </c>
      <c r="AB326" s="218">
        <f t="shared" si="81"/>
        <v>0</v>
      </c>
      <c r="AC326" s="218">
        <f t="shared" si="81"/>
        <v>0</v>
      </c>
      <c r="AD326" s="212">
        <f t="shared" si="81"/>
        <v>0</v>
      </c>
      <c r="AE326" s="252"/>
      <c r="AF326" s="252"/>
      <c r="AH326" s="249">
        <f t="shared" si="82"/>
        <v>0</v>
      </c>
      <c r="AI326" s="238"/>
      <c r="AJ326" s="238"/>
      <c r="AK326" s="238"/>
      <c r="AL326" s="239"/>
      <c r="AM326" s="254"/>
      <c r="AN326" s="262"/>
      <c r="AO326" s="249">
        <f t="shared" si="73"/>
        <v>0</v>
      </c>
      <c r="AP326" s="238"/>
      <c r="AQ326" s="238"/>
      <c r="AR326" s="238"/>
      <c r="AS326" s="242"/>
      <c r="AT326" s="214">
        <f t="shared" si="79"/>
        <v>0</v>
      </c>
      <c r="AU326" s="238"/>
      <c r="AV326" s="238"/>
      <c r="AW326" s="238"/>
      <c r="AX326" s="239"/>
      <c r="AY326" s="249">
        <f t="shared" si="74"/>
        <v>0</v>
      </c>
      <c r="AZ326" s="238"/>
      <c r="BA326" s="238"/>
      <c r="BB326" s="238"/>
      <c r="BC326" s="246"/>
      <c r="BD326" s="254"/>
      <c r="BE326" s="252"/>
      <c r="BF326" s="249">
        <f t="shared" si="75"/>
        <v>0</v>
      </c>
      <c r="BG326" s="238"/>
      <c r="BH326" s="238"/>
      <c r="BI326" s="238"/>
      <c r="BJ326" s="239"/>
      <c r="BK326" s="249">
        <f t="shared" si="76"/>
        <v>0</v>
      </c>
      <c r="BL326" s="238"/>
      <c r="BM326" s="238"/>
      <c r="BN326" s="238"/>
      <c r="BO326" s="246"/>
      <c r="BP326" s="223">
        <f t="shared" si="77"/>
        <v>0</v>
      </c>
      <c r="BQ326" s="238"/>
      <c r="BR326" s="238"/>
      <c r="BS326" s="238"/>
      <c r="BT326" s="246"/>
      <c r="BU326" s="249">
        <f t="shared" si="78"/>
        <v>0</v>
      </c>
      <c r="BV326" s="238"/>
      <c r="BW326" s="238"/>
      <c r="BX326" s="238"/>
      <c r="BY326" s="246"/>
      <c r="CA326" s="222">
        <v>306</v>
      </c>
      <c r="CB326" s="217"/>
      <c r="CC326" s="217"/>
      <c r="CD326" s="217"/>
      <c r="CE326" s="217"/>
      <c r="CF326" s="216">
        <f t="shared" si="80"/>
        <v>0</v>
      </c>
    </row>
    <row r="327" spans="1:84" x14ac:dyDescent="0.15">
      <c r="A327" s="213">
        <f t="shared" si="72"/>
        <v>313</v>
      </c>
      <c r="B327" s="236"/>
      <c r="C327" s="880"/>
      <c r="D327" s="133"/>
      <c r="E327" s="134"/>
      <c r="F327" s="135"/>
      <c r="G327" s="224"/>
      <c r="H327" s="263"/>
      <c r="I327" s="230"/>
      <c r="J327" s="231"/>
      <c r="K327" s="232"/>
      <c r="L327" s="232"/>
      <c r="M327" s="232"/>
      <c r="N327" s="232"/>
      <c r="O327" s="232"/>
      <c r="P327" s="232"/>
      <c r="Q327" s="233"/>
      <c r="R327" s="255"/>
      <c r="S327" s="255"/>
      <c r="T327" s="258"/>
      <c r="U327" s="214">
        <f t="shared" si="83"/>
        <v>0</v>
      </c>
      <c r="V327" s="218">
        <f t="shared" si="83"/>
        <v>0</v>
      </c>
      <c r="W327" s="218">
        <f t="shared" si="83"/>
        <v>0</v>
      </c>
      <c r="X327" s="218">
        <f t="shared" si="83"/>
        <v>0</v>
      </c>
      <c r="Y327" s="212">
        <f t="shared" si="83"/>
        <v>0</v>
      </c>
      <c r="Z327" s="214">
        <f t="shared" si="81"/>
        <v>0</v>
      </c>
      <c r="AA327" s="218">
        <f t="shared" si="81"/>
        <v>0</v>
      </c>
      <c r="AB327" s="218">
        <f t="shared" si="81"/>
        <v>0</v>
      </c>
      <c r="AC327" s="218">
        <f t="shared" si="81"/>
        <v>0</v>
      </c>
      <c r="AD327" s="212">
        <f t="shared" si="81"/>
        <v>0</v>
      </c>
      <c r="AE327" s="252"/>
      <c r="AF327" s="252"/>
      <c r="AH327" s="249">
        <f t="shared" si="82"/>
        <v>0</v>
      </c>
      <c r="AI327" s="238"/>
      <c r="AJ327" s="238"/>
      <c r="AK327" s="238"/>
      <c r="AL327" s="239"/>
      <c r="AM327" s="254"/>
      <c r="AN327" s="262"/>
      <c r="AO327" s="249">
        <f t="shared" si="73"/>
        <v>0</v>
      </c>
      <c r="AP327" s="238"/>
      <c r="AQ327" s="238"/>
      <c r="AR327" s="238"/>
      <c r="AS327" s="242"/>
      <c r="AT327" s="214">
        <f t="shared" si="79"/>
        <v>0</v>
      </c>
      <c r="AU327" s="238"/>
      <c r="AV327" s="238"/>
      <c r="AW327" s="238"/>
      <c r="AX327" s="239"/>
      <c r="AY327" s="249">
        <f t="shared" si="74"/>
        <v>0</v>
      </c>
      <c r="AZ327" s="238"/>
      <c r="BA327" s="238"/>
      <c r="BB327" s="238"/>
      <c r="BC327" s="246"/>
      <c r="BD327" s="254"/>
      <c r="BE327" s="252"/>
      <c r="BF327" s="249">
        <f t="shared" si="75"/>
        <v>0</v>
      </c>
      <c r="BG327" s="238"/>
      <c r="BH327" s="238"/>
      <c r="BI327" s="238"/>
      <c r="BJ327" s="239"/>
      <c r="BK327" s="249">
        <f t="shared" si="76"/>
        <v>0</v>
      </c>
      <c r="BL327" s="238"/>
      <c r="BM327" s="238"/>
      <c r="BN327" s="238"/>
      <c r="BO327" s="246"/>
      <c r="BP327" s="223">
        <f t="shared" si="77"/>
        <v>0</v>
      </c>
      <c r="BQ327" s="238"/>
      <c r="BR327" s="238"/>
      <c r="BS327" s="238"/>
      <c r="BT327" s="246"/>
      <c r="BU327" s="249">
        <f t="shared" si="78"/>
        <v>0</v>
      </c>
      <c r="BV327" s="238"/>
      <c r="BW327" s="238"/>
      <c r="BX327" s="238"/>
      <c r="BY327" s="246"/>
      <c r="CA327" s="222">
        <v>307</v>
      </c>
      <c r="CB327" s="217"/>
      <c r="CC327" s="217"/>
      <c r="CD327" s="217"/>
      <c r="CE327" s="217"/>
      <c r="CF327" s="216">
        <f t="shared" si="80"/>
        <v>0</v>
      </c>
    </row>
    <row r="328" spans="1:84" x14ac:dyDescent="0.15">
      <c r="A328" s="213">
        <f t="shared" si="72"/>
        <v>314</v>
      </c>
      <c r="B328" s="236"/>
      <c r="C328" s="880"/>
      <c r="D328" s="133"/>
      <c r="E328" s="134"/>
      <c r="F328" s="135"/>
      <c r="G328" s="224"/>
      <c r="H328" s="263"/>
      <c r="I328" s="230"/>
      <c r="J328" s="231"/>
      <c r="K328" s="232"/>
      <c r="L328" s="232"/>
      <c r="M328" s="232"/>
      <c r="N328" s="232"/>
      <c r="O328" s="232"/>
      <c r="P328" s="232"/>
      <c r="Q328" s="233"/>
      <c r="R328" s="255"/>
      <c r="S328" s="255"/>
      <c r="T328" s="258"/>
      <c r="U328" s="214">
        <f t="shared" si="83"/>
        <v>0</v>
      </c>
      <c r="V328" s="218">
        <f t="shared" si="83"/>
        <v>0</v>
      </c>
      <c r="W328" s="218">
        <f t="shared" si="83"/>
        <v>0</v>
      </c>
      <c r="X328" s="218">
        <f t="shared" si="83"/>
        <v>0</v>
      </c>
      <c r="Y328" s="212">
        <f t="shared" si="83"/>
        <v>0</v>
      </c>
      <c r="Z328" s="214">
        <f t="shared" si="81"/>
        <v>0</v>
      </c>
      <c r="AA328" s="218">
        <f t="shared" si="81"/>
        <v>0</v>
      </c>
      <c r="AB328" s="218">
        <f t="shared" si="81"/>
        <v>0</v>
      </c>
      <c r="AC328" s="218">
        <f t="shared" si="81"/>
        <v>0</v>
      </c>
      <c r="AD328" s="212">
        <f t="shared" si="81"/>
        <v>0</v>
      </c>
      <c r="AE328" s="252"/>
      <c r="AF328" s="252"/>
      <c r="AH328" s="249">
        <f t="shared" si="82"/>
        <v>0</v>
      </c>
      <c r="AI328" s="238"/>
      <c r="AJ328" s="238"/>
      <c r="AK328" s="238"/>
      <c r="AL328" s="239"/>
      <c r="AM328" s="254"/>
      <c r="AN328" s="262"/>
      <c r="AO328" s="249">
        <f t="shared" si="73"/>
        <v>0</v>
      </c>
      <c r="AP328" s="238"/>
      <c r="AQ328" s="238"/>
      <c r="AR328" s="238"/>
      <c r="AS328" s="242"/>
      <c r="AT328" s="214">
        <f t="shared" si="79"/>
        <v>0</v>
      </c>
      <c r="AU328" s="238"/>
      <c r="AV328" s="238"/>
      <c r="AW328" s="238"/>
      <c r="AX328" s="239"/>
      <c r="AY328" s="249">
        <f t="shared" si="74"/>
        <v>0</v>
      </c>
      <c r="AZ328" s="238"/>
      <c r="BA328" s="238"/>
      <c r="BB328" s="238"/>
      <c r="BC328" s="246"/>
      <c r="BD328" s="254"/>
      <c r="BE328" s="252"/>
      <c r="BF328" s="249">
        <f t="shared" si="75"/>
        <v>0</v>
      </c>
      <c r="BG328" s="238"/>
      <c r="BH328" s="238"/>
      <c r="BI328" s="238"/>
      <c r="BJ328" s="239"/>
      <c r="BK328" s="249">
        <f t="shared" si="76"/>
        <v>0</v>
      </c>
      <c r="BL328" s="238"/>
      <c r="BM328" s="238"/>
      <c r="BN328" s="238"/>
      <c r="BO328" s="246"/>
      <c r="BP328" s="223">
        <f t="shared" si="77"/>
        <v>0</v>
      </c>
      <c r="BQ328" s="238"/>
      <c r="BR328" s="238"/>
      <c r="BS328" s="238"/>
      <c r="BT328" s="246"/>
      <c r="BU328" s="249">
        <f t="shared" si="78"/>
        <v>0</v>
      </c>
      <c r="BV328" s="238"/>
      <c r="BW328" s="238"/>
      <c r="BX328" s="238"/>
      <c r="BY328" s="246"/>
      <c r="CA328" s="222">
        <v>308</v>
      </c>
      <c r="CB328" s="217"/>
      <c r="CC328" s="217"/>
      <c r="CD328" s="217"/>
      <c r="CE328" s="217"/>
      <c r="CF328" s="216">
        <f t="shared" si="80"/>
        <v>0</v>
      </c>
    </row>
    <row r="329" spans="1:84" x14ac:dyDescent="0.15">
      <c r="A329" s="213">
        <f t="shared" si="72"/>
        <v>315</v>
      </c>
      <c r="B329" s="236"/>
      <c r="C329" s="880"/>
      <c r="D329" s="133"/>
      <c r="E329" s="134"/>
      <c r="F329" s="135"/>
      <c r="G329" s="224"/>
      <c r="H329" s="263"/>
      <c r="I329" s="230"/>
      <c r="J329" s="231"/>
      <c r="K329" s="232"/>
      <c r="L329" s="232"/>
      <c r="M329" s="232"/>
      <c r="N329" s="232"/>
      <c r="O329" s="232"/>
      <c r="P329" s="232"/>
      <c r="Q329" s="233"/>
      <c r="R329" s="255"/>
      <c r="S329" s="255"/>
      <c r="T329" s="258"/>
      <c r="U329" s="214">
        <f t="shared" si="83"/>
        <v>0</v>
      </c>
      <c r="V329" s="218">
        <f t="shared" si="83"/>
        <v>0</v>
      </c>
      <c r="W329" s="218">
        <f t="shared" si="83"/>
        <v>0</v>
      </c>
      <c r="X329" s="218">
        <f t="shared" si="83"/>
        <v>0</v>
      </c>
      <c r="Y329" s="212">
        <f t="shared" si="83"/>
        <v>0</v>
      </c>
      <c r="Z329" s="214">
        <f t="shared" si="81"/>
        <v>0</v>
      </c>
      <c r="AA329" s="218">
        <f t="shared" si="81"/>
        <v>0</v>
      </c>
      <c r="AB329" s="218">
        <f t="shared" si="81"/>
        <v>0</v>
      </c>
      <c r="AC329" s="218">
        <f t="shared" si="81"/>
        <v>0</v>
      </c>
      <c r="AD329" s="212">
        <f t="shared" si="81"/>
        <v>0</v>
      </c>
      <c r="AE329" s="252"/>
      <c r="AF329" s="252"/>
      <c r="AH329" s="249">
        <f t="shared" si="82"/>
        <v>0</v>
      </c>
      <c r="AI329" s="238"/>
      <c r="AJ329" s="238"/>
      <c r="AK329" s="238"/>
      <c r="AL329" s="239"/>
      <c r="AM329" s="254"/>
      <c r="AN329" s="262"/>
      <c r="AO329" s="249">
        <f t="shared" si="73"/>
        <v>0</v>
      </c>
      <c r="AP329" s="238"/>
      <c r="AQ329" s="238"/>
      <c r="AR329" s="238"/>
      <c r="AS329" s="242"/>
      <c r="AT329" s="214">
        <f t="shared" si="79"/>
        <v>0</v>
      </c>
      <c r="AU329" s="238"/>
      <c r="AV329" s="238"/>
      <c r="AW329" s="238"/>
      <c r="AX329" s="239"/>
      <c r="AY329" s="249">
        <f t="shared" si="74"/>
        <v>0</v>
      </c>
      <c r="AZ329" s="238"/>
      <c r="BA329" s="238"/>
      <c r="BB329" s="238"/>
      <c r="BC329" s="246"/>
      <c r="BD329" s="254"/>
      <c r="BE329" s="252"/>
      <c r="BF329" s="249">
        <f t="shared" si="75"/>
        <v>0</v>
      </c>
      <c r="BG329" s="238"/>
      <c r="BH329" s="238"/>
      <c r="BI329" s="238"/>
      <c r="BJ329" s="239"/>
      <c r="BK329" s="249">
        <f t="shared" si="76"/>
        <v>0</v>
      </c>
      <c r="BL329" s="238"/>
      <c r="BM329" s="238"/>
      <c r="BN329" s="238"/>
      <c r="BO329" s="246"/>
      <c r="BP329" s="223">
        <f t="shared" si="77"/>
        <v>0</v>
      </c>
      <c r="BQ329" s="238"/>
      <c r="BR329" s="238"/>
      <c r="BS329" s="238"/>
      <c r="BT329" s="246"/>
      <c r="BU329" s="249">
        <f t="shared" si="78"/>
        <v>0</v>
      </c>
      <c r="BV329" s="238"/>
      <c r="BW329" s="238"/>
      <c r="BX329" s="238"/>
      <c r="BY329" s="246"/>
      <c r="CA329" s="222">
        <v>309</v>
      </c>
      <c r="CB329" s="217"/>
      <c r="CC329" s="217"/>
      <c r="CD329" s="217"/>
      <c r="CE329" s="217"/>
      <c r="CF329" s="216">
        <f t="shared" si="80"/>
        <v>0</v>
      </c>
    </row>
    <row r="330" spans="1:84" x14ac:dyDescent="0.15">
      <c r="A330" s="213">
        <f t="shared" si="72"/>
        <v>316</v>
      </c>
      <c r="B330" s="236"/>
      <c r="C330" s="880"/>
      <c r="D330" s="133"/>
      <c r="E330" s="134"/>
      <c r="F330" s="135"/>
      <c r="G330" s="224"/>
      <c r="H330" s="263"/>
      <c r="I330" s="230"/>
      <c r="J330" s="231"/>
      <c r="K330" s="232"/>
      <c r="L330" s="232"/>
      <c r="M330" s="232"/>
      <c r="N330" s="232"/>
      <c r="O330" s="232"/>
      <c r="P330" s="232"/>
      <c r="Q330" s="233"/>
      <c r="R330" s="255"/>
      <c r="S330" s="255"/>
      <c r="T330" s="258"/>
      <c r="U330" s="214">
        <f t="shared" si="83"/>
        <v>0</v>
      </c>
      <c r="V330" s="218">
        <f t="shared" si="83"/>
        <v>0</v>
      </c>
      <c r="W330" s="218">
        <f t="shared" si="83"/>
        <v>0</v>
      </c>
      <c r="X330" s="218">
        <f t="shared" si="83"/>
        <v>0</v>
      </c>
      <c r="Y330" s="212">
        <f t="shared" si="83"/>
        <v>0</v>
      </c>
      <c r="Z330" s="214">
        <f t="shared" si="81"/>
        <v>0</v>
      </c>
      <c r="AA330" s="218">
        <f t="shared" si="81"/>
        <v>0</v>
      </c>
      <c r="AB330" s="218">
        <f t="shared" si="81"/>
        <v>0</v>
      </c>
      <c r="AC330" s="218">
        <f t="shared" si="81"/>
        <v>0</v>
      </c>
      <c r="AD330" s="212">
        <f t="shared" si="81"/>
        <v>0</v>
      </c>
      <c r="AE330" s="252"/>
      <c r="AF330" s="252"/>
      <c r="AH330" s="249">
        <f t="shared" si="82"/>
        <v>0</v>
      </c>
      <c r="AI330" s="238"/>
      <c r="AJ330" s="238"/>
      <c r="AK330" s="238"/>
      <c r="AL330" s="239"/>
      <c r="AM330" s="254"/>
      <c r="AN330" s="262"/>
      <c r="AO330" s="249">
        <f t="shared" si="73"/>
        <v>0</v>
      </c>
      <c r="AP330" s="238"/>
      <c r="AQ330" s="238"/>
      <c r="AR330" s="238"/>
      <c r="AS330" s="242"/>
      <c r="AT330" s="214">
        <f t="shared" si="79"/>
        <v>0</v>
      </c>
      <c r="AU330" s="238"/>
      <c r="AV330" s="238"/>
      <c r="AW330" s="238"/>
      <c r="AX330" s="239"/>
      <c r="AY330" s="249">
        <f t="shared" si="74"/>
        <v>0</v>
      </c>
      <c r="AZ330" s="238"/>
      <c r="BA330" s="238"/>
      <c r="BB330" s="238"/>
      <c r="BC330" s="246"/>
      <c r="BD330" s="254"/>
      <c r="BE330" s="252"/>
      <c r="BF330" s="249">
        <f t="shared" si="75"/>
        <v>0</v>
      </c>
      <c r="BG330" s="238"/>
      <c r="BH330" s="238"/>
      <c r="BI330" s="238"/>
      <c r="BJ330" s="239"/>
      <c r="BK330" s="249">
        <f t="shared" si="76"/>
        <v>0</v>
      </c>
      <c r="BL330" s="238"/>
      <c r="BM330" s="238"/>
      <c r="BN330" s="238"/>
      <c r="BO330" s="246"/>
      <c r="BP330" s="223">
        <f t="shared" si="77"/>
        <v>0</v>
      </c>
      <c r="BQ330" s="238"/>
      <c r="BR330" s="238"/>
      <c r="BS330" s="238"/>
      <c r="BT330" s="246"/>
      <c r="BU330" s="249">
        <f t="shared" si="78"/>
        <v>0</v>
      </c>
      <c r="BV330" s="238"/>
      <c r="BW330" s="238"/>
      <c r="BX330" s="238"/>
      <c r="BY330" s="246"/>
      <c r="CA330" s="222">
        <v>310</v>
      </c>
      <c r="CB330" s="217"/>
      <c r="CC330" s="217"/>
      <c r="CD330" s="217"/>
      <c r="CE330" s="217"/>
      <c r="CF330" s="216">
        <f t="shared" si="80"/>
        <v>0</v>
      </c>
    </row>
    <row r="331" spans="1:84" x14ac:dyDescent="0.15">
      <c r="A331" s="213">
        <f t="shared" si="72"/>
        <v>317</v>
      </c>
      <c r="B331" s="236"/>
      <c r="C331" s="880"/>
      <c r="D331" s="133"/>
      <c r="E331" s="134"/>
      <c r="F331" s="135"/>
      <c r="G331" s="224"/>
      <c r="H331" s="263"/>
      <c r="I331" s="230"/>
      <c r="J331" s="231"/>
      <c r="K331" s="232"/>
      <c r="L331" s="232"/>
      <c r="M331" s="232"/>
      <c r="N331" s="232"/>
      <c r="O331" s="232"/>
      <c r="P331" s="232"/>
      <c r="Q331" s="233"/>
      <c r="R331" s="255"/>
      <c r="S331" s="255"/>
      <c r="T331" s="258"/>
      <c r="U331" s="214">
        <f t="shared" si="83"/>
        <v>0</v>
      </c>
      <c r="V331" s="218">
        <f t="shared" si="83"/>
        <v>0</v>
      </c>
      <c r="W331" s="218">
        <f t="shared" si="83"/>
        <v>0</v>
      </c>
      <c r="X331" s="218">
        <f t="shared" si="83"/>
        <v>0</v>
      </c>
      <c r="Y331" s="212">
        <f t="shared" si="83"/>
        <v>0</v>
      </c>
      <c r="Z331" s="214">
        <f t="shared" si="81"/>
        <v>0</v>
      </c>
      <c r="AA331" s="218">
        <f t="shared" si="81"/>
        <v>0</v>
      </c>
      <c r="AB331" s="218">
        <f t="shared" si="81"/>
        <v>0</v>
      </c>
      <c r="AC331" s="218">
        <f t="shared" si="81"/>
        <v>0</v>
      </c>
      <c r="AD331" s="212">
        <f t="shared" si="81"/>
        <v>0</v>
      </c>
      <c r="AE331" s="252"/>
      <c r="AF331" s="252"/>
      <c r="AH331" s="249">
        <f t="shared" si="82"/>
        <v>0</v>
      </c>
      <c r="AI331" s="238"/>
      <c r="AJ331" s="238"/>
      <c r="AK331" s="238"/>
      <c r="AL331" s="239"/>
      <c r="AM331" s="254"/>
      <c r="AN331" s="262"/>
      <c r="AO331" s="249">
        <f t="shared" si="73"/>
        <v>0</v>
      </c>
      <c r="AP331" s="238"/>
      <c r="AQ331" s="238"/>
      <c r="AR331" s="238"/>
      <c r="AS331" s="242"/>
      <c r="AT331" s="214">
        <f t="shared" si="79"/>
        <v>0</v>
      </c>
      <c r="AU331" s="238"/>
      <c r="AV331" s="238"/>
      <c r="AW331" s="238"/>
      <c r="AX331" s="239"/>
      <c r="AY331" s="249">
        <f t="shared" si="74"/>
        <v>0</v>
      </c>
      <c r="AZ331" s="238"/>
      <c r="BA331" s="238"/>
      <c r="BB331" s="238"/>
      <c r="BC331" s="246"/>
      <c r="BD331" s="254"/>
      <c r="BE331" s="252"/>
      <c r="BF331" s="249">
        <f t="shared" si="75"/>
        <v>0</v>
      </c>
      <c r="BG331" s="238"/>
      <c r="BH331" s="238"/>
      <c r="BI331" s="238"/>
      <c r="BJ331" s="239"/>
      <c r="BK331" s="249">
        <f t="shared" si="76"/>
        <v>0</v>
      </c>
      <c r="BL331" s="238"/>
      <c r="BM331" s="238"/>
      <c r="BN331" s="238"/>
      <c r="BO331" s="246"/>
      <c r="BP331" s="223">
        <f t="shared" si="77"/>
        <v>0</v>
      </c>
      <c r="BQ331" s="238"/>
      <c r="BR331" s="238"/>
      <c r="BS331" s="238"/>
      <c r="BT331" s="246"/>
      <c r="BU331" s="249">
        <f t="shared" si="78"/>
        <v>0</v>
      </c>
      <c r="BV331" s="238"/>
      <c r="BW331" s="238"/>
      <c r="BX331" s="238"/>
      <c r="BY331" s="246"/>
      <c r="CA331" s="222">
        <v>311</v>
      </c>
      <c r="CF331" s="216">
        <f t="shared" si="80"/>
        <v>0</v>
      </c>
    </row>
    <row r="332" spans="1:84" x14ac:dyDescent="0.15">
      <c r="A332" s="213">
        <f t="shared" si="72"/>
        <v>318</v>
      </c>
      <c r="B332" s="236"/>
      <c r="C332" s="136"/>
      <c r="D332" s="133"/>
      <c r="E332" s="127"/>
      <c r="F332" s="135"/>
      <c r="G332" s="224"/>
      <c r="H332" s="263"/>
      <c r="I332" s="230"/>
      <c r="J332" s="231"/>
      <c r="K332" s="232"/>
      <c r="L332" s="232"/>
      <c r="M332" s="232"/>
      <c r="N332" s="232"/>
      <c r="O332" s="232"/>
      <c r="P332" s="232"/>
      <c r="Q332" s="233"/>
      <c r="R332" s="255"/>
      <c r="S332" s="255"/>
      <c r="T332" s="258"/>
      <c r="U332" s="214">
        <f t="shared" si="83"/>
        <v>0</v>
      </c>
      <c r="V332" s="218">
        <f t="shared" si="83"/>
        <v>0</v>
      </c>
      <c r="W332" s="218">
        <f t="shared" si="83"/>
        <v>0</v>
      </c>
      <c r="X332" s="218">
        <f t="shared" si="83"/>
        <v>0</v>
      </c>
      <c r="Y332" s="212">
        <f t="shared" si="83"/>
        <v>0</v>
      </c>
      <c r="Z332" s="214">
        <f t="shared" si="81"/>
        <v>0</v>
      </c>
      <c r="AA332" s="218">
        <f t="shared" si="81"/>
        <v>0</v>
      </c>
      <c r="AB332" s="218">
        <f t="shared" si="81"/>
        <v>0</v>
      </c>
      <c r="AC332" s="218">
        <f t="shared" si="81"/>
        <v>0</v>
      </c>
      <c r="AD332" s="212">
        <f t="shared" si="81"/>
        <v>0</v>
      </c>
      <c r="AE332" s="252"/>
      <c r="AF332" s="252"/>
      <c r="AH332" s="249">
        <f t="shared" si="82"/>
        <v>0</v>
      </c>
      <c r="AI332" s="238"/>
      <c r="AJ332" s="238"/>
      <c r="AK332" s="238"/>
      <c r="AL332" s="239"/>
      <c r="AM332" s="254"/>
      <c r="AN332" s="262"/>
      <c r="AO332" s="249">
        <f t="shared" si="73"/>
        <v>0</v>
      </c>
      <c r="AP332" s="238"/>
      <c r="AQ332" s="238"/>
      <c r="AR332" s="238"/>
      <c r="AS332" s="242"/>
      <c r="AT332" s="214">
        <f t="shared" si="79"/>
        <v>0</v>
      </c>
      <c r="AU332" s="238"/>
      <c r="AV332" s="238"/>
      <c r="AW332" s="238"/>
      <c r="AX332" s="239"/>
      <c r="AY332" s="249">
        <f t="shared" si="74"/>
        <v>0</v>
      </c>
      <c r="AZ332" s="238"/>
      <c r="BA332" s="238"/>
      <c r="BB332" s="238"/>
      <c r="BC332" s="246"/>
      <c r="BD332" s="254"/>
      <c r="BE332" s="252"/>
      <c r="BF332" s="249">
        <f t="shared" si="75"/>
        <v>0</v>
      </c>
      <c r="BG332" s="238"/>
      <c r="BH332" s="238"/>
      <c r="BI332" s="238"/>
      <c r="BJ332" s="239"/>
      <c r="BK332" s="249">
        <f t="shared" si="76"/>
        <v>0</v>
      </c>
      <c r="BL332" s="238"/>
      <c r="BM332" s="238"/>
      <c r="BN332" s="238"/>
      <c r="BO332" s="246"/>
      <c r="BP332" s="223">
        <f t="shared" si="77"/>
        <v>0</v>
      </c>
      <c r="BQ332" s="238"/>
      <c r="BR332" s="238"/>
      <c r="BS332" s="238"/>
      <c r="BT332" s="246"/>
      <c r="BU332" s="249">
        <f t="shared" si="78"/>
        <v>0</v>
      </c>
      <c r="BV332" s="238"/>
      <c r="BW332" s="238"/>
      <c r="BX332" s="238"/>
      <c r="BY332" s="246"/>
      <c r="CA332" s="222">
        <v>312</v>
      </c>
      <c r="CF332" s="216">
        <f t="shared" si="80"/>
        <v>0</v>
      </c>
    </row>
    <row r="333" spans="1:84" x14ac:dyDescent="0.15">
      <c r="A333" s="213">
        <f t="shared" si="72"/>
        <v>319</v>
      </c>
      <c r="B333" s="236"/>
      <c r="C333" s="136"/>
      <c r="D333" s="133"/>
      <c r="E333" s="127"/>
      <c r="F333" s="135"/>
      <c r="G333" s="224"/>
      <c r="H333" s="263"/>
      <c r="I333" s="230"/>
      <c r="J333" s="231"/>
      <c r="K333" s="232"/>
      <c r="L333" s="232"/>
      <c r="M333" s="232"/>
      <c r="N333" s="232"/>
      <c r="O333" s="232"/>
      <c r="P333" s="232"/>
      <c r="Q333" s="233"/>
      <c r="R333" s="255"/>
      <c r="S333" s="255"/>
      <c r="T333" s="258"/>
      <c r="U333" s="214">
        <f t="shared" si="83"/>
        <v>0</v>
      </c>
      <c r="V333" s="218">
        <f t="shared" si="83"/>
        <v>0</v>
      </c>
      <c r="W333" s="218">
        <f t="shared" si="83"/>
        <v>0</v>
      </c>
      <c r="X333" s="218">
        <f t="shared" si="83"/>
        <v>0</v>
      </c>
      <c r="Y333" s="212">
        <f t="shared" si="83"/>
        <v>0</v>
      </c>
      <c r="Z333" s="214">
        <f t="shared" si="81"/>
        <v>0</v>
      </c>
      <c r="AA333" s="218">
        <f t="shared" si="81"/>
        <v>0</v>
      </c>
      <c r="AB333" s="218">
        <f t="shared" si="81"/>
        <v>0</v>
      </c>
      <c r="AC333" s="218">
        <f t="shared" si="81"/>
        <v>0</v>
      </c>
      <c r="AD333" s="212">
        <f t="shared" si="81"/>
        <v>0</v>
      </c>
      <c r="AE333" s="252"/>
      <c r="AF333" s="252"/>
      <c r="AH333" s="249">
        <f t="shared" si="82"/>
        <v>0</v>
      </c>
      <c r="AI333" s="238"/>
      <c r="AJ333" s="238"/>
      <c r="AK333" s="238"/>
      <c r="AL333" s="239"/>
      <c r="AM333" s="254"/>
      <c r="AN333" s="262"/>
      <c r="AO333" s="249">
        <f t="shared" si="73"/>
        <v>0</v>
      </c>
      <c r="AP333" s="238"/>
      <c r="AQ333" s="238"/>
      <c r="AR333" s="238"/>
      <c r="AS333" s="242"/>
      <c r="AT333" s="214">
        <f t="shared" si="79"/>
        <v>0</v>
      </c>
      <c r="AU333" s="238"/>
      <c r="AV333" s="238"/>
      <c r="AW333" s="238"/>
      <c r="AX333" s="239"/>
      <c r="AY333" s="249">
        <f t="shared" si="74"/>
        <v>0</v>
      </c>
      <c r="AZ333" s="238"/>
      <c r="BA333" s="238"/>
      <c r="BB333" s="238"/>
      <c r="BC333" s="246"/>
      <c r="BD333" s="254"/>
      <c r="BE333" s="252"/>
      <c r="BF333" s="249">
        <f t="shared" si="75"/>
        <v>0</v>
      </c>
      <c r="BG333" s="238"/>
      <c r="BH333" s="238"/>
      <c r="BI333" s="238"/>
      <c r="BJ333" s="239"/>
      <c r="BK333" s="249">
        <f t="shared" si="76"/>
        <v>0</v>
      </c>
      <c r="BL333" s="238"/>
      <c r="BM333" s="238"/>
      <c r="BN333" s="238"/>
      <c r="BO333" s="246"/>
      <c r="BP333" s="223">
        <f t="shared" si="77"/>
        <v>0</v>
      </c>
      <c r="BQ333" s="238"/>
      <c r="BR333" s="238"/>
      <c r="BS333" s="238"/>
      <c r="BT333" s="246"/>
      <c r="BU333" s="249">
        <f t="shared" si="78"/>
        <v>0</v>
      </c>
      <c r="BV333" s="238"/>
      <c r="BW333" s="238"/>
      <c r="BX333" s="238"/>
      <c r="BY333" s="246"/>
      <c r="CA333" s="216"/>
    </row>
    <row r="334" spans="1:84" x14ac:dyDescent="0.15">
      <c r="A334" s="213">
        <f t="shared" si="72"/>
        <v>320</v>
      </c>
      <c r="B334" s="236"/>
      <c r="C334" s="880"/>
      <c r="D334" s="133"/>
      <c r="E334" s="134"/>
      <c r="F334" s="135"/>
      <c r="G334" s="224"/>
      <c r="H334" s="263"/>
      <c r="I334" s="230"/>
      <c r="J334" s="231"/>
      <c r="K334" s="232"/>
      <c r="L334" s="232"/>
      <c r="M334" s="232"/>
      <c r="N334" s="232"/>
      <c r="O334" s="232"/>
      <c r="P334" s="232"/>
      <c r="Q334" s="233"/>
      <c r="R334" s="255"/>
      <c r="S334" s="255"/>
      <c r="T334" s="258"/>
      <c r="U334" s="214">
        <f t="shared" si="83"/>
        <v>0</v>
      </c>
      <c r="V334" s="218">
        <f t="shared" si="83"/>
        <v>0</v>
      </c>
      <c r="W334" s="218">
        <f t="shared" si="83"/>
        <v>0</v>
      </c>
      <c r="X334" s="218">
        <f t="shared" si="83"/>
        <v>0</v>
      </c>
      <c r="Y334" s="212">
        <f t="shared" si="83"/>
        <v>0</v>
      </c>
      <c r="Z334" s="214">
        <f t="shared" si="81"/>
        <v>0</v>
      </c>
      <c r="AA334" s="218">
        <f t="shared" si="81"/>
        <v>0</v>
      </c>
      <c r="AB334" s="218">
        <f t="shared" si="81"/>
        <v>0</v>
      </c>
      <c r="AC334" s="218">
        <f t="shared" si="81"/>
        <v>0</v>
      </c>
      <c r="AD334" s="212">
        <f t="shared" si="81"/>
        <v>0</v>
      </c>
      <c r="AE334" s="252"/>
      <c r="AF334" s="252"/>
      <c r="AH334" s="249">
        <f t="shared" si="82"/>
        <v>0</v>
      </c>
      <c r="AI334" s="238"/>
      <c r="AJ334" s="238"/>
      <c r="AK334" s="238"/>
      <c r="AL334" s="239"/>
      <c r="AM334" s="254"/>
      <c r="AN334" s="262"/>
      <c r="AO334" s="249">
        <f t="shared" si="73"/>
        <v>0</v>
      </c>
      <c r="AP334" s="238"/>
      <c r="AQ334" s="238"/>
      <c r="AR334" s="238"/>
      <c r="AS334" s="242"/>
      <c r="AT334" s="214">
        <f t="shared" si="79"/>
        <v>0</v>
      </c>
      <c r="AU334" s="238"/>
      <c r="AV334" s="238"/>
      <c r="AW334" s="238"/>
      <c r="AX334" s="239"/>
      <c r="AY334" s="249">
        <f t="shared" si="74"/>
        <v>0</v>
      </c>
      <c r="AZ334" s="238"/>
      <c r="BA334" s="238"/>
      <c r="BB334" s="238"/>
      <c r="BC334" s="246"/>
      <c r="BD334" s="254"/>
      <c r="BE334" s="252"/>
      <c r="BF334" s="249">
        <f t="shared" si="75"/>
        <v>0</v>
      </c>
      <c r="BG334" s="238"/>
      <c r="BH334" s="238"/>
      <c r="BI334" s="238"/>
      <c r="BJ334" s="239"/>
      <c r="BK334" s="249">
        <f t="shared" si="76"/>
        <v>0</v>
      </c>
      <c r="BL334" s="238"/>
      <c r="BM334" s="238"/>
      <c r="BN334" s="238"/>
      <c r="BO334" s="246"/>
      <c r="BP334" s="223">
        <f t="shared" si="77"/>
        <v>0</v>
      </c>
      <c r="BQ334" s="238"/>
      <c r="BR334" s="238"/>
      <c r="BS334" s="238"/>
      <c r="BT334" s="246"/>
      <c r="BU334" s="249">
        <f t="shared" si="78"/>
        <v>0</v>
      </c>
      <c r="BV334" s="238"/>
      <c r="BW334" s="238"/>
      <c r="BX334" s="238"/>
      <c r="BY334" s="246"/>
      <c r="CA334" s="222">
        <v>313</v>
      </c>
      <c r="CF334" s="216">
        <f>+T334-Z334</f>
        <v>0</v>
      </c>
    </row>
    <row r="335" spans="1:84" x14ac:dyDescent="0.15">
      <c r="A335" s="213">
        <f t="shared" si="72"/>
        <v>321</v>
      </c>
      <c r="B335" s="236"/>
      <c r="C335" s="880"/>
      <c r="D335" s="133"/>
      <c r="E335" s="134"/>
      <c r="F335" s="135"/>
      <c r="G335" s="224"/>
      <c r="H335" s="263"/>
      <c r="I335" s="230"/>
      <c r="J335" s="231"/>
      <c r="K335" s="232"/>
      <c r="L335" s="232"/>
      <c r="M335" s="232"/>
      <c r="N335" s="232"/>
      <c r="O335" s="232"/>
      <c r="P335" s="232"/>
      <c r="Q335" s="233"/>
      <c r="R335" s="255"/>
      <c r="S335" s="255"/>
      <c r="T335" s="258"/>
      <c r="U335" s="214">
        <f t="shared" si="83"/>
        <v>0</v>
      </c>
      <c r="V335" s="218">
        <f t="shared" si="83"/>
        <v>0</v>
      </c>
      <c r="W335" s="218">
        <f t="shared" si="83"/>
        <v>0</v>
      </c>
      <c r="X335" s="218">
        <f t="shared" si="83"/>
        <v>0</v>
      </c>
      <c r="Y335" s="212">
        <f t="shared" si="83"/>
        <v>0</v>
      </c>
      <c r="Z335" s="214">
        <f t="shared" si="81"/>
        <v>0</v>
      </c>
      <c r="AA335" s="218">
        <f t="shared" si="81"/>
        <v>0</v>
      </c>
      <c r="AB335" s="218">
        <f t="shared" si="81"/>
        <v>0</v>
      </c>
      <c r="AC335" s="218">
        <f t="shared" si="81"/>
        <v>0</v>
      </c>
      <c r="AD335" s="212">
        <f t="shared" si="81"/>
        <v>0</v>
      </c>
      <c r="AE335" s="252"/>
      <c r="AF335" s="252"/>
      <c r="AH335" s="249">
        <f t="shared" si="82"/>
        <v>0</v>
      </c>
      <c r="AI335" s="238"/>
      <c r="AJ335" s="238"/>
      <c r="AK335" s="238"/>
      <c r="AL335" s="239"/>
      <c r="AM335" s="254"/>
      <c r="AN335" s="262"/>
      <c r="AO335" s="249">
        <f t="shared" si="73"/>
        <v>0</v>
      </c>
      <c r="AP335" s="238"/>
      <c r="AQ335" s="238"/>
      <c r="AR335" s="238"/>
      <c r="AS335" s="242"/>
      <c r="AT335" s="214">
        <f t="shared" si="79"/>
        <v>0</v>
      </c>
      <c r="AU335" s="238"/>
      <c r="AV335" s="238"/>
      <c r="AW335" s="238"/>
      <c r="AX335" s="239"/>
      <c r="AY335" s="249">
        <f t="shared" si="74"/>
        <v>0</v>
      </c>
      <c r="AZ335" s="238"/>
      <c r="BA335" s="238"/>
      <c r="BB335" s="238"/>
      <c r="BC335" s="246"/>
      <c r="BD335" s="254"/>
      <c r="BE335" s="252"/>
      <c r="BF335" s="249">
        <f t="shared" si="75"/>
        <v>0</v>
      </c>
      <c r="BG335" s="238"/>
      <c r="BH335" s="238"/>
      <c r="BI335" s="238"/>
      <c r="BJ335" s="239"/>
      <c r="BK335" s="249">
        <f t="shared" si="76"/>
        <v>0</v>
      </c>
      <c r="BL335" s="238"/>
      <c r="BM335" s="238"/>
      <c r="BN335" s="238"/>
      <c r="BO335" s="246"/>
      <c r="BP335" s="223">
        <f t="shared" si="77"/>
        <v>0</v>
      </c>
      <c r="BQ335" s="238"/>
      <c r="BR335" s="238"/>
      <c r="BS335" s="238"/>
      <c r="BT335" s="246"/>
      <c r="BU335" s="249">
        <f t="shared" si="78"/>
        <v>0</v>
      </c>
      <c r="BV335" s="238"/>
      <c r="BW335" s="238"/>
      <c r="BX335" s="238"/>
      <c r="BY335" s="246"/>
      <c r="CA335" s="222">
        <v>314</v>
      </c>
      <c r="CF335" s="216">
        <f>+T335-Z335</f>
        <v>0</v>
      </c>
    </row>
    <row r="336" spans="1:84" x14ac:dyDescent="0.15">
      <c r="A336" s="213">
        <f t="shared" si="72"/>
        <v>322</v>
      </c>
      <c r="B336" s="236"/>
      <c r="C336" s="880"/>
      <c r="D336" s="133"/>
      <c r="E336" s="134"/>
      <c r="F336" s="135"/>
      <c r="G336" s="224"/>
      <c r="H336" s="263"/>
      <c r="I336" s="230"/>
      <c r="J336" s="231"/>
      <c r="K336" s="232"/>
      <c r="L336" s="232"/>
      <c r="M336" s="232"/>
      <c r="N336" s="232"/>
      <c r="O336" s="232"/>
      <c r="P336" s="232"/>
      <c r="Q336" s="233"/>
      <c r="R336" s="255"/>
      <c r="S336" s="255"/>
      <c r="T336" s="258"/>
      <c r="U336" s="214">
        <f t="shared" si="83"/>
        <v>0</v>
      </c>
      <c r="V336" s="218">
        <f t="shared" si="83"/>
        <v>0</v>
      </c>
      <c r="W336" s="218">
        <f t="shared" si="83"/>
        <v>0</v>
      </c>
      <c r="X336" s="218">
        <f t="shared" si="83"/>
        <v>0</v>
      </c>
      <c r="Y336" s="212">
        <f t="shared" si="83"/>
        <v>0</v>
      </c>
      <c r="Z336" s="214">
        <f t="shared" si="81"/>
        <v>0</v>
      </c>
      <c r="AA336" s="218">
        <f t="shared" si="81"/>
        <v>0</v>
      </c>
      <c r="AB336" s="218">
        <f t="shared" si="81"/>
        <v>0</v>
      </c>
      <c r="AC336" s="218">
        <f t="shared" si="81"/>
        <v>0</v>
      </c>
      <c r="AD336" s="212">
        <f t="shared" si="81"/>
        <v>0</v>
      </c>
      <c r="AE336" s="252"/>
      <c r="AF336" s="252"/>
      <c r="AH336" s="249">
        <f t="shared" si="82"/>
        <v>0</v>
      </c>
      <c r="AI336" s="238"/>
      <c r="AJ336" s="238"/>
      <c r="AK336" s="238"/>
      <c r="AL336" s="239"/>
      <c r="AM336" s="254"/>
      <c r="AN336" s="262"/>
      <c r="AO336" s="249">
        <f t="shared" si="73"/>
        <v>0</v>
      </c>
      <c r="AP336" s="238"/>
      <c r="AQ336" s="238"/>
      <c r="AR336" s="238"/>
      <c r="AS336" s="242"/>
      <c r="AT336" s="214">
        <f t="shared" si="79"/>
        <v>0</v>
      </c>
      <c r="AU336" s="238"/>
      <c r="AV336" s="238"/>
      <c r="AW336" s="238"/>
      <c r="AX336" s="239"/>
      <c r="AY336" s="249">
        <f t="shared" si="74"/>
        <v>0</v>
      </c>
      <c r="AZ336" s="238"/>
      <c r="BA336" s="238"/>
      <c r="BB336" s="238"/>
      <c r="BC336" s="246"/>
      <c r="BD336" s="254"/>
      <c r="BE336" s="252"/>
      <c r="BF336" s="249">
        <f t="shared" si="75"/>
        <v>0</v>
      </c>
      <c r="BG336" s="238"/>
      <c r="BH336" s="238"/>
      <c r="BI336" s="238"/>
      <c r="BJ336" s="239"/>
      <c r="BK336" s="249">
        <f t="shared" si="76"/>
        <v>0</v>
      </c>
      <c r="BL336" s="238"/>
      <c r="BM336" s="238"/>
      <c r="BN336" s="238"/>
      <c r="BO336" s="246"/>
      <c r="BP336" s="223">
        <f t="shared" si="77"/>
        <v>0</v>
      </c>
      <c r="BQ336" s="238"/>
      <c r="BR336" s="238"/>
      <c r="BS336" s="238"/>
      <c r="BT336" s="246"/>
      <c r="BU336" s="249">
        <f t="shared" si="78"/>
        <v>0</v>
      </c>
      <c r="BV336" s="238"/>
      <c r="BW336" s="238"/>
      <c r="BX336" s="238"/>
      <c r="BY336" s="246"/>
      <c r="CA336" s="222">
        <v>314</v>
      </c>
    </row>
    <row r="337" spans="1:84" x14ac:dyDescent="0.15">
      <c r="A337" s="213">
        <f t="shared" ref="A337:A400" si="84">+ROW()-14</f>
        <v>323</v>
      </c>
      <c r="B337" s="236"/>
      <c r="C337" s="880"/>
      <c r="D337" s="133"/>
      <c r="E337" s="134"/>
      <c r="F337" s="135"/>
      <c r="G337" s="224"/>
      <c r="H337" s="263"/>
      <c r="I337" s="230"/>
      <c r="J337" s="231"/>
      <c r="K337" s="232"/>
      <c r="L337" s="232"/>
      <c r="M337" s="232"/>
      <c r="N337" s="232"/>
      <c r="O337" s="232"/>
      <c r="P337" s="232"/>
      <c r="Q337" s="233"/>
      <c r="R337" s="255"/>
      <c r="S337" s="255"/>
      <c r="T337" s="258"/>
      <c r="U337" s="214">
        <f t="shared" si="83"/>
        <v>0</v>
      </c>
      <c r="V337" s="218">
        <f t="shared" si="83"/>
        <v>0</v>
      </c>
      <c r="W337" s="218">
        <f t="shared" si="83"/>
        <v>0</v>
      </c>
      <c r="X337" s="218">
        <f t="shared" si="83"/>
        <v>0</v>
      </c>
      <c r="Y337" s="212">
        <f t="shared" si="83"/>
        <v>0</v>
      </c>
      <c r="Z337" s="214">
        <f t="shared" si="81"/>
        <v>0</v>
      </c>
      <c r="AA337" s="218">
        <f t="shared" si="81"/>
        <v>0</v>
      </c>
      <c r="AB337" s="218">
        <f t="shared" si="81"/>
        <v>0</v>
      </c>
      <c r="AC337" s="218">
        <f t="shared" si="81"/>
        <v>0</v>
      </c>
      <c r="AD337" s="212">
        <f t="shared" si="81"/>
        <v>0</v>
      </c>
      <c r="AE337" s="252"/>
      <c r="AF337" s="252"/>
      <c r="AH337" s="249">
        <f t="shared" si="82"/>
        <v>0</v>
      </c>
      <c r="AI337" s="238"/>
      <c r="AJ337" s="238"/>
      <c r="AK337" s="238"/>
      <c r="AL337" s="239"/>
      <c r="AM337" s="254"/>
      <c r="AN337" s="262"/>
      <c r="AO337" s="249">
        <f t="shared" ref="AO337:AO400" si="85">SUM(AP337:AS337)</f>
        <v>0</v>
      </c>
      <c r="AP337" s="238"/>
      <c r="AQ337" s="238"/>
      <c r="AR337" s="238"/>
      <c r="AS337" s="242"/>
      <c r="AT337" s="214">
        <f t="shared" si="79"/>
        <v>0</v>
      </c>
      <c r="AU337" s="238"/>
      <c r="AV337" s="238"/>
      <c r="AW337" s="238"/>
      <c r="AX337" s="239"/>
      <c r="AY337" s="249">
        <f t="shared" ref="AY337:AY400" si="86">SUM(AZ337:BC337)</f>
        <v>0</v>
      </c>
      <c r="AZ337" s="238"/>
      <c r="BA337" s="238"/>
      <c r="BB337" s="238"/>
      <c r="BC337" s="246"/>
      <c r="BD337" s="254"/>
      <c r="BE337" s="252"/>
      <c r="BF337" s="249">
        <f t="shared" ref="BF337:BF400" si="87">SUM(BG337:BJ337)</f>
        <v>0</v>
      </c>
      <c r="BG337" s="238"/>
      <c r="BH337" s="238"/>
      <c r="BI337" s="238"/>
      <c r="BJ337" s="239"/>
      <c r="BK337" s="249">
        <f t="shared" ref="BK337:BK400" si="88">SUM(BL337:BO337)</f>
        <v>0</v>
      </c>
      <c r="BL337" s="238"/>
      <c r="BM337" s="238"/>
      <c r="BN337" s="238"/>
      <c r="BO337" s="246"/>
      <c r="BP337" s="223">
        <f t="shared" ref="BP337:BP400" si="89">SUM(BQ337:BT337)</f>
        <v>0</v>
      </c>
      <c r="BQ337" s="238"/>
      <c r="BR337" s="238"/>
      <c r="BS337" s="238"/>
      <c r="BT337" s="246"/>
      <c r="BU337" s="249">
        <f t="shared" ref="BU337:BU400" si="90">SUM(BV337:BY337)</f>
        <v>0</v>
      </c>
      <c r="BV337" s="238"/>
      <c r="BW337" s="238"/>
      <c r="BX337" s="238"/>
      <c r="BY337" s="246"/>
      <c r="CA337" s="222">
        <v>315</v>
      </c>
      <c r="CB337" s="217"/>
      <c r="CC337" s="217"/>
      <c r="CD337" s="217"/>
      <c r="CE337" s="217"/>
      <c r="CF337" s="216">
        <f t="shared" ref="CF337:CF400" si="91">+T337-Z337</f>
        <v>0</v>
      </c>
    </row>
    <row r="338" spans="1:84" x14ac:dyDescent="0.15">
      <c r="A338" s="213">
        <f t="shared" si="84"/>
        <v>324</v>
      </c>
      <c r="B338" s="236"/>
      <c r="C338" s="880"/>
      <c r="D338" s="133"/>
      <c r="E338" s="134"/>
      <c r="F338" s="135"/>
      <c r="G338" s="224"/>
      <c r="H338" s="263"/>
      <c r="I338" s="230"/>
      <c r="J338" s="231"/>
      <c r="K338" s="232"/>
      <c r="L338" s="232"/>
      <c r="M338" s="232"/>
      <c r="N338" s="232"/>
      <c r="O338" s="232"/>
      <c r="P338" s="232"/>
      <c r="Q338" s="233"/>
      <c r="R338" s="255"/>
      <c r="S338" s="255"/>
      <c r="T338" s="258"/>
      <c r="U338" s="214">
        <f t="shared" si="83"/>
        <v>0</v>
      </c>
      <c r="V338" s="218">
        <f t="shared" si="83"/>
        <v>0</v>
      </c>
      <c r="W338" s="218">
        <f t="shared" si="83"/>
        <v>0</v>
      </c>
      <c r="X338" s="218">
        <f t="shared" si="83"/>
        <v>0</v>
      </c>
      <c r="Y338" s="212">
        <f t="shared" si="83"/>
        <v>0</v>
      </c>
      <c r="Z338" s="214">
        <f t="shared" si="81"/>
        <v>0</v>
      </c>
      <c r="AA338" s="218">
        <f t="shared" si="81"/>
        <v>0</v>
      </c>
      <c r="AB338" s="218">
        <f t="shared" si="81"/>
        <v>0</v>
      </c>
      <c r="AC338" s="218">
        <f t="shared" si="81"/>
        <v>0</v>
      </c>
      <c r="AD338" s="212">
        <f t="shared" si="81"/>
        <v>0</v>
      </c>
      <c r="AE338" s="252"/>
      <c r="AF338" s="252"/>
      <c r="AH338" s="249">
        <f t="shared" si="82"/>
        <v>0</v>
      </c>
      <c r="AI338" s="238"/>
      <c r="AJ338" s="238"/>
      <c r="AK338" s="238"/>
      <c r="AL338" s="239"/>
      <c r="AM338" s="254"/>
      <c r="AN338" s="262"/>
      <c r="AO338" s="249">
        <f t="shared" si="85"/>
        <v>0</v>
      </c>
      <c r="AP338" s="238"/>
      <c r="AQ338" s="238"/>
      <c r="AR338" s="238"/>
      <c r="AS338" s="242"/>
      <c r="AT338" s="214">
        <f t="shared" si="79"/>
        <v>0</v>
      </c>
      <c r="AU338" s="238"/>
      <c r="AV338" s="238"/>
      <c r="AW338" s="238"/>
      <c r="AX338" s="239"/>
      <c r="AY338" s="249">
        <f t="shared" si="86"/>
        <v>0</v>
      </c>
      <c r="AZ338" s="238"/>
      <c r="BA338" s="238"/>
      <c r="BB338" s="238"/>
      <c r="BC338" s="246"/>
      <c r="BD338" s="254"/>
      <c r="BE338" s="252"/>
      <c r="BF338" s="249">
        <f t="shared" si="87"/>
        <v>0</v>
      </c>
      <c r="BG338" s="238"/>
      <c r="BH338" s="238"/>
      <c r="BI338" s="238"/>
      <c r="BJ338" s="239"/>
      <c r="BK338" s="249">
        <f t="shared" si="88"/>
        <v>0</v>
      </c>
      <c r="BL338" s="238"/>
      <c r="BM338" s="238"/>
      <c r="BN338" s="238"/>
      <c r="BO338" s="246"/>
      <c r="BP338" s="223">
        <f t="shared" si="89"/>
        <v>0</v>
      </c>
      <c r="BQ338" s="238"/>
      <c r="BR338" s="238"/>
      <c r="BS338" s="238"/>
      <c r="BT338" s="246"/>
      <c r="BU338" s="249">
        <f t="shared" si="90"/>
        <v>0</v>
      </c>
      <c r="BV338" s="238"/>
      <c r="BW338" s="238"/>
      <c r="BX338" s="238"/>
      <c r="BY338" s="246"/>
      <c r="CA338" s="222">
        <v>316</v>
      </c>
      <c r="CB338" s="217"/>
      <c r="CC338" s="217"/>
      <c r="CD338" s="217"/>
      <c r="CE338" s="217"/>
      <c r="CF338" s="216">
        <f t="shared" si="91"/>
        <v>0</v>
      </c>
    </row>
    <row r="339" spans="1:84" x14ac:dyDescent="0.15">
      <c r="A339" s="213">
        <f t="shared" si="84"/>
        <v>325</v>
      </c>
      <c r="B339" s="236"/>
      <c r="C339" s="880"/>
      <c r="D339" s="133"/>
      <c r="E339" s="134"/>
      <c r="F339" s="135"/>
      <c r="G339" s="224"/>
      <c r="H339" s="263"/>
      <c r="I339" s="230"/>
      <c r="J339" s="231"/>
      <c r="K339" s="232"/>
      <c r="L339" s="232"/>
      <c r="M339" s="232"/>
      <c r="N339" s="232"/>
      <c r="O339" s="232"/>
      <c r="P339" s="232"/>
      <c r="Q339" s="233"/>
      <c r="R339" s="255"/>
      <c r="S339" s="255"/>
      <c r="T339" s="258"/>
      <c r="U339" s="214">
        <f t="shared" si="83"/>
        <v>0</v>
      </c>
      <c r="V339" s="218">
        <f t="shared" si="83"/>
        <v>0</v>
      </c>
      <c r="W339" s="218">
        <f t="shared" si="83"/>
        <v>0</v>
      </c>
      <c r="X339" s="218">
        <f t="shared" si="83"/>
        <v>0</v>
      </c>
      <c r="Y339" s="212">
        <f t="shared" si="83"/>
        <v>0</v>
      </c>
      <c r="Z339" s="214">
        <f t="shared" si="81"/>
        <v>0</v>
      </c>
      <c r="AA339" s="218">
        <f t="shared" si="81"/>
        <v>0</v>
      </c>
      <c r="AB339" s="218">
        <f t="shared" si="81"/>
        <v>0</v>
      </c>
      <c r="AC339" s="218">
        <f t="shared" si="81"/>
        <v>0</v>
      </c>
      <c r="AD339" s="212">
        <f t="shared" si="81"/>
        <v>0</v>
      </c>
      <c r="AE339" s="252"/>
      <c r="AF339" s="252"/>
      <c r="AH339" s="249">
        <f t="shared" si="82"/>
        <v>0</v>
      </c>
      <c r="AI339" s="238"/>
      <c r="AJ339" s="238"/>
      <c r="AK339" s="238"/>
      <c r="AL339" s="239"/>
      <c r="AM339" s="254"/>
      <c r="AN339" s="262"/>
      <c r="AO339" s="249">
        <f t="shared" si="85"/>
        <v>0</v>
      </c>
      <c r="AP339" s="238"/>
      <c r="AQ339" s="238"/>
      <c r="AR339" s="238"/>
      <c r="AS339" s="242"/>
      <c r="AT339" s="214">
        <f t="shared" si="79"/>
        <v>0</v>
      </c>
      <c r="AU339" s="238"/>
      <c r="AV339" s="238"/>
      <c r="AW339" s="238"/>
      <c r="AX339" s="239"/>
      <c r="AY339" s="249">
        <f t="shared" si="86"/>
        <v>0</v>
      </c>
      <c r="AZ339" s="238"/>
      <c r="BA339" s="238"/>
      <c r="BB339" s="238"/>
      <c r="BC339" s="246"/>
      <c r="BD339" s="254"/>
      <c r="BE339" s="252"/>
      <c r="BF339" s="249">
        <f t="shared" si="87"/>
        <v>0</v>
      </c>
      <c r="BG339" s="238"/>
      <c r="BH339" s="238"/>
      <c r="BI339" s="238"/>
      <c r="BJ339" s="239"/>
      <c r="BK339" s="249">
        <f t="shared" si="88"/>
        <v>0</v>
      </c>
      <c r="BL339" s="238"/>
      <c r="BM339" s="238"/>
      <c r="BN339" s="238"/>
      <c r="BO339" s="246"/>
      <c r="BP339" s="223">
        <f t="shared" si="89"/>
        <v>0</v>
      </c>
      <c r="BQ339" s="238"/>
      <c r="BR339" s="238"/>
      <c r="BS339" s="238"/>
      <c r="BT339" s="246"/>
      <c r="BU339" s="249">
        <f t="shared" si="90"/>
        <v>0</v>
      </c>
      <c r="BV339" s="238"/>
      <c r="BW339" s="238"/>
      <c r="BX339" s="238"/>
      <c r="BY339" s="246"/>
      <c r="CA339" s="222">
        <v>317</v>
      </c>
      <c r="CC339" s="217"/>
      <c r="CD339" s="217"/>
      <c r="CE339" s="217"/>
      <c r="CF339" s="216">
        <f t="shared" si="91"/>
        <v>0</v>
      </c>
    </row>
    <row r="340" spans="1:84" x14ac:dyDescent="0.15">
      <c r="A340" s="213">
        <f t="shared" si="84"/>
        <v>326</v>
      </c>
      <c r="B340" s="236"/>
      <c r="C340" s="880"/>
      <c r="D340" s="133"/>
      <c r="E340" s="134"/>
      <c r="F340" s="135"/>
      <c r="G340" s="224"/>
      <c r="H340" s="263"/>
      <c r="I340" s="230"/>
      <c r="J340" s="231"/>
      <c r="K340" s="232"/>
      <c r="L340" s="232"/>
      <c r="M340" s="232"/>
      <c r="N340" s="232"/>
      <c r="O340" s="232"/>
      <c r="P340" s="232"/>
      <c r="Q340" s="233"/>
      <c r="R340" s="257"/>
      <c r="S340" s="257"/>
      <c r="T340" s="258"/>
      <c r="U340" s="214">
        <f t="shared" si="83"/>
        <v>0</v>
      </c>
      <c r="V340" s="218">
        <f t="shared" si="83"/>
        <v>0</v>
      </c>
      <c r="W340" s="218">
        <f t="shared" si="83"/>
        <v>0</v>
      </c>
      <c r="X340" s="218">
        <f t="shared" si="83"/>
        <v>0</v>
      </c>
      <c r="Y340" s="212">
        <f t="shared" si="83"/>
        <v>0</v>
      </c>
      <c r="Z340" s="215">
        <f t="shared" si="81"/>
        <v>0</v>
      </c>
      <c r="AA340" s="218">
        <f t="shared" si="81"/>
        <v>0</v>
      </c>
      <c r="AB340" s="218">
        <f t="shared" si="81"/>
        <v>0</v>
      </c>
      <c r="AC340" s="218">
        <f t="shared" si="81"/>
        <v>0</v>
      </c>
      <c r="AD340" s="212">
        <f t="shared" si="81"/>
        <v>0</v>
      </c>
      <c r="AE340" s="252"/>
      <c r="AF340" s="252"/>
      <c r="AH340" s="249">
        <f t="shared" si="82"/>
        <v>0</v>
      </c>
      <c r="AI340" s="238"/>
      <c r="AJ340" s="238"/>
      <c r="AK340" s="238"/>
      <c r="AL340" s="239"/>
      <c r="AM340" s="254"/>
      <c r="AN340" s="262"/>
      <c r="AO340" s="249">
        <f t="shared" si="85"/>
        <v>0</v>
      </c>
      <c r="AP340" s="238"/>
      <c r="AQ340" s="238"/>
      <c r="AR340" s="238"/>
      <c r="AS340" s="242"/>
      <c r="AT340" s="214">
        <f t="shared" ref="AT340:AT403" si="92">SUM(AU340:AX340)</f>
        <v>0</v>
      </c>
      <c r="AU340" s="238"/>
      <c r="AV340" s="238"/>
      <c r="AW340" s="238"/>
      <c r="AX340" s="239"/>
      <c r="AY340" s="250">
        <f t="shared" si="86"/>
        <v>0</v>
      </c>
      <c r="AZ340" s="238"/>
      <c r="BA340" s="238"/>
      <c r="BB340" s="238"/>
      <c r="BC340" s="246"/>
      <c r="BD340" s="254"/>
      <c r="BE340" s="252"/>
      <c r="BF340" s="249">
        <f t="shared" si="87"/>
        <v>0</v>
      </c>
      <c r="BG340" s="238"/>
      <c r="BH340" s="238"/>
      <c r="BI340" s="238"/>
      <c r="BJ340" s="239"/>
      <c r="BK340" s="249">
        <f t="shared" si="88"/>
        <v>0</v>
      </c>
      <c r="BL340" s="238"/>
      <c r="BM340" s="238"/>
      <c r="BN340" s="238"/>
      <c r="BO340" s="246"/>
      <c r="BP340" s="223">
        <f t="shared" si="89"/>
        <v>0</v>
      </c>
      <c r="BQ340" s="238"/>
      <c r="BR340" s="238"/>
      <c r="BS340" s="238"/>
      <c r="BT340" s="246"/>
      <c r="BU340" s="249">
        <f t="shared" si="90"/>
        <v>0</v>
      </c>
      <c r="BV340" s="238"/>
      <c r="BW340" s="238"/>
      <c r="BX340" s="238"/>
      <c r="BY340" s="246"/>
      <c r="CA340" s="222">
        <v>318</v>
      </c>
      <c r="CF340" s="216">
        <f t="shared" si="91"/>
        <v>0</v>
      </c>
    </row>
    <row r="341" spans="1:84" x14ac:dyDescent="0.15">
      <c r="A341" s="213">
        <f t="shared" si="84"/>
        <v>327</v>
      </c>
      <c r="B341" s="236"/>
      <c r="C341" s="136"/>
      <c r="D341" s="133"/>
      <c r="E341" s="134"/>
      <c r="F341" s="135"/>
      <c r="G341" s="224"/>
      <c r="H341" s="263"/>
      <c r="I341" s="230"/>
      <c r="J341" s="231"/>
      <c r="K341" s="232"/>
      <c r="L341" s="232"/>
      <c r="M341" s="232"/>
      <c r="N341" s="232"/>
      <c r="O341" s="232"/>
      <c r="P341" s="232"/>
      <c r="Q341" s="233"/>
      <c r="R341" s="257"/>
      <c r="S341" s="257"/>
      <c r="T341" s="258"/>
      <c r="U341" s="214">
        <f t="shared" si="83"/>
        <v>0</v>
      </c>
      <c r="V341" s="218">
        <f t="shared" si="83"/>
        <v>0</v>
      </c>
      <c r="W341" s="218">
        <f t="shared" si="83"/>
        <v>0</v>
      </c>
      <c r="X341" s="218">
        <f t="shared" si="83"/>
        <v>0</v>
      </c>
      <c r="Y341" s="212">
        <f t="shared" si="83"/>
        <v>0</v>
      </c>
      <c r="Z341" s="215">
        <f t="shared" si="81"/>
        <v>0</v>
      </c>
      <c r="AA341" s="218">
        <f t="shared" si="81"/>
        <v>0</v>
      </c>
      <c r="AB341" s="218">
        <f t="shared" si="81"/>
        <v>0</v>
      </c>
      <c r="AC341" s="218">
        <f t="shared" si="81"/>
        <v>0</v>
      </c>
      <c r="AD341" s="212">
        <f t="shared" si="81"/>
        <v>0</v>
      </c>
      <c r="AE341" s="252"/>
      <c r="AF341" s="252"/>
      <c r="AH341" s="249">
        <f t="shared" si="82"/>
        <v>0</v>
      </c>
      <c r="AI341" s="238"/>
      <c r="AJ341" s="238"/>
      <c r="AK341" s="238"/>
      <c r="AL341" s="239"/>
      <c r="AM341" s="254"/>
      <c r="AN341" s="262"/>
      <c r="AO341" s="249">
        <f t="shared" si="85"/>
        <v>0</v>
      </c>
      <c r="AP341" s="238"/>
      <c r="AQ341" s="238"/>
      <c r="AR341" s="238"/>
      <c r="AS341" s="242"/>
      <c r="AT341" s="214">
        <f t="shared" si="92"/>
        <v>0</v>
      </c>
      <c r="AU341" s="238"/>
      <c r="AV341" s="238"/>
      <c r="AW341" s="238"/>
      <c r="AX341" s="239"/>
      <c r="AY341" s="250">
        <f t="shared" si="86"/>
        <v>0</v>
      </c>
      <c r="AZ341" s="238"/>
      <c r="BA341" s="238"/>
      <c r="BB341" s="238"/>
      <c r="BC341" s="246"/>
      <c r="BD341" s="254"/>
      <c r="BE341" s="252"/>
      <c r="BF341" s="249">
        <f t="shared" si="87"/>
        <v>0</v>
      </c>
      <c r="BG341" s="238"/>
      <c r="BH341" s="238"/>
      <c r="BI341" s="238"/>
      <c r="BJ341" s="239"/>
      <c r="BK341" s="249">
        <f t="shared" si="88"/>
        <v>0</v>
      </c>
      <c r="BL341" s="238"/>
      <c r="BM341" s="238"/>
      <c r="BN341" s="238"/>
      <c r="BO341" s="246"/>
      <c r="BP341" s="223">
        <f t="shared" si="89"/>
        <v>0</v>
      </c>
      <c r="BQ341" s="238"/>
      <c r="BR341" s="238"/>
      <c r="BS341" s="238"/>
      <c r="BT341" s="246"/>
      <c r="BU341" s="249">
        <f t="shared" si="90"/>
        <v>0</v>
      </c>
      <c r="BV341" s="238"/>
      <c r="BW341" s="238"/>
      <c r="BX341" s="238"/>
      <c r="BY341" s="246"/>
      <c r="CA341" s="222">
        <v>319</v>
      </c>
      <c r="CF341" s="216">
        <f t="shared" si="91"/>
        <v>0</v>
      </c>
    </row>
    <row r="342" spans="1:84" x14ac:dyDescent="0.15">
      <c r="A342" s="213">
        <f t="shared" si="84"/>
        <v>328</v>
      </c>
      <c r="B342" s="236"/>
      <c r="C342" s="136"/>
      <c r="D342" s="133"/>
      <c r="E342" s="134"/>
      <c r="F342" s="135"/>
      <c r="G342" s="224"/>
      <c r="H342" s="263"/>
      <c r="I342" s="230"/>
      <c r="J342" s="231"/>
      <c r="K342" s="232"/>
      <c r="L342" s="232"/>
      <c r="M342" s="232"/>
      <c r="N342" s="232"/>
      <c r="O342" s="232"/>
      <c r="P342" s="232"/>
      <c r="Q342" s="233"/>
      <c r="R342" s="257"/>
      <c r="S342" s="257"/>
      <c r="T342" s="259"/>
      <c r="U342" s="214">
        <f t="shared" si="83"/>
        <v>0</v>
      </c>
      <c r="V342" s="218">
        <f t="shared" si="83"/>
        <v>0</v>
      </c>
      <c r="W342" s="218">
        <f t="shared" si="83"/>
        <v>0</v>
      </c>
      <c r="X342" s="218">
        <f t="shared" si="83"/>
        <v>0</v>
      </c>
      <c r="Y342" s="212">
        <f t="shared" si="83"/>
        <v>0</v>
      </c>
      <c r="Z342" s="215">
        <f t="shared" si="81"/>
        <v>0</v>
      </c>
      <c r="AA342" s="218">
        <f t="shared" si="81"/>
        <v>0</v>
      </c>
      <c r="AB342" s="218">
        <f t="shared" si="81"/>
        <v>0</v>
      </c>
      <c r="AC342" s="218">
        <f t="shared" si="81"/>
        <v>0</v>
      </c>
      <c r="AD342" s="212">
        <f t="shared" si="81"/>
        <v>0</v>
      </c>
      <c r="AE342" s="252"/>
      <c r="AF342" s="252"/>
      <c r="AH342" s="249">
        <f>SUM(AI342:AL342)</f>
        <v>0</v>
      </c>
      <c r="AI342" s="238"/>
      <c r="AJ342" s="238"/>
      <c r="AK342" s="238"/>
      <c r="AL342" s="239"/>
      <c r="AM342" s="254"/>
      <c r="AN342" s="262"/>
      <c r="AO342" s="249">
        <f t="shared" si="85"/>
        <v>0</v>
      </c>
      <c r="AP342" s="238"/>
      <c r="AQ342" s="238"/>
      <c r="AR342" s="238"/>
      <c r="AS342" s="242"/>
      <c r="AT342" s="214">
        <f t="shared" si="92"/>
        <v>0</v>
      </c>
      <c r="AU342" s="238"/>
      <c r="AV342" s="238"/>
      <c r="AW342" s="238"/>
      <c r="AX342" s="239"/>
      <c r="AY342" s="250">
        <f t="shared" si="86"/>
        <v>0</v>
      </c>
      <c r="AZ342" s="238"/>
      <c r="BA342" s="238"/>
      <c r="BB342" s="238"/>
      <c r="BC342" s="246"/>
      <c r="BD342" s="254"/>
      <c r="BE342" s="252"/>
      <c r="BF342" s="249">
        <f t="shared" si="87"/>
        <v>0</v>
      </c>
      <c r="BG342" s="238"/>
      <c r="BH342" s="238"/>
      <c r="BI342" s="238"/>
      <c r="BJ342" s="239"/>
      <c r="BK342" s="249">
        <f t="shared" si="88"/>
        <v>0</v>
      </c>
      <c r="BL342" s="238"/>
      <c r="BM342" s="238"/>
      <c r="BN342" s="238"/>
      <c r="BO342" s="246"/>
      <c r="BP342" s="223">
        <f t="shared" si="89"/>
        <v>0</v>
      </c>
      <c r="BQ342" s="238"/>
      <c r="BR342" s="238"/>
      <c r="BS342" s="238"/>
      <c r="BT342" s="246"/>
      <c r="BU342" s="249">
        <f t="shared" si="90"/>
        <v>0</v>
      </c>
      <c r="BV342" s="238"/>
      <c r="BW342" s="238"/>
      <c r="BX342" s="238"/>
      <c r="BY342" s="246"/>
      <c r="CA342" s="222">
        <v>320</v>
      </c>
      <c r="CF342" s="216">
        <f t="shared" si="91"/>
        <v>0</v>
      </c>
    </row>
    <row r="343" spans="1:84" x14ac:dyDescent="0.15">
      <c r="A343" s="213">
        <f t="shared" si="84"/>
        <v>329</v>
      </c>
      <c r="B343" s="236"/>
      <c r="C343" s="136"/>
      <c r="D343" s="133"/>
      <c r="E343" s="134"/>
      <c r="F343" s="135"/>
      <c r="G343" s="224"/>
      <c r="H343" s="263"/>
      <c r="I343" s="230"/>
      <c r="J343" s="231"/>
      <c r="K343" s="232"/>
      <c r="L343" s="232"/>
      <c r="M343" s="232"/>
      <c r="N343" s="232"/>
      <c r="O343" s="232"/>
      <c r="P343" s="232"/>
      <c r="Q343" s="233"/>
      <c r="R343" s="257"/>
      <c r="S343" s="257"/>
      <c r="T343" s="258"/>
      <c r="U343" s="214">
        <f t="shared" si="83"/>
        <v>0</v>
      </c>
      <c r="V343" s="218">
        <f t="shared" si="83"/>
        <v>0</v>
      </c>
      <c r="W343" s="218">
        <f t="shared" si="83"/>
        <v>0</v>
      </c>
      <c r="X343" s="218">
        <f t="shared" si="83"/>
        <v>0</v>
      </c>
      <c r="Y343" s="212">
        <f t="shared" si="83"/>
        <v>0</v>
      </c>
      <c r="Z343" s="215">
        <f t="shared" si="81"/>
        <v>0</v>
      </c>
      <c r="AA343" s="218">
        <f t="shared" si="81"/>
        <v>0</v>
      </c>
      <c r="AB343" s="218">
        <f t="shared" si="81"/>
        <v>0</v>
      </c>
      <c r="AC343" s="218">
        <f t="shared" si="81"/>
        <v>0</v>
      </c>
      <c r="AD343" s="212">
        <f t="shared" si="81"/>
        <v>0</v>
      </c>
      <c r="AE343" s="252"/>
      <c r="AF343" s="252"/>
      <c r="AH343" s="249">
        <f t="shared" si="82"/>
        <v>0</v>
      </c>
      <c r="AI343" s="238"/>
      <c r="AJ343" s="238"/>
      <c r="AK343" s="238"/>
      <c r="AL343" s="239"/>
      <c r="AM343" s="254"/>
      <c r="AN343" s="262"/>
      <c r="AO343" s="249">
        <f t="shared" si="85"/>
        <v>0</v>
      </c>
      <c r="AP343" s="238"/>
      <c r="AQ343" s="238"/>
      <c r="AR343" s="238"/>
      <c r="AS343" s="242"/>
      <c r="AT343" s="214">
        <f t="shared" si="92"/>
        <v>0</v>
      </c>
      <c r="AU343" s="238"/>
      <c r="AV343" s="238"/>
      <c r="AW343" s="238"/>
      <c r="AX343" s="239"/>
      <c r="AY343" s="250">
        <f t="shared" si="86"/>
        <v>0</v>
      </c>
      <c r="AZ343" s="238"/>
      <c r="BA343" s="238"/>
      <c r="BB343" s="238"/>
      <c r="BC343" s="246"/>
      <c r="BD343" s="254"/>
      <c r="BE343" s="252"/>
      <c r="BF343" s="249">
        <f t="shared" si="87"/>
        <v>0</v>
      </c>
      <c r="BG343" s="238"/>
      <c r="BH343" s="238"/>
      <c r="BI343" s="238"/>
      <c r="BJ343" s="239"/>
      <c r="BK343" s="249">
        <f t="shared" si="88"/>
        <v>0</v>
      </c>
      <c r="BL343" s="238"/>
      <c r="BM343" s="238"/>
      <c r="BN343" s="238"/>
      <c r="BO343" s="246"/>
      <c r="BP343" s="223">
        <f t="shared" si="89"/>
        <v>0</v>
      </c>
      <c r="BQ343" s="238"/>
      <c r="BR343" s="238"/>
      <c r="BS343" s="238"/>
      <c r="BT343" s="246"/>
      <c r="BU343" s="249">
        <f t="shared" si="90"/>
        <v>0</v>
      </c>
      <c r="BV343" s="238"/>
      <c r="BW343" s="238"/>
      <c r="BX343" s="238"/>
      <c r="BY343" s="246"/>
      <c r="CA343" s="222">
        <v>321</v>
      </c>
      <c r="CF343" s="216">
        <f t="shared" si="91"/>
        <v>0</v>
      </c>
    </row>
    <row r="344" spans="1:84" x14ac:dyDescent="0.15">
      <c r="A344" s="213">
        <f t="shared" si="84"/>
        <v>330</v>
      </c>
      <c r="B344" s="236"/>
      <c r="C344" s="136"/>
      <c r="D344" s="133"/>
      <c r="E344" s="134"/>
      <c r="F344" s="135"/>
      <c r="G344" s="224"/>
      <c r="H344" s="263"/>
      <c r="I344" s="230"/>
      <c r="J344" s="231"/>
      <c r="K344" s="232"/>
      <c r="L344" s="232"/>
      <c r="M344" s="232"/>
      <c r="N344" s="232"/>
      <c r="O344" s="232"/>
      <c r="P344" s="232"/>
      <c r="Q344" s="233"/>
      <c r="R344" s="257"/>
      <c r="S344" s="257"/>
      <c r="T344" s="259"/>
      <c r="U344" s="214">
        <f t="shared" si="83"/>
        <v>0</v>
      </c>
      <c r="V344" s="218">
        <f t="shared" si="83"/>
        <v>0</v>
      </c>
      <c r="W344" s="218">
        <f t="shared" si="83"/>
        <v>0</v>
      </c>
      <c r="X344" s="218">
        <f t="shared" si="83"/>
        <v>0</v>
      </c>
      <c r="Y344" s="212">
        <f t="shared" si="83"/>
        <v>0</v>
      </c>
      <c r="Z344" s="215">
        <f t="shared" si="81"/>
        <v>0</v>
      </c>
      <c r="AA344" s="218">
        <f t="shared" si="81"/>
        <v>0</v>
      </c>
      <c r="AB344" s="218">
        <f t="shared" si="81"/>
        <v>0</v>
      </c>
      <c r="AC344" s="218">
        <f t="shared" si="81"/>
        <v>0</v>
      </c>
      <c r="AD344" s="212">
        <f t="shared" si="81"/>
        <v>0</v>
      </c>
      <c r="AE344" s="252"/>
      <c r="AF344" s="252"/>
      <c r="AH344" s="249">
        <f t="shared" si="82"/>
        <v>0</v>
      </c>
      <c r="AI344" s="238"/>
      <c r="AJ344" s="238"/>
      <c r="AK344" s="238"/>
      <c r="AL344" s="239"/>
      <c r="AM344" s="254"/>
      <c r="AN344" s="262"/>
      <c r="AO344" s="249">
        <f t="shared" si="85"/>
        <v>0</v>
      </c>
      <c r="AP344" s="238"/>
      <c r="AQ344" s="238"/>
      <c r="AR344" s="238"/>
      <c r="AS344" s="242"/>
      <c r="AT344" s="214">
        <f t="shared" si="92"/>
        <v>0</v>
      </c>
      <c r="AU344" s="238"/>
      <c r="AV344" s="238"/>
      <c r="AW344" s="238"/>
      <c r="AX344" s="239"/>
      <c r="AY344" s="250">
        <f t="shared" si="86"/>
        <v>0</v>
      </c>
      <c r="AZ344" s="238"/>
      <c r="BA344" s="238"/>
      <c r="BB344" s="238"/>
      <c r="BC344" s="246"/>
      <c r="BD344" s="254"/>
      <c r="BE344" s="252"/>
      <c r="BF344" s="249">
        <f t="shared" si="87"/>
        <v>0</v>
      </c>
      <c r="BG344" s="238"/>
      <c r="BH344" s="238"/>
      <c r="BI344" s="238"/>
      <c r="BJ344" s="239"/>
      <c r="BK344" s="249">
        <f t="shared" si="88"/>
        <v>0</v>
      </c>
      <c r="BL344" s="238"/>
      <c r="BM344" s="238"/>
      <c r="BN344" s="238"/>
      <c r="BO344" s="246"/>
      <c r="BP344" s="223">
        <f t="shared" si="89"/>
        <v>0</v>
      </c>
      <c r="BQ344" s="238"/>
      <c r="BR344" s="238"/>
      <c r="BS344" s="238"/>
      <c r="BT344" s="246"/>
      <c r="BU344" s="249">
        <f t="shared" si="90"/>
        <v>0</v>
      </c>
      <c r="BV344" s="238"/>
      <c r="BW344" s="238"/>
      <c r="BX344" s="238"/>
      <c r="BY344" s="246"/>
      <c r="CA344" s="222">
        <v>322</v>
      </c>
      <c r="CF344" s="216">
        <f t="shared" si="91"/>
        <v>0</v>
      </c>
    </row>
    <row r="345" spans="1:84" x14ac:dyDescent="0.15">
      <c r="A345" s="213">
        <f t="shared" si="84"/>
        <v>331</v>
      </c>
      <c r="B345" s="236"/>
      <c r="C345" s="880"/>
      <c r="D345" s="133"/>
      <c r="E345" s="134"/>
      <c r="F345" s="135"/>
      <c r="G345" s="224"/>
      <c r="H345" s="263"/>
      <c r="I345" s="230"/>
      <c r="J345" s="231"/>
      <c r="K345" s="232"/>
      <c r="L345" s="232"/>
      <c r="M345" s="232"/>
      <c r="N345" s="232"/>
      <c r="O345" s="232"/>
      <c r="P345" s="232"/>
      <c r="Q345" s="233"/>
      <c r="R345" s="257"/>
      <c r="S345" s="257"/>
      <c r="T345" s="259"/>
      <c r="U345" s="214">
        <f t="shared" si="83"/>
        <v>0</v>
      </c>
      <c r="V345" s="218">
        <f t="shared" si="83"/>
        <v>0</v>
      </c>
      <c r="W345" s="218">
        <f t="shared" si="83"/>
        <v>0</v>
      </c>
      <c r="X345" s="218">
        <f t="shared" si="83"/>
        <v>0</v>
      </c>
      <c r="Y345" s="212">
        <f t="shared" si="83"/>
        <v>0</v>
      </c>
      <c r="Z345" s="214">
        <f t="shared" si="81"/>
        <v>0</v>
      </c>
      <c r="AA345" s="218">
        <f t="shared" si="81"/>
        <v>0</v>
      </c>
      <c r="AB345" s="218">
        <f t="shared" si="81"/>
        <v>0</v>
      </c>
      <c r="AC345" s="218">
        <f t="shared" si="81"/>
        <v>0</v>
      </c>
      <c r="AD345" s="212">
        <f t="shared" si="81"/>
        <v>0</v>
      </c>
      <c r="AE345" s="252"/>
      <c r="AF345" s="252"/>
      <c r="AH345" s="249">
        <f t="shared" si="82"/>
        <v>0</v>
      </c>
      <c r="AI345" s="238"/>
      <c r="AJ345" s="238"/>
      <c r="AK345" s="238"/>
      <c r="AL345" s="239"/>
      <c r="AM345" s="254"/>
      <c r="AN345" s="262"/>
      <c r="AO345" s="249">
        <f t="shared" si="85"/>
        <v>0</v>
      </c>
      <c r="AP345" s="238"/>
      <c r="AQ345" s="238"/>
      <c r="AR345" s="238"/>
      <c r="AS345" s="242"/>
      <c r="AT345" s="214">
        <f t="shared" si="92"/>
        <v>0</v>
      </c>
      <c r="AU345" s="238"/>
      <c r="AV345" s="238"/>
      <c r="AW345" s="238"/>
      <c r="AX345" s="239"/>
      <c r="AY345" s="249">
        <f t="shared" si="86"/>
        <v>0</v>
      </c>
      <c r="AZ345" s="238"/>
      <c r="BA345" s="238"/>
      <c r="BB345" s="238"/>
      <c r="BC345" s="246"/>
      <c r="BD345" s="254"/>
      <c r="BE345" s="252"/>
      <c r="BF345" s="249">
        <f t="shared" si="87"/>
        <v>0</v>
      </c>
      <c r="BG345" s="238"/>
      <c r="BH345" s="238"/>
      <c r="BI345" s="238"/>
      <c r="BJ345" s="239"/>
      <c r="BK345" s="249">
        <f t="shared" si="88"/>
        <v>0</v>
      </c>
      <c r="BL345" s="238"/>
      <c r="BM345" s="238"/>
      <c r="BN345" s="238"/>
      <c r="BO345" s="246"/>
      <c r="BP345" s="223">
        <f t="shared" si="89"/>
        <v>0</v>
      </c>
      <c r="BQ345" s="238"/>
      <c r="BR345" s="238"/>
      <c r="BS345" s="238"/>
      <c r="BT345" s="246"/>
      <c r="BU345" s="249">
        <f t="shared" si="90"/>
        <v>0</v>
      </c>
      <c r="BV345" s="238"/>
      <c r="BW345" s="238"/>
      <c r="BX345" s="238"/>
      <c r="BY345" s="246"/>
      <c r="CA345" s="222">
        <v>323</v>
      </c>
      <c r="CF345" s="216">
        <f t="shared" si="91"/>
        <v>0</v>
      </c>
    </row>
    <row r="346" spans="1:84" x14ac:dyDescent="0.15">
      <c r="A346" s="213">
        <f t="shared" si="84"/>
        <v>332</v>
      </c>
      <c r="B346" s="236"/>
      <c r="C346" s="880"/>
      <c r="D346" s="133"/>
      <c r="E346" s="134"/>
      <c r="F346" s="135"/>
      <c r="G346" s="224"/>
      <c r="H346" s="263"/>
      <c r="I346" s="230"/>
      <c r="J346" s="231"/>
      <c r="K346" s="232"/>
      <c r="L346" s="232"/>
      <c r="M346" s="232"/>
      <c r="N346" s="232"/>
      <c r="O346" s="232"/>
      <c r="P346" s="232"/>
      <c r="Q346" s="233"/>
      <c r="R346" s="257"/>
      <c r="S346" s="257"/>
      <c r="T346" s="259"/>
      <c r="U346" s="214">
        <f t="shared" si="83"/>
        <v>0</v>
      </c>
      <c r="V346" s="218">
        <f t="shared" si="83"/>
        <v>0</v>
      </c>
      <c r="W346" s="218">
        <f t="shared" si="83"/>
        <v>0</v>
      </c>
      <c r="X346" s="218">
        <f t="shared" si="83"/>
        <v>0</v>
      </c>
      <c r="Y346" s="212">
        <f t="shared" si="83"/>
        <v>0</v>
      </c>
      <c r="Z346" s="214">
        <f t="shared" si="81"/>
        <v>0</v>
      </c>
      <c r="AA346" s="218">
        <f t="shared" si="81"/>
        <v>0</v>
      </c>
      <c r="AB346" s="218">
        <f t="shared" si="81"/>
        <v>0</v>
      </c>
      <c r="AC346" s="218">
        <f t="shared" si="81"/>
        <v>0</v>
      </c>
      <c r="AD346" s="212">
        <f t="shared" si="81"/>
        <v>0</v>
      </c>
      <c r="AE346" s="252"/>
      <c r="AF346" s="252"/>
      <c r="AH346" s="249">
        <f t="shared" si="82"/>
        <v>0</v>
      </c>
      <c r="AI346" s="238"/>
      <c r="AJ346" s="238"/>
      <c r="AK346" s="238"/>
      <c r="AL346" s="239"/>
      <c r="AM346" s="254"/>
      <c r="AN346" s="262"/>
      <c r="AO346" s="249">
        <f t="shared" si="85"/>
        <v>0</v>
      </c>
      <c r="AP346" s="238"/>
      <c r="AQ346" s="238"/>
      <c r="AR346" s="238"/>
      <c r="AS346" s="242"/>
      <c r="AT346" s="214">
        <f t="shared" si="92"/>
        <v>0</v>
      </c>
      <c r="AU346" s="238"/>
      <c r="AV346" s="238"/>
      <c r="AW346" s="238"/>
      <c r="AX346" s="239"/>
      <c r="AY346" s="249">
        <f t="shared" si="86"/>
        <v>0</v>
      </c>
      <c r="AZ346" s="238"/>
      <c r="BA346" s="238"/>
      <c r="BB346" s="238"/>
      <c r="BC346" s="246"/>
      <c r="BD346" s="254"/>
      <c r="BE346" s="252"/>
      <c r="BF346" s="249">
        <f t="shared" si="87"/>
        <v>0</v>
      </c>
      <c r="BG346" s="238"/>
      <c r="BH346" s="238"/>
      <c r="BI346" s="238"/>
      <c r="BJ346" s="239"/>
      <c r="BK346" s="249">
        <f t="shared" si="88"/>
        <v>0</v>
      </c>
      <c r="BL346" s="238"/>
      <c r="BM346" s="238"/>
      <c r="BN346" s="238"/>
      <c r="BO346" s="246"/>
      <c r="BP346" s="223">
        <f t="shared" si="89"/>
        <v>0</v>
      </c>
      <c r="BQ346" s="238"/>
      <c r="BR346" s="238"/>
      <c r="BS346" s="238"/>
      <c r="BT346" s="246"/>
      <c r="BU346" s="249">
        <f t="shared" si="90"/>
        <v>0</v>
      </c>
      <c r="BV346" s="238"/>
      <c r="BW346" s="238"/>
      <c r="BX346" s="238"/>
      <c r="BY346" s="246"/>
      <c r="CA346" s="222">
        <v>324</v>
      </c>
      <c r="CF346" s="216">
        <f t="shared" si="91"/>
        <v>0</v>
      </c>
    </row>
    <row r="347" spans="1:84" x14ac:dyDescent="0.15">
      <c r="A347" s="213">
        <f t="shared" si="84"/>
        <v>333</v>
      </c>
      <c r="B347" s="236"/>
      <c r="C347" s="136"/>
      <c r="D347" s="133"/>
      <c r="E347" s="134"/>
      <c r="F347" s="135"/>
      <c r="G347" s="224"/>
      <c r="H347" s="263"/>
      <c r="I347" s="230"/>
      <c r="J347" s="231"/>
      <c r="K347" s="232"/>
      <c r="L347" s="232"/>
      <c r="M347" s="232"/>
      <c r="N347" s="232"/>
      <c r="O347" s="232"/>
      <c r="P347" s="232"/>
      <c r="Q347" s="233"/>
      <c r="R347" s="257"/>
      <c r="S347" s="257"/>
      <c r="T347" s="258"/>
      <c r="U347" s="214">
        <f t="shared" si="83"/>
        <v>0</v>
      </c>
      <c r="V347" s="218">
        <f t="shared" si="83"/>
        <v>0</v>
      </c>
      <c r="W347" s="218">
        <f t="shared" si="83"/>
        <v>0</v>
      </c>
      <c r="X347" s="218">
        <f t="shared" si="83"/>
        <v>0</v>
      </c>
      <c r="Y347" s="212">
        <f t="shared" si="83"/>
        <v>0</v>
      </c>
      <c r="Z347" s="215">
        <f t="shared" si="81"/>
        <v>0</v>
      </c>
      <c r="AA347" s="218">
        <f t="shared" si="81"/>
        <v>0</v>
      </c>
      <c r="AB347" s="218">
        <f t="shared" si="81"/>
        <v>0</v>
      </c>
      <c r="AC347" s="218">
        <f t="shared" si="81"/>
        <v>0</v>
      </c>
      <c r="AD347" s="212">
        <f t="shared" si="81"/>
        <v>0</v>
      </c>
      <c r="AE347" s="252"/>
      <c r="AF347" s="252"/>
      <c r="AH347" s="249">
        <f t="shared" si="82"/>
        <v>0</v>
      </c>
      <c r="AI347" s="238"/>
      <c r="AJ347" s="238"/>
      <c r="AK347" s="238"/>
      <c r="AL347" s="239"/>
      <c r="AM347" s="254"/>
      <c r="AN347" s="262"/>
      <c r="AO347" s="249">
        <f t="shared" si="85"/>
        <v>0</v>
      </c>
      <c r="AP347" s="238"/>
      <c r="AQ347" s="238"/>
      <c r="AR347" s="238"/>
      <c r="AS347" s="242"/>
      <c r="AT347" s="214">
        <f t="shared" si="92"/>
        <v>0</v>
      </c>
      <c r="AU347" s="238"/>
      <c r="AV347" s="238"/>
      <c r="AW347" s="238"/>
      <c r="AX347" s="239"/>
      <c r="AY347" s="250">
        <f t="shared" si="86"/>
        <v>0</v>
      </c>
      <c r="AZ347" s="238"/>
      <c r="BA347" s="238"/>
      <c r="BB347" s="238"/>
      <c r="BC347" s="246"/>
      <c r="BD347" s="254"/>
      <c r="BE347" s="252"/>
      <c r="BF347" s="249">
        <f t="shared" si="87"/>
        <v>0</v>
      </c>
      <c r="BG347" s="238"/>
      <c r="BH347" s="238"/>
      <c r="BI347" s="238"/>
      <c r="BJ347" s="239"/>
      <c r="BK347" s="249">
        <f t="shared" si="88"/>
        <v>0</v>
      </c>
      <c r="BL347" s="238"/>
      <c r="BM347" s="238"/>
      <c r="BN347" s="238"/>
      <c r="BO347" s="246"/>
      <c r="BP347" s="223">
        <f t="shared" si="89"/>
        <v>0</v>
      </c>
      <c r="BQ347" s="238"/>
      <c r="BR347" s="238"/>
      <c r="BS347" s="238"/>
      <c r="BT347" s="246"/>
      <c r="BU347" s="249">
        <f t="shared" si="90"/>
        <v>0</v>
      </c>
      <c r="BV347" s="238"/>
      <c r="BW347" s="238"/>
      <c r="BX347" s="238"/>
      <c r="BY347" s="246"/>
      <c r="CA347" s="222">
        <v>325</v>
      </c>
      <c r="CF347" s="216">
        <f t="shared" si="91"/>
        <v>0</v>
      </c>
    </row>
    <row r="348" spans="1:84" x14ac:dyDescent="0.15">
      <c r="A348" s="213">
        <f t="shared" si="84"/>
        <v>334</v>
      </c>
      <c r="B348" s="236"/>
      <c r="C348" s="880"/>
      <c r="D348" s="133"/>
      <c r="E348" s="134"/>
      <c r="F348" s="135"/>
      <c r="G348" s="224"/>
      <c r="H348" s="263"/>
      <c r="I348" s="230"/>
      <c r="J348" s="231"/>
      <c r="K348" s="232"/>
      <c r="L348" s="232"/>
      <c r="M348" s="232"/>
      <c r="N348" s="232"/>
      <c r="O348" s="232"/>
      <c r="P348" s="232"/>
      <c r="Q348" s="233"/>
      <c r="R348" s="257"/>
      <c r="S348" s="257"/>
      <c r="T348" s="259"/>
      <c r="U348" s="214">
        <f t="shared" si="83"/>
        <v>0</v>
      </c>
      <c r="V348" s="218">
        <f t="shared" si="83"/>
        <v>0</v>
      </c>
      <c r="W348" s="218">
        <f t="shared" si="83"/>
        <v>0</v>
      </c>
      <c r="X348" s="218">
        <f t="shared" si="83"/>
        <v>0</v>
      </c>
      <c r="Y348" s="212">
        <f t="shared" si="83"/>
        <v>0</v>
      </c>
      <c r="Z348" s="214">
        <f t="shared" si="81"/>
        <v>0</v>
      </c>
      <c r="AA348" s="218">
        <f t="shared" si="81"/>
        <v>0</v>
      </c>
      <c r="AB348" s="218">
        <f t="shared" si="81"/>
        <v>0</v>
      </c>
      <c r="AC348" s="218">
        <f t="shared" si="81"/>
        <v>0</v>
      </c>
      <c r="AD348" s="212">
        <f t="shared" si="81"/>
        <v>0</v>
      </c>
      <c r="AE348" s="252"/>
      <c r="AF348" s="252"/>
      <c r="AH348" s="249">
        <f t="shared" si="82"/>
        <v>0</v>
      </c>
      <c r="AI348" s="238"/>
      <c r="AJ348" s="238"/>
      <c r="AK348" s="238"/>
      <c r="AL348" s="239"/>
      <c r="AM348" s="254"/>
      <c r="AN348" s="262"/>
      <c r="AO348" s="249">
        <f t="shared" si="85"/>
        <v>0</v>
      </c>
      <c r="AP348" s="238"/>
      <c r="AQ348" s="238"/>
      <c r="AR348" s="238"/>
      <c r="AS348" s="242"/>
      <c r="AT348" s="214">
        <f t="shared" si="92"/>
        <v>0</v>
      </c>
      <c r="AU348" s="238"/>
      <c r="AV348" s="238"/>
      <c r="AW348" s="238"/>
      <c r="AX348" s="239"/>
      <c r="AY348" s="249">
        <f t="shared" si="86"/>
        <v>0</v>
      </c>
      <c r="AZ348" s="238"/>
      <c r="BA348" s="238"/>
      <c r="BB348" s="238"/>
      <c r="BC348" s="246"/>
      <c r="BD348" s="254"/>
      <c r="BE348" s="252"/>
      <c r="BF348" s="249">
        <f t="shared" si="87"/>
        <v>0</v>
      </c>
      <c r="BG348" s="238"/>
      <c r="BH348" s="238"/>
      <c r="BI348" s="238"/>
      <c r="BJ348" s="239"/>
      <c r="BK348" s="249">
        <f t="shared" si="88"/>
        <v>0</v>
      </c>
      <c r="BL348" s="238"/>
      <c r="BM348" s="238"/>
      <c r="BN348" s="238"/>
      <c r="BO348" s="246"/>
      <c r="BP348" s="223">
        <f t="shared" si="89"/>
        <v>0</v>
      </c>
      <c r="BQ348" s="238"/>
      <c r="BR348" s="238"/>
      <c r="BS348" s="238"/>
      <c r="BT348" s="246"/>
      <c r="BU348" s="249">
        <f t="shared" si="90"/>
        <v>0</v>
      </c>
      <c r="BV348" s="238"/>
      <c r="BW348" s="238"/>
      <c r="BX348" s="238"/>
      <c r="BY348" s="246"/>
      <c r="CA348" s="222">
        <v>326</v>
      </c>
      <c r="CF348" s="216">
        <f t="shared" si="91"/>
        <v>0</v>
      </c>
    </row>
    <row r="349" spans="1:84" x14ac:dyDescent="0.15">
      <c r="A349" s="213">
        <f t="shared" si="84"/>
        <v>335</v>
      </c>
      <c r="B349" s="236"/>
      <c r="C349" s="880"/>
      <c r="D349" s="133"/>
      <c r="E349" s="134"/>
      <c r="F349" s="135"/>
      <c r="G349" s="224"/>
      <c r="H349" s="263"/>
      <c r="I349" s="230"/>
      <c r="J349" s="231"/>
      <c r="K349" s="232"/>
      <c r="L349" s="232"/>
      <c r="M349" s="232"/>
      <c r="N349" s="232"/>
      <c r="O349" s="232"/>
      <c r="P349" s="232"/>
      <c r="Q349" s="233"/>
      <c r="R349" s="257"/>
      <c r="S349" s="257"/>
      <c r="T349" s="259"/>
      <c r="U349" s="214">
        <f t="shared" si="83"/>
        <v>0</v>
      </c>
      <c r="V349" s="218">
        <f t="shared" si="83"/>
        <v>0</v>
      </c>
      <c r="W349" s="218">
        <f t="shared" si="83"/>
        <v>0</v>
      </c>
      <c r="X349" s="218">
        <f t="shared" si="83"/>
        <v>0</v>
      </c>
      <c r="Y349" s="212">
        <f t="shared" si="83"/>
        <v>0</v>
      </c>
      <c r="Z349" s="214">
        <f t="shared" si="81"/>
        <v>0</v>
      </c>
      <c r="AA349" s="218">
        <f t="shared" si="81"/>
        <v>0</v>
      </c>
      <c r="AB349" s="218">
        <f t="shared" si="81"/>
        <v>0</v>
      </c>
      <c r="AC349" s="218">
        <f t="shared" si="81"/>
        <v>0</v>
      </c>
      <c r="AD349" s="212">
        <f t="shared" si="81"/>
        <v>0</v>
      </c>
      <c r="AE349" s="252"/>
      <c r="AF349" s="252"/>
      <c r="AH349" s="249">
        <f t="shared" si="82"/>
        <v>0</v>
      </c>
      <c r="AI349" s="238"/>
      <c r="AJ349" s="238"/>
      <c r="AK349" s="238"/>
      <c r="AL349" s="239"/>
      <c r="AM349" s="254"/>
      <c r="AN349" s="262"/>
      <c r="AO349" s="249">
        <f t="shared" si="85"/>
        <v>0</v>
      </c>
      <c r="AP349" s="238"/>
      <c r="AQ349" s="238"/>
      <c r="AR349" s="238"/>
      <c r="AS349" s="242"/>
      <c r="AT349" s="214">
        <f t="shared" si="92"/>
        <v>0</v>
      </c>
      <c r="AU349" s="238"/>
      <c r="AV349" s="238"/>
      <c r="AW349" s="238"/>
      <c r="AX349" s="239"/>
      <c r="AY349" s="249">
        <f t="shared" si="86"/>
        <v>0</v>
      </c>
      <c r="AZ349" s="238"/>
      <c r="BA349" s="238"/>
      <c r="BB349" s="238"/>
      <c r="BC349" s="246"/>
      <c r="BD349" s="254"/>
      <c r="BE349" s="252"/>
      <c r="BF349" s="249">
        <f t="shared" si="87"/>
        <v>0</v>
      </c>
      <c r="BG349" s="238"/>
      <c r="BH349" s="238"/>
      <c r="BI349" s="238"/>
      <c r="BJ349" s="239"/>
      <c r="BK349" s="249">
        <f t="shared" si="88"/>
        <v>0</v>
      </c>
      <c r="BL349" s="238"/>
      <c r="BM349" s="238"/>
      <c r="BN349" s="238"/>
      <c r="BO349" s="246"/>
      <c r="BP349" s="223">
        <f t="shared" si="89"/>
        <v>0</v>
      </c>
      <c r="BQ349" s="238"/>
      <c r="BR349" s="238"/>
      <c r="BS349" s="238"/>
      <c r="BT349" s="246"/>
      <c r="BU349" s="249">
        <f t="shared" si="90"/>
        <v>0</v>
      </c>
      <c r="BV349" s="238"/>
      <c r="BW349" s="238"/>
      <c r="BX349" s="238"/>
      <c r="BY349" s="246"/>
      <c r="CA349" s="222">
        <v>327</v>
      </c>
      <c r="CB349" s="217"/>
      <c r="CC349" s="217"/>
      <c r="CD349" s="217"/>
      <c r="CE349" s="217"/>
      <c r="CF349" s="216">
        <f t="shared" si="91"/>
        <v>0</v>
      </c>
    </row>
    <row r="350" spans="1:84" x14ac:dyDescent="0.15">
      <c r="A350" s="213">
        <f t="shared" si="84"/>
        <v>336</v>
      </c>
      <c r="B350" s="236"/>
      <c r="C350" s="880"/>
      <c r="D350" s="133"/>
      <c r="E350" s="134"/>
      <c r="F350" s="135"/>
      <c r="G350" s="224"/>
      <c r="H350" s="263"/>
      <c r="I350" s="230"/>
      <c r="J350" s="231"/>
      <c r="K350" s="232"/>
      <c r="L350" s="232"/>
      <c r="M350" s="232"/>
      <c r="N350" s="232"/>
      <c r="O350" s="232"/>
      <c r="P350" s="232"/>
      <c r="Q350" s="233"/>
      <c r="R350" s="255"/>
      <c r="S350" s="255"/>
      <c r="T350" s="259"/>
      <c r="U350" s="214">
        <f t="shared" si="83"/>
        <v>0</v>
      </c>
      <c r="V350" s="218">
        <f t="shared" si="83"/>
        <v>0</v>
      </c>
      <c r="W350" s="218">
        <f t="shared" si="83"/>
        <v>0</v>
      </c>
      <c r="X350" s="218">
        <f t="shared" si="83"/>
        <v>0</v>
      </c>
      <c r="Y350" s="212">
        <f t="shared" si="83"/>
        <v>0</v>
      </c>
      <c r="Z350" s="214">
        <f t="shared" si="81"/>
        <v>0</v>
      </c>
      <c r="AA350" s="218">
        <f t="shared" si="81"/>
        <v>0</v>
      </c>
      <c r="AB350" s="218">
        <f t="shared" si="81"/>
        <v>0</v>
      </c>
      <c r="AC350" s="218">
        <f t="shared" si="81"/>
        <v>0</v>
      </c>
      <c r="AD350" s="212">
        <f t="shared" si="81"/>
        <v>0</v>
      </c>
      <c r="AE350" s="252"/>
      <c r="AF350" s="252"/>
      <c r="AH350" s="249">
        <f t="shared" si="82"/>
        <v>0</v>
      </c>
      <c r="AI350" s="238"/>
      <c r="AJ350" s="238"/>
      <c r="AK350" s="238"/>
      <c r="AL350" s="239"/>
      <c r="AM350" s="254"/>
      <c r="AN350" s="262"/>
      <c r="AO350" s="249">
        <f t="shared" si="85"/>
        <v>0</v>
      </c>
      <c r="AP350" s="238"/>
      <c r="AQ350" s="238"/>
      <c r="AR350" s="238"/>
      <c r="AS350" s="242"/>
      <c r="AT350" s="214">
        <f t="shared" si="92"/>
        <v>0</v>
      </c>
      <c r="AU350" s="238"/>
      <c r="AV350" s="238"/>
      <c r="AW350" s="238"/>
      <c r="AX350" s="239"/>
      <c r="AY350" s="249">
        <f t="shared" si="86"/>
        <v>0</v>
      </c>
      <c r="AZ350" s="238"/>
      <c r="BA350" s="238"/>
      <c r="BB350" s="238"/>
      <c r="BC350" s="246"/>
      <c r="BD350" s="254"/>
      <c r="BE350" s="252"/>
      <c r="BF350" s="249">
        <f t="shared" si="87"/>
        <v>0</v>
      </c>
      <c r="BG350" s="238"/>
      <c r="BH350" s="238"/>
      <c r="BI350" s="238"/>
      <c r="BJ350" s="239"/>
      <c r="BK350" s="249">
        <f t="shared" si="88"/>
        <v>0</v>
      </c>
      <c r="BL350" s="238"/>
      <c r="BM350" s="238"/>
      <c r="BN350" s="238"/>
      <c r="BO350" s="246"/>
      <c r="BP350" s="223">
        <f t="shared" si="89"/>
        <v>0</v>
      </c>
      <c r="BQ350" s="238"/>
      <c r="BR350" s="238"/>
      <c r="BS350" s="238"/>
      <c r="BT350" s="246"/>
      <c r="BU350" s="249">
        <f t="shared" si="90"/>
        <v>0</v>
      </c>
      <c r="BV350" s="238"/>
      <c r="BW350" s="238"/>
      <c r="BX350" s="238"/>
      <c r="BY350" s="246"/>
      <c r="CA350" s="222">
        <v>328</v>
      </c>
      <c r="CB350" s="217"/>
      <c r="CC350" s="217"/>
      <c r="CD350" s="217"/>
      <c r="CE350" s="217"/>
      <c r="CF350" s="216">
        <f t="shared" si="91"/>
        <v>0</v>
      </c>
    </row>
    <row r="351" spans="1:84" x14ac:dyDescent="0.15">
      <c r="A351" s="213">
        <f t="shared" si="84"/>
        <v>337</v>
      </c>
      <c r="B351" s="236"/>
      <c r="C351" s="880"/>
      <c r="D351" s="133"/>
      <c r="E351" s="134"/>
      <c r="F351" s="135"/>
      <c r="G351" s="224"/>
      <c r="H351" s="263"/>
      <c r="I351" s="230"/>
      <c r="J351" s="231"/>
      <c r="K351" s="232"/>
      <c r="L351" s="232"/>
      <c r="M351" s="232"/>
      <c r="N351" s="232"/>
      <c r="O351" s="232"/>
      <c r="P351" s="232"/>
      <c r="Q351" s="233"/>
      <c r="R351" s="255"/>
      <c r="S351" s="255"/>
      <c r="T351" s="259"/>
      <c r="U351" s="214">
        <f t="shared" si="83"/>
        <v>0</v>
      </c>
      <c r="V351" s="218">
        <f t="shared" si="83"/>
        <v>0</v>
      </c>
      <c r="W351" s="218">
        <f t="shared" si="83"/>
        <v>0</v>
      </c>
      <c r="X351" s="218">
        <f t="shared" si="83"/>
        <v>0</v>
      </c>
      <c r="Y351" s="212">
        <f t="shared" si="83"/>
        <v>0</v>
      </c>
      <c r="Z351" s="214">
        <f t="shared" si="81"/>
        <v>0</v>
      </c>
      <c r="AA351" s="218">
        <f t="shared" si="81"/>
        <v>0</v>
      </c>
      <c r="AB351" s="218">
        <f t="shared" si="81"/>
        <v>0</v>
      </c>
      <c r="AC351" s="218">
        <f t="shared" si="81"/>
        <v>0</v>
      </c>
      <c r="AD351" s="212">
        <f t="shared" si="81"/>
        <v>0</v>
      </c>
      <c r="AE351" s="252"/>
      <c r="AF351" s="252"/>
      <c r="AH351" s="249">
        <f t="shared" si="82"/>
        <v>0</v>
      </c>
      <c r="AI351" s="238"/>
      <c r="AJ351" s="238"/>
      <c r="AK351" s="238"/>
      <c r="AL351" s="239"/>
      <c r="AM351" s="254"/>
      <c r="AN351" s="262"/>
      <c r="AO351" s="249">
        <f t="shared" si="85"/>
        <v>0</v>
      </c>
      <c r="AP351" s="238"/>
      <c r="AQ351" s="238"/>
      <c r="AR351" s="238"/>
      <c r="AS351" s="242"/>
      <c r="AT351" s="214">
        <f t="shared" si="92"/>
        <v>0</v>
      </c>
      <c r="AU351" s="238"/>
      <c r="AV351" s="238"/>
      <c r="AW351" s="238"/>
      <c r="AX351" s="239"/>
      <c r="AY351" s="249">
        <f t="shared" si="86"/>
        <v>0</v>
      </c>
      <c r="AZ351" s="238"/>
      <c r="BA351" s="238"/>
      <c r="BB351" s="238"/>
      <c r="BC351" s="246"/>
      <c r="BD351" s="254"/>
      <c r="BE351" s="252"/>
      <c r="BF351" s="249">
        <f t="shared" si="87"/>
        <v>0</v>
      </c>
      <c r="BG351" s="238"/>
      <c r="BH351" s="238"/>
      <c r="BI351" s="238"/>
      <c r="BJ351" s="239"/>
      <c r="BK351" s="249">
        <f t="shared" si="88"/>
        <v>0</v>
      </c>
      <c r="BL351" s="238"/>
      <c r="BM351" s="238"/>
      <c r="BN351" s="238"/>
      <c r="BO351" s="246"/>
      <c r="BP351" s="223">
        <f t="shared" si="89"/>
        <v>0</v>
      </c>
      <c r="BQ351" s="238"/>
      <c r="BR351" s="238"/>
      <c r="BS351" s="238"/>
      <c r="BT351" s="246"/>
      <c r="BU351" s="249">
        <f t="shared" si="90"/>
        <v>0</v>
      </c>
      <c r="BV351" s="238"/>
      <c r="BW351" s="238"/>
      <c r="BX351" s="238"/>
      <c r="BY351" s="246"/>
      <c r="CA351" s="222">
        <v>329</v>
      </c>
      <c r="CB351" s="217"/>
      <c r="CC351" s="217"/>
      <c r="CD351" s="217"/>
      <c r="CE351" s="217"/>
      <c r="CF351" s="216">
        <f t="shared" si="91"/>
        <v>0</v>
      </c>
    </row>
    <row r="352" spans="1:84" x14ac:dyDescent="0.15">
      <c r="A352" s="213">
        <f t="shared" si="84"/>
        <v>338</v>
      </c>
      <c r="B352" s="236"/>
      <c r="C352" s="880"/>
      <c r="D352" s="133"/>
      <c r="E352" s="134"/>
      <c r="F352" s="135"/>
      <c r="G352" s="224"/>
      <c r="H352" s="263"/>
      <c r="I352" s="230"/>
      <c r="J352" s="231"/>
      <c r="K352" s="232"/>
      <c r="L352" s="232"/>
      <c r="M352" s="232"/>
      <c r="N352" s="232"/>
      <c r="O352" s="232"/>
      <c r="P352" s="232"/>
      <c r="Q352" s="233"/>
      <c r="R352" s="257"/>
      <c r="S352" s="257"/>
      <c r="T352" s="259"/>
      <c r="U352" s="214">
        <f t="shared" si="83"/>
        <v>0</v>
      </c>
      <c r="V352" s="218">
        <f t="shared" si="83"/>
        <v>0</v>
      </c>
      <c r="W352" s="218">
        <f t="shared" si="83"/>
        <v>0</v>
      </c>
      <c r="X352" s="218">
        <f t="shared" si="83"/>
        <v>0</v>
      </c>
      <c r="Y352" s="212">
        <f t="shared" si="83"/>
        <v>0</v>
      </c>
      <c r="Z352" s="214">
        <f t="shared" si="81"/>
        <v>0</v>
      </c>
      <c r="AA352" s="218">
        <f t="shared" si="81"/>
        <v>0</v>
      </c>
      <c r="AB352" s="218">
        <f t="shared" si="81"/>
        <v>0</v>
      </c>
      <c r="AC352" s="218">
        <f t="shared" si="81"/>
        <v>0</v>
      </c>
      <c r="AD352" s="212">
        <f t="shared" si="81"/>
        <v>0</v>
      </c>
      <c r="AE352" s="252"/>
      <c r="AF352" s="252"/>
      <c r="AH352" s="249">
        <f t="shared" si="82"/>
        <v>0</v>
      </c>
      <c r="AI352" s="238"/>
      <c r="AJ352" s="238"/>
      <c r="AK352" s="238"/>
      <c r="AL352" s="239"/>
      <c r="AM352" s="254"/>
      <c r="AN352" s="262"/>
      <c r="AO352" s="249">
        <f t="shared" si="85"/>
        <v>0</v>
      </c>
      <c r="AP352" s="238"/>
      <c r="AQ352" s="238"/>
      <c r="AR352" s="238"/>
      <c r="AS352" s="242"/>
      <c r="AT352" s="214">
        <f t="shared" si="92"/>
        <v>0</v>
      </c>
      <c r="AU352" s="238"/>
      <c r="AV352" s="238"/>
      <c r="AW352" s="238"/>
      <c r="AX352" s="239"/>
      <c r="AY352" s="249">
        <f t="shared" si="86"/>
        <v>0</v>
      </c>
      <c r="AZ352" s="238"/>
      <c r="BA352" s="238"/>
      <c r="BB352" s="238"/>
      <c r="BC352" s="246"/>
      <c r="BD352" s="254"/>
      <c r="BE352" s="252"/>
      <c r="BF352" s="249">
        <f t="shared" si="87"/>
        <v>0</v>
      </c>
      <c r="BG352" s="238"/>
      <c r="BH352" s="238"/>
      <c r="BI352" s="238"/>
      <c r="BJ352" s="239"/>
      <c r="BK352" s="249">
        <f t="shared" si="88"/>
        <v>0</v>
      </c>
      <c r="BL352" s="238"/>
      <c r="BM352" s="238"/>
      <c r="BN352" s="238"/>
      <c r="BO352" s="246"/>
      <c r="BP352" s="223">
        <f t="shared" si="89"/>
        <v>0</v>
      </c>
      <c r="BQ352" s="238"/>
      <c r="BR352" s="238"/>
      <c r="BS352" s="238"/>
      <c r="BT352" s="246"/>
      <c r="BU352" s="249">
        <f t="shared" si="90"/>
        <v>0</v>
      </c>
      <c r="BV352" s="238"/>
      <c r="BW352" s="238"/>
      <c r="BX352" s="238"/>
      <c r="BY352" s="246"/>
      <c r="CA352" s="222">
        <v>330</v>
      </c>
      <c r="CB352" s="217"/>
      <c r="CC352" s="217"/>
      <c r="CD352" s="217"/>
      <c r="CE352" s="217"/>
      <c r="CF352" s="216">
        <f t="shared" si="91"/>
        <v>0</v>
      </c>
    </row>
    <row r="353" spans="1:84" x14ac:dyDescent="0.15">
      <c r="A353" s="213">
        <f t="shared" si="84"/>
        <v>339</v>
      </c>
      <c r="B353" s="236"/>
      <c r="C353" s="880"/>
      <c r="D353" s="133"/>
      <c r="E353" s="134"/>
      <c r="F353" s="135"/>
      <c r="G353" s="224"/>
      <c r="H353" s="263"/>
      <c r="I353" s="230"/>
      <c r="J353" s="231"/>
      <c r="K353" s="232"/>
      <c r="L353" s="232"/>
      <c r="M353" s="232"/>
      <c r="N353" s="232"/>
      <c r="O353" s="232"/>
      <c r="P353" s="232"/>
      <c r="Q353" s="233"/>
      <c r="R353" s="255"/>
      <c r="S353" s="255"/>
      <c r="T353" s="259"/>
      <c r="U353" s="214">
        <f t="shared" si="83"/>
        <v>0</v>
      </c>
      <c r="V353" s="218">
        <f t="shared" si="83"/>
        <v>0</v>
      </c>
      <c r="W353" s="218">
        <f t="shared" si="83"/>
        <v>0</v>
      </c>
      <c r="X353" s="218">
        <f t="shared" si="83"/>
        <v>0</v>
      </c>
      <c r="Y353" s="212">
        <f t="shared" si="83"/>
        <v>0</v>
      </c>
      <c r="Z353" s="214">
        <f t="shared" si="81"/>
        <v>0</v>
      </c>
      <c r="AA353" s="218">
        <f t="shared" si="81"/>
        <v>0</v>
      </c>
      <c r="AB353" s="218">
        <f t="shared" si="81"/>
        <v>0</v>
      </c>
      <c r="AC353" s="218">
        <f t="shared" si="81"/>
        <v>0</v>
      </c>
      <c r="AD353" s="212">
        <f t="shared" si="81"/>
        <v>0</v>
      </c>
      <c r="AE353" s="252"/>
      <c r="AF353" s="252"/>
      <c r="AH353" s="249">
        <f t="shared" si="82"/>
        <v>0</v>
      </c>
      <c r="AI353" s="238"/>
      <c r="AJ353" s="238"/>
      <c r="AK353" s="238"/>
      <c r="AL353" s="239"/>
      <c r="AM353" s="254"/>
      <c r="AN353" s="262"/>
      <c r="AO353" s="249">
        <f t="shared" si="85"/>
        <v>0</v>
      </c>
      <c r="AP353" s="238"/>
      <c r="AQ353" s="238"/>
      <c r="AR353" s="238"/>
      <c r="AS353" s="242"/>
      <c r="AT353" s="214">
        <f t="shared" si="92"/>
        <v>0</v>
      </c>
      <c r="AU353" s="238"/>
      <c r="AV353" s="238"/>
      <c r="AW353" s="238"/>
      <c r="AX353" s="239"/>
      <c r="AY353" s="249">
        <f t="shared" si="86"/>
        <v>0</v>
      </c>
      <c r="AZ353" s="238"/>
      <c r="BA353" s="238"/>
      <c r="BB353" s="238"/>
      <c r="BC353" s="246"/>
      <c r="BD353" s="254"/>
      <c r="BE353" s="252"/>
      <c r="BF353" s="249">
        <f t="shared" si="87"/>
        <v>0</v>
      </c>
      <c r="BG353" s="238"/>
      <c r="BH353" s="238"/>
      <c r="BI353" s="238"/>
      <c r="BJ353" s="239"/>
      <c r="BK353" s="249">
        <f t="shared" si="88"/>
        <v>0</v>
      </c>
      <c r="BL353" s="238"/>
      <c r="BM353" s="238"/>
      <c r="BN353" s="238"/>
      <c r="BO353" s="246"/>
      <c r="BP353" s="223">
        <f t="shared" si="89"/>
        <v>0</v>
      </c>
      <c r="BQ353" s="238"/>
      <c r="BR353" s="238"/>
      <c r="BS353" s="238"/>
      <c r="BT353" s="246"/>
      <c r="BU353" s="249">
        <f t="shared" si="90"/>
        <v>0</v>
      </c>
      <c r="BV353" s="238"/>
      <c r="BW353" s="238"/>
      <c r="BX353" s="238"/>
      <c r="BY353" s="246"/>
      <c r="CA353" s="222">
        <v>331</v>
      </c>
      <c r="CB353" s="217"/>
      <c r="CC353" s="217"/>
      <c r="CD353" s="217"/>
      <c r="CE353" s="217"/>
      <c r="CF353" s="216">
        <f t="shared" si="91"/>
        <v>0</v>
      </c>
    </row>
    <row r="354" spans="1:84" x14ac:dyDescent="0.15">
      <c r="A354" s="213">
        <f t="shared" si="84"/>
        <v>340</v>
      </c>
      <c r="B354" s="236"/>
      <c r="C354" s="880"/>
      <c r="D354" s="133"/>
      <c r="E354" s="134"/>
      <c r="F354" s="135"/>
      <c r="G354" s="224"/>
      <c r="H354" s="263"/>
      <c r="I354" s="230"/>
      <c r="J354" s="231"/>
      <c r="K354" s="232"/>
      <c r="L354" s="232"/>
      <c r="M354" s="232"/>
      <c r="N354" s="232"/>
      <c r="O354" s="232"/>
      <c r="P354" s="232"/>
      <c r="Q354" s="233"/>
      <c r="R354" s="255"/>
      <c r="S354" s="255"/>
      <c r="T354" s="258"/>
      <c r="U354" s="214">
        <f t="shared" si="83"/>
        <v>0</v>
      </c>
      <c r="V354" s="218">
        <f t="shared" si="83"/>
        <v>0</v>
      </c>
      <c r="W354" s="218">
        <f t="shared" si="83"/>
        <v>0</v>
      </c>
      <c r="X354" s="218">
        <f t="shared" si="83"/>
        <v>0</v>
      </c>
      <c r="Y354" s="212">
        <f t="shared" si="83"/>
        <v>0</v>
      </c>
      <c r="Z354" s="214">
        <f t="shared" si="81"/>
        <v>0</v>
      </c>
      <c r="AA354" s="218">
        <f t="shared" si="81"/>
        <v>0</v>
      </c>
      <c r="AB354" s="218">
        <f t="shared" si="81"/>
        <v>0</v>
      </c>
      <c r="AC354" s="218">
        <f t="shared" si="81"/>
        <v>0</v>
      </c>
      <c r="AD354" s="212">
        <f t="shared" si="81"/>
        <v>0</v>
      </c>
      <c r="AE354" s="252"/>
      <c r="AF354" s="252"/>
      <c r="AH354" s="249">
        <f t="shared" si="82"/>
        <v>0</v>
      </c>
      <c r="AI354" s="238"/>
      <c r="AJ354" s="238"/>
      <c r="AK354" s="238"/>
      <c r="AL354" s="239"/>
      <c r="AM354" s="254"/>
      <c r="AN354" s="262"/>
      <c r="AO354" s="249">
        <f t="shared" si="85"/>
        <v>0</v>
      </c>
      <c r="AP354" s="238"/>
      <c r="AQ354" s="238"/>
      <c r="AR354" s="238"/>
      <c r="AS354" s="242"/>
      <c r="AT354" s="214">
        <f t="shared" si="92"/>
        <v>0</v>
      </c>
      <c r="AU354" s="238"/>
      <c r="AV354" s="238"/>
      <c r="AW354" s="238"/>
      <c r="AX354" s="239"/>
      <c r="AY354" s="249">
        <f t="shared" si="86"/>
        <v>0</v>
      </c>
      <c r="AZ354" s="238"/>
      <c r="BA354" s="238"/>
      <c r="BB354" s="238"/>
      <c r="BC354" s="246"/>
      <c r="BD354" s="254"/>
      <c r="BE354" s="252"/>
      <c r="BF354" s="249">
        <f t="shared" si="87"/>
        <v>0</v>
      </c>
      <c r="BG354" s="238"/>
      <c r="BH354" s="238"/>
      <c r="BI354" s="238"/>
      <c r="BJ354" s="239"/>
      <c r="BK354" s="249">
        <f t="shared" si="88"/>
        <v>0</v>
      </c>
      <c r="BL354" s="238"/>
      <c r="BM354" s="238"/>
      <c r="BN354" s="238"/>
      <c r="BO354" s="246"/>
      <c r="BP354" s="223">
        <f t="shared" si="89"/>
        <v>0</v>
      </c>
      <c r="BQ354" s="238"/>
      <c r="BR354" s="238"/>
      <c r="BS354" s="238"/>
      <c r="BT354" s="246"/>
      <c r="BU354" s="249">
        <f t="shared" si="90"/>
        <v>0</v>
      </c>
      <c r="BV354" s="238"/>
      <c r="BW354" s="238"/>
      <c r="BX354" s="238"/>
      <c r="BY354" s="246"/>
      <c r="CA354" s="222">
        <v>332</v>
      </c>
      <c r="CB354" s="217"/>
      <c r="CC354" s="217"/>
      <c r="CD354" s="217"/>
      <c r="CE354" s="217"/>
      <c r="CF354" s="216">
        <f t="shared" si="91"/>
        <v>0</v>
      </c>
    </row>
    <row r="355" spans="1:84" x14ac:dyDescent="0.15">
      <c r="A355" s="213">
        <f t="shared" si="84"/>
        <v>341</v>
      </c>
      <c r="B355" s="236"/>
      <c r="C355" s="880"/>
      <c r="D355" s="133"/>
      <c r="E355" s="134"/>
      <c r="F355" s="135"/>
      <c r="G355" s="224"/>
      <c r="H355" s="263"/>
      <c r="I355" s="230"/>
      <c r="J355" s="231"/>
      <c r="K355" s="232"/>
      <c r="L355" s="232"/>
      <c r="M355" s="232"/>
      <c r="N355" s="232"/>
      <c r="O355" s="232"/>
      <c r="P355" s="232"/>
      <c r="Q355" s="233"/>
      <c r="R355" s="255"/>
      <c r="S355" s="255"/>
      <c r="T355" s="258"/>
      <c r="U355" s="214">
        <f t="shared" si="83"/>
        <v>0</v>
      </c>
      <c r="V355" s="218">
        <f t="shared" si="83"/>
        <v>0</v>
      </c>
      <c r="W355" s="218">
        <f t="shared" si="83"/>
        <v>0</v>
      </c>
      <c r="X355" s="218">
        <f t="shared" si="83"/>
        <v>0</v>
      </c>
      <c r="Y355" s="212">
        <f t="shared" si="83"/>
        <v>0</v>
      </c>
      <c r="Z355" s="214">
        <f t="shared" si="81"/>
        <v>0</v>
      </c>
      <c r="AA355" s="218">
        <f t="shared" si="81"/>
        <v>0</v>
      </c>
      <c r="AB355" s="218">
        <f t="shared" si="81"/>
        <v>0</v>
      </c>
      <c r="AC355" s="218">
        <f t="shared" si="81"/>
        <v>0</v>
      </c>
      <c r="AD355" s="212">
        <f t="shared" si="81"/>
        <v>0</v>
      </c>
      <c r="AE355" s="252"/>
      <c r="AF355" s="252"/>
      <c r="AH355" s="249">
        <f t="shared" si="82"/>
        <v>0</v>
      </c>
      <c r="AI355" s="238"/>
      <c r="AJ355" s="238"/>
      <c r="AK355" s="238"/>
      <c r="AL355" s="239"/>
      <c r="AM355" s="254"/>
      <c r="AN355" s="262"/>
      <c r="AO355" s="249">
        <f t="shared" si="85"/>
        <v>0</v>
      </c>
      <c r="AP355" s="238"/>
      <c r="AQ355" s="238"/>
      <c r="AR355" s="238"/>
      <c r="AS355" s="242"/>
      <c r="AT355" s="214">
        <f t="shared" si="92"/>
        <v>0</v>
      </c>
      <c r="AU355" s="238"/>
      <c r="AV355" s="238"/>
      <c r="AW355" s="238"/>
      <c r="AX355" s="239"/>
      <c r="AY355" s="249">
        <f t="shared" si="86"/>
        <v>0</v>
      </c>
      <c r="AZ355" s="238"/>
      <c r="BA355" s="238"/>
      <c r="BB355" s="238"/>
      <c r="BC355" s="246"/>
      <c r="BD355" s="254"/>
      <c r="BE355" s="252"/>
      <c r="BF355" s="249">
        <f t="shared" si="87"/>
        <v>0</v>
      </c>
      <c r="BG355" s="238"/>
      <c r="BH355" s="238"/>
      <c r="BI355" s="238"/>
      <c r="BJ355" s="239"/>
      <c r="BK355" s="249">
        <f t="shared" si="88"/>
        <v>0</v>
      </c>
      <c r="BL355" s="238"/>
      <c r="BM355" s="238"/>
      <c r="BN355" s="238"/>
      <c r="BO355" s="246"/>
      <c r="BP355" s="223">
        <f t="shared" si="89"/>
        <v>0</v>
      </c>
      <c r="BQ355" s="238"/>
      <c r="BR355" s="238"/>
      <c r="BS355" s="238"/>
      <c r="BT355" s="246"/>
      <c r="BU355" s="249">
        <f t="shared" si="90"/>
        <v>0</v>
      </c>
      <c r="BV355" s="238"/>
      <c r="BW355" s="238"/>
      <c r="BX355" s="238"/>
      <c r="BY355" s="246"/>
      <c r="CA355" s="222">
        <v>333</v>
      </c>
      <c r="CB355" s="217"/>
      <c r="CC355" s="217"/>
      <c r="CD355" s="217"/>
      <c r="CE355" s="217"/>
      <c r="CF355" s="216">
        <f t="shared" si="91"/>
        <v>0</v>
      </c>
    </row>
    <row r="356" spans="1:84" x14ac:dyDescent="0.15">
      <c r="A356" s="213">
        <f t="shared" si="84"/>
        <v>342</v>
      </c>
      <c r="B356" s="236"/>
      <c r="C356" s="880"/>
      <c r="D356" s="133"/>
      <c r="E356" s="134"/>
      <c r="F356" s="135"/>
      <c r="G356" s="224"/>
      <c r="H356" s="263"/>
      <c r="I356" s="230"/>
      <c r="J356" s="231"/>
      <c r="K356" s="232"/>
      <c r="L356" s="232"/>
      <c r="M356" s="232"/>
      <c r="N356" s="232"/>
      <c r="O356" s="232"/>
      <c r="P356" s="232"/>
      <c r="Q356" s="233"/>
      <c r="R356" s="255"/>
      <c r="S356" s="255"/>
      <c r="T356" s="258"/>
      <c r="U356" s="214">
        <f t="shared" si="83"/>
        <v>0</v>
      </c>
      <c r="V356" s="218">
        <f t="shared" si="83"/>
        <v>0</v>
      </c>
      <c r="W356" s="218">
        <f t="shared" si="83"/>
        <v>0</v>
      </c>
      <c r="X356" s="218">
        <f t="shared" si="83"/>
        <v>0</v>
      </c>
      <c r="Y356" s="212">
        <f t="shared" si="83"/>
        <v>0</v>
      </c>
      <c r="Z356" s="214">
        <f t="shared" si="81"/>
        <v>0</v>
      </c>
      <c r="AA356" s="218">
        <f t="shared" si="81"/>
        <v>0</v>
      </c>
      <c r="AB356" s="218">
        <f t="shared" si="81"/>
        <v>0</v>
      </c>
      <c r="AC356" s="218">
        <f t="shared" si="81"/>
        <v>0</v>
      </c>
      <c r="AD356" s="212">
        <f t="shared" si="81"/>
        <v>0</v>
      </c>
      <c r="AE356" s="252"/>
      <c r="AF356" s="252"/>
      <c r="AH356" s="249">
        <f t="shared" si="82"/>
        <v>0</v>
      </c>
      <c r="AI356" s="238"/>
      <c r="AJ356" s="238"/>
      <c r="AK356" s="238"/>
      <c r="AL356" s="239"/>
      <c r="AM356" s="254"/>
      <c r="AN356" s="262"/>
      <c r="AO356" s="249">
        <f t="shared" si="85"/>
        <v>0</v>
      </c>
      <c r="AP356" s="238"/>
      <c r="AQ356" s="238"/>
      <c r="AR356" s="238"/>
      <c r="AS356" s="242"/>
      <c r="AT356" s="214">
        <f t="shared" si="92"/>
        <v>0</v>
      </c>
      <c r="AU356" s="238"/>
      <c r="AV356" s="238"/>
      <c r="AW356" s="238"/>
      <c r="AX356" s="239"/>
      <c r="AY356" s="249">
        <f t="shared" si="86"/>
        <v>0</v>
      </c>
      <c r="AZ356" s="238"/>
      <c r="BA356" s="238"/>
      <c r="BB356" s="238"/>
      <c r="BC356" s="246"/>
      <c r="BD356" s="254"/>
      <c r="BE356" s="252"/>
      <c r="BF356" s="249">
        <f t="shared" si="87"/>
        <v>0</v>
      </c>
      <c r="BG356" s="238"/>
      <c r="BH356" s="238"/>
      <c r="BI356" s="238"/>
      <c r="BJ356" s="239"/>
      <c r="BK356" s="249">
        <f t="shared" si="88"/>
        <v>0</v>
      </c>
      <c r="BL356" s="238"/>
      <c r="BM356" s="238"/>
      <c r="BN356" s="238"/>
      <c r="BO356" s="246"/>
      <c r="BP356" s="223">
        <f t="shared" si="89"/>
        <v>0</v>
      </c>
      <c r="BQ356" s="238"/>
      <c r="BR356" s="238"/>
      <c r="BS356" s="238"/>
      <c r="BT356" s="246"/>
      <c r="BU356" s="249">
        <f t="shared" si="90"/>
        <v>0</v>
      </c>
      <c r="BV356" s="238"/>
      <c r="BW356" s="238"/>
      <c r="BX356" s="238"/>
      <c r="BY356" s="246"/>
      <c r="CA356" s="222">
        <v>334</v>
      </c>
      <c r="CB356" s="217"/>
      <c r="CC356" s="217"/>
      <c r="CD356" s="217"/>
      <c r="CE356" s="217"/>
      <c r="CF356" s="216">
        <f t="shared" si="91"/>
        <v>0</v>
      </c>
    </row>
    <row r="357" spans="1:84" x14ac:dyDescent="0.15">
      <c r="A357" s="213">
        <f t="shared" si="84"/>
        <v>343</v>
      </c>
      <c r="B357" s="236"/>
      <c r="C357" s="136"/>
      <c r="D357" s="133"/>
      <c r="E357" s="134"/>
      <c r="F357" s="135"/>
      <c r="G357" s="224"/>
      <c r="H357" s="263"/>
      <c r="I357" s="230"/>
      <c r="J357" s="231"/>
      <c r="K357" s="232"/>
      <c r="L357" s="232"/>
      <c r="M357" s="232"/>
      <c r="N357" s="232"/>
      <c r="O357" s="232"/>
      <c r="P357" s="232"/>
      <c r="Q357" s="233"/>
      <c r="R357" s="255"/>
      <c r="S357" s="255"/>
      <c r="T357" s="258"/>
      <c r="U357" s="214">
        <f t="shared" si="83"/>
        <v>0</v>
      </c>
      <c r="V357" s="218">
        <f t="shared" si="83"/>
        <v>0</v>
      </c>
      <c r="W357" s="218">
        <f t="shared" si="83"/>
        <v>0</v>
      </c>
      <c r="X357" s="218">
        <f t="shared" si="83"/>
        <v>0</v>
      </c>
      <c r="Y357" s="212">
        <f t="shared" si="83"/>
        <v>0</v>
      </c>
      <c r="Z357" s="214">
        <f t="shared" si="81"/>
        <v>0</v>
      </c>
      <c r="AA357" s="218">
        <f t="shared" si="81"/>
        <v>0</v>
      </c>
      <c r="AB357" s="218">
        <f t="shared" si="81"/>
        <v>0</v>
      </c>
      <c r="AC357" s="218">
        <f t="shared" si="81"/>
        <v>0</v>
      </c>
      <c r="AD357" s="212">
        <f t="shared" si="81"/>
        <v>0</v>
      </c>
      <c r="AE357" s="252"/>
      <c r="AF357" s="252"/>
      <c r="AH357" s="249">
        <f t="shared" si="82"/>
        <v>0</v>
      </c>
      <c r="AI357" s="238"/>
      <c r="AJ357" s="238"/>
      <c r="AK357" s="238"/>
      <c r="AL357" s="239"/>
      <c r="AM357" s="254"/>
      <c r="AN357" s="262"/>
      <c r="AO357" s="249">
        <f t="shared" si="85"/>
        <v>0</v>
      </c>
      <c r="AP357" s="238"/>
      <c r="AQ357" s="238"/>
      <c r="AR357" s="238"/>
      <c r="AS357" s="242"/>
      <c r="AT357" s="214">
        <f t="shared" si="92"/>
        <v>0</v>
      </c>
      <c r="AU357" s="238"/>
      <c r="AV357" s="238"/>
      <c r="AW357" s="238"/>
      <c r="AX357" s="239"/>
      <c r="AY357" s="249">
        <f t="shared" si="86"/>
        <v>0</v>
      </c>
      <c r="AZ357" s="238"/>
      <c r="BA357" s="238"/>
      <c r="BB357" s="238"/>
      <c r="BC357" s="246"/>
      <c r="BD357" s="254"/>
      <c r="BE357" s="252"/>
      <c r="BF357" s="249">
        <f t="shared" si="87"/>
        <v>0</v>
      </c>
      <c r="BG357" s="238"/>
      <c r="BH357" s="238"/>
      <c r="BI357" s="238"/>
      <c r="BJ357" s="239"/>
      <c r="BK357" s="249">
        <f t="shared" si="88"/>
        <v>0</v>
      </c>
      <c r="BL357" s="238"/>
      <c r="BM357" s="238"/>
      <c r="BN357" s="238"/>
      <c r="BO357" s="246"/>
      <c r="BP357" s="223">
        <f t="shared" si="89"/>
        <v>0</v>
      </c>
      <c r="BQ357" s="238"/>
      <c r="BR357" s="238"/>
      <c r="BS357" s="238"/>
      <c r="BT357" s="246"/>
      <c r="BU357" s="249">
        <f t="shared" si="90"/>
        <v>0</v>
      </c>
      <c r="BV357" s="238"/>
      <c r="BW357" s="238"/>
      <c r="BX357" s="238"/>
      <c r="BY357" s="246"/>
      <c r="CA357" s="222">
        <v>335</v>
      </c>
      <c r="CB357" s="217"/>
      <c r="CC357" s="217"/>
      <c r="CD357" s="217"/>
      <c r="CE357" s="217"/>
      <c r="CF357" s="216">
        <f t="shared" si="91"/>
        <v>0</v>
      </c>
    </row>
    <row r="358" spans="1:84" x14ac:dyDescent="0.15">
      <c r="A358" s="213">
        <f t="shared" si="84"/>
        <v>344</v>
      </c>
      <c r="B358" s="236"/>
      <c r="C358" s="880"/>
      <c r="D358" s="133"/>
      <c r="E358" s="134"/>
      <c r="F358" s="135"/>
      <c r="G358" s="224"/>
      <c r="H358" s="263"/>
      <c r="I358" s="230"/>
      <c r="J358" s="231"/>
      <c r="K358" s="232"/>
      <c r="L358" s="232"/>
      <c r="M358" s="232"/>
      <c r="N358" s="232"/>
      <c r="O358" s="232"/>
      <c r="P358" s="232"/>
      <c r="Q358" s="233"/>
      <c r="R358" s="255"/>
      <c r="S358" s="255"/>
      <c r="T358" s="258"/>
      <c r="U358" s="214">
        <f t="shared" si="83"/>
        <v>0</v>
      </c>
      <c r="V358" s="218">
        <f t="shared" si="83"/>
        <v>0</v>
      </c>
      <c r="W358" s="218">
        <f t="shared" si="83"/>
        <v>0</v>
      </c>
      <c r="X358" s="218">
        <f t="shared" si="83"/>
        <v>0</v>
      </c>
      <c r="Y358" s="212">
        <f t="shared" si="83"/>
        <v>0</v>
      </c>
      <c r="Z358" s="214">
        <f t="shared" si="81"/>
        <v>0</v>
      </c>
      <c r="AA358" s="218">
        <f t="shared" si="81"/>
        <v>0</v>
      </c>
      <c r="AB358" s="218">
        <f t="shared" si="81"/>
        <v>0</v>
      </c>
      <c r="AC358" s="218">
        <f t="shared" si="81"/>
        <v>0</v>
      </c>
      <c r="AD358" s="212">
        <f t="shared" si="81"/>
        <v>0</v>
      </c>
      <c r="AE358" s="252"/>
      <c r="AF358" s="252"/>
      <c r="AH358" s="249">
        <f t="shared" si="82"/>
        <v>0</v>
      </c>
      <c r="AI358" s="238"/>
      <c r="AJ358" s="238"/>
      <c r="AK358" s="238"/>
      <c r="AL358" s="239"/>
      <c r="AM358" s="254"/>
      <c r="AN358" s="262"/>
      <c r="AO358" s="249">
        <f t="shared" si="85"/>
        <v>0</v>
      </c>
      <c r="AP358" s="238"/>
      <c r="AQ358" s="238"/>
      <c r="AR358" s="238"/>
      <c r="AS358" s="242"/>
      <c r="AT358" s="214">
        <f t="shared" si="92"/>
        <v>0</v>
      </c>
      <c r="AU358" s="238"/>
      <c r="AV358" s="238"/>
      <c r="AW358" s="238"/>
      <c r="AX358" s="239"/>
      <c r="AY358" s="249">
        <f t="shared" si="86"/>
        <v>0</v>
      </c>
      <c r="AZ358" s="238"/>
      <c r="BA358" s="238"/>
      <c r="BB358" s="238"/>
      <c r="BC358" s="246"/>
      <c r="BD358" s="254"/>
      <c r="BE358" s="252"/>
      <c r="BF358" s="249">
        <f t="shared" si="87"/>
        <v>0</v>
      </c>
      <c r="BG358" s="238"/>
      <c r="BH358" s="238"/>
      <c r="BI358" s="238"/>
      <c r="BJ358" s="239"/>
      <c r="BK358" s="249">
        <f t="shared" si="88"/>
        <v>0</v>
      </c>
      <c r="BL358" s="238"/>
      <c r="BM358" s="238"/>
      <c r="BN358" s="238"/>
      <c r="BO358" s="246"/>
      <c r="BP358" s="223">
        <f t="shared" si="89"/>
        <v>0</v>
      </c>
      <c r="BQ358" s="238"/>
      <c r="BR358" s="238"/>
      <c r="BS358" s="238"/>
      <c r="BT358" s="246"/>
      <c r="BU358" s="249">
        <f t="shared" si="90"/>
        <v>0</v>
      </c>
      <c r="BV358" s="238"/>
      <c r="BW358" s="238"/>
      <c r="BX358" s="238"/>
      <c r="BY358" s="246"/>
      <c r="CA358" s="222">
        <v>336</v>
      </c>
      <c r="CB358" s="217"/>
      <c r="CC358" s="217"/>
      <c r="CD358" s="217"/>
      <c r="CE358" s="217"/>
      <c r="CF358" s="216">
        <f t="shared" si="91"/>
        <v>0</v>
      </c>
    </row>
    <row r="359" spans="1:84" x14ac:dyDescent="0.15">
      <c r="A359" s="213">
        <f t="shared" si="84"/>
        <v>345</v>
      </c>
      <c r="B359" s="236"/>
      <c r="C359" s="880"/>
      <c r="D359" s="133"/>
      <c r="E359" s="134"/>
      <c r="F359" s="135"/>
      <c r="G359" s="224"/>
      <c r="H359" s="263"/>
      <c r="I359" s="230"/>
      <c r="J359" s="231"/>
      <c r="K359" s="232"/>
      <c r="L359" s="232"/>
      <c r="M359" s="232"/>
      <c r="N359" s="232"/>
      <c r="O359" s="232"/>
      <c r="P359" s="232"/>
      <c r="Q359" s="233"/>
      <c r="R359" s="255"/>
      <c r="S359" s="255"/>
      <c r="T359" s="258"/>
      <c r="U359" s="214">
        <f t="shared" si="83"/>
        <v>0</v>
      </c>
      <c r="V359" s="218">
        <f t="shared" si="83"/>
        <v>0</v>
      </c>
      <c r="W359" s="218">
        <f t="shared" si="83"/>
        <v>0</v>
      </c>
      <c r="X359" s="218">
        <f t="shared" si="83"/>
        <v>0</v>
      </c>
      <c r="Y359" s="212">
        <f t="shared" si="83"/>
        <v>0</v>
      </c>
      <c r="Z359" s="214">
        <f t="shared" si="81"/>
        <v>0</v>
      </c>
      <c r="AA359" s="218">
        <f t="shared" si="81"/>
        <v>0</v>
      </c>
      <c r="AB359" s="218">
        <f t="shared" si="81"/>
        <v>0</v>
      </c>
      <c r="AC359" s="218">
        <f t="shared" si="81"/>
        <v>0</v>
      </c>
      <c r="AD359" s="212">
        <f t="shared" si="81"/>
        <v>0</v>
      </c>
      <c r="AE359" s="252"/>
      <c r="AF359" s="252"/>
      <c r="AH359" s="249">
        <f t="shared" si="82"/>
        <v>0</v>
      </c>
      <c r="AI359" s="238"/>
      <c r="AJ359" s="238"/>
      <c r="AK359" s="238"/>
      <c r="AL359" s="239"/>
      <c r="AM359" s="254"/>
      <c r="AN359" s="262"/>
      <c r="AO359" s="249">
        <f t="shared" si="85"/>
        <v>0</v>
      </c>
      <c r="AP359" s="238"/>
      <c r="AQ359" s="238"/>
      <c r="AR359" s="238"/>
      <c r="AS359" s="242"/>
      <c r="AT359" s="214">
        <f t="shared" si="92"/>
        <v>0</v>
      </c>
      <c r="AU359" s="238"/>
      <c r="AV359" s="238"/>
      <c r="AW359" s="238"/>
      <c r="AX359" s="239"/>
      <c r="AY359" s="249">
        <f t="shared" si="86"/>
        <v>0</v>
      </c>
      <c r="AZ359" s="238"/>
      <c r="BA359" s="238"/>
      <c r="BB359" s="238"/>
      <c r="BC359" s="246"/>
      <c r="BD359" s="254"/>
      <c r="BE359" s="252"/>
      <c r="BF359" s="249">
        <f t="shared" si="87"/>
        <v>0</v>
      </c>
      <c r="BG359" s="238"/>
      <c r="BH359" s="238"/>
      <c r="BI359" s="238"/>
      <c r="BJ359" s="239"/>
      <c r="BK359" s="249">
        <f t="shared" si="88"/>
        <v>0</v>
      </c>
      <c r="BL359" s="238"/>
      <c r="BM359" s="238"/>
      <c r="BN359" s="238"/>
      <c r="BO359" s="246"/>
      <c r="BP359" s="223">
        <f t="shared" si="89"/>
        <v>0</v>
      </c>
      <c r="BQ359" s="238"/>
      <c r="BR359" s="238"/>
      <c r="BS359" s="238"/>
      <c r="BT359" s="246"/>
      <c r="BU359" s="249">
        <f t="shared" si="90"/>
        <v>0</v>
      </c>
      <c r="BV359" s="238"/>
      <c r="BW359" s="238"/>
      <c r="BX359" s="238"/>
      <c r="BY359" s="246"/>
      <c r="CA359" s="222">
        <v>337</v>
      </c>
      <c r="CB359" s="217"/>
      <c r="CC359" s="217"/>
      <c r="CD359" s="217"/>
      <c r="CE359" s="217"/>
      <c r="CF359" s="216">
        <f t="shared" si="91"/>
        <v>0</v>
      </c>
    </row>
    <row r="360" spans="1:84" x14ac:dyDescent="0.15">
      <c r="A360" s="213">
        <f t="shared" si="84"/>
        <v>346</v>
      </c>
      <c r="B360" s="236"/>
      <c r="C360" s="880"/>
      <c r="D360" s="133"/>
      <c r="E360" s="134"/>
      <c r="F360" s="135"/>
      <c r="G360" s="224"/>
      <c r="H360" s="263"/>
      <c r="I360" s="230"/>
      <c r="J360" s="231"/>
      <c r="K360" s="427"/>
      <c r="L360" s="427"/>
      <c r="M360" s="427"/>
      <c r="N360" s="427"/>
      <c r="O360" s="427"/>
      <c r="P360" s="427"/>
      <c r="Q360" s="428"/>
      <c r="R360" s="255"/>
      <c r="S360" s="255"/>
      <c r="T360" s="258"/>
      <c r="U360" s="214">
        <f t="shared" si="83"/>
        <v>0</v>
      </c>
      <c r="V360" s="218">
        <f t="shared" si="83"/>
        <v>0</v>
      </c>
      <c r="W360" s="218">
        <f t="shared" si="83"/>
        <v>0</v>
      </c>
      <c r="X360" s="218">
        <f t="shared" si="83"/>
        <v>0</v>
      </c>
      <c r="Y360" s="212">
        <f t="shared" si="83"/>
        <v>0</v>
      </c>
      <c r="Z360" s="214">
        <f t="shared" si="81"/>
        <v>0</v>
      </c>
      <c r="AA360" s="218">
        <f t="shared" si="81"/>
        <v>0</v>
      </c>
      <c r="AB360" s="218">
        <f t="shared" si="81"/>
        <v>0</v>
      </c>
      <c r="AC360" s="218">
        <f t="shared" si="81"/>
        <v>0</v>
      </c>
      <c r="AD360" s="212">
        <f t="shared" si="81"/>
        <v>0</v>
      </c>
      <c r="AE360" s="252"/>
      <c r="AF360" s="252"/>
      <c r="AH360" s="249">
        <f t="shared" si="82"/>
        <v>0</v>
      </c>
      <c r="AI360" s="238"/>
      <c r="AJ360" s="238"/>
      <c r="AK360" s="238"/>
      <c r="AL360" s="239"/>
      <c r="AM360" s="254"/>
      <c r="AN360" s="262"/>
      <c r="AO360" s="249">
        <f t="shared" si="85"/>
        <v>0</v>
      </c>
      <c r="AP360" s="238"/>
      <c r="AQ360" s="238"/>
      <c r="AR360" s="238"/>
      <c r="AS360" s="242"/>
      <c r="AT360" s="214">
        <f t="shared" si="92"/>
        <v>0</v>
      </c>
      <c r="AU360" s="238"/>
      <c r="AV360" s="238"/>
      <c r="AW360" s="238"/>
      <c r="AX360" s="239"/>
      <c r="AY360" s="249">
        <f t="shared" si="86"/>
        <v>0</v>
      </c>
      <c r="AZ360" s="238"/>
      <c r="BA360" s="238"/>
      <c r="BB360" s="238"/>
      <c r="BC360" s="246"/>
      <c r="BD360" s="254"/>
      <c r="BE360" s="252"/>
      <c r="BF360" s="249">
        <f t="shared" si="87"/>
        <v>0</v>
      </c>
      <c r="BG360" s="238"/>
      <c r="BH360" s="238"/>
      <c r="BI360" s="238"/>
      <c r="BJ360" s="239"/>
      <c r="BK360" s="249">
        <f t="shared" si="88"/>
        <v>0</v>
      </c>
      <c r="BL360" s="238"/>
      <c r="BM360" s="238"/>
      <c r="BN360" s="238"/>
      <c r="BO360" s="246"/>
      <c r="BP360" s="223">
        <f t="shared" si="89"/>
        <v>0</v>
      </c>
      <c r="BQ360" s="238"/>
      <c r="BR360" s="238"/>
      <c r="BS360" s="238"/>
      <c r="BT360" s="246"/>
      <c r="BU360" s="249">
        <f t="shared" si="90"/>
        <v>0</v>
      </c>
      <c r="BV360" s="238"/>
      <c r="BW360" s="238"/>
      <c r="BX360" s="238"/>
      <c r="BY360" s="246"/>
      <c r="CA360" s="222">
        <v>338</v>
      </c>
      <c r="CB360" s="429"/>
      <c r="CC360" s="429"/>
      <c r="CD360" s="429">
        <v>1718</v>
      </c>
      <c r="CE360" s="429"/>
      <c r="CF360" s="216">
        <f t="shared" si="91"/>
        <v>0</v>
      </c>
    </row>
    <row r="361" spans="1:84" x14ac:dyDescent="0.15">
      <c r="A361" s="213">
        <f t="shared" si="84"/>
        <v>347</v>
      </c>
      <c r="B361" s="236"/>
      <c r="C361" s="880"/>
      <c r="D361" s="133"/>
      <c r="E361" s="134"/>
      <c r="F361" s="135"/>
      <c r="G361" s="224"/>
      <c r="H361" s="263"/>
      <c r="I361" s="230"/>
      <c r="J361" s="231"/>
      <c r="K361" s="232"/>
      <c r="L361" s="232"/>
      <c r="M361" s="232"/>
      <c r="N361" s="232"/>
      <c r="O361" s="232"/>
      <c r="P361" s="232"/>
      <c r="Q361" s="233"/>
      <c r="R361" s="255"/>
      <c r="S361" s="255"/>
      <c r="T361" s="258"/>
      <c r="U361" s="214">
        <f t="shared" si="83"/>
        <v>0</v>
      </c>
      <c r="V361" s="218">
        <f t="shared" si="83"/>
        <v>0</v>
      </c>
      <c r="W361" s="218">
        <f t="shared" si="83"/>
        <v>0</v>
      </c>
      <c r="X361" s="218">
        <f t="shared" si="83"/>
        <v>0</v>
      </c>
      <c r="Y361" s="212">
        <f t="shared" si="83"/>
        <v>0</v>
      </c>
      <c r="Z361" s="214">
        <f t="shared" si="81"/>
        <v>0</v>
      </c>
      <c r="AA361" s="218">
        <f t="shared" si="81"/>
        <v>0</v>
      </c>
      <c r="AB361" s="218">
        <f t="shared" si="81"/>
        <v>0</v>
      </c>
      <c r="AC361" s="218">
        <f t="shared" si="81"/>
        <v>0</v>
      </c>
      <c r="AD361" s="212">
        <f t="shared" si="81"/>
        <v>0</v>
      </c>
      <c r="AE361" s="252"/>
      <c r="AF361" s="252"/>
      <c r="AH361" s="249">
        <f>SUM(AI361:AL361)</f>
        <v>0</v>
      </c>
      <c r="AI361" s="238"/>
      <c r="AJ361" s="238"/>
      <c r="AK361" s="238"/>
      <c r="AL361" s="239"/>
      <c r="AM361" s="254"/>
      <c r="AN361" s="262"/>
      <c r="AO361" s="249">
        <f t="shared" si="85"/>
        <v>0</v>
      </c>
      <c r="AP361" s="238"/>
      <c r="AQ361" s="238"/>
      <c r="AR361" s="238"/>
      <c r="AS361" s="242"/>
      <c r="AT361" s="214">
        <f t="shared" si="92"/>
        <v>0</v>
      </c>
      <c r="AU361" s="238"/>
      <c r="AV361" s="238"/>
      <c r="AW361" s="238"/>
      <c r="AX361" s="239"/>
      <c r="AY361" s="249">
        <f t="shared" si="86"/>
        <v>0</v>
      </c>
      <c r="AZ361" s="238"/>
      <c r="BA361" s="238"/>
      <c r="BB361" s="238"/>
      <c r="BC361" s="246"/>
      <c r="BD361" s="254"/>
      <c r="BE361" s="252"/>
      <c r="BF361" s="249">
        <f t="shared" si="87"/>
        <v>0</v>
      </c>
      <c r="BG361" s="238"/>
      <c r="BH361" s="238"/>
      <c r="BI361" s="238"/>
      <c r="BJ361" s="239"/>
      <c r="BK361" s="249">
        <f t="shared" si="88"/>
        <v>0</v>
      </c>
      <c r="BL361" s="238"/>
      <c r="BM361" s="238"/>
      <c r="BN361" s="238"/>
      <c r="BO361" s="246"/>
      <c r="BP361" s="223">
        <f t="shared" si="89"/>
        <v>0</v>
      </c>
      <c r="BQ361" s="238"/>
      <c r="BR361" s="238"/>
      <c r="BS361" s="238"/>
      <c r="BT361" s="246"/>
      <c r="BU361" s="249">
        <f t="shared" si="90"/>
        <v>0</v>
      </c>
      <c r="BV361" s="238"/>
      <c r="BW361" s="238"/>
      <c r="BX361" s="238"/>
      <c r="BY361" s="246"/>
      <c r="CA361" s="222">
        <v>339</v>
      </c>
      <c r="CB361" s="217"/>
      <c r="CC361" s="217"/>
      <c r="CD361" s="217"/>
      <c r="CE361" s="217"/>
      <c r="CF361" s="216">
        <f t="shared" si="91"/>
        <v>0</v>
      </c>
    </row>
    <row r="362" spans="1:84" x14ac:dyDescent="0.15">
      <c r="A362" s="213">
        <f t="shared" si="84"/>
        <v>348</v>
      </c>
      <c r="B362" s="236"/>
      <c r="C362" s="880"/>
      <c r="D362" s="133"/>
      <c r="E362" s="134"/>
      <c r="F362" s="135"/>
      <c r="G362" s="224"/>
      <c r="H362" s="263"/>
      <c r="I362" s="230"/>
      <c r="J362" s="231"/>
      <c r="K362" s="232"/>
      <c r="L362" s="232"/>
      <c r="M362" s="232"/>
      <c r="N362" s="232"/>
      <c r="O362" s="232"/>
      <c r="P362" s="232"/>
      <c r="Q362" s="233"/>
      <c r="R362" s="255"/>
      <c r="S362" s="255"/>
      <c r="T362" s="258"/>
      <c r="U362" s="214">
        <f t="shared" si="83"/>
        <v>0</v>
      </c>
      <c r="V362" s="218">
        <f t="shared" si="83"/>
        <v>0</v>
      </c>
      <c r="W362" s="218">
        <f t="shared" si="83"/>
        <v>0</v>
      </c>
      <c r="X362" s="218">
        <f t="shared" si="83"/>
        <v>0</v>
      </c>
      <c r="Y362" s="212">
        <f t="shared" si="83"/>
        <v>0</v>
      </c>
      <c r="Z362" s="214">
        <f t="shared" si="81"/>
        <v>0</v>
      </c>
      <c r="AA362" s="218">
        <f t="shared" si="81"/>
        <v>0</v>
      </c>
      <c r="AB362" s="218">
        <f t="shared" si="81"/>
        <v>0</v>
      </c>
      <c r="AC362" s="218">
        <f t="shared" si="81"/>
        <v>0</v>
      </c>
      <c r="AD362" s="212">
        <f t="shared" si="81"/>
        <v>0</v>
      </c>
      <c r="AE362" s="252"/>
      <c r="AF362" s="252"/>
      <c r="AH362" s="249">
        <f>SUM(AI362:AL362)</f>
        <v>0</v>
      </c>
      <c r="AI362" s="238"/>
      <c r="AJ362" s="238"/>
      <c r="AK362" s="238"/>
      <c r="AL362" s="239"/>
      <c r="AM362" s="254"/>
      <c r="AN362" s="262"/>
      <c r="AO362" s="249">
        <f t="shared" si="85"/>
        <v>0</v>
      </c>
      <c r="AP362" s="238"/>
      <c r="AQ362" s="238"/>
      <c r="AR362" s="238"/>
      <c r="AS362" s="242"/>
      <c r="AT362" s="214">
        <f t="shared" si="92"/>
        <v>0</v>
      </c>
      <c r="AU362" s="238"/>
      <c r="AV362" s="238"/>
      <c r="AW362" s="238"/>
      <c r="AX362" s="239"/>
      <c r="AY362" s="249">
        <f t="shared" si="86"/>
        <v>0</v>
      </c>
      <c r="AZ362" s="238"/>
      <c r="BA362" s="238"/>
      <c r="BB362" s="238"/>
      <c r="BC362" s="246"/>
      <c r="BD362" s="254"/>
      <c r="BE362" s="252"/>
      <c r="BF362" s="249">
        <f t="shared" si="87"/>
        <v>0</v>
      </c>
      <c r="BG362" s="238"/>
      <c r="BH362" s="238"/>
      <c r="BI362" s="238"/>
      <c r="BJ362" s="239"/>
      <c r="BK362" s="249">
        <f t="shared" si="88"/>
        <v>0</v>
      </c>
      <c r="BL362" s="238"/>
      <c r="BM362" s="238"/>
      <c r="BN362" s="238"/>
      <c r="BO362" s="246"/>
      <c r="BP362" s="223">
        <f t="shared" si="89"/>
        <v>0</v>
      </c>
      <c r="BQ362" s="238"/>
      <c r="BR362" s="238"/>
      <c r="BS362" s="238"/>
      <c r="BT362" s="246"/>
      <c r="BU362" s="249">
        <f t="shared" si="90"/>
        <v>0</v>
      </c>
      <c r="BV362" s="238"/>
      <c r="BW362" s="238"/>
      <c r="BX362" s="238"/>
      <c r="BY362" s="246"/>
      <c r="CA362" s="222">
        <v>340</v>
      </c>
      <c r="CB362" s="217"/>
      <c r="CC362" s="217"/>
      <c r="CD362" s="217"/>
      <c r="CE362" s="217"/>
      <c r="CF362" s="216">
        <f t="shared" si="91"/>
        <v>0</v>
      </c>
    </row>
    <row r="363" spans="1:84" x14ac:dyDescent="0.15">
      <c r="A363" s="213">
        <f t="shared" si="84"/>
        <v>349</v>
      </c>
      <c r="B363" s="236"/>
      <c r="C363" s="880"/>
      <c r="D363" s="133"/>
      <c r="E363" s="134"/>
      <c r="F363" s="135"/>
      <c r="G363" s="224"/>
      <c r="H363" s="263"/>
      <c r="I363" s="230"/>
      <c r="J363" s="231"/>
      <c r="K363" s="232"/>
      <c r="L363" s="232"/>
      <c r="M363" s="232"/>
      <c r="N363" s="232"/>
      <c r="O363" s="232"/>
      <c r="P363" s="232"/>
      <c r="Q363" s="233"/>
      <c r="R363" s="255"/>
      <c r="S363" s="255"/>
      <c r="T363" s="258"/>
      <c r="U363" s="214">
        <f t="shared" si="83"/>
        <v>0</v>
      </c>
      <c r="V363" s="218">
        <f t="shared" si="83"/>
        <v>0</v>
      </c>
      <c r="W363" s="218">
        <f t="shared" si="83"/>
        <v>0</v>
      </c>
      <c r="X363" s="218">
        <f t="shared" si="83"/>
        <v>0</v>
      </c>
      <c r="Y363" s="212">
        <f t="shared" si="83"/>
        <v>0</v>
      </c>
      <c r="Z363" s="214">
        <f t="shared" si="81"/>
        <v>0</v>
      </c>
      <c r="AA363" s="218">
        <f t="shared" si="81"/>
        <v>0</v>
      </c>
      <c r="AB363" s="218">
        <f t="shared" si="81"/>
        <v>0</v>
      </c>
      <c r="AC363" s="218">
        <f t="shared" si="81"/>
        <v>0</v>
      </c>
      <c r="AD363" s="212">
        <f t="shared" si="81"/>
        <v>0</v>
      </c>
      <c r="AE363" s="252"/>
      <c r="AF363" s="252"/>
      <c r="AH363" s="249">
        <f>SUM(AI363:AL363)</f>
        <v>0</v>
      </c>
      <c r="AI363" s="238"/>
      <c r="AJ363" s="238"/>
      <c r="AK363" s="238"/>
      <c r="AL363" s="239"/>
      <c r="AM363" s="254"/>
      <c r="AN363" s="262"/>
      <c r="AO363" s="249">
        <f t="shared" si="85"/>
        <v>0</v>
      </c>
      <c r="AP363" s="238"/>
      <c r="AQ363" s="238"/>
      <c r="AR363" s="238"/>
      <c r="AS363" s="242"/>
      <c r="AT363" s="214">
        <f t="shared" si="92"/>
        <v>0</v>
      </c>
      <c r="AU363" s="238"/>
      <c r="AV363" s="238"/>
      <c r="AW363" s="238"/>
      <c r="AX363" s="239"/>
      <c r="AY363" s="249">
        <f t="shared" si="86"/>
        <v>0</v>
      </c>
      <c r="AZ363" s="238"/>
      <c r="BA363" s="238"/>
      <c r="BB363" s="238"/>
      <c r="BC363" s="246"/>
      <c r="BD363" s="254"/>
      <c r="BE363" s="252"/>
      <c r="BF363" s="249">
        <f t="shared" si="87"/>
        <v>0</v>
      </c>
      <c r="BG363" s="238"/>
      <c r="BH363" s="238"/>
      <c r="BI363" s="238"/>
      <c r="BJ363" s="239"/>
      <c r="BK363" s="249">
        <f t="shared" si="88"/>
        <v>0</v>
      </c>
      <c r="BL363" s="238"/>
      <c r="BM363" s="238"/>
      <c r="BN363" s="238"/>
      <c r="BO363" s="246"/>
      <c r="BP363" s="223">
        <f t="shared" si="89"/>
        <v>0</v>
      </c>
      <c r="BQ363" s="238"/>
      <c r="BR363" s="238"/>
      <c r="BS363" s="238"/>
      <c r="BT363" s="246"/>
      <c r="BU363" s="249">
        <f t="shared" si="90"/>
        <v>0</v>
      </c>
      <c r="BV363" s="238"/>
      <c r="BW363" s="238"/>
      <c r="BX363" s="238"/>
      <c r="BY363" s="246"/>
      <c r="CA363" s="222">
        <v>341</v>
      </c>
      <c r="CB363" s="217"/>
      <c r="CC363" s="217"/>
      <c r="CD363" s="217"/>
      <c r="CE363" s="217"/>
      <c r="CF363" s="216">
        <f t="shared" si="91"/>
        <v>0</v>
      </c>
    </row>
    <row r="364" spans="1:84" x14ac:dyDescent="0.15">
      <c r="A364" s="213">
        <f t="shared" si="84"/>
        <v>350</v>
      </c>
      <c r="B364" s="236"/>
      <c r="C364" s="880"/>
      <c r="D364" s="133"/>
      <c r="E364" s="134"/>
      <c r="F364" s="135"/>
      <c r="G364" s="224"/>
      <c r="H364" s="263"/>
      <c r="I364" s="230"/>
      <c r="J364" s="231"/>
      <c r="K364" s="232"/>
      <c r="L364" s="232"/>
      <c r="M364" s="232"/>
      <c r="N364" s="232"/>
      <c r="O364" s="232"/>
      <c r="P364" s="232"/>
      <c r="Q364" s="233"/>
      <c r="R364" s="255"/>
      <c r="S364" s="255"/>
      <c r="T364" s="258"/>
      <c r="U364" s="214">
        <f t="shared" si="83"/>
        <v>0</v>
      </c>
      <c r="V364" s="218">
        <f t="shared" si="83"/>
        <v>0</v>
      </c>
      <c r="W364" s="218">
        <f t="shared" si="83"/>
        <v>0</v>
      </c>
      <c r="X364" s="218">
        <f t="shared" si="83"/>
        <v>0</v>
      </c>
      <c r="Y364" s="212">
        <f t="shared" si="83"/>
        <v>0</v>
      </c>
      <c r="Z364" s="214">
        <f t="shared" si="81"/>
        <v>0</v>
      </c>
      <c r="AA364" s="218">
        <f t="shared" si="81"/>
        <v>0</v>
      </c>
      <c r="AB364" s="218">
        <f t="shared" si="81"/>
        <v>0</v>
      </c>
      <c r="AC364" s="218">
        <f t="shared" si="81"/>
        <v>0</v>
      </c>
      <c r="AD364" s="212">
        <f t="shared" si="81"/>
        <v>0</v>
      </c>
      <c r="AE364" s="252"/>
      <c r="AF364" s="252"/>
      <c r="AH364" s="249">
        <f>SUM(AI364:AL364)</f>
        <v>0</v>
      </c>
      <c r="AI364" s="238"/>
      <c r="AJ364" s="238"/>
      <c r="AK364" s="238"/>
      <c r="AL364" s="239"/>
      <c r="AM364" s="254"/>
      <c r="AN364" s="262"/>
      <c r="AO364" s="249">
        <f t="shared" si="85"/>
        <v>0</v>
      </c>
      <c r="AP364" s="238"/>
      <c r="AQ364" s="238"/>
      <c r="AR364" s="238"/>
      <c r="AS364" s="242"/>
      <c r="AT364" s="214">
        <f t="shared" si="92"/>
        <v>0</v>
      </c>
      <c r="AU364" s="238"/>
      <c r="AV364" s="238"/>
      <c r="AW364" s="238"/>
      <c r="AX364" s="239"/>
      <c r="AY364" s="249">
        <f t="shared" si="86"/>
        <v>0</v>
      </c>
      <c r="AZ364" s="238"/>
      <c r="BA364" s="238"/>
      <c r="BB364" s="238"/>
      <c r="BC364" s="246"/>
      <c r="BD364" s="254"/>
      <c r="BE364" s="252"/>
      <c r="BF364" s="249">
        <f t="shared" si="87"/>
        <v>0</v>
      </c>
      <c r="BG364" s="238"/>
      <c r="BH364" s="238"/>
      <c r="BI364" s="238"/>
      <c r="BJ364" s="239"/>
      <c r="BK364" s="249">
        <f t="shared" si="88"/>
        <v>0</v>
      </c>
      <c r="BL364" s="238"/>
      <c r="BM364" s="238"/>
      <c r="BN364" s="238"/>
      <c r="BO364" s="246"/>
      <c r="BP364" s="223">
        <f t="shared" si="89"/>
        <v>0</v>
      </c>
      <c r="BQ364" s="238"/>
      <c r="BR364" s="238"/>
      <c r="BS364" s="238"/>
      <c r="BT364" s="246"/>
      <c r="BU364" s="249">
        <f t="shared" si="90"/>
        <v>0</v>
      </c>
      <c r="BV364" s="238"/>
      <c r="BW364" s="238"/>
      <c r="BX364" s="238"/>
      <c r="BY364" s="246"/>
      <c r="CA364" s="222">
        <v>342</v>
      </c>
      <c r="CB364" s="217"/>
      <c r="CC364" s="217"/>
      <c r="CD364" s="217"/>
      <c r="CE364" s="217"/>
      <c r="CF364" s="216">
        <f t="shared" si="91"/>
        <v>0</v>
      </c>
    </row>
    <row r="365" spans="1:84" x14ac:dyDescent="0.15">
      <c r="A365" s="213">
        <f t="shared" si="84"/>
        <v>351</v>
      </c>
      <c r="B365" s="236"/>
      <c r="C365" s="880"/>
      <c r="D365" s="133"/>
      <c r="E365" s="134"/>
      <c r="F365" s="135"/>
      <c r="G365" s="224"/>
      <c r="H365" s="263"/>
      <c r="I365" s="230"/>
      <c r="J365" s="231"/>
      <c r="K365" s="232"/>
      <c r="L365" s="232"/>
      <c r="M365" s="232"/>
      <c r="N365" s="232"/>
      <c r="O365" s="232"/>
      <c r="P365" s="232"/>
      <c r="Q365" s="233"/>
      <c r="R365" s="255"/>
      <c r="S365" s="255"/>
      <c r="T365" s="258"/>
      <c r="U365" s="214">
        <f t="shared" si="83"/>
        <v>0</v>
      </c>
      <c r="V365" s="218">
        <f t="shared" si="83"/>
        <v>0</v>
      </c>
      <c r="W365" s="218">
        <f t="shared" si="83"/>
        <v>0</v>
      </c>
      <c r="X365" s="218">
        <f t="shared" si="83"/>
        <v>0</v>
      </c>
      <c r="Y365" s="212">
        <f t="shared" si="83"/>
        <v>0</v>
      </c>
      <c r="Z365" s="214">
        <f t="shared" si="81"/>
        <v>0</v>
      </c>
      <c r="AA365" s="218">
        <f t="shared" si="81"/>
        <v>0</v>
      </c>
      <c r="AB365" s="218">
        <f t="shared" si="81"/>
        <v>0</v>
      </c>
      <c r="AC365" s="218">
        <f t="shared" si="81"/>
        <v>0</v>
      </c>
      <c r="AD365" s="212">
        <f t="shared" si="81"/>
        <v>0</v>
      </c>
      <c r="AE365" s="252"/>
      <c r="AF365" s="252"/>
      <c r="AH365" s="249">
        <f>SUM(AI365:AL365)</f>
        <v>0</v>
      </c>
      <c r="AI365" s="238"/>
      <c r="AJ365" s="238"/>
      <c r="AK365" s="238"/>
      <c r="AL365" s="239"/>
      <c r="AM365" s="254"/>
      <c r="AN365" s="262"/>
      <c r="AO365" s="249">
        <f t="shared" si="85"/>
        <v>0</v>
      </c>
      <c r="AP365" s="238"/>
      <c r="AQ365" s="238"/>
      <c r="AR365" s="238"/>
      <c r="AS365" s="242"/>
      <c r="AT365" s="214">
        <f t="shared" si="92"/>
        <v>0</v>
      </c>
      <c r="AU365" s="238"/>
      <c r="AV365" s="238"/>
      <c r="AW365" s="238"/>
      <c r="AX365" s="239"/>
      <c r="AY365" s="249">
        <f t="shared" si="86"/>
        <v>0</v>
      </c>
      <c r="AZ365" s="238"/>
      <c r="BA365" s="238"/>
      <c r="BB365" s="238"/>
      <c r="BC365" s="246"/>
      <c r="BD365" s="254"/>
      <c r="BE365" s="252"/>
      <c r="BF365" s="249">
        <f t="shared" si="87"/>
        <v>0</v>
      </c>
      <c r="BG365" s="238"/>
      <c r="BH365" s="238"/>
      <c r="BI365" s="238"/>
      <c r="BJ365" s="239"/>
      <c r="BK365" s="249">
        <f t="shared" si="88"/>
        <v>0</v>
      </c>
      <c r="BL365" s="238"/>
      <c r="BM365" s="238"/>
      <c r="BN365" s="238"/>
      <c r="BO365" s="246"/>
      <c r="BP365" s="223">
        <f t="shared" si="89"/>
        <v>0</v>
      </c>
      <c r="BQ365" s="238"/>
      <c r="BR365" s="238"/>
      <c r="BS365" s="238"/>
      <c r="BT365" s="246"/>
      <c r="BU365" s="249">
        <f t="shared" si="90"/>
        <v>0</v>
      </c>
      <c r="BV365" s="238"/>
      <c r="BW365" s="238"/>
      <c r="BX365" s="238"/>
      <c r="BY365" s="246"/>
      <c r="CA365" s="222">
        <v>343</v>
      </c>
      <c r="CB365" s="217"/>
      <c r="CC365" s="217"/>
      <c r="CD365" s="217"/>
      <c r="CE365" s="217"/>
      <c r="CF365" s="216">
        <f t="shared" si="91"/>
        <v>0</v>
      </c>
    </row>
    <row r="366" spans="1:84" x14ac:dyDescent="0.15">
      <c r="A366" s="213">
        <f t="shared" si="84"/>
        <v>352</v>
      </c>
      <c r="B366" s="236"/>
      <c r="C366" s="880"/>
      <c r="D366" s="133"/>
      <c r="E366" s="134"/>
      <c r="F366" s="135"/>
      <c r="G366" s="224"/>
      <c r="H366" s="263"/>
      <c r="I366" s="230"/>
      <c r="J366" s="231"/>
      <c r="K366" s="232"/>
      <c r="L366" s="232"/>
      <c r="M366" s="232"/>
      <c r="N366" s="232"/>
      <c r="O366" s="232"/>
      <c r="P366" s="232"/>
      <c r="Q366" s="233"/>
      <c r="R366" s="255"/>
      <c r="S366" s="255"/>
      <c r="T366" s="258"/>
      <c r="U366" s="214">
        <f t="shared" si="83"/>
        <v>0</v>
      </c>
      <c r="V366" s="218">
        <f t="shared" si="83"/>
        <v>0</v>
      </c>
      <c r="W366" s="218">
        <f t="shared" si="83"/>
        <v>0</v>
      </c>
      <c r="X366" s="218">
        <f t="shared" si="83"/>
        <v>0</v>
      </c>
      <c r="Y366" s="212">
        <f t="shared" si="83"/>
        <v>0</v>
      </c>
      <c r="Z366" s="214">
        <f t="shared" si="81"/>
        <v>0</v>
      </c>
      <c r="AA366" s="218">
        <f t="shared" si="81"/>
        <v>0</v>
      </c>
      <c r="AB366" s="218">
        <f t="shared" si="81"/>
        <v>0</v>
      </c>
      <c r="AC366" s="218">
        <f t="shared" si="81"/>
        <v>0</v>
      </c>
      <c r="AD366" s="212">
        <f t="shared" si="81"/>
        <v>0</v>
      </c>
      <c r="AE366" s="252"/>
      <c r="AF366" s="252"/>
      <c r="AH366" s="249">
        <f t="shared" ref="AH366:AH429" si="93">SUM(AI366:AL366)</f>
        <v>0</v>
      </c>
      <c r="AI366" s="238"/>
      <c r="AJ366" s="238"/>
      <c r="AK366" s="238"/>
      <c r="AL366" s="239"/>
      <c r="AM366" s="254"/>
      <c r="AN366" s="262"/>
      <c r="AO366" s="249">
        <f t="shared" si="85"/>
        <v>0</v>
      </c>
      <c r="AP366" s="238"/>
      <c r="AQ366" s="238"/>
      <c r="AR366" s="238"/>
      <c r="AS366" s="242"/>
      <c r="AT366" s="214">
        <f t="shared" si="92"/>
        <v>0</v>
      </c>
      <c r="AU366" s="238"/>
      <c r="AV366" s="238"/>
      <c r="AW366" s="238"/>
      <c r="AX366" s="239"/>
      <c r="AY366" s="249">
        <f t="shared" si="86"/>
        <v>0</v>
      </c>
      <c r="AZ366" s="238"/>
      <c r="BA366" s="238"/>
      <c r="BB366" s="238"/>
      <c r="BC366" s="246"/>
      <c r="BD366" s="254"/>
      <c r="BE366" s="252"/>
      <c r="BF366" s="249">
        <f t="shared" si="87"/>
        <v>0</v>
      </c>
      <c r="BG366" s="238"/>
      <c r="BH366" s="238"/>
      <c r="BI366" s="238"/>
      <c r="BJ366" s="239"/>
      <c r="BK366" s="249">
        <f t="shared" si="88"/>
        <v>0</v>
      </c>
      <c r="BL366" s="238"/>
      <c r="BM366" s="238"/>
      <c r="BN366" s="238"/>
      <c r="BO366" s="246"/>
      <c r="BP366" s="223">
        <f t="shared" si="89"/>
        <v>0</v>
      </c>
      <c r="BQ366" s="238"/>
      <c r="BR366" s="238"/>
      <c r="BS366" s="238"/>
      <c r="BT366" s="246"/>
      <c r="BU366" s="249">
        <f t="shared" si="90"/>
        <v>0</v>
      </c>
      <c r="BV366" s="238"/>
      <c r="BW366" s="238"/>
      <c r="BX366" s="238"/>
      <c r="BY366" s="246"/>
      <c r="CA366" s="222">
        <v>344</v>
      </c>
      <c r="CB366" s="217"/>
      <c r="CC366" s="217"/>
      <c r="CD366" s="217"/>
      <c r="CE366" s="217"/>
      <c r="CF366" s="216">
        <f t="shared" si="91"/>
        <v>0</v>
      </c>
    </row>
    <row r="367" spans="1:84" x14ac:dyDescent="0.15">
      <c r="A367" s="213">
        <f t="shared" si="84"/>
        <v>353</v>
      </c>
      <c r="B367" s="236"/>
      <c r="C367" s="880"/>
      <c r="D367" s="133"/>
      <c r="E367" s="134"/>
      <c r="F367" s="135"/>
      <c r="G367" s="224"/>
      <c r="H367" s="263"/>
      <c r="I367" s="230"/>
      <c r="J367" s="231"/>
      <c r="K367" s="427"/>
      <c r="L367" s="427"/>
      <c r="M367" s="427"/>
      <c r="N367" s="427"/>
      <c r="O367" s="427"/>
      <c r="P367" s="427"/>
      <c r="Q367" s="428"/>
      <c r="R367" s="255"/>
      <c r="S367" s="255"/>
      <c r="T367" s="258"/>
      <c r="U367" s="214">
        <f t="shared" si="83"/>
        <v>0</v>
      </c>
      <c r="V367" s="218">
        <f t="shared" si="83"/>
        <v>0</v>
      </c>
      <c r="W367" s="218">
        <f t="shared" si="83"/>
        <v>0</v>
      </c>
      <c r="X367" s="218">
        <f t="shared" si="83"/>
        <v>0</v>
      </c>
      <c r="Y367" s="212">
        <f t="shared" si="83"/>
        <v>0</v>
      </c>
      <c r="Z367" s="214">
        <f t="shared" si="81"/>
        <v>0</v>
      </c>
      <c r="AA367" s="218">
        <f t="shared" si="81"/>
        <v>0</v>
      </c>
      <c r="AB367" s="218">
        <f t="shared" si="81"/>
        <v>0</v>
      </c>
      <c r="AC367" s="218">
        <f t="shared" si="81"/>
        <v>0</v>
      </c>
      <c r="AD367" s="212">
        <f t="shared" si="81"/>
        <v>0</v>
      </c>
      <c r="AE367" s="252"/>
      <c r="AF367" s="252"/>
      <c r="AH367" s="249">
        <f t="shared" si="93"/>
        <v>0</v>
      </c>
      <c r="AI367" s="238"/>
      <c r="AJ367" s="238"/>
      <c r="AK367" s="238"/>
      <c r="AL367" s="239"/>
      <c r="AM367" s="254"/>
      <c r="AN367" s="262"/>
      <c r="AO367" s="249">
        <f t="shared" si="85"/>
        <v>0</v>
      </c>
      <c r="AP367" s="238"/>
      <c r="AQ367" s="238"/>
      <c r="AR367" s="238"/>
      <c r="AS367" s="242"/>
      <c r="AT367" s="214">
        <f t="shared" si="92"/>
        <v>0</v>
      </c>
      <c r="AU367" s="238"/>
      <c r="AV367" s="238"/>
      <c r="AW367" s="238"/>
      <c r="AX367" s="239"/>
      <c r="AY367" s="249">
        <f t="shared" si="86"/>
        <v>0</v>
      </c>
      <c r="AZ367" s="238"/>
      <c r="BA367" s="238"/>
      <c r="BB367" s="238"/>
      <c r="BC367" s="246"/>
      <c r="BD367" s="254"/>
      <c r="BE367" s="252"/>
      <c r="BF367" s="249">
        <f t="shared" si="87"/>
        <v>0</v>
      </c>
      <c r="BG367" s="238"/>
      <c r="BH367" s="238"/>
      <c r="BI367" s="238"/>
      <c r="BJ367" s="239"/>
      <c r="BK367" s="249">
        <f t="shared" si="88"/>
        <v>0</v>
      </c>
      <c r="BL367" s="238"/>
      <c r="BM367" s="238"/>
      <c r="BN367" s="238"/>
      <c r="BO367" s="246"/>
      <c r="BP367" s="223">
        <f t="shared" si="89"/>
        <v>0</v>
      </c>
      <c r="BQ367" s="238"/>
      <c r="BR367" s="238"/>
      <c r="BS367" s="238"/>
      <c r="BT367" s="246"/>
      <c r="BU367" s="249">
        <f t="shared" si="90"/>
        <v>0</v>
      </c>
      <c r="BV367" s="238"/>
      <c r="BW367" s="238"/>
      <c r="BX367" s="238"/>
      <c r="BY367" s="246"/>
      <c r="CA367" s="222">
        <v>345</v>
      </c>
      <c r="CB367" s="429"/>
      <c r="CC367" s="429"/>
      <c r="CD367" s="429"/>
      <c r="CE367" s="429"/>
      <c r="CF367" s="216">
        <f t="shared" si="91"/>
        <v>0</v>
      </c>
    </row>
    <row r="368" spans="1:84" x14ac:dyDescent="0.15">
      <c r="A368" s="213">
        <f t="shared" si="84"/>
        <v>354</v>
      </c>
      <c r="B368" s="236"/>
      <c r="C368" s="880"/>
      <c r="D368" s="133"/>
      <c r="E368" s="134"/>
      <c r="F368" s="135"/>
      <c r="G368" s="224"/>
      <c r="H368" s="263"/>
      <c r="I368" s="230"/>
      <c r="J368" s="231"/>
      <c r="K368" s="232"/>
      <c r="L368" s="232"/>
      <c r="M368" s="232"/>
      <c r="N368" s="232"/>
      <c r="O368" s="232"/>
      <c r="P368" s="232"/>
      <c r="Q368" s="233"/>
      <c r="R368" s="255"/>
      <c r="S368" s="255"/>
      <c r="T368" s="258"/>
      <c r="U368" s="214">
        <f t="shared" si="83"/>
        <v>0</v>
      </c>
      <c r="V368" s="218">
        <f t="shared" si="83"/>
        <v>0</v>
      </c>
      <c r="W368" s="218">
        <f t="shared" si="83"/>
        <v>0</v>
      </c>
      <c r="X368" s="218">
        <f t="shared" si="83"/>
        <v>0</v>
      </c>
      <c r="Y368" s="212">
        <f t="shared" si="83"/>
        <v>0</v>
      </c>
      <c r="Z368" s="214">
        <f t="shared" si="81"/>
        <v>0</v>
      </c>
      <c r="AA368" s="218">
        <f t="shared" si="81"/>
        <v>0</v>
      </c>
      <c r="AB368" s="218">
        <f t="shared" si="81"/>
        <v>0</v>
      </c>
      <c r="AC368" s="218">
        <f t="shared" si="81"/>
        <v>0</v>
      </c>
      <c r="AD368" s="212">
        <f t="shared" si="81"/>
        <v>0</v>
      </c>
      <c r="AE368" s="252"/>
      <c r="AF368" s="252"/>
      <c r="AH368" s="249">
        <f t="shared" si="93"/>
        <v>0</v>
      </c>
      <c r="AI368" s="238"/>
      <c r="AJ368" s="238"/>
      <c r="AK368" s="238"/>
      <c r="AL368" s="239"/>
      <c r="AM368" s="254"/>
      <c r="AN368" s="262"/>
      <c r="AO368" s="249">
        <f t="shared" si="85"/>
        <v>0</v>
      </c>
      <c r="AP368" s="238"/>
      <c r="AQ368" s="238"/>
      <c r="AR368" s="238"/>
      <c r="AS368" s="242"/>
      <c r="AT368" s="214">
        <f t="shared" si="92"/>
        <v>0</v>
      </c>
      <c r="AU368" s="238"/>
      <c r="AV368" s="238"/>
      <c r="AW368" s="238"/>
      <c r="AX368" s="239"/>
      <c r="AY368" s="249">
        <f t="shared" si="86"/>
        <v>0</v>
      </c>
      <c r="AZ368" s="238"/>
      <c r="BA368" s="238"/>
      <c r="BB368" s="238"/>
      <c r="BC368" s="246"/>
      <c r="BD368" s="254"/>
      <c r="BE368" s="252"/>
      <c r="BF368" s="249">
        <f t="shared" si="87"/>
        <v>0</v>
      </c>
      <c r="BG368" s="238"/>
      <c r="BH368" s="238"/>
      <c r="BI368" s="238"/>
      <c r="BJ368" s="239"/>
      <c r="BK368" s="249">
        <f t="shared" si="88"/>
        <v>0</v>
      </c>
      <c r="BL368" s="238"/>
      <c r="BM368" s="238"/>
      <c r="BN368" s="238"/>
      <c r="BO368" s="246"/>
      <c r="BP368" s="223">
        <f t="shared" si="89"/>
        <v>0</v>
      </c>
      <c r="BQ368" s="238"/>
      <c r="BR368" s="238"/>
      <c r="BS368" s="238"/>
      <c r="BT368" s="246"/>
      <c r="BU368" s="249">
        <f t="shared" si="90"/>
        <v>0</v>
      </c>
      <c r="BV368" s="238"/>
      <c r="BW368" s="238"/>
      <c r="BX368" s="238"/>
      <c r="BY368" s="246"/>
      <c r="CA368" s="222">
        <v>346</v>
      </c>
      <c r="CB368" s="217"/>
      <c r="CC368" s="217"/>
      <c r="CD368" s="217"/>
      <c r="CE368" s="217"/>
      <c r="CF368" s="216">
        <f t="shared" si="91"/>
        <v>0</v>
      </c>
    </row>
    <row r="369" spans="1:84" x14ac:dyDescent="0.15">
      <c r="A369" s="213">
        <f t="shared" si="84"/>
        <v>355</v>
      </c>
      <c r="B369" s="236"/>
      <c r="C369" s="880"/>
      <c r="D369" s="133"/>
      <c r="E369" s="134"/>
      <c r="F369" s="135"/>
      <c r="G369" s="224"/>
      <c r="H369" s="263"/>
      <c r="I369" s="230"/>
      <c r="J369" s="231"/>
      <c r="K369" s="232"/>
      <c r="L369" s="232"/>
      <c r="M369" s="232"/>
      <c r="N369" s="232"/>
      <c r="O369" s="232"/>
      <c r="P369" s="232"/>
      <c r="Q369" s="233"/>
      <c r="R369" s="255"/>
      <c r="S369" s="255"/>
      <c r="T369" s="258"/>
      <c r="U369" s="214">
        <f t="shared" si="83"/>
        <v>0</v>
      </c>
      <c r="V369" s="218">
        <f t="shared" si="83"/>
        <v>0</v>
      </c>
      <c r="W369" s="218">
        <f t="shared" si="83"/>
        <v>0</v>
      </c>
      <c r="X369" s="218">
        <f t="shared" si="83"/>
        <v>0</v>
      </c>
      <c r="Y369" s="212">
        <f t="shared" si="83"/>
        <v>0</v>
      </c>
      <c r="Z369" s="214">
        <f t="shared" si="81"/>
        <v>0</v>
      </c>
      <c r="AA369" s="218">
        <f t="shared" si="81"/>
        <v>0</v>
      </c>
      <c r="AB369" s="218">
        <f t="shared" si="81"/>
        <v>0</v>
      </c>
      <c r="AC369" s="218">
        <f t="shared" si="81"/>
        <v>0</v>
      </c>
      <c r="AD369" s="212">
        <f t="shared" si="81"/>
        <v>0</v>
      </c>
      <c r="AE369" s="252"/>
      <c r="AF369" s="252"/>
      <c r="AH369" s="249">
        <f t="shared" si="93"/>
        <v>0</v>
      </c>
      <c r="AI369" s="238"/>
      <c r="AJ369" s="238"/>
      <c r="AK369" s="238"/>
      <c r="AL369" s="239"/>
      <c r="AM369" s="254"/>
      <c r="AN369" s="262"/>
      <c r="AO369" s="249">
        <f t="shared" si="85"/>
        <v>0</v>
      </c>
      <c r="AP369" s="238"/>
      <c r="AQ369" s="238"/>
      <c r="AR369" s="238"/>
      <c r="AS369" s="242"/>
      <c r="AT369" s="214">
        <f t="shared" si="92"/>
        <v>0</v>
      </c>
      <c r="AU369" s="238"/>
      <c r="AV369" s="238"/>
      <c r="AW369" s="238"/>
      <c r="AX369" s="239"/>
      <c r="AY369" s="249">
        <f t="shared" si="86"/>
        <v>0</v>
      </c>
      <c r="AZ369" s="238"/>
      <c r="BA369" s="238"/>
      <c r="BB369" s="238"/>
      <c r="BC369" s="246"/>
      <c r="BD369" s="254"/>
      <c r="BE369" s="252"/>
      <c r="BF369" s="249">
        <f t="shared" si="87"/>
        <v>0</v>
      </c>
      <c r="BG369" s="238"/>
      <c r="BH369" s="238"/>
      <c r="BI369" s="238"/>
      <c r="BJ369" s="239"/>
      <c r="BK369" s="249">
        <f t="shared" si="88"/>
        <v>0</v>
      </c>
      <c r="BL369" s="238"/>
      <c r="BM369" s="238"/>
      <c r="BN369" s="238"/>
      <c r="BO369" s="246"/>
      <c r="BP369" s="223">
        <f t="shared" si="89"/>
        <v>0</v>
      </c>
      <c r="BQ369" s="238"/>
      <c r="BR369" s="238"/>
      <c r="BS369" s="238"/>
      <c r="BT369" s="246"/>
      <c r="BU369" s="249">
        <f t="shared" si="90"/>
        <v>0</v>
      </c>
      <c r="BV369" s="238"/>
      <c r="BW369" s="238"/>
      <c r="BX369" s="238"/>
      <c r="BY369" s="246"/>
      <c r="CA369" s="222">
        <v>347</v>
      </c>
      <c r="CB369" s="217"/>
      <c r="CC369" s="217"/>
      <c r="CD369" s="217"/>
      <c r="CE369" s="217"/>
      <c r="CF369" s="216">
        <f t="shared" si="91"/>
        <v>0</v>
      </c>
    </row>
    <row r="370" spans="1:84" x14ac:dyDescent="0.15">
      <c r="A370" s="213">
        <f t="shared" si="84"/>
        <v>356</v>
      </c>
      <c r="B370" s="236"/>
      <c r="C370" s="133"/>
      <c r="D370" s="133"/>
      <c r="E370" s="134"/>
      <c r="F370" s="135"/>
      <c r="G370" s="224"/>
      <c r="H370" s="263"/>
      <c r="I370" s="230"/>
      <c r="J370" s="231"/>
      <c r="K370" s="232"/>
      <c r="L370" s="232"/>
      <c r="M370" s="232"/>
      <c r="N370" s="232"/>
      <c r="O370" s="232"/>
      <c r="P370" s="232"/>
      <c r="Q370" s="233"/>
      <c r="R370" s="255"/>
      <c r="S370" s="255"/>
      <c r="T370" s="258"/>
      <c r="U370" s="214">
        <f t="shared" si="83"/>
        <v>0</v>
      </c>
      <c r="V370" s="218">
        <f t="shared" si="83"/>
        <v>0</v>
      </c>
      <c r="W370" s="218">
        <f t="shared" si="83"/>
        <v>0</v>
      </c>
      <c r="X370" s="218">
        <f t="shared" si="83"/>
        <v>0</v>
      </c>
      <c r="Y370" s="212">
        <f t="shared" si="83"/>
        <v>0</v>
      </c>
      <c r="Z370" s="214">
        <f t="shared" si="81"/>
        <v>0</v>
      </c>
      <c r="AA370" s="218">
        <f t="shared" si="81"/>
        <v>0</v>
      </c>
      <c r="AB370" s="218">
        <f t="shared" si="81"/>
        <v>0</v>
      </c>
      <c r="AC370" s="218">
        <f t="shared" si="81"/>
        <v>0</v>
      </c>
      <c r="AD370" s="212">
        <f t="shared" si="81"/>
        <v>0</v>
      </c>
      <c r="AE370" s="252"/>
      <c r="AF370" s="252"/>
      <c r="AH370" s="249">
        <f t="shared" si="93"/>
        <v>0</v>
      </c>
      <c r="AI370" s="238"/>
      <c r="AJ370" s="238"/>
      <c r="AK370" s="238"/>
      <c r="AL370" s="239"/>
      <c r="AM370" s="254"/>
      <c r="AN370" s="262"/>
      <c r="AO370" s="249">
        <f t="shared" si="85"/>
        <v>0</v>
      </c>
      <c r="AP370" s="238"/>
      <c r="AQ370" s="238"/>
      <c r="AR370" s="238"/>
      <c r="AS370" s="242"/>
      <c r="AT370" s="214">
        <f t="shared" si="92"/>
        <v>0</v>
      </c>
      <c r="AU370" s="238"/>
      <c r="AV370" s="238"/>
      <c r="AW370" s="238"/>
      <c r="AX370" s="239"/>
      <c r="AY370" s="249">
        <f t="shared" si="86"/>
        <v>0</v>
      </c>
      <c r="AZ370" s="238"/>
      <c r="BA370" s="238"/>
      <c r="BB370" s="238"/>
      <c r="BC370" s="246"/>
      <c r="BD370" s="254"/>
      <c r="BE370" s="252"/>
      <c r="BF370" s="249">
        <f t="shared" si="87"/>
        <v>0</v>
      </c>
      <c r="BG370" s="238"/>
      <c r="BH370" s="238"/>
      <c r="BI370" s="238"/>
      <c r="BJ370" s="239"/>
      <c r="BK370" s="249">
        <f t="shared" si="88"/>
        <v>0</v>
      </c>
      <c r="BL370" s="238"/>
      <c r="BM370" s="238"/>
      <c r="BN370" s="238"/>
      <c r="BO370" s="246"/>
      <c r="BP370" s="223">
        <f t="shared" si="89"/>
        <v>0</v>
      </c>
      <c r="BQ370" s="238"/>
      <c r="BR370" s="238"/>
      <c r="BS370" s="238"/>
      <c r="BT370" s="246"/>
      <c r="BU370" s="249">
        <f t="shared" si="90"/>
        <v>0</v>
      </c>
      <c r="BV370" s="238"/>
      <c r="BW370" s="238"/>
      <c r="BX370" s="238"/>
      <c r="BY370" s="246"/>
      <c r="CA370" s="222">
        <v>348</v>
      </c>
      <c r="CB370" s="217"/>
      <c r="CC370" s="217"/>
      <c r="CD370" s="217"/>
      <c r="CE370" s="217"/>
      <c r="CF370" s="216">
        <f t="shared" si="91"/>
        <v>0</v>
      </c>
    </row>
    <row r="371" spans="1:84" x14ac:dyDescent="0.15">
      <c r="A371" s="213">
        <f t="shared" si="84"/>
        <v>357</v>
      </c>
      <c r="B371" s="236"/>
      <c r="C371" s="880"/>
      <c r="D371" s="133"/>
      <c r="E371" s="134"/>
      <c r="F371" s="135"/>
      <c r="G371" s="224"/>
      <c r="H371" s="263"/>
      <c r="I371" s="230"/>
      <c r="J371" s="231"/>
      <c r="K371" s="232"/>
      <c r="L371" s="232"/>
      <c r="M371" s="232"/>
      <c r="N371" s="232"/>
      <c r="O371" s="232"/>
      <c r="P371" s="232"/>
      <c r="Q371" s="233"/>
      <c r="R371" s="255"/>
      <c r="S371" s="255"/>
      <c r="T371" s="258"/>
      <c r="U371" s="214">
        <f t="shared" si="83"/>
        <v>0</v>
      </c>
      <c r="V371" s="218">
        <f t="shared" si="83"/>
        <v>0</v>
      </c>
      <c r="W371" s="218">
        <f t="shared" si="83"/>
        <v>0</v>
      </c>
      <c r="X371" s="218">
        <f t="shared" si="83"/>
        <v>0</v>
      </c>
      <c r="Y371" s="212">
        <f t="shared" si="83"/>
        <v>0</v>
      </c>
      <c r="Z371" s="214">
        <f t="shared" ref="Z371:AD416" si="94">AT371+AY371+BF371+BK371+BP371+BU371</f>
        <v>0</v>
      </c>
      <c r="AA371" s="218">
        <f t="shared" si="94"/>
        <v>0</v>
      </c>
      <c r="AB371" s="218">
        <f t="shared" si="94"/>
        <v>0</v>
      </c>
      <c r="AC371" s="218">
        <f t="shared" si="94"/>
        <v>0</v>
      </c>
      <c r="AD371" s="212">
        <f t="shared" si="94"/>
        <v>0</v>
      </c>
      <c r="AE371" s="252"/>
      <c r="AF371" s="252"/>
      <c r="AH371" s="249">
        <f t="shared" si="93"/>
        <v>0</v>
      </c>
      <c r="AI371" s="238"/>
      <c r="AJ371" s="238"/>
      <c r="AK371" s="238"/>
      <c r="AL371" s="239"/>
      <c r="AM371" s="254"/>
      <c r="AN371" s="262"/>
      <c r="AO371" s="249">
        <f t="shared" si="85"/>
        <v>0</v>
      </c>
      <c r="AP371" s="238"/>
      <c r="AQ371" s="238"/>
      <c r="AR371" s="238"/>
      <c r="AS371" s="242"/>
      <c r="AT371" s="214">
        <f t="shared" si="92"/>
        <v>0</v>
      </c>
      <c r="AU371" s="238"/>
      <c r="AV371" s="238"/>
      <c r="AW371" s="238"/>
      <c r="AX371" s="239"/>
      <c r="AY371" s="249">
        <f t="shared" si="86"/>
        <v>0</v>
      </c>
      <c r="AZ371" s="238"/>
      <c r="BA371" s="238"/>
      <c r="BB371" s="238"/>
      <c r="BC371" s="246"/>
      <c r="BD371" s="254"/>
      <c r="BE371" s="252"/>
      <c r="BF371" s="249">
        <f t="shared" si="87"/>
        <v>0</v>
      </c>
      <c r="BG371" s="238"/>
      <c r="BH371" s="238"/>
      <c r="BI371" s="238"/>
      <c r="BJ371" s="239"/>
      <c r="BK371" s="249">
        <f t="shared" si="88"/>
        <v>0</v>
      </c>
      <c r="BL371" s="238"/>
      <c r="BM371" s="238"/>
      <c r="BN371" s="238"/>
      <c r="BO371" s="246"/>
      <c r="BP371" s="223">
        <f t="shared" si="89"/>
        <v>0</v>
      </c>
      <c r="BQ371" s="238"/>
      <c r="BR371" s="238"/>
      <c r="BS371" s="238"/>
      <c r="BT371" s="246"/>
      <c r="BU371" s="249">
        <f t="shared" si="90"/>
        <v>0</v>
      </c>
      <c r="BV371" s="238"/>
      <c r="BW371" s="238"/>
      <c r="BX371" s="238"/>
      <c r="BY371" s="246"/>
      <c r="CA371" s="222">
        <v>349</v>
      </c>
      <c r="CF371" s="216">
        <f t="shared" si="91"/>
        <v>0</v>
      </c>
    </row>
    <row r="372" spans="1:84" x14ac:dyDescent="0.15">
      <c r="A372" s="213">
        <f t="shared" si="84"/>
        <v>358</v>
      </c>
      <c r="B372" s="236"/>
      <c r="C372" s="880"/>
      <c r="D372" s="133"/>
      <c r="E372" s="134"/>
      <c r="F372" s="135"/>
      <c r="G372" s="224"/>
      <c r="H372" s="263"/>
      <c r="I372" s="230"/>
      <c r="J372" s="231"/>
      <c r="K372" s="232"/>
      <c r="L372" s="232"/>
      <c r="M372" s="232"/>
      <c r="N372" s="232"/>
      <c r="O372" s="232"/>
      <c r="P372" s="232"/>
      <c r="Q372" s="233"/>
      <c r="R372" s="255"/>
      <c r="S372" s="255"/>
      <c r="T372" s="258"/>
      <c r="U372" s="214">
        <f t="shared" si="83"/>
        <v>0</v>
      </c>
      <c r="V372" s="218">
        <f t="shared" si="83"/>
        <v>0</v>
      </c>
      <c r="W372" s="218">
        <f t="shared" si="83"/>
        <v>0</v>
      </c>
      <c r="X372" s="218">
        <f t="shared" si="83"/>
        <v>0</v>
      </c>
      <c r="Y372" s="212">
        <f t="shared" si="83"/>
        <v>0</v>
      </c>
      <c r="Z372" s="214">
        <f t="shared" si="94"/>
        <v>0</v>
      </c>
      <c r="AA372" s="218">
        <f t="shared" si="94"/>
        <v>0</v>
      </c>
      <c r="AB372" s="218">
        <f t="shared" si="94"/>
        <v>0</v>
      </c>
      <c r="AC372" s="218">
        <f t="shared" si="94"/>
        <v>0</v>
      </c>
      <c r="AD372" s="212">
        <f t="shared" si="94"/>
        <v>0</v>
      </c>
      <c r="AE372" s="252"/>
      <c r="AF372" s="252"/>
      <c r="AH372" s="249">
        <f t="shared" si="93"/>
        <v>0</v>
      </c>
      <c r="AI372" s="238"/>
      <c r="AJ372" s="238"/>
      <c r="AK372" s="238"/>
      <c r="AL372" s="239"/>
      <c r="AM372" s="254"/>
      <c r="AN372" s="262"/>
      <c r="AO372" s="249">
        <f t="shared" si="85"/>
        <v>0</v>
      </c>
      <c r="AP372" s="238"/>
      <c r="AQ372" s="238"/>
      <c r="AR372" s="238"/>
      <c r="AS372" s="242"/>
      <c r="AT372" s="214">
        <f t="shared" si="92"/>
        <v>0</v>
      </c>
      <c r="AU372" s="238"/>
      <c r="AV372" s="238"/>
      <c r="AW372" s="238"/>
      <c r="AX372" s="239"/>
      <c r="AY372" s="249">
        <f t="shared" si="86"/>
        <v>0</v>
      </c>
      <c r="AZ372" s="238"/>
      <c r="BA372" s="238"/>
      <c r="BB372" s="238"/>
      <c r="BC372" s="246"/>
      <c r="BD372" s="254"/>
      <c r="BE372" s="252"/>
      <c r="BF372" s="249">
        <f t="shared" si="87"/>
        <v>0</v>
      </c>
      <c r="BG372" s="238"/>
      <c r="BH372" s="238"/>
      <c r="BI372" s="238"/>
      <c r="BJ372" s="239"/>
      <c r="BK372" s="249">
        <f t="shared" si="88"/>
        <v>0</v>
      </c>
      <c r="BL372" s="238"/>
      <c r="BM372" s="238"/>
      <c r="BN372" s="238"/>
      <c r="BO372" s="246"/>
      <c r="BP372" s="223">
        <f t="shared" si="89"/>
        <v>0</v>
      </c>
      <c r="BQ372" s="238"/>
      <c r="BR372" s="238"/>
      <c r="BS372" s="238"/>
      <c r="BT372" s="246"/>
      <c r="BU372" s="249">
        <f t="shared" si="90"/>
        <v>0</v>
      </c>
      <c r="BV372" s="238"/>
      <c r="BW372" s="238"/>
      <c r="BX372" s="238"/>
      <c r="BY372" s="246"/>
      <c r="CA372" s="222">
        <v>350</v>
      </c>
      <c r="CB372" s="217"/>
      <c r="CC372" s="217"/>
      <c r="CD372" s="217"/>
      <c r="CE372" s="217"/>
      <c r="CF372" s="216">
        <f t="shared" si="91"/>
        <v>0</v>
      </c>
    </row>
    <row r="373" spans="1:84" x14ac:dyDescent="0.15">
      <c r="A373" s="213">
        <f t="shared" si="84"/>
        <v>359</v>
      </c>
      <c r="B373" s="236"/>
      <c r="C373" s="880"/>
      <c r="D373" s="133"/>
      <c r="E373" s="134"/>
      <c r="F373" s="135"/>
      <c r="G373" s="224"/>
      <c r="H373" s="263"/>
      <c r="I373" s="230"/>
      <c r="J373" s="231"/>
      <c r="K373" s="232"/>
      <c r="L373" s="232"/>
      <c r="M373" s="232"/>
      <c r="N373" s="232"/>
      <c r="O373" s="232"/>
      <c r="P373" s="232"/>
      <c r="Q373" s="233"/>
      <c r="R373" s="255"/>
      <c r="S373" s="255"/>
      <c r="T373" s="258"/>
      <c r="U373" s="214">
        <f t="shared" si="83"/>
        <v>0</v>
      </c>
      <c r="V373" s="218">
        <f t="shared" si="83"/>
        <v>0</v>
      </c>
      <c r="W373" s="218">
        <f t="shared" si="83"/>
        <v>0</v>
      </c>
      <c r="X373" s="218">
        <f t="shared" si="83"/>
        <v>0</v>
      </c>
      <c r="Y373" s="212">
        <f t="shared" si="83"/>
        <v>0</v>
      </c>
      <c r="Z373" s="214">
        <f t="shared" si="94"/>
        <v>0</v>
      </c>
      <c r="AA373" s="218">
        <f t="shared" si="94"/>
        <v>0</v>
      </c>
      <c r="AB373" s="218">
        <f t="shared" si="94"/>
        <v>0</v>
      </c>
      <c r="AC373" s="218">
        <f t="shared" si="94"/>
        <v>0</v>
      </c>
      <c r="AD373" s="212">
        <f t="shared" si="94"/>
        <v>0</v>
      </c>
      <c r="AE373" s="252"/>
      <c r="AF373" s="252"/>
      <c r="AH373" s="249">
        <f t="shared" si="93"/>
        <v>0</v>
      </c>
      <c r="AI373" s="238"/>
      <c r="AJ373" s="238"/>
      <c r="AK373" s="238"/>
      <c r="AL373" s="239"/>
      <c r="AM373" s="254"/>
      <c r="AN373" s="262"/>
      <c r="AO373" s="249">
        <f t="shared" si="85"/>
        <v>0</v>
      </c>
      <c r="AP373" s="238"/>
      <c r="AQ373" s="238"/>
      <c r="AR373" s="238"/>
      <c r="AS373" s="242"/>
      <c r="AT373" s="214">
        <f t="shared" si="92"/>
        <v>0</v>
      </c>
      <c r="AU373" s="238"/>
      <c r="AV373" s="238"/>
      <c r="AW373" s="238"/>
      <c r="AX373" s="239"/>
      <c r="AY373" s="249">
        <f t="shared" si="86"/>
        <v>0</v>
      </c>
      <c r="AZ373" s="238"/>
      <c r="BA373" s="238"/>
      <c r="BB373" s="238"/>
      <c r="BC373" s="246"/>
      <c r="BD373" s="254"/>
      <c r="BE373" s="252"/>
      <c r="BF373" s="249">
        <f t="shared" si="87"/>
        <v>0</v>
      </c>
      <c r="BG373" s="238"/>
      <c r="BH373" s="238"/>
      <c r="BI373" s="238"/>
      <c r="BJ373" s="239"/>
      <c r="BK373" s="249">
        <f t="shared" si="88"/>
        <v>0</v>
      </c>
      <c r="BL373" s="238"/>
      <c r="BM373" s="238"/>
      <c r="BN373" s="238"/>
      <c r="BO373" s="246"/>
      <c r="BP373" s="223">
        <f t="shared" si="89"/>
        <v>0</v>
      </c>
      <c r="BQ373" s="238"/>
      <c r="BR373" s="238"/>
      <c r="BS373" s="238"/>
      <c r="BT373" s="246"/>
      <c r="BU373" s="249">
        <f t="shared" si="90"/>
        <v>0</v>
      </c>
      <c r="BV373" s="238"/>
      <c r="BW373" s="238"/>
      <c r="BX373" s="238"/>
      <c r="BY373" s="246"/>
      <c r="CA373" s="222">
        <v>351</v>
      </c>
      <c r="CB373" s="217"/>
      <c r="CC373" s="217"/>
      <c r="CD373" s="217"/>
      <c r="CE373" s="217"/>
      <c r="CF373" s="216">
        <f t="shared" si="91"/>
        <v>0</v>
      </c>
    </row>
    <row r="374" spans="1:84" x14ac:dyDescent="0.15">
      <c r="A374" s="213">
        <f t="shared" si="84"/>
        <v>360</v>
      </c>
      <c r="B374" s="236"/>
      <c r="C374" s="880"/>
      <c r="D374" s="133"/>
      <c r="E374" s="134"/>
      <c r="F374" s="135"/>
      <c r="G374" s="224"/>
      <c r="H374" s="263"/>
      <c r="I374" s="230"/>
      <c r="J374" s="231"/>
      <c r="K374" s="232"/>
      <c r="L374" s="232"/>
      <c r="M374" s="232"/>
      <c r="N374" s="232"/>
      <c r="O374" s="232"/>
      <c r="P374" s="232"/>
      <c r="Q374" s="233"/>
      <c r="R374" s="255"/>
      <c r="S374" s="255"/>
      <c r="T374" s="260"/>
      <c r="U374" s="214">
        <f t="shared" ref="U374:Y424" si="95">AH374+AO374</f>
        <v>0</v>
      </c>
      <c r="V374" s="218">
        <f t="shared" si="95"/>
        <v>0</v>
      </c>
      <c r="W374" s="218">
        <f t="shared" si="95"/>
        <v>0</v>
      </c>
      <c r="X374" s="218">
        <f t="shared" si="95"/>
        <v>0</v>
      </c>
      <c r="Y374" s="212">
        <f t="shared" si="95"/>
        <v>0</v>
      </c>
      <c r="Z374" s="214">
        <f t="shared" si="94"/>
        <v>0</v>
      </c>
      <c r="AA374" s="218">
        <f t="shared" si="94"/>
        <v>0</v>
      </c>
      <c r="AB374" s="218">
        <f t="shared" si="94"/>
        <v>0</v>
      </c>
      <c r="AC374" s="218">
        <f t="shared" si="94"/>
        <v>0</v>
      </c>
      <c r="AD374" s="212">
        <f t="shared" si="94"/>
        <v>0</v>
      </c>
      <c r="AE374" s="252"/>
      <c r="AF374" s="252"/>
      <c r="AH374" s="249">
        <f t="shared" si="93"/>
        <v>0</v>
      </c>
      <c r="AI374" s="238"/>
      <c r="AJ374" s="238"/>
      <c r="AK374" s="238"/>
      <c r="AL374" s="239"/>
      <c r="AM374" s="254"/>
      <c r="AN374" s="262"/>
      <c r="AO374" s="249">
        <f t="shared" si="85"/>
        <v>0</v>
      </c>
      <c r="AP374" s="238"/>
      <c r="AQ374" s="238"/>
      <c r="AR374" s="238"/>
      <c r="AS374" s="242"/>
      <c r="AT374" s="214">
        <f t="shared" si="92"/>
        <v>0</v>
      </c>
      <c r="AU374" s="238"/>
      <c r="AV374" s="238"/>
      <c r="AW374" s="238"/>
      <c r="AX374" s="239"/>
      <c r="AY374" s="249">
        <f t="shared" si="86"/>
        <v>0</v>
      </c>
      <c r="AZ374" s="238"/>
      <c r="BA374" s="238"/>
      <c r="BB374" s="238"/>
      <c r="BC374" s="246"/>
      <c r="BD374" s="254"/>
      <c r="BE374" s="252"/>
      <c r="BF374" s="249">
        <f t="shared" si="87"/>
        <v>0</v>
      </c>
      <c r="BG374" s="238"/>
      <c r="BH374" s="238"/>
      <c r="BI374" s="238"/>
      <c r="BJ374" s="239"/>
      <c r="BK374" s="249">
        <f t="shared" si="88"/>
        <v>0</v>
      </c>
      <c r="BL374" s="238"/>
      <c r="BM374" s="238"/>
      <c r="BN374" s="238"/>
      <c r="BO374" s="246"/>
      <c r="BP374" s="223">
        <f t="shared" si="89"/>
        <v>0</v>
      </c>
      <c r="BQ374" s="238"/>
      <c r="BR374" s="238"/>
      <c r="BS374" s="238"/>
      <c r="BT374" s="246"/>
      <c r="BU374" s="249">
        <f t="shared" si="90"/>
        <v>0</v>
      </c>
      <c r="BV374" s="238"/>
      <c r="BW374" s="238"/>
      <c r="BX374" s="238"/>
      <c r="BY374" s="246"/>
      <c r="CA374" s="222">
        <v>352</v>
      </c>
      <c r="CC374" s="217"/>
      <c r="CD374" s="217"/>
      <c r="CE374" s="217"/>
      <c r="CF374" s="216">
        <f t="shared" si="91"/>
        <v>0</v>
      </c>
    </row>
    <row r="375" spans="1:84" x14ac:dyDescent="0.15">
      <c r="A375" s="213">
        <f t="shared" si="84"/>
        <v>361</v>
      </c>
      <c r="B375" s="236"/>
      <c r="C375" s="880"/>
      <c r="D375" s="133"/>
      <c r="E375" s="134"/>
      <c r="F375" s="135"/>
      <c r="G375" s="224"/>
      <c r="H375" s="263"/>
      <c r="I375" s="230"/>
      <c r="J375" s="231"/>
      <c r="K375" s="232"/>
      <c r="L375" s="232"/>
      <c r="M375" s="232"/>
      <c r="N375" s="232"/>
      <c r="O375" s="232"/>
      <c r="P375" s="232"/>
      <c r="Q375" s="233"/>
      <c r="R375" s="255"/>
      <c r="S375" s="255"/>
      <c r="T375" s="260"/>
      <c r="U375" s="214">
        <f t="shared" si="95"/>
        <v>0</v>
      </c>
      <c r="V375" s="218">
        <f t="shared" si="95"/>
        <v>0</v>
      </c>
      <c r="W375" s="218">
        <f t="shared" si="95"/>
        <v>0</v>
      </c>
      <c r="X375" s="218">
        <f t="shared" si="95"/>
        <v>0</v>
      </c>
      <c r="Y375" s="212">
        <f t="shared" si="95"/>
        <v>0</v>
      </c>
      <c r="Z375" s="214">
        <f t="shared" si="94"/>
        <v>0</v>
      </c>
      <c r="AA375" s="218">
        <f t="shared" si="94"/>
        <v>0</v>
      </c>
      <c r="AB375" s="218">
        <f t="shared" si="94"/>
        <v>0</v>
      </c>
      <c r="AC375" s="218">
        <f t="shared" si="94"/>
        <v>0</v>
      </c>
      <c r="AD375" s="212">
        <f t="shared" si="94"/>
        <v>0</v>
      </c>
      <c r="AE375" s="252"/>
      <c r="AF375" s="252"/>
      <c r="AH375" s="249">
        <f t="shared" si="93"/>
        <v>0</v>
      </c>
      <c r="AI375" s="238"/>
      <c r="AJ375" s="238"/>
      <c r="AK375" s="238"/>
      <c r="AL375" s="239"/>
      <c r="AM375" s="254"/>
      <c r="AN375" s="262"/>
      <c r="AO375" s="249">
        <f t="shared" si="85"/>
        <v>0</v>
      </c>
      <c r="AP375" s="238"/>
      <c r="AQ375" s="238"/>
      <c r="AR375" s="238"/>
      <c r="AS375" s="242"/>
      <c r="AT375" s="214">
        <f t="shared" si="92"/>
        <v>0</v>
      </c>
      <c r="AU375" s="238"/>
      <c r="AV375" s="238"/>
      <c r="AW375" s="238"/>
      <c r="AX375" s="239"/>
      <c r="AY375" s="249">
        <f t="shared" si="86"/>
        <v>0</v>
      </c>
      <c r="AZ375" s="238"/>
      <c r="BA375" s="238"/>
      <c r="BB375" s="238"/>
      <c r="BC375" s="246"/>
      <c r="BD375" s="254"/>
      <c r="BE375" s="252"/>
      <c r="BF375" s="249">
        <f t="shared" si="87"/>
        <v>0</v>
      </c>
      <c r="BG375" s="238"/>
      <c r="BH375" s="238"/>
      <c r="BI375" s="238"/>
      <c r="BJ375" s="239"/>
      <c r="BK375" s="249">
        <f t="shared" si="88"/>
        <v>0</v>
      </c>
      <c r="BL375" s="238"/>
      <c r="BM375" s="238"/>
      <c r="BN375" s="238"/>
      <c r="BO375" s="246"/>
      <c r="BP375" s="223">
        <f t="shared" si="89"/>
        <v>0</v>
      </c>
      <c r="BQ375" s="238"/>
      <c r="BR375" s="238"/>
      <c r="BS375" s="238"/>
      <c r="BT375" s="246"/>
      <c r="BU375" s="249">
        <f t="shared" si="90"/>
        <v>0</v>
      </c>
      <c r="BV375" s="238"/>
      <c r="BW375" s="238"/>
      <c r="BX375" s="238"/>
      <c r="BY375" s="246"/>
      <c r="CA375" s="222">
        <v>353</v>
      </c>
      <c r="CB375" s="217"/>
      <c r="CC375" s="217"/>
      <c r="CD375" s="217"/>
      <c r="CE375" s="217"/>
      <c r="CF375" s="216">
        <f t="shared" si="91"/>
        <v>0</v>
      </c>
    </row>
    <row r="376" spans="1:84" x14ac:dyDescent="0.15">
      <c r="A376" s="213">
        <f t="shared" si="84"/>
        <v>362</v>
      </c>
      <c r="B376" s="236"/>
      <c r="C376" s="880"/>
      <c r="D376" s="133"/>
      <c r="E376" s="134"/>
      <c r="F376" s="135"/>
      <c r="G376" s="224"/>
      <c r="H376" s="263"/>
      <c r="I376" s="230"/>
      <c r="J376" s="231"/>
      <c r="K376" s="232"/>
      <c r="L376" s="232"/>
      <c r="M376" s="232"/>
      <c r="N376" s="232"/>
      <c r="O376" s="232"/>
      <c r="P376" s="232"/>
      <c r="Q376" s="233"/>
      <c r="R376" s="255"/>
      <c r="S376" s="255"/>
      <c r="T376" s="258"/>
      <c r="U376" s="214">
        <f t="shared" si="95"/>
        <v>0</v>
      </c>
      <c r="V376" s="218">
        <f t="shared" si="95"/>
        <v>0</v>
      </c>
      <c r="W376" s="218">
        <f t="shared" si="95"/>
        <v>0</v>
      </c>
      <c r="X376" s="218">
        <f t="shared" si="95"/>
        <v>0</v>
      </c>
      <c r="Y376" s="212">
        <f t="shared" si="95"/>
        <v>0</v>
      </c>
      <c r="Z376" s="214">
        <f t="shared" si="94"/>
        <v>0</v>
      </c>
      <c r="AA376" s="218">
        <f t="shared" si="94"/>
        <v>0</v>
      </c>
      <c r="AB376" s="218">
        <f t="shared" si="94"/>
        <v>0</v>
      </c>
      <c r="AC376" s="218">
        <f t="shared" si="94"/>
        <v>0</v>
      </c>
      <c r="AD376" s="212">
        <f t="shared" si="94"/>
        <v>0</v>
      </c>
      <c r="AE376" s="252"/>
      <c r="AF376" s="252"/>
      <c r="AH376" s="249">
        <f t="shared" si="93"/>
        <v>0</v>
      </c>
      <c r="AI376" s="238"/>
      <c r="AJ376" s="238"/>
      <c r="AK376" s="238"/>
      <c r="AL376" s="239"/>
      <c r="AM376" s="254"/>
      <c r="AN376" s="262"/>
      <c r="AO376" s="249">
        <f t="shared" si="85"/>
        <v>0</v>
      </c>
      <c r="AP376" s="238"/>
      <c r="AQ376" s="238"/>
      <c r="AR376" s="238"/>
      <c r="AS376" s="242"/>
      <c r="AT376" s="214">
        <f t="shared" si="92"/>
        <v>0</v>
      </c>
      <c r="AU376" s="238"/>
      <c r="AV376" s="238"/>
      <c r="AW376" s="238"/>
      <c r="AX376" s="239"/>
      <c r="AY376" s="249">
        <f t="shared" si="86"/>
        <v>0</v>
      </c>
      <c r="AZ376" s="238"/>
      <c r="BA376" s="238"/>
      <c r="BB376" s="238"/>
      <c r="BC376" s="246"/>
      <c r="BD376" s="254"/>
      <c r="BE376" s="252"/>
      <c r="BF376" s="249">
        <f t="shared" si="87"/>
        <v>0</v>
      </c>
      <c r="BG376" s="238"/>
      <c r="BH376" s="238"/>
      <c r="BI376" s="238"/>
      <c r="BJ376" s="239"/>
      <c r="BK376" s="249">
        <f t="shared" si="88"/>
        <v>0</v>
      </c>
      <c r="BL376" s="238"/>
      <c r="BM376" s="238"/>
      <c r="BN376" s="238"/>
      <c r="BO376" s="246"/>
      <c r="BP376" s="223">
        <f t="shared" si="89"/>
        <v>0</v>
      </c>
      <c r="BQ376" s="238"/>
      <c r="BR376" s="238"/>
      <c r="BS376" s="238"/>
      <c r="BT376" s="246"/>
      <c r="BU376" s="249">
        <f t="shared" si="90"/>
        <v>0</v>
      </c>
      <c r="BV376" s="238"/>
      <c r="BW376" s="238"/>
      <c r="BX376" s="238"/>
      <c r="BY376" s="246"/>
      <c r="CA376" s="222">
        <v>354</v>
      </c>
      <c r="CB376" s="217"/>
      <c r="CC376" s="217"/>
      <c r="CD376" s="217"/>
      <c r="CE376" s="217"/>
      <c r="CF376" s="216">
        <f t="shared" si="91"/>
        <v>0</v>
      </c>
    </row>
    <row r="377" spans="1:84" x14ac:dyDescent="0.15">
      <c r="A377" s="213">
        <f t="shared" si="84"/>
        <v>363</v>
      </c>
      <c r="B377" s="236"/>
      <c r="C377" s="880"/>
      <c r="D377" s="133"/>
      <c r="E377" s="134"/>
      <c r="F377" s="135"/>
      <c r="G377" s="224"/>
      <c r="H377" s="263"/>
      <c r="I377" s="230"/>
      <c r="J377" s="231"/>
      <c r="K377" s="232"/>
      <c r="L377" s="232"/>
      <c r="M377" s="232"/>
      <c r="N377" s="232"/>
      <c r="O377" s="232"/>
      <c r="P377" s="232"/>
      <c r="Q377" s="233"/>
      <c r="R377" s="255"/>
      <c r="S377" s="255"/>
      <c r="T377" s="258"/>
      <c r="U377" s="214">
        <f t="shared" si="95"/>
        <v>0</v>
      </c>
      <c r="V377" s="218">
        <f t="shared" si="95"/>
        <v>0</v>
      </c>
      <c r="W377" s="218">
        <f t="shared" si="95"/>
        <v>0</v>
      </c>
      <c r="X377" s="218">
        <f t="shared" si="95"/>
        <v>0</v>
      </c>
      <c r="Y377" s="212">
        <f t="shared" si="95"/>
        <v>0</v>
      </c>
      <c r="Z377" s="214">
        <f t="shared" si="94"/>
        <v>0</v>
      </c>
      <c r="AA377" s="218">
        <f t="shared" si="94"/>
        <v>0</v>
      </c>
      <c r="AB377" s="218">
        <f t="shared" si="94"/>
        <v>0</v>
      </c>
      <c r="AC377" s="218">
        <f t="shared" si="94"/>
        <v>0</v>
      </c>
      <c r="AD377" s="212">
        <f t="shared" si="94"/>
        <v>0</v>
      </c>
      <c r="AE377" s="252"/>
      <c r="AF377" s="252"/>
      <c r="AH377" s="249">
        <f t="shared" si="93"/>
        <v>0</v>
      </c>
      <c r="AI377" s="238"/>
      <c r="AJ377" s="238"/>
      <c r="AK377" s="238"/>
      <c r="AL377" s="239"/>
      <c r="AM377" s="254"/>
      <c r="AN377" s="262"/>
      <c r="AO377" s="249">
        <f t="shared" si="85"/>
        <v>0</v>
      </c>
      <c r="AP377" s="238"/>
      <c r="AQ377" s="238"/>
      <c r="AR377" s="238"/>
      <c r="AS377" s="242"/>
      <c r="AT377" s="214">
        <f t="shared" si="92"/>
        <v>0</v>
      </c>
      <c r="AU377" s="238"/>
      <c r="AV377" s="238"/>
      <c r="AW377" s="238"/>
      <c r="AX377" s="239"/>
      <c r="AY377" s="249">
        <f t="shared" si="86"/>
        <v>0</v>
      </c>
      <c r="AZ377" s="238"/>
      <c r="BA377" s="238"/>
      <c r="BB377" s="238"/>
      <c r="BC377" s="246"/>
      <c r="BD377" s="254"/>
      <c r="BE377" s="252"/>
      <c r="BF377" s="249">
        <f t="shared" si="87"/>
        <v>0</v>
      </c>
      <c r="BG377" s="238"/>
      <c r="BH377" s="238"/>
      <c r="BI377" s="238"/>
      <c r="BJ377" s="239"/>
      <c r="BK377" s="249">
        <f t="shared" si="88"/>
        <v>0</v>
      </c>
      <c r="BL377" s="238"/>
      <c r="BM377" s="238"/>
      <c r="BN377" s="238"/>
      <c r="BO377" s="246"/>
      <c r="BP377" s="223">
        <f t="shared" si="89"/>
        <v>0</v>
      </c>
      <c r="BQ377" s="238"/>
      <c r="BR377" s="238"/>
      <c r="BS377" s="238"/>
      <c r="BT377" s="246"/>
      <c r="BU377" s="249">
        <f t="shared" si="90"/>
        <v>0</v>
      </c>
      <c r="BV377" s="238"/>
      <c r="BW377" s="238"/>
      <c r="BX377" s="238"/>
      <c r="BY377" s="246"/>
      <c r="CA377" s="222">
        <v>355</v>
      </c>
      <c r="CC377" s="217"/>
      <c r="CD377" s="217"/>
      <c r="CE377" s="217"/>
      <c r="CF377" s="216">
        <f t="shared" si="91"/>
        <v>0</v>
      </c>
    </row>
    <row r="378" spans="1:84" x14ac:dyDescent="0.15">
      <c r="A378" s="213">
        <f t="shared" si="84"/>
        <v>364</v>
      </c>
      <c r="B378" s="236"/>
      <c r="C378" s="880"/>
      <c r="D378" s="133"/>
      <c r="E378" s="134"/>
      <c r="F378" s="135"/>
      <c r="G378" s="224"/>
      <c r="H378" s="263"/>
      <c r="I378" s="230"/>
      <c r="J378" s="231"/>
      <c r="K378" s="232"/>
      <c r="L378" s="232"/>
      <c r="M378" s="232"/>
      <c r="N378" s="232"/>
      <c r="O378" s="232"/>
      <c r="P378" s="232"/>
      <c r="Q378" s="233"/>
      <c r="R378" s="255"/>
      <c r="S378" s="255"/>
      <c r="T378" s="258"/>
      <c r="U378" s="214">
        <f t="shared" si="95"/>
        <v>0</v>
      </c>
      <c r="V378" s="218">
        <f t="shared" si="95"/>
        <v>0</v>
      </c>
      <c r="W378" s="218">
        <f t="shared" si="95"/>
        <v>0</v>
      </c>
      <c r="X378" s="218">
        <f t="shared" si="95"/>
        <v>0</v>
      </c>
      <c r="Y378" s="212">
        <f t="shared" si="95"/>
        <v>0</v>
      </c>
      <c r="Z378" s="214">
        <f t="shared" si="94"/>
        <v>0</v>
      </c>
      <c r="AA378" s="218">
        <f t="shared" si="94"/>
        <v>0</v>
      </c>
      <c r="AB378" s="218">
        <f t="shared" si="94"/>
        <v>0</v>
      </c>
      <c r="AC378" s="218">
        <f t="shared" si="94"/>
        <v>0</v>
      </c>
      <c r="AD378" s="212">
        <f t="shared" si="94"/>
        <v>0</v>
      </c>
      <c r="AE378" s="252"/>
      <c r="AF378" s="252"/>
      <c r="AH378" s="249">
        <f t="shared" si="93"/>
        <v>0</v>
      </c>
      <c r="AI378" s="238"/>
      <c r="AJ378" s="238"/>
      <c r="AK378" s="238"/>
      <c r="AL378" s="239"/>
      <c r="AM378" s="254"/>
      <c r="AN378" s="262"/>
      <c r="AO378" s="249">
        <f t="shared" si="85"/>
        <v>0</v>
      </c>
      <c r="AP378" s="238"/>
      <c r="AQ378" s="238"/>
      <c r="AR378" s="238"/>
      <c r="AS378" s="242"/>
      <c r="AT378" s="214">
        <f t="shared" si="92"/>
        <v>0</v>
      </c>
      <c r="AU378" s="238"/>
      <c r="AV378" s="238"/>
      <c r="AW378" s="238"/>
      <c r="AX378" s="239"/>
      <c r="AY378" s="249">
        <f t="shared" si="86"/>
        <v>0</v>
      </c>
      <c r="AZ378" s="238"/>
      <c r="BA378" s="238"/>
      <c r="BB378" s="238"/>
      <c r="BC378" s="246"/>
      <c r="BD378" s="254"/>
      <c r="BE378" s="252"/>
      <c r="BF378" s="249">
        <f t="shared" si="87"/>
        <v>0</v>
      </c>
      <c r="BG378" s="238"/>
      <c r="BH378" s="238"/>
      <c r="BI378" s="238"/>
      <c r="BJ378" s="239"/>
      <c r="BK378" s="249">
        <f t="shared" si="88"/>
        <v>0</v>
      </c>
      <c r="BL378" s="238"/>
      <c r="BM378" s="238"/>
      <c r="BN378" s="238"/>
      <c r="BO378" s="246"/>
      <c r="BP378" s="223">
        <f t="shared" si="89"/>
        <v>0</v>
      </c>
      <c r="BQ378" s="238"/>
      <c r="BR378" s="238"/>
      <c r="BS378" s="238"/>
      <c r="BT378" s="246"/>
      <c r="BU378" s="249">
        <f t="shared" si="90"/>
        <v>0</v>
      </c>
      <c r="BV378" s="238"/>
      <c r="BW378" s="238"/>
      <c r="BX378" s="238"/>
      <c r="BY378" s="246"/>
      <c r="CA378" s="222">
        <v>356</v>
      </c>
      <c r="CB378" s="217"/>
      <c r="CC378" s="217"/>
      <c r="CD378" s="217"/>
      <c r="CE378" s="217"/>
      <c r="CF378" s="216">
        <f t="shared" si="91"/>
        <v>0</v>
      </c>
    </row>
    <row r="379" spans="1:84" x14ac:dyDescent="0.15">
      <c r="A379" s="213">
        <f t="shared" si="84"/>
        <v>365</v>
      </c>
      <c r="B379" s="236"/>
      <c r="C379" s="880"/>
      <c r="D379" s="133"/>
      <c r="E379" s="134"/>
      <c r="F379" s="135"/>
      <c r="G379" s="224"/>
      <c r="H379" s="263"/>
      <c r="I379" s="230"/>
      <c r="J379" s="231"/>
      <c r="K379" s="232"/>
      <c r="L379" s="232"/>
      <c r="M379" s="232"/>
      <c r="N379" s="232"/>
      <c r="O379" s="232"/>
      <c r="P379" s="232"/>
      <c r="Q379" s="233"/>
      <c r="R379" s="255"/>
      <c r="S379" s="255"/>
      <c r="T379" s="258"/>
      <c r="U379" s="214">
        <f t="shared" si="95"/>
        <v>0</v>
      </c>
      <c r="V379" s="218">
        <f t="shared" si="95"/>
        <v>0</v>
      </c>
      <c r="W379" s="218">
        <f t="shared" si="95"/>
        <v>0</v>
      </c>
      <c r="X379" s="218">
        <f t="shared" si="95"/>
        <v>0</v>
      </c>
      <c r="Y379" s="212">
        <f t="shared" si="95"/>
        <v>0</v>
      </c>
      <c r="Z379" s="214">
        <f t="shared" si="94"/>
        <v>0</v>
      </c>
      <c r="AA379" s="218">
        <f t="shared" si="94"/>
        <v>0</v>
      </c>
      <c r="AB379" s="218">
        <f t="shared" si="94"/>
        <v>0</v>
      </c>
      <c r="AC379" s="218">
        <f t="shared" si="94"/>
        <v>0</v>
      </c>
      <c r="AD379" s="212">
        <f t="shared" si="94"/>
        <v>0</v>
      </c>
      <c r="AE379" s="252"/>
      <c r="AF379" s="252"/>
      <c r="AH379" s="249">
        <f t="shared" si="93"/>
        <v>0</v>
      </c>
      <c r="AI379" s="238"/>
      <c r="AJ379" s="238"/>
      <c r="AK379" s="238"/>
      <c r="AL379" s="239"/>
      <c r="AM379" s="254"/>
      <c r="AN379" s="262"/>
      <c r="AO379" s="249">
        <f t="shared" si="85"/>
        <v>0</v>
      </c>
      <c r="AP379" s="238"/>
      <c r="AQ379" s="238"/>
      <c r="AR379" s="238"/>
      <c r="AS379" s="242"/>
      <c r="AT379" s="214">
        <f t="shared" si="92"/>
        <v>0</v>
      </c>
      <c r="AU379" s="238"/>
      <c r="AV379" s="238"/>
      <c r="AW379" s="238"/>
      <c r="AX379" s="239"/>
      <c r="AY379" s="249">
        <f t="shared" si="86"/>
        <v>0</v>
      </c>
      <c r="AZ379" s="238"/>
      <c r="BA379" s="238"/>
      <c r="BB379" s="238"/>
      <c r="BC379" s="246"/>
      <c r="BD379" s="254"/>
      <c r="BE379" s="252"/>
      <c r="BF379" s="249">
        <f t="shared" si="87"/>
        <v>0</v>
      </c>
      <c r="BG379" s="238"/>
      <c r="BH379" s="238"/>
      <c r="BI379" s="238"/>
      <c r="BJ379" s="239"/>
      <c r="BK379" s="249">
        <f t="shared" si="88"/>
        <v>0</v>
      </c>
      <c r="BL379" s="238"/>
      <c r="BM379" s="238"/>
      <c r="BN379" s="238"/>
      <c r="BO379" s="246"/>
      <c r="BP379" s="223">
        <f t="shared" si="89"/>
        <v>0</v>
      </c>
      <c r="BQ379" s="238"/>
      <c r="BR379" s="238"/>
      <c r="BS379" s="238"/>
      <c r="BT379" s="246"/>
      <c r="BU379" s="249">
        <f t="shared" si="90"/>
        <v>0</v>
      </c>
      <c r="BV379" s="238"/>
      <c r="BW379" s="238"/>
      <c r="BX379" s="238"/>
      <c r="BY379" s="246"/>
      <c r="CA379" s="222">
        <v>357</v>
      </c>
      <c r="CB379" s="217"/>
      <c r="CC379" s="217"/>
      <c r="CD379" s="217"/>
      <c r="CE379" s="217"/>
      <c r="CF379" s="216">
        <f t="shared" si="91"/>
        <v>0</v>
      </c>
    </row>
    <row r="380" spans="1:84" x14ac:dyDescent="0.15">
      <c r="A380" s="213">
        <f t="shared" si="84"/>
        <v>366</v>
      </c>
      <c r="B380" s="236"/>
      <c r="C380" s="880"/>
      <c r="D380" s="133"/>
      <c r="E380" s="134"/>
      <c r="F380" s="135"/>
      <c r="G380" s="224"/>
      <c r="H380" s="263"/>
      <c r="I380" s="230"/>
      <c r="J380" s="231"/>
      <c r="K380" s="232"/>
      <c r="L380" s="232"/>
      <c r="M380" s="232"/>
      <c r="N380" s="232"/>
      <c r="O380" s="232"/>
      <c r="P380" s="232"/>
      <c r="Q380" s="233"/>
      <c r="R380" s="255"/>
      <c r="S380" s="255"/>
      <c r="T380" s="258"/>
      <c r="U380" s="214">
        <f t="shared" si="95"/>
        <v>0</v>
      </c>
      <c r="V380" s="218">
        <f t="shared" si="95"/>
        <v>0</v>
      </c>
      <c r="W380" s="218">
        <f t="shared" si="95"/>
        <v>0</v>
      </c>
      <c r="X380" s="218">
        <f t="shared" si="95"/>
        <v>0</v>
      </c>
      <c r="Y380" s="212">
        <f t="shared" si="95"/>
        <v>0</v>
      </c>
      <c r="Z380" s="214">
        <f t="shared" si="94"/>
        <v>0</v>
      </c>
      <c r="AA380" s="218">
        <f t="shared" si="94"/>
        <v>0</v>
      </c>
      <c r="AB380" s="218">
        <f t="shared" si="94"/>
        <v>0</v>
      </c>
      <c r="AC380" s="218">
        <f t="shared" si="94"/>
        <v>0</v>
      </c>
      <c r="AD380" s="212">
        <f t="shared" si="94"/>
        <v>0</v>
      </c>
      <c r="AE380" s="252"/>
      <c r="AF380" s="252"/>
      <c r="AH380" s="249">
        <f t="shared" si="93"/>
        <v>0</v>
      </c>
      <c r="AI380" s="238"/>
      <c r="AJ380" s="238"/>
      <c r="AK380" s="238"/>
      <c r="AL380" s="239"/>
      <c r="AM380" s="254"/>
      <c r="AN380" s="262"/>
      <c r="AO380" s="249">
        <f t="shared" si="85"/>
        <v>0</v>
      </c>
      <c r="AP380" s="238"/>
      <c r="AQ380" s="238"/>
      <c r="AR380" s="238"/>
      <c r="AS380" s="242"/>
      <c r="AT380" s="214">
        <f t="shared" si="92"/>
        <v>0</v>
      </c>
      <c r="AU380" s="238"/>
      <c r="AV380" s="238"/>
      <c r="AW380" s="238"/>
      <c r="AX380" s="239"/>
      <c r="AY380" s="249">
        <f t="shared" si="86"/>
        <v>0</v>
      </c>
      <c r="AZ380" s="238"/>
      <c r="BA380" s="238"/>
      <c r="BB380" s="238"/>
      <c r="BC380" s="246"/>
      <c r="BD380" s="254"/>
      <c r="BE380" s="252"/>
      <c r="BF380" s="249">
        <f t="shared" si="87"/>
        <v>0</v>
      </c>
      <c r="BG380" s="238"/>
      <c r="BH380" s="238"/>
      <c r="BI380" s="238"/>
      <c r="BJ380" s="239"/>
      <c r="BK380" s="249">
        <f t="shared" si="88"/>
        <v>0</v>
      </c>
      <c r="BL380" s="238"/>
      <c r="BM380" s="238"/>
      <c r="BN380" s="238"/>
      <c r="BO380" s="246"/>
      <c r="BP380" s="223">
        <f t="shared" si="89"/>
        <v>0</v>
      </c>
      <c r="BQ380" s="238"/>
      <c r="BR380" s="238"/>
      <c r="BS380" s="238"/>
      <c r="BT380" s="246"/>
      <c r="BU380" s="249">
        <f t="shared" si="90"/>
        <v>0</v>
      </c>
      <c r="BV380" s="238"/>
      <c r="BW380" s="238"/>
      <c r="BX380" s="238"/>
      <c r="BY380" s="246"/>
      <c r="CA380" s="222">
        <v>358</v>
      </c>
      <c r="CF380" s="216">
        <f t="shared" si="91"/>
        <v>0</v>
      </c>
    </row>
    <row r="381" spans="1:84" x14ac:dyDescent="0.15">
      <c r="A381" s="213">
        <f t="shared" si="84"/>
        <v>367</v>
      </c>
      <c r="B381" s="236"/>
      <c r="C381" s="880"/>
      <c r="D381" s="133"/>
      <c r="E381" s="134"/>
      <c r="F381" s="135"/>
      <c r="G381" s="224"/>
      <c r="H381" s="263"/>
      <c r="I381" s="230"/>
      <c r="J381" s="231"/>
      <c r="K381" s="232"/>
      <c r="L381" s="232"/>
      <c r="M381" s="232"/>
      <c r="N381" s="232"/>
      <c r="O381" s="232"/>
      <c r="P381" s="232"/>
      <c r="Q381" s="233"/>
      <c r="R381" s="255"/>
      <c r="S381" s="255"/>
      <c r="T381" s="908"/>
      <c r="U381" s="214">
        <f t="shared" si="95"/>
        <v>0</v>
      </c>
      <c r="V381" s="218">
        <f t="shared" si="95"/>
        <v>0</v>
      </c>
      <c r="W381" s="218">
        <f t="shared" si="95"/>
        <v>0</v>
      </c>
      <c r="X381" s="218">
        <f t="shared" si="95"/>
        <v>0</v>
      </c>
      <c r="Y381" s="212">
        <f t="shared" si="95"/>
        <v>0</v>
      </c>
      <c r="Z381" s="214">
        <f t="shared" si="94"/>
        <v>0</v>
      </c>
      <c r="AA381" s="218">
        <f t="shared" si="94"/>
        <v>0</v>
      </c>
      <c r="AB381" s="218">
        <f t="shared" si="94"/>
        <v>0</v>
      </c>
      <c r="AC381" s="218">
        <f t="shared" si="94"/>
        <v>0</v>
      </c>
      <c r="AD381" s="212">
        <f t="shared" si="94"/>
        <v>0</v>
      </c>
      <c r="AE381" s="252"/>
      <c r="AF381" s="252"/>
      <c r="AH381" s="249">
        <f t="shared" si="93"/>
        <v>0</v>
      </c>
      <c r="AI381" s="238"/>
      <c r="AJ381" s="238"/>
      <c r="AK381" s="238"/>
      <c r="AL381" s="239"/>
      <c r="AM381" s="254"/>
      <c r="AN381" s="262"/>
      <c r="AO381" s="249">
        <f t="shared" si="85"/>
        <v>0</v>
      </c>
      <c r="AP381" s="238"/>
      <c r="AQ381" s="238"/>
      <c r="AR381" s="238"/>
      <c r="AS381" s="242"/>
      <c r="AT381" s="214">
        <f t="shared" si="92"/>
        <v>0</v>
      </c>
      <c r="AU381" s="238"/>
      <c r="AV381" s="238"/>
      <c r="AW381" s="238"/>
      <c r="AX381" s="239"/>
      <c r="AY381" s="249">
        <f t="shared" si="86"/>
        <v>0</v>
      </c>
      <c r="AZ381" s="238"/>
      <c r="BA381" s="238"/>
      <c r="BB381" s="238"/>
      <c r="BC381" s="246"/>
      <c r="BD381" s="254"/>
      <c r="BE381" s="252"/>
      <c r="BF381" s="249">
        <f t="shared" si="87"/>
        <v>0</v>
      </c>
      <c r="BG381" s="238"/>
      <c r="BH381" s="238"/>
      <c r="BI381" s="238"/>
      <c r="BJ381" s="239"/>
      <c r="BK381" s="249">
        <f t="shared" si="88"/>
        <v>0</v>
      </c>
      <c r="BL381" s="238"/>
      <c r="BM381" s="238"/>
      <c r="BN381" s="238"/>
      <c r="BO381" s="246"/>
      <c r="BP381" s="223">
        <f t="shared" si="89"/>
        <v>0</v>
      </c>
      <c r="BQ381" s="238"/>
      <c r="BR381" s="238"/>
      <c r="BS381" s="238"/>
      <c r="BT381" s="246"/>
      <c r="BU381" s="249">
        <f t="shared" si="90"/>
        <v>0</v>
      </c>
      <c r="BV381" s="238"/>
      <c r="BW381" s="238"/>
      <c r="BX381" s="238"/>
      <c r="BY381" s="246"/>
      <c r="CA381" s="222">
        <v>359</v>
      </c>
      <c r="CF381" s="216">
        <f t="shared" si="91"/>
        <v>0</v>
      </c>
    </row>
    <row r="382" spans="1:84" x14ac:dyDescent="0.15">
      <c r="A382" s="213">
        <f t="shared" si="84"/>
        <v>368</v>
      </c>
      <c r="B382" s="236"/>
      <c r="C382" s="880"/>
      <c r="D382" s="133"/>
      <c r="E382" s="134"/>
      <c r="F382" s="135"/>
      <c r="G382" s="224"/>
      <c r="H382" s="263"/>
      <c r="I382" s="230"/>
      <c r="J382" s="231"/>
      <c r="K382" s="232"/>
      <c r="L382" s="232"/>
      <c r="M382" s="232"/>
      <c r="N382" s="232"/>
      <c r="O382" s="232"/>
      <c r="P382" s="232"/>
      <c r="Q382" s="233"/>
      <c r="R382" s="255"/>
      <c r="S382" s="255"/>
      <c r="T382" s="258"/>
      <c r="U382" s="214">
        <f t="shared" si="95"/>
        <v>0</v>
      </c>
      <c r="V382" s="218">
        <f t="shared" si="95"/>
        <v>0</v>
      </c>
      <c r="W382" s="218">
        <f t="shared" si="95"/>
        <v>0</v>
      </c>
      <c r="X382" s="218">
        <f t="shared" si="95"/>
        <v>0</v>
      </c>
      <c r="Y382" s="212">
        <f t="shared" si="95"/>
        <v>0</v>
      </c>
      <c r="Z382" s="214">
        <f t="shared" si="94"/>
        <v>0</v>
      </c>
      <c r="AA382" s="218">
        <f t="shared" si="94"/>
        <v>0</v>
      </c>
      <c r="AB382" s="218">
        <f t="shared" si="94"/>
        <v>0</v>
      </c>
      <c r="AC382" s="218">
        <f t="shared" si="94"/>
        <v>0</v>
      </c>
      <c r="AD382" s="212">
        <f t="shared" si="94"/>
        <v>0</v>
      </c>
      <c r="AE382" s="252"/>
      <c r="AF382" s="252"/>
      <c r="AH382" s="249">
        <f t="shared" si="93"/>
        <v>0</v>
      </c>
      <c r="AI382" s="238"/>
      <c r="AJ382" s="238"/>
      <c r="AK382" s="238"/>
      <c r="AL382" s="239"/>
      <c r="AM382" s="254"/>
      <c r="AN382" s="262"/>
      <c r="AO382" s="249">
        <f t="shared" si="85"/>
        <v>0</v>
      </c>
      <c r="AP382" s="238"/>
      <c r="AQ382" s="238"/>
      <c r="AR382" s="238"/>
      <c r="AS382" s="242"/>
      <c r="AT382" s="214">
        <f t="shared" si="92"/>
        <v>0</v>
      </c>
      <c r="AU382" s="238"/>
      <c r="AV382" s="238"/>
      <c r="AW382" s="238"/>
      <c r="AX382" s="239"/>
      <c r="AY382" s="249">
        <f t="shared" si="86"/>
        <v>0</v>
      </c>
      <c r="AZ382" s="238"/>
      <c r="BA382" s="238"/>
      <c r="BB382" s="238"/>
      <c r="BC382" s="246"/>
      <c r="BD382" s="254"/>
      <c r="BE382" s="252"/>
      <c r="BF382" s="249">
        <f t="shared" si="87"/>
        <v>0</v>
      </c>
      <c r="BG382" s="238"/>
      <c r="BH382" s="238"/>
      <c r="BI382" s="238"/>
      <c r="BJ382" s="239"/>
      <c r="BK382" s="249">
        <f t="shared" si="88"/>
        <v>0</v>
      </c>
      <c r="BL382" s="238"/>
      <c r="BM382" s="238"/>
      <c r="BN382" s="238"/>
      <c r="BO382" s="246"/>
      <c r="BP382" s="223">
        <f t="shared" si="89"/>
        <v>0</v>
      </c>
      <c r="BQ382" s="238"/>
      <c r="BR382" s="238"/>
      <c r="BS382" s="238"/>
      <c r="BT382" s="246"/>
      <c r="BU382" s="249">
        <f t="shared" si="90"/>
        <v>0</v>
      </c>
      <c r="BV382" s="238"/>
      <c r="BW382" s="238"/>
      <c r="BX382" s="238"/>
      <c r="BY382" s="246"/>
      <c r="CA382" s="222">
        <v>360</v>
      </c>
      <c r="CF382" s="216">
        <f t="shared" si="91"/>
        <v>0</v>
      </c>
    </row>
    <row r="383" spans="1:84" x14ac:dyDescent="0.15">
      <c r="A383" s="213">
        <f t="shared" si="84"/>
        <v>369</v>
      </c>
      <c r="B383" s="236"/>
      <c r="C383" s="880"/>
      <c r="D383" s="133"/>
      <c r="E383" s="134"/>
      <c r="F383" s="135"/>
      <c r="G383" s="224"/>
      <c r="H383" s="263"/>
      <c r="I383" s="230"/>
      <c r="J383" s="231"/>
      <c r="K383" s="427"/>
      <c r="L383" s="427"/>
      <c r="M383" s="427"/>
      <c r="N383" s="427"/>
      <c r="O383" s="427"/>
      <c r="P383" s="427"/>
      <c r="Q383" s="428"/>
      <c r="R383" s="255"/>
      <c r="S383" s="255"/>
      <c r="T383" s="258"/>
      <c r="U383" s="214">
        <f t="shared" si="95"/>
        <v>0</v>
      </c>
      <c r="V383" s="218">
        <f t="shared" si="95"/>
        <v>0</v>
      </c>
      <c r="W383" s="218">
        <f t="shared" si="95"/>
        <v>0</v>
      </c>
      <c r="X383" s="218">
        <f t="shared" si="95"/>
        <v>0</v>
      </c>
      <c r="Y383" s="212">
        <f t="shared" si="95"/>
        <v>0</v>
      </c>
      <c r="Z383" s="214">
        <f t="shared" si="94"/>
        <v>0</v>
      </c>
      <c r="AA383" s="218">
        <f t="shared" si="94"/>
        <v>0</v>
      </c>
      <c r="AB383" s="218">
        <f t="shared" si="94"/>
        <v>0</v>
      </c>
      <c r="AC383" s="218">
        <f t="shared" si="94"/>
        <v>0</v>
      </c>
      <c r="AD383" s="212">
        <f t="shared" si="94"/>
        <v>0</v>
      </c>
      <c r="AE383" s="252"/>
      <c r="AF383" s="252"/>
      <c r="AH383" s="249">
        <f t="shared" si="93"/>
        <v>0</v>
      </c>
      <c r="AI383" s="238"/>
      <c r="AJ383" s="238"/>
      <c r="AK383" s="238"/>
      <c r="AL383" s="239"/>
      <c r="AM383" s="254"/>
      <c r="AN383" s="262"/>
      <c r="AO383" s="249">
        <f t="shared" si="85"/>
        <v>0</v>
      </c>
      <c r="AP383" s="238"/>
      <c r="AQ383" s="238"/>
      <c r="AR383" s="238"/>
      <c r="AS383" s="242"/>
      <c r="AT383" s="214">
        <f t="shared" si="92"/>
        <v>0</v>
      </c>
      <c r="AU383" s="238"/>
      <c r="AV383" s="238"/>
      <c r="AW383" s="238"/>
      <c r="AX383" s="239"/>
      <c r="AY383" s="249">
        <f t="shared" si="86"/>
        <v>0</v>
      </c>
      <c r="AZ383" s="238"/>
      <c r="BA383" s="238"/>
      <c r="BB383" s="238"/>
      <c r="BC383" s="246"/>
      <c r="BD383" s="254"/>
      <c r="BE383" s="252"/>
      <c r="BF383" s="249">
        <f t="shared" si="87"/>
        <v>0</v>
      </c>
      <c r="BG383" s="238"/>
      <c r="BH383" s="238"/>
      <c r="BI383" s="238"/>
      <c r="BJ383" s="239"/>
      <c r="BK383" s="249">
        <f t="shared" si="88"/>
        <v>0</v>
      </c>
      <c r="BL383" s="238"/>
      <c r="BM383" s="238"/>
      <c r="BN383" s="238"/>
      <c r="BO383" s="246"/>
      <c r="BP383" s="223">
        <f t="shared" si="89"/>
        <v>0</v>
      </c>
      <c r="BQ383" s="238"/>
      <c r="BR383" s="238"/>
      <c r="BS383" s="238"/>
      <c r="BT383" s="246"/>
      <c r="BU383" s="249">
        <f t="shared" si="90"/>
        <v>0</v>
      </c>
      <c r="BV383" s="238"/>
      <c r="BW383" s="238"/>
      <c r="BX383" s="238"/>
      <c r="BY383" s="246"/>
      <c r="CA383" s="222">
        <v>361</v>
      </c>
      <c r="CF383" s="216">
        <f t="shared" si="91"/>
        <v>0</v>
      </c>
    </row>
    <row r="384" spans="1:84" x14ac:dyDescent="0.15">
      <c r="A384" s="213">
        <f t="shared" si="84"/>
        <v>370</v>
      </c>
      <c r="B384" s="236"/>
      <c r="C384" s="880"/>
      <c r="D384" s="133"/>
      <c r="E384" s="134"/>
      <c r="F384" s="135"/>
      <c r="G384" s="224"/>
      <c r="H384" s="263"/>
      <c r="I384" s="230"/>
      <c r="J384" s="231"/>
      <c r="K384" s="232"/>
      <c r="L384" s="232"/>
      <c r="M384" s="232"/>
      <c r="N384" s="232"/>
      <c r="O384" s="232"/>
      <c r="P384" s="232"/>
      <c r="Q384" s="233"/>
      <c r="R384" s="255"/>
      <c r="S384" s="255"/>
      <c r="T384" s="258"/>
      <c r="U384" s="214">
        <f t="shared" si="95"/>
        <v>0</v>
      </c>
      <c r="V384" s="218">
        <f t="shared" si="95"/>
        <v>0</v>
      </c>
      <c r="W384" s="218">
        <f t="shared" si="95"/>
        <v>0</v>
      </c>
      <c r="X384" s="218">
        <f t="shared" si="95"/>
        <v>0</v>
      </c>
      <c r="Y384" s="212">
        <f t="shared" si="95"/>
        <v>0</v>
      </c>
      <c r="Z384" s="214">
        <f t="shared" si="94"/>
        <v>0</v>
      </c>
      <c r="AA384" s="218">
        <f t="shared" si="94"/>
        <v>0</v>
      </c>
      <c r="AB384" s="218">
        <f t="shared" si="94"/>
        <v>0</v>
      </c>
      <c r="AC384" s="218">
        <f t="shared" si="94"/>
        <v>0</v>
      </c>
      <c r="AD384" s="212">
        <f t="shared" si="94"/>
        <v>0</v>
      </c>
      <c r="AE384" s="252"/>
      <c r="AF384" s="252"/>
      <c r="AH384" s="249">
        <f t="shared" si="93"/>
        <v>0</v>
      </c>
      <c r="AI384" s="238"/>
      <c r="AJ384" s="238"/>
      <c r="AK384" s="238"/>
      <c r="AL384" s="239"/>
      <c r="AM384" s="254"/>
      <c r="AN384" s="262"/>
      <c r="AO384" s="249">
        <f t="shared" si="85"/>
        <v>0</v>
      </c>
      <c r="AP384" s="238"/>
      <c r="AQ384" s="238"/>
      <c r="AR384" s="238"/>
      <c r="AS384" s="242"/>
      <c r="AT384" s="214">
        <f t="shared" si="92"/>
        <v>0</v>
      </c>
      <c r="AU384" s="238"/>
      <c r="AV384" s="238"/>
      <c r="AW384" s="238"/>
      <c r="AX384" s="239"/>
      <c r="AY384" s="249">
        <f t="shared" si="86"/>
        <v>0</v>
      </c>
      <c r="AZ384" s="238"/>
      <c r="BA384" s="238"/>
      <c r="BB384" s="238"/>
      <c r="BC384" s="246"/>
      <c r="BD384" s="254"/>
      <c r="BE384" s="252"/>
      <c r="BF384" s="249">
        <f t="shared" si="87"/>
        <v>0</v>
      </c>
      <c r="BG384" s="238"/>
      <c r="BH384" s="238"/>
      <c r="BI384" s="238"/>
      <c r="BJ384" s="239"/>
      <c r="BK384" s="249">
        <f t="shared" si="88"/>
        <v>0</v>
      </c>
      <c r="BL384" s="238"/>
      <c r="BM384" s="238"/>
      <c r="BN384" s="238"/>
      <c r="BO384" s="246"/>
      <c r="BP384" s="223">
        <f t="shared" si="89"/>
        <v>0</v>
      </c>
      <c r="BQ384" s="238"/>
      <c r="BR384" s="238"/>
      <c r="BS384" s="238"/>
      <c r="BT384" s="246"/>
      <c r="BU384" s="249">
        <f t="shared" si="90"/>
        <v>0</v>
      </c>
      <c r="BV384" s="238"/>
      <c r="BW384" s="238"/>
      <c r="BX384" s="238"/>
      <c r="BY384" s="246"/>
      <c r="CA384" s="222">
        <v>362</v>
      </c>
      <c r="CF384" s="216">
        <f t="shared" si="91"/>
        <v>0</v>
      </c>
    </row>
    <row r="385" spans="1:84" x14ac:dyDescent="0.15">
      <c r="A385" s="213">
        <f t="shared" si="84"/>
        <v>371</v>
      </c>
      <c r="B385" s="236"/>
      <c r="C385" s="880"/>
      <c r="D385" s="133"/>
      <c r="E385" s="134"/>
      <c r="F385" s="135"/>
      <c r="G385" s="224"/>
      <c r="H385" s="263"/>
      <c r="I385" s="230"/>
      <c r="J385" s="231"/>
      <c r="K385" s="232"/>
      <c r="L385" s="232"/>
      <c r="M385" s="232"/>
      <c r="N385" s="232"/>
      <c r="O385" s="232"/>
      <c r="P385" s="232"/>
      <c r="Q385" s="233"/>
      <c r="R385" s="255"/>
      <c r="S385" s="255"/>
      <c r="T385" s="258"/>
      <c r="U385" s="214">
        <f t="shared" si="95"/>
        <v>0</v>
      </c>
      <c r="V385" s="218">
        <f t="shared" si="95"/>
        <v>0</v>
      </c>
      <c r="W385" s="218">
        <f t="shared" si="95"/>
        <v>0</v>
      </c>
      <c r="X385" s="218">
        <f t="shared" si="95"/>
        <v>0</v>
      </c>
      <c r="Y385" s="212">
        <f t="shared" si="95"/>
        <v>0</v>
      </c>
      <c r="Z385" s="214">
        <f t="shared" si="94"/>
        <v>0</v>
      </c>
      <c r="AA385" s="218">
        <f t="shared" si="94"/>
        <v>0</v>
      </c>
      <c r="AB385" s="218">
        <f t="shared" si="94"/>
        <v>0</v>
      </c>
      <c r="AC385" s="218">
        <f t="shared" si="94"/>
        <v>0</v>
      </c>
      <c r="AD385" s="212">
        <f t="shared" si="94"/>
        <v>0</v>
      </c>
      <c r="AE385" s="252"/>
      <c r="AF385" s="252"/>
      <c r="AH385" s="249">
        <f t="shared" si="93"/>
        <v>0</v>
      </c>
      <c r="AI385" s="238"/>
      <c r="AJ385" s="238"/>
      <c r="AK385" s="238"/>
      <c r="AL385" s="239"/>
      <c r="AM385" s="254"/>
      <c r="AN385" s="262"/>
      <c r="AO385" s="249">
        <f t="shared" si="85"/>
        <v>0</v>
      </c>
      <c r="AP385" s="238"/>
      <c r="AQ385" s="238"/>
      <c r="AR385" s="238"/>
      <c r="AS385" s="242"/>
      <c r="AT385" s="214">
        <f t="shared" si="92"/>
        <v>0</v>
      </c>
      <c r="AU385" s="238"/>
      <c r="AV385" s="238"/>
      <c r="AW385" s="238"/>
      <c r="AX385" s="239"/>
      <c r="AY385" s="249">
        <f t="shared" si="86"/>
        <v>0</v>
      </c>
      <c r="AZ385" s="238"/>
      <c r="BA385" s="238"/>
      <c r="BB385" s="238"/>
      <c r="BC385" s="246"/>
      <c r="BD385" s="254"/>
      <c r="BE385" s="252"/>
      <c r="BF385" s="249">
        <f t="shared" si="87"/>
        <v>0</v>
      </c>
      <c r="BG385" s="238"/>
      <c r="BH385" s="238"/>
      <c r="BI385" s="238"/>
      <c r="BJ385" s="239"/>
      <c r="BK385" s="249">
        <f t="shared" si="88"/>
        <v>0</v>
      </c>
      <c r="BL385" s="238"/>
      <c r="BM385" s="238"/>
      <c r="BN385" s="238"/>
      <c r="BO385" s="246"/>
      <c r="BP385" s="223">
        <f t="shared" si="89"/>
        <v>0</v>
      </c>
      <c r="BQ385" s="238"/>
      <c r="BR385" s="238"/>
      <c r="BS385" s="238"/>
      <c r="BT385" s="246"/>
      <c r="BU385" s="249">
        <f t="shared" si="90"/>
        <v>0</v>
      </c>
      <c r="BV385" s="238"/>
      <c r="BW385" s="238"/>
      <c r="BX385" s="238"/>
      <c r="BY385" s="246"/>
      <c r="CA385" s="222">
        <v>363</v>
      </c>
      <c r="CF385" s="216">
        <f t="shared" si="91"/>
        <v>0</v>
      </c>
    </row>
    <row r="386" spans="1:84" x14ac:dyDescent="0.15">
      <c r="A386" s="213">
        <f t="shared" si="84"/>
        <v>372</v>
      </c>
      <c r="B386" s="236"/>
      <c r="C386" s="880"/>
      <c r="D386" s="133"/>
      <c r="E386" s="134"/>
      <c r="F386" s="135"/>
      <c r="G386" s="224"/>
      <c r="H386" s="263"/>
      <c r="I386" s="230"/>
      <c r="J386" s="231"/>
      <c r="K386" s="232"/>
      <c r="L386" s="232"/>
      <c r="M386" s="232"/>
      <c r="N386" s="232"/>
      <c r="O386" s="232"/>
      <c r="P386" s="232"/>
      <c r="Q386" s="233"/>
      <c r="R386" s="255"/>
      <c r="S386" s="255"/>
      <c r="T386" s="258"/>
      <c r="U386" s="214">
        <f t="shared" si="95"/>
        <v>0</v>
      </c>
      <c r="V386" s="218">
        <f t="shared" si="95"/>
        <v>0</v>
      </c>
      <c r="W386" s="218">
        <f t="shared" si="95"/>
        <v>0</v>
      </c>
      <c r="X386" s="218">
        <f t="shared" si="95"/>
        <v>0</v>
      </c>
      <c r="Y386" s="212">
        <f t="shared" si="95"/>
        <v>0</v>
      </c>
      <c r="Z386" s="214">
        <f t="shared" si="94"/>
        <v>0</v>
      </c>
      <c r="AA386" s="218">
        <f t="shared" si="94"/>
        <v>0</v>
      </c>
      <c r="AB386" s="218">
        <f t="shared" si="94"/>
        <v>0</v>
      </c>
      <c r="AC386" s="218">
        <f t="shared" si="94"/>
        <v>0</v>
      </c>
      <c r="AD386" s="212">
        <f t="shared" si="94"/>
        <v>0</v>
      </c>
      <c r="AE386" s="252"/>
      <c r="AF386" s="252"/>
      <c r="AH386" s="249">
        <f t="shared" si="93"/>
        <v>0</v>
      </c>
      <c r="AI386" s="238"/>
      <c r="AJ386" s="238"/>
      <c r="AK386" s="238"/>
      <c r="AL386" s="239"/>
      <c r="AM386" s="254"/>
      <c r="AN386" s="262"/>
      <c r="AO386" s="249">
        <f t="shared" si="85"/>
        <v>0</v>
      </c>
      <c r="AP386" s="238"/>
      <c r="AQ386" s="238"/>
      <c r="AR386" s="238"/>
      <c r="AS386" s="242"/>
      <c r="AT386" s="214">
        <f t="shared" si="92"/>
        <v>0</v>
      </c>
      <c r="AU386" s="238"/>
      <c r="AV386" s="238"/>
      <c r="AW386" s="238"/>
      <c r="AX386" s="239"/>
      <c r="AY386" s="249">
        <f t="shared" si="86"/>
        <v>0</v>
      </c>
      <c r="AZ386" s="238"/>
      <c r="BA386" s="238"/>
      <c r="BB386" s="238"/>
      <c r="BC386" s="246"/>
      <c r="BD386" s="254"/>
      <c r="BE386" s="252"/>
      <c r="BF386" s="249">
        <f t="shared" si="87"/>
        <v>0</v>
      </c>
      <c r="BG386" s="238"/>
      <c r="BH386" s="238"/>
      <c r="BI386" s="238"/>
      <c r="BJ386" s="239"/>
      <c r="BK386" s="249">
        <f t="shared" si="88"/>
        <v>0</v>
      </c>
      <c r="BL386" s="238"/>
      <c r="BM386" s="238"/>
      <c r="BN386" s="238"/>
      <c r="BO386" s="246"/>
      <c r="BP386" s="223">
        <f t="shared" si="89"/>
        <v>0</v>
      </c>
      <c r="BQ386" s="238"/>
      <c r="BR386" s="238"/>
      <c r="BS386" s="238"/>
      <c r="BT386" s="246"/>
      <c r="BU386" s="249">
        <f t="shared" si="90"/>
        <v>0</v>
      </c>
      <c r="BV386" s="238"/>
      <c r="BW386" s="238"/>
      <c r="BX386" s="238"/>
      <c r="BY386" s="246"/>
      <c r="CA386" s="222">
        <v>364</v>
      </c>
      <c r="CF386" s="216">
        <f t="shared" si="91"/>
        <v>0</v>
      </c>
    </row>
    <row r="387" spans="1:84" x14ac:dyDescent="0.15">
      <c r="A387" s="213">
        <f t="shared" si="84"/>
        <v>373</v>
      </c>
      <c r="B387" s="236"/>
      <c r="C387" s="880"/>
      <c r="D387" s="133"/>
      <c r="E387" s="134"/>
      <c r="F387" s="135"/>
      <c r="G387" s="224"/>
      <c r="H387" s="263"/>
      <c r="I387" s="230"/>
      <c r="J387" s="231"/>
      <c r="K387" s="232"/>
      <c r="L387" s="232"/>
      <c r="M387" s="232"/>
      <c r="N387" s="232"/>
      <c r="O387" s="232"/>
      <c r="P387" s="232"/>
      <c r="Q387" s="233"/>
      <c r="R387" s="255"/>
      <c r="S387" s="255"/>
      <c r="T387" s="258"/>
      <c r="U387" s="214">
        <f t="shared" si="95"/>
        <v>0</v>
      </c>
      <c r="V387" s="218">
        <f t="shared" si="95"/>
        <v>0</v>
      </c>
      <c r="W387" s="218">
        <f t="shared" si="95"/>
        <v>0</v>
      </c>
      <c r="X387" s="218">
        <f t="shared" si="95"/>
        <v>0</v>
      </c>
      <c r="Y387" s="212">
        <f t="shared" si="95"/>
        <v>0</v>
      </c>
      <c r="Z387" s="214">
        <f t="shared" si="94"/>
        <v>0</v>
      </c>
      <c r="AA387" s="218">
        <f t="shared" si="94"/>
        <v>0</v>
      </c>
      <c r="AB387" s="218">
        <f t="shared" si="94"/>
        <v>0</v>
      </c>
      <c r="AC387" s="218">
        <f t="shared" si="94"/>
        <v>0</v>
      </c>
      <c r="AD387" s="212">
        <f t="shared" si="94"/>
        <v>0</v>
      </c>
      <c r="AE387" s="252"/>
      <c r="AF387" s="252"/>
      <c r="AH387" s="249">
        <f t="shared" si="93"/>
        <v>0</v>
      </c>
      <c r="AI387" s="238"/>
      <c r="AJ387" s="238"/>
      <c r="AK387" s="238"/>
      <c r="AL387" s="239"/>
      <c r="AM387" s="254"/>
      <c r="AN387" s="262"/>
      <c r="AO387" s="249">
        <f t="shared" si="85"/>
        <v>0</v>
      </c>
      <c r="AP387" s="238"/>
      <c r="AQ387" s="238"/>
      <c r="AR387" s="238"/>
      <c r="AS387" s="242"/>
      <c r="AT387" s="214">
        <f t="shared" si="92"/>
        <v>0</v>
      </c>
      <c r="AU387" s="238"/>
      <c r="AV387" s="238"/>
      <c r="AW387" s="238"/>
      <c r="AX387" s="239"/>
      <c r="AY387" s="249">
        <f t="shared" si="86"/>
        <v>0</v>
      </c>
      <c r="AZ387" s="238"/>
      <c r="BA387" s="238"/>
      <c r="BB387" s="238"/>
      <c r="BC387" s="246"/>
      <c r="BD387" s="254"/>
      <c r="BE387" s="252"/>
      <c r="BF387" s="249">
        <f t="shared" si="87"/>
        <v>0</v>
      </c>
      <c r="BG387" s="238"/>
      <c r="BH387" s="238"/>
      <c r="BI387" s="238"/>
      <c r="BJ387" s="239"/>
      <c r="BK387" s="249">
        <f t="shared" si="88"/>
        <v>0</v>
      </c>
      <c r="BL387" s="238"/>
      <c r="BM387" s="238"/>
      <c r="BN387" s="238"/>
      <c r="BO387" s="246"/>
      <c r="BP387" s="223">
        <f t="shared" si="89"/>
        <v>0</v>
      </c>
      <c r="BQ387" s="238"/>
      <c r="BR387" s="238"/>
      <c r="BS387" s="238"/>
      <c r="BT387" s="246"/>
      <c r="BU387" s="249">
        <f t="shared" si="90"/>
        <v>0</v>
      </c>
      <c r="BV387" s="238"/>
      <c r="BW387" s="238"/>
      <c r="BX387" s="238"/>
      <c r="BY387" s="246"/>
      <c r="CA387" s="222">
        <v>365</v>
      </c>
      <c r="CF387" s="216">
        <f t="shared" si="91"/>
        <v>0</v>
      </c>
    </row>
    <row r="388" spans="1:84" x14ac:dyDescent="0.15">
      <c r="A388" s="213">
        <f t="shared" si="84"/>
        <v>374</v>
      </c>
      <c r="B388" s="236"/>
      <c r="C388" s="880"/>
      <c r="D388" s="133"/>
      <c r="E388" s="134"/>
      <c r="F388" s="135"/>
      <c r="G388" s="224"/>
      <c r="H388" s="263"/>
      <c r="I388" s="230"/>
      <c r="J388" s="231"/>
      <c r="K388" s="232"/>
      <c r="L388" s="232"/>
      <c r="M388" s="232"/>
      <c r="N388" s="232"/>
      <c r="O388" s="232"/>
      <c r="P388" s="232"/>
      <c r="Q388" s="233"/>
      <c r="R388" s="255"/>
      <c r="S388" s="255"/>
      <c r="T388" s="258"/>
      <c r="U388" s="214">
        <f t="shared" si="95"/>
        <v>0</v>
      </c>
      <c r="V388" s="218">
        <f t="shared" si="95"/>
        <v>0</v>
      </c>
      <c r="W388" s="218">
        <f t="shared" si="95"/>
        <v>0</v>
      </c>
      <c r="X388" s="218">
        <f t="shared" si="95"/>
        <v>0</v>
      </c>
      <c r="Y388" s="212">
        <f t="shared" si="95"/>
        <v>0</v>
      </c>
      <c r="Z388" s="214">
        <f t="shared" si="94"/>
        <v>0</v>
      </c>
      <c r="AA388" s="218">
        <f t="shared" si="94"/>
        <v>0</v>
      </c>
      <c r="AB388" s="218">
        <f t="shared" si="94"/>
        <v>0</v>
      </c>
      <c r="AC388" s="218">
        <f t="shared" si="94"/>
        <v>0</v>
      </c>
      <c r="AD388" s="212">
        <f t="shared" si="94"/>
        <v>0</v>
      </c>
      <c r="AE388" s="252"/>
      <c r="AF388" s="252"/>
      <c r="AH388" s="249">
        <f t="shared" si="93"/>
        <v>0</v>
      </c>
      <c r="AI388" s="238"/>
      <c r="AJ388" s="238"/>
      <c r="AK388" s="238"/>
      <c r="AL388" s="239"/>
      <c r="AM388" s="254"/>
      <c r="AN388" s="262"/>
      <c r="AO388" s="249">
        <f t="shared" si="85"/>
        <v>0</v>
      </c>
      <c r="AP388" s="238"/>
      <c r="AQ388" s="238"/>
      <c r="AR388" s="238"/>
      <c r="AS388" s="242"/>
      <c r="AT388" s="214">
        <f t="shared" si="92"/>
        <v>0</v>
      </c>
      <c r="AU388" s="238"/>
      <c r="AV388" s="238"/>
      <c r="AW388" s="238"/>
      <c r="AX388" s="239"/>
      <c r="AY388" s="249">
        <f t="shared" si="86"/>
        <v>0</v>
      </c>
      <c r="AZ388" s="238"/>
      <c r="BA388" s="238"/>
      <c r="BB388" s="238"/>
      <c r="BC388" s="246"/>
      <c r="BD388" s="254"/>
      <c r="BE388" s="252"/>
      <c r="BF388" s="249">
        <f t="shared" si="87"/>
        <v>0</v>
      </c>
      <c r="BG388" s="238"/>
      <c r="BH388" s="238"/>
      <c r="BI388" s="238"/>
      <c r="BJ388" s="239"/>
      <c r="BK388" s="249">
        <f t="shared" si="88"/>
        <v>0</v>
      </c>
      <c r="BL388" s="238"/>
      <c r="BM388" s="238"/>
      <c r="BN388" s="238"/>
      <c r="BO388" s="246"/>
      <c r="BP388" s="223">
        <f t="shared" si="89"/>
        <v>0</v>
      </c>
      <c r="BQ388" s="238"/>
      <c r="BR388" s="238"/>
      <c r="BS388" s="238"/>
      <c r="BT388" s="246"/>
      <c r="BU388" s="249">
        <f t="shared" si="90"/>
        <v>0</v>
      </c>
      <c r="BV388" s="238"/>
      <c r="BW388" s="238"/>
      <c r="BX388" s="238"/>
      <c r="BY388" s="246"/>
      <c r="CA388" s="222">
        <v>366</v>
      </c>
      <c r="CB388" s="217"/>
      <c r="CC388" s="217"/>
      <c r="CD388" s="217"/>
      <c r="CE388" s="217"/>
      <c r="CF388" s="216">
        <f t="shared" si="91"/>
        <v>0</v>
      </c>
    </row>
    <row r="389" spans="1:84" x14ac:dyDescent="0.15">
      <c r="A389" s="213">
        <f t="shared" si="84"/>
        <v>375</v>
      </c>
      <c r="B389" s="236"/>
      <c r="C389" s="880"/>
      <c r="D389" s="133"/>
      <c r="E389" s="134"/>
      <c r="F389" s="135"/>
      <c r="G389" s="224"/>
      <c r="H389" s="263"/>
      <c r="I389" s="230"/>
      <c r="J389" s="231"/>
      <c r="K389" s="232"/>
      <c r="L389" s="232"/>
      <c r="M389" s="232"/>
      <c r="N389" s="232"/>
      <c r="O389" s="232"/>
      <c r="P389" s="232"/>
      <c r="Q389" s="233"/>
      <c r="R389" s="255"/>
      <c r="S389" s="255"/>
      <c r="T389" s="258"/>
      <c r="U389" s="214">
        <f t="shared" si="95"/>
        <v>0</v>
      </c>
      <c r="V389" s="218">
        <f t="shared" si="95"/>
        <v>0</v>
      </c>
      <c r="W389" s="218">
        <f t="shared" si="95"/>
        <v>0</v>
      </c>
      <c r="X389" s="218">
        <f t="shared" si="95"/>
        <v>0</v>
      </c>
      <c r="Y389" s="212">
        <f t="shared" si="95"/>
        <v>0</v>
      </c>
      <c r="Z389" s="214">
        <f t="shared" si="94"/>
        <v>0</v>
      </c>
      <c r="AA389" s="218">
        <f t="shared" si="94"/>
        <v>0</v>
      </c>
      <c r="AB389" s="218">
        <f t="shared" si="94"/>
        <v>0</v>
      </c>
      <c r="AC389" s="218">
        <f t="shared" si="94"/>
        <v>0</v>
      </c>
      <c r="AD389" s="212">
        <f t="shared" si="94"/>
        <v>0</v>
      </c>
      <c r="AE389" s="252"/>
      <c r="AF389" s="252"/>
      <c r="AH389" s="249">
        <f t="shared" si="93"/>
        <v>0</v>
      </c>
      <c r="AI389" s="238"/>
      <c r="AJ389" s="238"/>
      <c r="AK389" s="238"/>
      <c r="AL389" s="239"/>
      <c r="AM389" s="254"/>
      <c r="AN389" s="262"/>
      <c r="AO389" s="249">
        <f t="shared" si="85"/>
        <v>0</v>
      </c>
      <c r="AP389" s="238"/>
      <c r="AQ389" s="238"/>
      <c r="AR389" s="238"/>
      <c r="AS389" s="242"/>
      <c r="AT389" s="214">
        <f t="shared" si="92"/>
        <v>0</v>
      </c>
      <c r="AU389" s="238"/>
      <c r="AV389" s="238"/>
      <c r="AW389" s="238"/>
      <c r="AX389" s="239"/>
      <c r="AY389" s="249">
        <f t="shared" si="86"/>
        <v>0</v>
      </c>
      <c r="AZ389" s="238"/>
      <c r="BA389" s="238"/>
      <c r="BB389" s="238"/>
      <c r="BC389" s="246"/>
      <c r="BD389" s="254"/>
      <c r="BE389" s="252"/>
      <c r="BF389" s="249">
        <f t="shared" si="87"/>
        <v>0</v>
      </c>
      <c r="BG389" s="238"/>
      <c r="BH389" s="238"/>
      <c r="BI389" s="238"/>
      <c r="BJ389" s="239"/>
      <c r="BK389" s="249">
        <f t="shared" si="88"/>
        <v>0</v>
      </c>
      <c r="BL389" s="238"/>
      <c r="BM389" s="238"/>
      <c r="BN389" s="238"/>
      <c r="BO389" s="246"/>
      <c r="BP389" s="223">
        <f t="shared" si="89"/>
        <v>0</v>
      </c>
      <c r="BQ389" s="238"/>
      <c r="BR389" s="238"/>
      <c r="BS389" s="238"/>
      <c r="BT389" s="246"/>
      <c r="BU389" s="249">
        <f t="shared" si="90"/>
        <v>0</v>
      </c>
      <c r="BV389" s="238"/>
      <c r="BW389" s="238"/>
      <c r="BX389" s="238"/>
      <c r="BY389" s="246"/>
      <c r="CA389" s="222">
        <v>367</v>
      </c>
      <c r="CB389" s="217"/>
      <c r="CC389" s="217"/>
      <c r="CD389" s="217"/>
      <c r="CE389" s="217"/>
      <c r="CF389" s="216">
        <f t="shared" si="91"/>
        <v>0</v>
      </c>
    </row>
    <row r="390" spans="1:84" x14ac:dyDescent="0.15">
      <c r="A390" s="213">
        <f t="shared" si="84"/>
        <v>376</v>
      </c>
      <c r="B390" s="236"/>
      <c r="C390" s="880"/>
      <c r="D390" s="133"/>
      <c r="E390" s="134"/>
      <c r="F390" s="135"/>
      <c r="G390" s="224"/>
      <c r="H390" s="263"/>
      <c r="I390" s="230"/>
      <c r="J390" s="231"/>
      <c r="K390" s="232"/>
      <c r="L390" s="232"/>
      <c r="M390" s="232"/>
      <c r="N390" s="232"/>
      <c r="O390" s="232"/>
      <c r="P390" s="232"/>
      <c r="Q390" s="233"/>
      <c r="R390" s="255"/>
      <c r="S390" s="255"/>
      <c r="T390" s="258"/>
      <c r="U390" s="214">
        <f t="shared" si="95"/>
        <v>0</v>
      </c>
      <c r="V390" s="218">
        <f t="shared" si="95"/>
        <v>0</v>
      </c>
      <c r="W390" s="218">
        <f t="shared" si="95"/>
        <v>0</v>
      </c>
      <c r="X390" s="218">
        <f t="shared" si="95"/>
        <v>0</v>
      </c>
      <c r="Y390" s="212">
        <f t="shared" si="95"/>
        <v>0</v>
      </c>
      <c r="Z390" s="214">
        <f t="shared" si="94"/>
        <v>0</v>
      </c>
      <c r="AA390" s="218">
        <f t="shared" si="94"/>
        <v>0</v>
      </c>
      <c r="AB390" s="218">
        <f t="shared" si="94"/>
        <v>0</v>
      </c>
      <c r="AC390" s="218">
        <f t="shared" si="94"/>
        <v>0</v>
      </c>
      <c r="AD390" s="212">
        <f t="shared" si="94"/>
        <v>0</v>
      </c>
      <c r="AE390" s="252"/>
      <c r="AF390" s="252"/>
      <c r="AH390" s="249">
        <f t="shared" si="93"/>
        <v>0</v>
      </c>
      <c r="AI390" s="238"/>
      <c r="AJ390" s="238"/>
      <c r="AK390" s="238"/>
      <c r="AL390" s="239"/>
      <c r="AM390" s="254"/>
      <c r="AN390" s="262"/>
      <c r="AO390" s="249">
        <f t="shared" si="85"/>
        <v>0</v>
      </c>
      <c r="AP390" s="238"/>
      <c r="AQ390" s="238"/>
      <c r="AR390" s="238"/>
      <c r="AS390" s="242"/>
      <c r="AT390" s="214">
        <f t="shared" si="92"/>
        <v>0</v>
      </c>
      <c r="AU390" s="238"/>
      <c r="AV390" s="238"/>
      <c r="AW390" s="238"/>
      <c r="AX390" s="239"/>
      <c r="AY390" s="249">
        <f t="shared" si="86"/>
        <v>0</v>
      </c>
      <c r="AZ390" s="238"/>
      <c r="BA390" s="238"/>
      <c r="BB390" s="238"/>
      <c r="BC390" s="246"/>
      <c r="BD390" s="254"/>
      <c r="BE390" s="252"/>
      <c r="BF390" s="249">
        <f t="shared" si="87"/>
        <v>0</v>
      </c>
      <c r="BG390" s="238"/>
      <c r="BH390" s="238"/>
      <c r="BI390" s="238"/>
      <c r="BJ390" s="239"/>
      <c r="BK390" s="249">
        <f t="shared" si="88"/>
        <v>0</v>
      </c>
      <c r="BL390" s="238"/>
      <c r="BM390" s="238"/>
      <c r="BN390" s="238"/>
      <c r="BO390" s="246"/>
      <c r="BP390" s="223">
        <f t="shared" si="89"/>
        <v>0</v>
      </c>
      <c r="BQ390" s="238"/>
      <c r="BR390" s="238"/>
      <c r="BS390" s="238"/>
      <c r="BT390" s="246"/>
      <c r="BU390" s="249">
        <f t="shared" si="90"/>
        <v>0</v>
      </c>
      <c r="BV390" s="238"/>
      <c r="BW390" s="238"/>
      <c r="BX390" s="238"/>
      <c r="BY390" s="246"/>
      <c r="CA390" s="222">
        <v>368</v>
      </c>
      <c r="CF390" s="216">
        <f t="shared" si="91"/>
        <v>0</v>
      </c>
    </row>
    <row r="391" spans="1:84" x14ac:dyDescent="0.15">
      <c r="A391" s="213">
        <f t="shared" si="84"/>
        <v>377</v>
      </c>
      <c r="B391" s="236"/>
      <c r="C391" s="880"/>
      <c r="D391" s="133"/>
      <c r="E391" s="134"/>
      <c r="F391" s="135"/>
      <c r="G391" s="224"/>
      <c r="H391" s="263"/>
      <c r="I391" s="230"/>
      <c r="J391" s="231"/>
      <c r="K391" s="232"/>
      <c r="L391" s="232"/>
      <c r="M391" s="232"/>
      <c r="N391" s="232"/>
      <c r="O391" s="232"/>
      <c r="P391" s="232"/>
      <c r="Q391" s="233"/>
      <c r="R391" s="255"/>
      <c r="S391" s="255"/>
      <c r="T391" s="258"/>
      <c r="U391" s="214">
        <f t="shared" si="95"/>
        <v>0</v>
      </c>
      <c r="V391" s="218">
        <f t="shared" si="95"/>
        <v>0</v>
      </c>
      <c r="W391" s="218">
        <f t="shared" si="95"/>
        <v>0</v>
      </c>
      <c r="X391" s="218">
        <f t="shared" si="95"/>
        <v>0</v>
      </c>
      <c r="Y391" s="212">
        <f t="shared" si="95"/>
        <v>0</v>
      </c>
      <c r="Z391" s="214">
        <f t="shared" si="94"/>
        <v>0</v>
      </c>
      <c r="AA391" s="218">
        <f t="shared" si="94"/>
        <v>0</v>
      </c>
      <c r="AB391" s="218">
        <f t="shared" si="94"/>
        <v>0</v>
      </c>
      <c r="AC391" s="218">
        <f t="shared" si="94"/>
        <v>0</v>
      </c>
      <c r="AD391" s="212">
        <f t="shared" si="94"/>
        <v>0</v>
      </c>
      <c r="AE391" s="252"/>
      <c r="AF391" s="252"/>
      <c r="AH391" s="249">
        <f t="shared" si="93"/>
        <v>0</v>
      </c>
      <c r="AI391" s="238"/>
      <c r="AJ391" s="238"/>
      <c r="AK391" s="238"/>
      <c r="AL391" s="239"/>
      <c r="AM391" s="254"/>
      <c r="AN391" s="262"/>
      <c r="AO391" s="249">
        <f t="shared" si="85"/>
        <v>0</v>
      </c>
      <c r="AP391" s="238"/>
      <c r="AQ391" s="238"/>
      <c r="AR391" s="238"/>
      <c r="AS391" s="242"/>
      <c r="AT391" s="214">
        <f t="shared" si="92"/>
        <v>0</v>
      </c>
      <c r="AU391" s="238"/>
      <c r="AV391" s="238"/>
      <c r="AW391" s="238"/>
      <c r="AX391" s="239"/>
      <c r="AY391" s="249">
        <f t="shared" si="86"/>
        <v>0</v>
      </c>
      <c r="AZ391" s="238"/>
      <c r="BA391" s="238"/>
      <c r="BB391" s="238"/>
      <c r="BC391" s="246"/>
      <c r="BD391" s="254"/>
      <c r="BE391" s="252"/>
      <c r="BF391" s="249">
        <f t="shared" si="87"/>
        <v>0</v>
      </c>
      <c r="BG391" s="238"/>
      <c r="BH391" s="238"/>
      <c r="BI391" s="238"/>
      <c r="BJ391" s="239"/>
      <c r="BK391" s="249">
        <f t="shared" si="88"/>
        <v>0</v>
      </c>
      <c r="BL391" s="238"/>
      <c r="BM391" s="238"/>
      <c r="BN391" s="238"/>
      <c r="BO391" s="246"/>
      <c r="BP391" s="223">
        <f t="shared" si="89"/>
        <v>0</v>
      </c>
      <c r="BQ391" s="238"/>
      <c r="BR391" s="238"/>
      <c r="BS391" s="238"/>
      <c r="BT391" s="246"/>
      <c r="BU391" s="249">
        <f t="shared" si="90"/>
        <v>0</v>
      </c>
      <c r="BV391" s="238"/>
      <c r="BW391" s="238"/>
      <c r="BX391" s="238"/>
      <c r="BY391" s="246"/>
      <c r="CA391" s="222">
        <v>369</v>
      </c>
      <c r="CF391" s="216">
        <f t="shared" si="91"/>
        <v>0</v>
      </c>
    </row>
    <row r="392" spans="1:84" x14ac:dyDescent="0.15">
      <c r="A392" s="213">
        <f t="shared" si="84"/>
        <v>378</v>
      </c>
      <c r="B392" s="236"/>
      <c r="C392" s="880"/>
      <c r="D392" s="133"/>
      <c r="E392" s="134"/>
      <c r="F392" s="135"/>
      <c r="G392" s="224"/>
      <c r="H392" s="263"/>
      <c r="I392" s="230"/>
      <c r="J392" s="231"/>
      <c r="K392" s="232"/>
      <c r="L392" s="232"/>
      <c r="M392" s="232"/>
      <c r="N392" s="232"/>
      <c r="O392" s="232"/>
      <c r="P392" s="232"/>
      <c r="Q392" s="233"/>
      <c r="R392" s="255"/>
      <c r="S392" s="255"/>
      <c r="T392" s="258"/>
      <c r="U392" s="214">
        <f t="shared" si="95"/>
        <v>0</v>
      </c>
      <c r="V392" s="218">
        <f t="shared" si="95"/>
        <v>0</v>
      </c>
      <c r="W392" s="218">
        <f t="shared" si="95"/>
        <v>0</v>
      </c>
      <c r="X392" s="218">
        <f t="shared" si="95"/>
        <v>0</v>
      </c>
      <c r="Y392" s="212">
        <f t="shared" si="95"/>
        <v>0</v>
      </c>
      <c r="Z392" s="214">
        <f t="shared" si="94"/>
        <v>0</v>
      </c>
      <c r="AA392" s="218">
        <f t="shared" si="94"/>
        <v>0</v>
      </c>
      <c r="AB392" s="218">
        <f t="shared" si="94"/>
        <v>0</v>
      </c>
      <c r="AC392" s="218">
        <f t="shared" si="94"/>
        <v>0</v>
      </c>
      <c r="AD392" s="212">
        <f t="shared" si="94"/>
        <v>0</v>
      </c>
      <c r="AE392" s="252"/>
      <c r="AF392" s="252"/>
      <c r="AH392" s="249">
        <f t="shared" si="93"/>
        <v>0</v>
      </c>
      <c r="AI392" s="238"/>
      <c r="AJ392" s="238"/>
      <c r="AK392" s="238"/>
      <c r="AL392" s="239"/>
      <c r="AM392" s="254"/>
      <c r="AN392" s="262"/>
      <c r="AO392" s="249">
        <f t="shared" si="85"/>
        <v>0</v>
      </c>
      <c r="AP392" s="238"/>
      <c r="AQ392" s="238"/>
      <c r="AR392" s="238"/>
      <c r="AS392" s="242"/>
      <c r="AT392" s="214">
        <f t="shared" si="92"/>
        <v>0</v>
      </c>
      <c r="AU392" s="238"/>
      <c r="AV392" s="238"/>
      <c r="AW392" s="238"/>
      <c r="AX392" s="239"/>
      <c r="AY392" s="249">
        <f t="shared" si="86"/>
        <v>0</v>
      </c>
      <c r="AZ392" s="238"/>
      <c r="BA392" s="238"/>
      <c r="BB392" s="238"/>
      <c r="BC392" s="246"/>
      <c r="BD392" s="254"/>
      <c r="BE392" s="252"/>
      <c r="BF392" s="249">
        <f t="shared" si="87"/>
        <v>0</v>
      </c>
      <c r="BG392" s="238"/>
      <c r="BH392" s="238"/>
      <c r="BI392" s="238"/>
      <c r="BJ392" s="239"/>
      <c r="BK392" s="249">
        <f t="shared" si="88"/>
        <v>0</v>
      </c>
      <c r="BL392" s="238"/>
      <c r="BM392" s="238"/>
      <c r="BN392" s="238"/>
      <c r="BO392" s="246"/>
      <c r="BP392" s="223">
        <f t="shared" si="89"/>
        <v>0</v>
      </c>
      <c r="BQ392" s="238"/>
      <c r="BR392" s="238"/>
      <c r="BS392" s="238"/>
      <c r="BT392" s="246"/>
      <c r="BU392" s="249">
        <f t="shared" si="90"/>
        <v>0</v>
      </c>
      <c r="BV392" s="238"/>
      <c r="BW392" s="238"/>
      <c r="BX392" s="238"/>
      <c r="BY392" s="246"/>
      <c r="CA392" s="222">
        <v>370</v>
      </c>
      <c r="CF392" s="216">
        <f t="shared" si="91"/>
        <v>0</v>
      </c>
    </row>
    <row r="393" spans="1:84" x14ac:dyDescent="0.15">
      <c r="A393" s="213">
        <f t="shared" si="84"/>
        <v>379</v>
      </c>
      <c r="B393" s="236"/>
      <c r="C393" s="880"/>
      <c r="D393" s="133"/>
      <c r="E393" s="134"/>
      <c r="F393" s="135"/>
      <c r="G393" s="224"/>
      <c r="H393" s="263"/>
      <c r="I393" s="230"/>
      <c r="J393" s="231"/>
      <c r="K393" s="232"/>
      <c r="L393" s="232"/>
      <c r="M393" s="232"/>
      <c r="N393" s="232"/>
      <c r="O393" s="232"/>
      <c r="P393" s="232"/>
      <c r="Q393" s="233"/>
      <c r="R393" s="255"/>
      <c r="S393" s="255"/>
      <c r="T393" s="258"/>
      <c r="U393" s="214">
        <f t="shared" si="95"/>
        <v>0</v>
      </c>
      <c r="V393" s="218">
        <f t="shared" si="95"/>
        <v>0</v>
      </c>
      <c r="W393" s="218">
        <f t="shared" si="95"/>
        <v>0</v>
      </c>
      <c r="X393" s="218">
        <f t="shared" si="95"/>
        <v>0</v>
      </c>
      <c r="Y393" s="212">
        <f t="shared" si="95"/>
        <v>0</v>
      </c>
      <c r="Z393" s="214">
        <f t="shared" si="94"/>
        <v>0</v>
      </c>
      <c r="AA393" s="218">
        <f t="shared" si="94"/>
        <v>0</v>
      </c>
      <c r="AB393" s="218">
        <f t="shared" si="94"/>
        <v>0</v>
      </c>
      <c r="AC393" s="218">
        <f t="shared" si="94"/>
        <v>0</v>
      </c>
      <c r="AD393" s="212">
        <f t="shared" si="94"/>
        <v>0</v>
      </c>
      <c r="AE393" s="252"/>
      <c r="AF393" s="252"/>
      <c r="AH393" s="249">
        <f t="shared" si="93"/>
        <v>0</v>
      </c>
      <c r="AI393" s="238"/>
      <c r="AJ393" s="238"/>
      <c r="AK393" s="238"/>
      <c r="AL393" s="239"/>
      <c r="AM393" s="254"/>
      <c r="AN393" s="262"/>
      <c r="AO393" s="249">
        <f t="shared" si="85"/>
        <v>0</v>
      </c>
      <c r="AP393" s="238"/>
      <c r="AQ393" s="238"/>
      <c r="AR393" s="238"/>
      <c r="AS393" s="242"/>
      <c r="AT393" s="214">
        <f t="shared" si="92"/>
        <v>0</v>
      </c>
      <c r="AU393" s="238"/>
      <c r="AV393" s="238"/>
      <c r="AW393" s="238"/>
      <c r="AX393" s="239"/>
      <c r="AY393" s="249">
        <f t="shared" si="86"/>
        <v>0</v>
      </c>
      <c r="AZ393" s="238"/>
      <c r="BA393" s="238"/>
      <c r="BB393" s="238"/>
      <c r="BC393" s="246"/>
      <c r="BD393" s="254"/>
      <c r="BE393" s="252"/>
      <c r="BF393" s="249">
        <f t="shared" si="87"/>
        <v>0</v>
      </c>
      <c r="BG393" s="238"/>
      <c r="BH393" s="238"/>
      <c r="BI393" s="238"/>
      <c r="BJ393" s="239"/>
      <c r="BK393" s="249">
        <f t="shared" si="88"/>
        <v>0</v>
      </c>
      <c r="BL393" s="238"/>
      <c r="BM393" s="238"/>
      <c r="BN393" s="238"/>
      <c r="BO393" s="246"/>
      <c r="BP393" s="223">
        <f t="shared" si="89"/>
        <v>0</v>
      </c>
      <c r="BQ393" s="238"/>
      <c r="BR393" s="238"/>
      <c r="BS393" s="238"/>
      <c r="BT393" s="246"/>
      <c r="BU393" s="249">
        <f t="shared" si="90"/>
        <v>0</v>
      </c>
      <c r="BV393" s="238"/>
      <c r="BW393" s="238"/>
      <c r="BX393" s="238"/>
      <c r="BY393" s="246"/>
      <c r="CA393" s="222">
        <v>371</v>
      </c>
      <c r="CF393" s="216">
        <f t="shared" si="91"/>
        <v>0</v>
      </c>
    </row>
    <row r="394" spans="1:84" x14ac:dyDescent="0.15">
      <c r="A394" s="213">
        <f t="shared" si="84"/>
        <v>380</v>
      </c>
      <c r="B394" s="236"/>
      <c r="C394" s="880"/>
      <c r="D394" s="133"/>
      <c r="E394" s="134"/>
      <c r="F394" s="135"/>
      <c r="G394" s="224"/>
      <c r="H394" s="263"/>
      <c r="I394" s="230"/>
      <c r="J394" s="231"/>
      <c r="K394" s="232"/>
      <c r="L394" s="232"/>
      <c r="M394" s="232"/>
      <c r="N394" s="232"/>
      <c r="O394" s="232"/>
      <c r="P394" s="232"/>
      <c r="Q394" s="233"/>
      <c r="R394" s="255"/>
      <c r="S394" s="255"/>
      <c r="T394" s="258"/>
      <c r="U394" s="214">
        <f t="shared" si="95"/>
        <v>0</v>
      </c>
      <c r="V394" s="218">
        <f t="shared" si="95"/>
        <v>0</v>
      </c>
      <c r="W394" s="218">
        <f t="shared" si="95"/>
        <v>0</v>
      </c>
      <c r="X394" s="218">
        <f t="shared" si="95"/>
        <v>0</v>
      </c>
      <c r="Y394" s="212">
        <f t="shared" si="95"/>
        <v>0</v>
      </c>
      <c r="Z394" s="214">
        <f t="shared" si="94"/>
        <v>0</v>
      </c>
      <c r="AA394" s="218">
        <f t="shared" si="94"/>
        <v>0</v>
      </c>
      <c r="AB394" s="218">
        <f t="shared" si="94"/>
        <v>0</v>
      </c>
      <c r="AC394" s="218">
        <f t="shared" si="94"/>
        <v>0</v>
      </c>
      <c r="AD394" s="212">
        <f t="shared" si="94"/>
        <v>0</v>
      </c>
      <c r="AE394" s="252"/>
      <c r="AF394" s="252"/>
      <c r="AH394" s="249">
        <f t="shared" si="93"/>
        <v>0</v>
      </c>
      <c r="AI394" s="238"/>
      <c r="AJ394" s="238"/>
      <c r="AK394" s="238"/>
      <c r="AL394" s="239"/>
      <c r="AM394" s="254"/>
      <c r="AN394" s="262"/>
      <c r="AO394" s="249">
        <f t="shared" si="85"/>
        <v>0</v>
      </c>
      <c r="AP394" s="238"/>
      <c r="AQ394" s="238"/>
      <c r="AR394" s="238"/>
      <c r="AS394" s="242"/>
      <c r="AT394" s="214">
        <f t="shared" si="92"/>
        <v>0</v>
      </c>
      <c r="AU394" s="238"/>
      <c r="AV394" s="238"/>
      <c r="AW394" s="238"/>
      <c r="AX394" s="239"/>
      <c r="AY394" s="249">
        <f t="shared" si="86"/>
        <v>0</v>
      </c>
      <c r="AZ394" s="238"/>
      <c r="BA394" s="238"/>
      <c r="BB394" s="238"/>
      <c r="BC394" s="246"/>
      <c r="BD394" s="254"/>
      <c r="BE394" s="252"/>
      <c r="BF394" s="249">
        <f t="shared" si="87"/>
        <v>0</v>
      </c>
      <c r="BG394" s="238"/>
      <c r="BH394" s="238"/>
      <c r="BI394" s="238"/>
      <c r="BJ394" s="239"/>
      <c r="BK394" s="249">
        <f t="shared" si="88"/>
        <v>0</v>
      </c>
      <c r="BL394" s="238"/>
      <c r="BM394" s="238"/>
      <c r="BN394" s="238"/>
      <c r="BO394" s="246"/>
      <c r="BP394" s="223">
        <f t="shared" si="89"/>
        <v>0</v>
      </c>
      <c r="BQ394" s="238"/>
      <c r="BR394" s="238"/>
      <c r="BS394" s="238"/>
      <c r="BT394" s="246"/>
      <c r="BU394" s="249">
        <f t="shared" si="90"/>
        <v>0</v>
      </c>
      <c r="BV394" s="238"/>
      <c r="BW394" s="238"/>
      <c r="BX394" s="238"/>
      <c r="BY394" s="246"/>
      <c r="CA394" s="222">
        <v>372</v>
      </c>
      <c r="CF394" s="216">
        <f t="shared" si="91"/>
        <v>0</v>
      </c>
    </row>
    <row r="395" spans="1:84" x14ac:dyDescent="0.15">
      <c r="A395" s="213">
        <f t="shared" si="84"/>
        <v>381</v>
      </c>
      <c r="B395" s="236"/>
      <c r="C395" s="880"/>
      <c r="D395" s="133"/>
      <c r="E395" s="134"/>
      <c r="F395" s="135"/>
      <c r="G395" s="224"/>
      <c r="H395" s="263"/>
      <c r="I395" s="230"/>
      <c r="J395" s="231"/>
      <c r="K395" s="232"/>
      <c r="L395" s="232"/>
      <c r="M395" s="232"/>
      <c r="N395" s="232"/>
      <c r="O395" s="232"/>
      <c r="P395" s="232"/>
      <c r="Q395" s="233"/>
      <c r="R395" s="255"/>
      <c r="S395" s="255"/>
      <c r="T395" s="258"/>
      <c r="U395" s="214">
        <f t="shared" si="95"/>
        <v>0</v>
      </c>
      <c r="V395" s="218">
        <f t="shared" si="95"/>
        <v>0</v>
      </c>
      <c r="W395" s="218">
        <f t="shared" si="95"/>
        <v>0</v>
      </c>
      <c r="X395" s="218">
        <f t="shared" si="95"/>
        <v>0</v>
      </c>
      <c r="Y395" s="212">
        <f t="shared" si="95"/>
        <v>0</v>
      </c>
      <c r="Z395" s="214">
        <f t="shared" si="94"/>
        <v>0</v>
      </c>
      <c r="AA395" s="218">
        <f t="shared" si="94"/>
        <v>0</v>
      </c>
      <c r="AB395" s="218">
        <f t="shared" si="94"/>
        <v>0</v>
      </c>
      <c r="AC395" s="218">
        <f t="shared" si="94"/>
        <v>0</v>
      </c>
      <c r="AD395" s="212">
        <f t="shared" si="94"/>
        <v>0</v>
      </c>
      <c r="AE395" s="252"/>
      <c r="AF395" s="252"/>
      <c r="AH395" s="249">
        <f t="shared" si="93"/>
        <v>0</v>
      </c>
      <c r="AI395" s="238"/>
      <c r="AJ395" s="238"/>
      <c r="AK395" s="238"/>
      <c r="AL395" s="239"/>
      <c r="AM395" s="254"/>
      <c r="AN395" s="262"/>
      <c r="AO395" s="249">
        <f t="shared" si="85"/>
        <v>0</v>
      </c>
      <c r="AP395" s="238"/>
      <c r="AQ395" s="238"/>
      <c r="AR395" s="238"/>
      <c r="AS395" s="242"/>
      <c r="AT395" s="214">
        <f t="shared" si="92"/>
        <v>0</v>
      </c>
      <c r="AU395" s="238"/>
      <c r="AV395" s="238"/>
      <c r="AW395" s="238"/>
      <c r="AX395" s="239"/>
      <c r="AY395" s="249">
        <f t="shared" si="86"/>
        <v>0</v>
      </c>
      <c r="AZ395" s="238"/>
      <c r="BA395" s="238"/>
      <c r="BB395" s="238"/>
      <c r="BC395" s="246"/>
      <c r="BD395" s="254"/>
      <c r="BE395" s="252"/>
      <c r="BF395" s="249">
        <f t="shared" si="87"/>
        <v>0</v>
      </c>
      <c r="BG395" s="238"/>
      <c r="BH395" s="238"/>
      <c r="BI395" s="238"/>
      <c r="BJ395" s="239"/>
      <c r="BK395" s="249">
        <f t="shared" si="88"/>
        <v>0</v>
      </c>
      <c r="BL395" s="238"/>
      <c r="BM395" s="238"/>
      <c r="BN395" s="238"/>
      <c r="BO395" s="246"/>
      <c r="BP395" s="223">
        <f t="shared" si="89"/>
        <v>0</v>
      </c>
      <c r="BQ395" s="238"/>
      <c r="BR395" s="238"/>
      <c r="BS395" s="238"/>
      <c r="BT395" s="246"/>
      <c r="BU395" s="249">
        <f t="shared" si="90"/>
        <v>0</v>
      </c>
      <c r="BV395" s="238"/>
      <c r="BW395" s="238"/>
      <c r="BX395" s="238"/>
      <c r="BY395" s="246"/>
      <c r="CA395" s="222">
        <v>373</v>
      </c>
      <c r="CF395" s="216">
        <f t="shared" si="91"/>
        <v>0</v>
      </c>
    </row>
    <row r="396" spans="1:84" x14ac:dyDescent="0.15">
      <c r="A396" s="213">
        <f t="shared" si="84"/>
        <v>382</v>
      </c>
      <c r="B396" s="236"/>
      <c r="C396" s="880"/>
      <c r="D396" s="133"/>
      <c r="E396" s="134"/>
      <c r="F396" s="135"/>
      <c r="G396" s="224"/>
      <c r="H396" s="263"/>
      <c r="I396" s="230"/>
      <c r="J396" s="231"/>
      <c r="K396" s="232"/>
      <c r="L396" s="232"/>
      <c r="M396" s="232"/>
      <c r="N396" s="232"/>
      <c r="O396" s="232"/>
      <c r="P396" s="232"/>
      <c r="Q396" s="233"/>
      <c r="R396" s="255"/>
      <c r="S396" s="255"/>
      <c r="T396" s="258"/>
      <c r="U396" s="214">
        <f t="shared" si="95"/>
        <v>0</v>
      </c>
      <c r="V396" s="218">
        <f t="shared" si="95"/>
        <v>0</v>
      </c>
      <c r="W396" s="218">
        <f t="shared" si="95"/>
        <v>0</v>
      </c>
      <c r="X396" s="218">
        <f t="shared" si="95"/>
        <v>0</v>
      </c>
      <c r="Y396" s="212">
        <f t="shared" si="95"/>
        <v>0</v>
      </c>
      <c r="Z396" s="214">
        <f t="shared" si="94"/>
        <v>0</v>
      </c>
      <c r="AA396" s="218">
        <f t="shared" si="94"/>
        <v>0</v>
      </c>
      <c r="AB396" s="218">
        <f t="shared" si="94"/>
        <v>0</v>
      </c>
      <c r="AC396" s="218">
        <f t="shared" si="94"/>
        <v>0</v>
      </c>
      <c r="AD396" s="212">
        <f t="shared" si="94"/>
        <v>0</v>
      </c>
      <c r="AE396" s="252"/>
      <c r="AF396" s="252"/>
      <c r="AH396" s="249">
        <f t="shared" si="93"/>
        <v>0</v>
      </c>
      <c r="AI396" s="238"/>
      <c r="AJ396" s="238"/>
      <c r="AK396" s="238"/>
      <c r="AL396" s="239"/>
      <c r="AM396" s="254"/>
      <c r="AN396" s="262"/>
      <c r="AO396" s="249">
        <f t="shared" si="85"/>
        <v>0</v>
      </c>
      <c r="AP396" s="238"/>
      <c r="AQ396" s="238"/>
      <c r="AR396" s="238"/>
      <c r="AS396" s="242"/>
      <c r="AT396" s="214">
        <f t="shared" si="92"/>
        <v>0</v>
      </c>
      <c r="AU396" s="238"/>
      <c r="AV396" s="238"/>
      <c r="AW396" s="238"/>
      <c r="AX396" s="239"/>
      <c r="AY396" s="249">
        <f t="shared" si="86"/>
        <v>0</v>
      </c>
      <c r="AZ396" s="238"/>
      <c r="BA396" s="238"/>
      <c r="BB396" s="238"/>
      <c r="BC396" s="246"/>
      <c r="BD396" s="254"/>
      <c r="BE396" s="252"/>
      <c r="BF396" s="249">
        <f t="shared" si="87"/>
        <v>0</v>
      </c>
      <c r="BG396" s="238"/>
      <c r="BH396" s="238"/>
      <c r="BI396" s="238"/>
      <c r="BJ396" s="239"/>
      <c r="BK396" s="249">
        <f t="shared" si="88"/>
        <v>0</v>
      </c>
      <c r="BL396" s="238"/>
      <c r="BM396" s="238"/>
      <c r="BN396" s="238"/>
      <c r="BO396" s="246"/>
      <c r="BP396" s="223">
        <f t="shared" si="89"/>
        <v>0</v>
      </c>
      <c r="BQ396" s="238"/>
      <c r="BR396" s="238"/>
      <c r="BS396" s="238"/>
      <c r="BT396" s="246"/>
      <c r="BU396" s="249">
        <f t="shared" si="90"/>
        <v>0</v>
      </c>
      <c r="BV396" s="238"/>
      <c r="BW396" s="238"/>
      <c r="BX396" s="238"/>
      <c r="BY396" s="246"/>
      <c r="CA396" s="222">
        <v>374</v>
      </c>
      <c r="CF396" s="216">
        <f t="shared" si="91"/>
        <v>0</v>
      </c>
    </row>
    <row r="397" spans="1:84" x14ac:dyDescent="0.15">
      <c r="A397" s="213">
        <f t="shared" si="84"/>
        <v>383</v>
      </c>
      <c r="B397" s="236"/>
      <c r="C397" s="880"/>
      <c r="D397" s="133"/>
      <c r="E397" s="134"/>
      <c r="F397" s="135"/>
      <c r="G397" s="224"/>
      <c r="H397" s="263"/>
      <c r="I397" s="230"/>
      <c r="J397" s="231"/>
      <c r="K397" s="232"/>
      <c r="L397" s="232"/>
      <c r="M397" s="232"/>
      <c r="N397" s="232"/>
      <c r="O397" s="232"/>
      <c r="P397" s="232"/>
      <c r="Q397" s="233"/>
      <c r="R397" s="255"/>
      <c r="S397" s="255"/>
      <c r="T397" s="258"/>
      <c r="U397" s="214">
        <f t="shared" si="95"/>
        <v>0</v>
      </c>
      <c r="V397" s="218">
        <f t="shared" si="95"/>
        <v>0</v>
      </c>
      <c r="W397" s="218">
        <f t="shared" si="95"/>
        <v>0</v>
      </c>
      <c r="X397" s="218">
        <f t="shared" si="95"/>
        <v>0</v>
      </c>
      <c r="Y397" s="212">
        <f t="shared" si="95"/>
        <v>0</v>
      </c>
      <c r="Z397" s="214">
        <f t="shared" si="94"/>
        <v>0</v>
      </c>
      <c r="AA397" s="218">
        <f t="shared" si="94"/>
        <v>0</v>
      </c>
      <c r="AB397" s="218">
        <f t="shared" si="94"/>
        <v>0</v>
      </c>
      <c r="AC397" s="218">
        <f t="shared" si="94"/>
        <v>0</v>
      </c>
      <c r="AD397" s="212">
        <f t="shared" si="94"/>
        <v>0</v>
      </c>
      <c r="AE397" s="252"/>
      <c r="AF397" s="252"/>
      <c r="AH397" s="249">
        <f t="shared" si="93"/>
        <v>0</v>
      </c>
      <c r="AI397" s="238"/>
      <c r="AJ397" s="238"/>
      <c r="AK397" s="238"/>
      <c r="AL397" s="239"/>
      <c r="AM397" s="254"/>
      <c r="AN397" s="262"/>
      <c r="AO397" s="249">
        <f t="shared" si="85"/>
        <v>0</v>
      </c>
      <c r="AP397" s="238"/>
      <c r="AQ397" s="238"/>
      <c r="AR397" s="238"/>
      <c r="AS397" s="242"/>
      <c r="AT397" s="214">
        <f t="shared" si="92"/>
        <v>0</v>
      </c>
      <c r="AU397" s="238"/>
      <c r="AV397" s="238"/>
      <c r="AW397" s="238"/>
      <c r="AX397" s="239"/>
      <c r="AY397" s="249">
        <f t="shared" si="86"/>
        <v>0</v>
      </c>
      <c r="AZ397" s="238"/>
      <c r="BA397" s="238"/>
      <c r="BB397" s="238"/>
      <c r="BC397" s="246"/>
      <c r="BD397" s="254"/>
      <c r="BE397" s="252"/>
      <c r="BF397" s="249">
        <f t="shared" si="87"/>
        <v>0</v>
      </c>
      <c r="BG397" s="238"/>
      <c r="BH397" s="238"/>
      <c r="BI397" s="238"/>
      <c r="BJ397" s="239"/>
      <c r="BK397" s="249">
        <f t="shared" si="88"/>
        <v>0</v>
      </c>
      <c r="BL397" s="238"/>
      <c r="BM397" s="238"/>
      <c r="BN397" s="238"/>
      <c r="BO397" s="246"/>
      <c r="BP397" s="223">
        <f t="shared" si="89"/>
        <v>0</v>
      </c>
      <c r="BQ397" s="238"/>
      <c r="BR397" s="238"/>
      <c r="BS397" s="238"/>
      <c r="BT397" s="246"/>
      <c r="BU397" s="249">
        <f t="shared" si="90"/>
        <v>0</v>
      </c>
      <c r="BV397" s="238"/>
      <c r="BW397" s="238"/>
      <c r="BX397" s="238"/>
      <c r="BY397" s="246"/>
      <c r="CA397" s="222">
        <v>375</v>
      </c>
      <c r="CF397" s="216">
        <f t="shared" si="91"/>
        <v>0</v>
      </c>
    </row>
    <row r="398" spans="1:84" x14ac:dyDescent="0.15">
      <c r="A398" s="213">
        <f t="shared" si="84"/>
        <v>384</v>
      </c>
      <c r="B398" s="236"/>
      <c r="C398" s="880"/>
      <c r="D398" s="133"/>
      <c r="E398" s="134"/>
      <c r="F398" s="135"/>
      <c r="G398" s="224"/>
      <c r="H398" s="263"/>
      <c r="I398" s="230"/>
      <c r="J398" s="231"/>
      <c r="K398" s="232"/>
      <c r="L398" s="232"/>
      <c r="M398" s="232"/>
      <c r="N398" s="232"/>
      <c r="O398" s="232"/>
      <c r="P398" s="232"/>
      <c r="Q398" s="233"/>
      <c r="R398" s="255"/>
      <c r="S398" s="255"/>
      <c r="T398" s="258"/>
      <c r="U398" s="214">
        <f t="shared" si="95"/>
        <v>0</v>
      </c>
      <c r="V398" s="218">
        <f t="shared" si="95"/>
        <v>0</v>
      </c>
      <c r="W398" s="218">
        <f t="shared" si="95"/>
        <v>0</v>
      </c>
      <c r="X398" s="218">
        <f t="shared" si="95"/>
        <v>0</v>
      </c>
      <c r="Y398" s="212">
        <f t="shared" si="95"/>
        <v>0</v>
      </c>
      <c r="Z398" s="214">
        <f t="shared" si="94"/>
        <v>0</v>
      </c>
      <c r="AA398" s="218">
        <f t="shared" si="94"/>
        <v>0</v>
      </c>
      <c r="AB398" s="218">
        <f t="shared" si="94"/>
        <v>0</v>
      </c>
      <c r="AC398" s="218">
        <f t="shared" si="94"/>
        <v>0</v>
      </c>
      <c r="AD398" s="212">
        <f t="shared" si="94"/>
        <v>0</v>
      </c>
      <c r="AE398" s="252"/>
      <c r="AF398" s="252"/>
      <c r="AH398" s="249">
        <f t="shared" si="93"/>
        <v>0</v>
      </c>
      <c r="AI398" s="238"/>
      <c r="AJ398" s="238"/>
      <c r="AK398" s="238"/>
      <c r="AL398" s="239"/>
      <c r="AM398" s="254"/>
      <c r="AN398" s="262"/>
      <c r="AO398" s="249">
        <f t="shared" si="85"/>
        <v>0</v>
      </c>
      <c r="AP398" s="238"/>
      <c r="AQ398" s="238"/>
      <c r="AR398" s="238"/>
      <c r="AS398" s="242"/>
      <c r="AT398" s="214">
        <f t="shared" si="92"/>
        <v>0</v>
      </c>
      <c r="AU398" s="238"/>
      <c r="AV398" s="238"/>
      <c r="AW398" s="238"/>
      <c r="AX398" s="239"/>
      <c r="AY398" s="249">
        <f t="shared" si="86"/>
        <v>0</v>
      </c>
      <c r="AZ398" s="238"/>
      <c r="BA398" s="238"/>
      <c r="BB398" s="238"/>
      <c r="BC398" s="246"/>
      <c r="BD398" s="254"/>
      <c r="BE398" s="252"/>
      <c r="BF398" s="249">
        <f t="shared" si="87"/>
        <v>0</v>
      </c>
      <c r="BG398" s="238"/>
      <c r="BH398" s="238"/>
      <c r="BI398" s="238"/>
      <c r="BJ398" s="239"/>
      <c r="BK398" s="249">
        <f t="shared" si="88"/>
        <v>0</v>
      </c>
      <c r="BL398" s="238"/>
      <c r="BM398" s="238"/>
      <c r="BN398" s="238"/>
      <c r="BO398" s="246"/>
      <c r="BP398" s="223">
        <f t="shared" si="89"/>
        <v>0</v>
      </c>
      <c r="BQ398" s="238"/>
      <c r="BR398" s="238"/>
      <c r="BS398" s="238"/>
      <c r="BT398" s="246"/>
      <c r="BU398" s="249">
        <f t="shared" si="90"/>
        <v>0</v>
      </c>
      <c r="BV398" s="238"/>
      <c r="BW398" s="238"/>
      <c r="BX398" s="238"/>
      <c r="BY398" s="246"/>
      <c r="CA398" s="222">
        <v>376</v>
      </c>
      <c r="CF398" s="216">
        <f t="shared" si="91"/>
        <v>0</v>
      </c>
    </row>
    <row r="399" spans="1:84" x14ac:dyDescent="0.15">
      <c r="A399" s="213">
        <f t="shared" si="84"/>
        <v>385</v>
      </c>
      <c r="B399" s="236"/>
      <c r="C399" s="880"/>
      <c r="D399" s="133"/>
      <c r="E399" s="134"/>
      <c r="F399" s="135"/>
      <c r="G399" s="224"/>
      <c r="H399" s="263"/>
      <c r="I399" s="230"/>
      <c r="J399" s="231"/>
      <c r="K399" s="232"/>
      <c r="L399" s="232"/>
      <c r="M399" s="232"/>
      <c r="N399" s="232"/>
      <c r="O399" s="232"/>
      <c r="P399" s="232"/>
      <c r="Q399" s="233"/>
      <c r="R399" s="255"/>
      <c r="S399" s="255"/>
      <c r="T399" s="258"/>
      <c r="U399" s="214">
        <f t="shared" si="95"/>
        <v>0</v>
      </c>
      <c r="V399" s="218">
        <f t="shared" si="95"/>
        <v>0</v>
      </c>
      <c r="W399" s="218">
        <f t="shared" si="95"/>
        <v>0</v>
      </c>
      <c r="X399" s="218">
        <f t="shared" si="95"/>
        <v>0</v>
      </c>
      <c r="Y399" s="212">
        <f t="shared" si="95"/>
        <v>0</v>
      </c>
      <c r="Z399" s="214">
        <f t="shared" si="94"/>
        <v>0</v>
      </c>
      <c r="AA399" s="218">
        <f t="shared" si="94"/>
        <v>0</v>
      </c>
      <c r="AB399" s="218">
        <f t="shared" si="94"/>
        <v>0</v>
      </c>
      <c r="AC399" s="218">
        <f t="shared" si="94"/>
        <v>0</v>
      </c>
      <c r="AD399" s="212">
        <f t="shared" si="94"/>
        <v>0</v>
      </c>
      <c r="AE399" s="252"/>
      <c r="AF399" s="252"/>
      <c r="AH399" s="249">
        <f t="shared" si="93"/>
        <v>0</v>
      </c>
      <c r="AI399" s="238"/>
      <c r="AJ399" s="238"/>
      <c r="AK399" s="238"/>
      <c r="AL399" s="239"/>
      <c r="AM399" s="254"/>
      <c r="AN399" s="262"/>
      <c r="AO399" s="249">
        <f t="shared" si="85"/>
        <v>0</v>
      </c>
      <c r="AP399" s="238"/>
      <c r="AQ399" s="238"/>
      <c r="AR399" s="238"/>
      <c r="AS399" s="242"/>
      <c r="AT399" s="214">
        <f t="shared" si="92"/>
        <v>0</v>
      </c>
      <c r="AU399" s="238"/>
      <c r="AV399" s="238"/>
      <c r="AW399" s="238"/>
      <c r="AX399" s="239"/>
      <c r="AY399" s="249">
        <f t="shared" si="86"/>
        <v>0</v>
      </c>
      <c r="AZ399" s="238"/>
      <c r="BA399" s="238"/>
      <c r="BB399" s="238"/>
      <c r="BC399" s="246"/>
      <c r="BD399" s="254"/>
      <c r="BE399" s="252"/>
      <c r="BF399" s="249">
        <f t="shared" si="87"/>
        <v>0</v>
      </c>
      <c r="BG399" s="238"/>
      <c r="BH399" s="238"/>
      <c r="BI399" s="238"/>
      <c r="BJ399" s="239"/>
      <c r="BK399" s="249">
        <f t="shared" si="88"/>
        <v>0</v>
      </c>
      <c r="BL399" s="238"/>
      <c r="BM399" s="238"/>
      <c r="BN399" s="238"/>
      <c r="BO399" s="246"/>
      <c r="BP399" s="223">
        <f t="shared" si="89"/>
        <v>0</v>
      </c>
      <c r="BQ399" s="238"/>
      <c r="BR399" s="238"/>
      <c r="BS399" s="238"/>
      <c r="BT399" s="246"/>
      <c r="BU399" s="249">
        <f t="shared" si="90"/>
        <v>0</v>
      </c>
      <c r="BV399" s="238"/>
      <c r="BW399" s="238"/>
      <c r="BX399" s="238"/>
      <c r="BY399" s="246"/>
      <c r="CA399" s="222">
        <v>377</v>
      </c>
      <c r="CF399" s="216">
        <f t="shared" si="91"/>
        <v>0</v>
      </c>
    </row>
    <row r="400" spans="1:84" x14ac:dyDescent="0.15">
      <c r="A400" s="213">
        <f t="shared" si="84"/>
        <v>386</v>
      </c>
      <c r="B400" s="236"/>
      <c r="C400" s="880"/>
      <c r="D400" s="133"/>
      <c r="E400" s="134"/>
      <c r="F400" s="135"/>
      <c r="G400" s="224"/>
      <c r="H400" s="263"/>
      <c r="I400" s="230"/>
      <c r="J400" s="231"/>
      <c r="K400" s="232"/>
      <c r="L400" s="232"/>
      <c r="M400" s="232"/>
      <c r="N400" s="232"/>
      <c r="O400" s="232"/>
      <c r="P400" s="232"/>
      <c r="Q400" s="233"/>
      <c r="R400" s="255"/>
      <c r="S400" s="255"/>
      <c r="T400" s="258"/>
      <c r="U400" s="214">
        <f t="shared" si="95"/>
        <v>0</v>
      </c>
      <c r="V400" s="218">
        <f t="shared" si="95"/>
        <v>0</v>
      </c>
      <c r="W400" s="218">
        <f t="shared" si="95"/>
        <v>0</v>
      </c>
      <c r="X400" s="218">
        <f t="shared" si="95"/>
        <v>0</v>
      </c>
      <c r="Y400" s="212">
        <f t="shared" si="95"/>
        <v>0</v>
      </c>
      <c r="Z400" s="214">
        <f t="shared" si="94"/>
        <v>0</v>
      </c>
      <c r="AA400" s="218">
        <f t="shared" si="94"/>
        <v>0</v>
      </c>
      <c r="AB400" s="218">
        <f t="shared" si="94"/>
        <v>0</v>
      </c>
      <c r="AC400" s="218">
        <f t="shared" si="94"/>
        <v>0</v>
      </c>
      <c r="AD400" s="212">
        <f t="shared" si="94"/>
        <v>0</v>
      </c>
      <c r="AE400" s="252"/>
      <c r="AF400" s="252"/>
      <c r="AH400" s="249">
        <f t="shared" si="93"/>
        <v>0</v>
      </c>
      <c r="AI400" s="238"/>
      <c r="AJ400" s="238"/>
      <c r="AK400" s="238"/>
      <c r="AL400" s="239"/>
      <c r="AM400" s="254"/>
      <c r="AN400" s="262"/>
      <c r="AO400" s="249">
        <f t="shared" si="85"/>
        <v>0</v>
      </c>
      <c r="AP400" s="238"/>
      <c r="AQ400" s="238"/>
      <c r="AR400" s="238"/>
      <c r="AS400" s="242"/>
      <c r="AT400" s="214">
        <f t="shared" si="92"/>
        <v>0</v>
      </c>
      <c r="AU400" s="238"/>
      <c r="AV400" s="238"/>
      <c r="AW400" s="238"/>
      <c r="AX400" s="239"/>
      <c r="AY400" s="249">
        <f t="shared" si="86"/>
        <v>0</v>
      </c>
      <c r="AZ400" s="238"/>
      <c r="BA400" s="238"/>
      <c r="BB400" s="238"/>
      <c r="BC400" s="246"/>
      <c r="BD400" s="254"/>
      <c r="BE400" s="252"/>
      <c r="BF400" s="249">
        <f t="shared" si="87"/>
        <v>0</v>
      </c>
      <c r="BG400" s="238"/>
      <c r="BH400" s="238"/>
      <c r="BI400" s="238"/>
      <c r="BJ400" s="239"/>
      <c r="BK400" s="249">
        <f t="shared" si="88"/>
        <v>0</v>
      </c>
      <c r="BL400" s="238"/>
      <c r="BM400" s="238"/>
      <c r="BN400" s="238"/>
      <c r="BO400" s="246"/>
      <c r="BP400" s="223">
        <f t="shared" si="89"/>
        <v>0</v>
      </c>
      <c r="BQ400" s="238"/>
      <c r="BR400" s="238"/>
      <c r="BS400" s="238"/>
      <c r="BT400" s="246"/>
      <c r="BU400" s="249">
        <f t="shared" si="90"/>
        <v>0</v>
      </c>
      <c r="BV400" s="238"/>
      <c r="BW400" s="238"/>
      <c r="BX400" s="238"/>
      <c r="BY400" s="246"/>
      <c r="CA400" s="222">
        <v>378</v>
      </c>
      <c r="CF400" s="216">
        <f t="shared" si="91"/>
        <v>0</v>
      </c>
    </row>
    <row r="401" spans="1:84" x14ac:dyDescent="0.15">
      <c r="A401" s="213">
        <f t="shared" ref="A401:A464" si="96">+ROW()-14</f>
        <v>387</v>
      </c>
      <c r="B401" s="236"/>
      <c r="C401" s="880"/>
      <c r="D401" s="133"/>
      <c r="E401" s="134"/>
      <c r="F401" s="135"/>
      <c r="G401" s="224"/>
      <c r="H401" s="263"/>
      <c r="I401" s="230"/>
      <c r="J401" s="231"/>
      <c r="K401" s="232"/>
      <c r="L401" s="232"/>
      <c r="M401" s="232"/>
      <c r="N401" s="232"/>
      <c r="O401" s="232"/>
      <c r="P401" s="232"/>
      <c r="Q401" s="233"/>
      <c r="R401" s="255"/>
      <c r="S401" s="255"/>
      <c r="T401" s="258"/>
      <c r="U401" s="214">
        <f t="shared" si="95"/>
        <v>0</v>
      </c>
      <c r="V401" s="218">
        <f t="shared" si="95"/>
        <v>0</v>
      </c>
      <c r="W401" s="218">
        <f t="shared" si="95"/>
        <v>0</v>
      </c>
      <c r="X401" s="218">
        <f t="shared" si="95"/>
        <v>0</v>
      </c>
      <c r="Y401" s="212">
        <f t="shared" si="95"/>
        <v>0</v>
      </c>
      <c r="Z401" s="214">
        <f t="shared" si="94"/>
        <v>0</v>
      </c>
      <c r="AA401" s="218">
        <f t="shared" si="94"/>
        <v>0</v>
      </c>
      <c r="AB401" s="218">
        <f t="shared" si="94"/>
        <v>0</v>
      </c>
      <c r="AC401" s="218">
        <f t="shared" si="94"/>
        <v>0</v>
      </c>
      <c r="AD401" s="212">
        <f t="shared" si="94"/>
        <v>0</v>
      </c>
      <c r="AE401" s="252"/>
      <c r="AF401" s="252"/>
      <c r="AH401" s="249">
        <f t="shared" si="93"/>
        <v>0</v>
      </c>
      <c r="AI401" s="238"/>
      <c r="AJ401" s="238"/>
      <c r="AK401" s="238"/>
      <c r="AL401" s="239"/>
      <c r="AM401" s="254"/>
      <c r="AN401" s="262"/>
      <c r="AO401" s="249">
        <f t="shared" ref="AO401:AO464" si="97">SUM(AP401:AS401)</f>
        <v>0</v>
      </c>
      <c r="AP401" s="238"/>
      <c r="AQ401" s="238"/>
      <c r="AR401" s="238"/>
      <c r="AS401" s="242"/>
      <c r="AT401" s="214">
        <f t="shared" si="92"/>
        <v>0</v>
      </c>
      <c r="AU401" s="238"/>
      <c r="AV401" s="238"/>
      <c r="AW401" s="238"/>
      <c r="AX401" s="239"/>
      <c r="AY401" s="249">
        <f t="shared" ref="AY401:AY464" si="98">SUM(AZ401:BC401)</f>
        <v>0</v>
      </c>
      <c r="AZ401" s="238"/>
      <c r="BA401" s="238"/>
      <c r="BB401" s="238"/>
      <c r="BC401" s="246"/>
      <c r="BD401" s="254"/>
      <c r="BE401" s="252"/>
      <c r="BF401" s="249">
        <f t="shared" ref="BF401:BF464" si="99">SUM(BG401:BJ401)</f>
        <v>0</v>
      </c>
      <c r="BG401" s="238"/>
      <c r="BH401" s="238"/>
      <c r="BI401" s="238"/>
      <c r="BJ401" s="239"/>
      <c r="BK401" s="249">
        <f t="shared" ref="BK401:BK464" si="100">SUM(BL401:BO401)</f>
        <v>0</v>
      </c>
      <c r="BL401" s="238"/>
      <c r="BM401" s="238"/>
      <c r="BN401" s="238"/>
      <c r="BO401" s="246"/>
      <c r="BP401" s="223">
        <f t="shared" ref="BP401:BP464" si="101">SUM(BQ401:BT401)</f>
        <v>0</v>
      </c>
      <c r="BQ401" s="238"/>
      <c r="BR401" s="238"/>
      <c r="BS401" s="238"/>
      <c r="BT401" s="246"/>
      <c r="BU401" s="249">
        <f t="shared" ref="BU401:BU464" si="102">SUM(BV401:BY401)</f>
        <v>0</v>
      </c>
      <c r="BV401" s="238"/>
      <c r="BW401" s="238"/>
      <c r="BX401" s="238"/>
      <c r="BY401" s="246"/>
      <c r="CA401" s="222">
        <v>379</v>
      </c>
      <c r="CF401" s="216">
        <f t="shared" ref="CF401:CF419" si="103">+T401-Z401</f>
        <v>0</v>
      </c>
    </row>
    <row r="402" spans="1:84" x14ac:dyDescent="0.15">
      <c r="A402" s="213">
        <f t="shared" si="96"/>
        <v>388</v>
      </c>
      <c r="B402" s="236"/>
      <c r="C402" s="881"/>
      <c r="D402" s="882"/>
      <c r="E402" s="883"/>
      <c r="F402" s="884"/>
      <c r="G402" s="224"/>
      <c r="H402" s="263"/>
      <c r="I402" s="230"/>
      <c r="J402" s="231"/>
      <c r="K402" s="232"/>
      <c r="L402" s="232"/>
      <c r="M402" s="232"/>
      <c r="N402" s="232"/>
      <c r="O402" s="232"/>
      <c r="P402" s="232"/>
      <c r="Q402" s="233"/>
      <c r="R402" s="255"/>
      <c r="S402" s="255"/>
      <c r="T402" s="258"/>
      <c r="U402" s="214">
        <f t="shared" si="95"/>
        <v>0</v>
      </c>
      <c r="V402" s="218">
        <f t="shared" si="95"/>
        <v>0</v>
      </c>
      <c r="W402" s="218">
        <f t="shared" si="95"/>
        <v>0</v>
      </c>
      <c r="X402" s="218">
        <f t="shared" si="95"/>
        <v>0</v>
      </c>
      <c r="Y402" s="212">
        <f t="shared" si="95"/>
        <v>0</v>
      </c>
      <c r="Z402" s="214">
        <f t="shared" si="94"/>
        <v>0</v>
      </c>
      <c r="AA402" s="218">
        <f t="shared" si="94"/>
        <v>0</v>
      </c>
      <c r="AB402" s="218">
        <f t="shared" si="94"/>
        <v>0</v>
      </c>
      <c r="AC402" s="218">
        <f t="shared" si="94"/>
        <v>0</v>
      </c>
      <c r="AD402" s="212">
        <f t="shared" si="94"/>
        <v>0</v>
      </c>
      <c r="AE402" s="252"/>
      <c r="AF402" s="252"/>
      <c r="AH402" s="249">
        <f t="shared" si="93"/>
        <v>0</v>
      </c>
      <c r="AI402" s="238"/>
      <c r="AJ402" s="238"/>
      <c r="AK402" s="238"/>
      <c r="AL402" s="239"/>
      <c r="AM402" s="254"/>
      <c r="AN402" s="262"/>
      <c r="AO402" s="249">
        <f t="shared" si="97"/>
        <v>0</v>
      </c>
      <c r="AP402" s="238"/>
      <c r="AQ402" s="238"/>
      <c r="AR402" s="238"/>
      <c r="AS402" s="242"/>
      <c r="AT402" s="214">
        <f t="shared" si="92"/>
        <v>0</v>
      </c>
      <c r="AU402" s="238"/>
      <c r="AV402" s="238"/>
      <c r="AW402" s="238"/>
      <c r="AX402" s="239"/>
      <c r="AY402" s="249">
        <f t="shared" si="98"/>
        <v>0</v>
      </c>
      <c r="AZ402" s="238"/>
      <c r="BA402" s="238"/>
      <c r="BB402" s="238"/>
      <c r="BC402" s="246"/>
      <c r="BD402" s="254"/>
      <c r="BE402" s="252"/>
      <c r="BF402" s="249">
        <f t="shared" si="99"/>
        <v>0</v>
      </c>
      <c r="BG402" s="238"/>
      <c r="BH402" s="238"/>
      <c r="BI402" s="238"/>
      <c r="BJ402" s="239"/>
      <c r="BK402" s="249">
        <f t="shared" si="100"/>
        <v>0</v>
      </c>
      <c r="BL402" s="238"/>
      <c r="BM402" s="238"/>
      <c r="BN402" s="238"/>
      <c r="BO402" s="246"/>
      <c r="BP402" s="223">
        <f t="shared" si="101"/>
        <v>0</v>
      </c>
      <c r="BQ402" s="238"/>
      <c r="BR402" s="238"/>
      <c r="BS402" s="238"/>
      <c r="BT402" s="246"/>
      <c r="BU402" s="249">
        <f t="shared" si="102"/>
        <v>0</v>
      </c>
      <c r="BV402" s="238"/>
      <c r="BW402" s="238"/>
      <c r="BX402" s="238"/>
      <c r="BY402" s="246"/>
      <c r="CA402" s="222">
        <v>380</v>
      </c>
      <c r="CF402" s="216">
        <f t="shared" si="103"/>
        <v>0</v>
      </c>
    </row>
    <row r="403" spans="1:84" x14ac:dyDescent="0.15">
      <c r="A403" s="213">
        <f t="shared" si="96"/>
        <v>389</v>
      </c>
      <c r="B403" s="236"/>
      <c r="C403" s="880"/>
      <c r="D403" s="133"/>
      <c r="E403" s="134"/>
      <c r="F403" s="135"/>
      <c r="G403" s="224"/>
      <c r="H403" s="263"/>
      <c r="I403" s="230"/>
      <c r="J403" s="231"/>
      <c r="K403" s="232"/>
      <c r="L403" s="232"/>
      <c r="M403" s="232"/>
      <c r="N403" s="232"/>
      <c r="O403" s="232"/>
      <c r="P403" s="232"/>
      <c r="Q403" s="233"/>
      <c r="R403" s="255"/>
      <c r="S403" s="255"/>
      <c r="T403" s="258"/>
      <c r="U403" s="214">
        <f t="shared" si="95"/>
        <v>0</v>
      </c>
      <c r="V403" s="218">
        <f t="shared" si="95"/>
        <v>0</v>
      </c>
      <c r="W403" s="218">
        <f t="shared" si="95"/>
        <v>0</v>
      </c>
      <c r="X403" s="218">
        <f t="shared" si="95"/>
        <v>0</v>
      </c>
      <c r="Y403" s="212">
        <f t="shared" si="95"/>
        <v>0</v>
      </c>
      <c r="Z403" s="214">
        <f t="shared" si="94"/>
        <v>0</v>
      </c>
      <c r="AA403" s="218">
        <f t="shared" si="94"/>
        <v>0</v>
      </c>
      <c r="AB403" s="218">
        <f t="shared" si="94"/>
        <v>0</v>
      </c>
      <c r="AC403" s="218">
        <f t="shared" si="94"/>
        <v>0</v>
      </c>
      <c r="AD403" s="212">
        <f t="shared" si="94"/>
        <v>0</v>
      </c>
      <c r="AE403" s="252"/>
      <c r="AF403" s="252"/>
      <c r="AH403" s="249">
        <f t="shared" si="93"/>
        <v>0</v>
      </c>
      <c r="AI403" s="238"/>
      <c r="AJ403" s="238"/>
      <c r="AK403" s="238"/>
      <c r="AL403" s="239"/>
      <c r="AM403" s="254"/>
      <c r="AN403" s="262"/>
      <c r="AO403" s="249">
        <f t="shared" si="97"/>
        <v>0</v>
      </c>
      <c r="AP403" s="238"/>
      <c r="AQ403" s="238"/>
      <c r="AR403" s="238"/>
      <c r="AS403" s="242"/>
      <c r="AT403" s="214">
        <f t="shared" si="92"/>
        <v>0</v>
      </c>
      <c r="AU403" s="238"/>
      <c r="AV403" s="238"/>
      <c r="AW403" s="238"/>
      <c r="AX403" s="239"/>
      <c r="AY403" s="249">
        <f t="shared" si="98"/>
        <v>0</v>
      </c>
      <c r="AZ403" s="238"/>
      <c r="BA403" s="238"/>
      <c r="BB403" s="238"/>
      <c r="BC403" s="246"/>
      <c r="BD403" s="254"/>
      <c r="BE403" s="252"/>
      <c r="BF403" s="249">
        <f t="shared" si="99"/>
        <v>0</v>
      </c>
      <c r="BG403" s="238"/>
      <c r="BH403" s="238"/>
      <c r="BI403" s="238"/>
      <c r="BJ403" s="239"/>
      <c r="BK403" s="249">
        <f t="shared" si="100"/>
        <v>0</v>
      </c>
      <c r="BL403" s="238"/>
      <c r="BM403" s="238"/>
      <c r="BN403" s="238"/>
      <c r="BO403" s="246"/>
      <c r="BP403" s="223">
        <f t="shared" si="101"/>
        <v>0</v>
      </c>
      <c r="BQ403" s="238"/>
      <c r="BR403" s="238"/>
      <c r="BS403" s="238"/>
      <c r="BT403" s="246"/>
      <c r="BU403" s="249">
        <f t="shared" si="102"/>
        <v>0</v>
      </c>
      <c r="BV403" s="238"/>
      <c r="BW403" s="238"/>
      <c r="BX403" s="238"/>
      <c r="BY403" s="246"/>
      <c r="CA403" s="222">
        <v>381</v>
      </c>
      <c r="CF403" s="216">
        <f t="shared" si="103"/>
        <v>0</v>
      </c>
    </row>
    <row r="404" spans="1:84" x14ac:dyDescent="0.15">
      <c r="A404" s="213">
        <f t="shared" si="96"/>
        <v>390</v>
      </c>
      <c r="B404" s="236"/>
      <c r="C404" s="880"/>
      <c r="D404" s="133"/>
      <c r="E404" s="134"/>
      <c r="F404" s="135"/>
      <c r="G404" s="224"/>
      <c r="H404" s="263"/>
      <c r="I404" s="230"/>
      <c r="J404" s="231"/>
      <c r="K404" s="232"/>
      <c r="L404" s="232"/>
      <c r="M404" s="232"/>
      <c r="N404" s="232"/>
      <c r="O404" s="232"/>
      <c r="P404" s="232"/>
      <c r="Q404" s="233"/>
      <c r="R404" s="255"/>
      <c r="S404" s="255"/>
      <c r="T404" s="258"/>
      <c r="U404" s="214">
        <f t="shared" si="95"/>
        <v>0</v>
      </c>
      <c r="V404" s="218">
        <f t="shared" si="95"/>
        <v>0</v>
      </c>
      <c r="W404" s="218">
        <f t="shared" si="95"/>
        <v>0</v>
      </c>
      <c r="X404" s="218">
        <f t="shared" si="95"/>
        <v>0</v>
      </c>
      <c r="Y404" s="212">
        <f t="shared" si="95"/>
        <v>0</v>
      </c>
      <c r="Z404" s="214">
        <f t="shared" si="94"/>
        <v>0</v>
      </c>
      <c r="AA404" s="218">
        <f t="shared" si="94"/>
        <v>0</v>
      </c>
      <c r="AB404" s="218">
        <f t="shared" si="94"/>
        <v>0</v>
      </c>
      <c r="AC404" s="218">
        <f t="shared" si="94"/>
        <v>0</v>
      </c>
      <c r="AD404" s="212">
        <f t="shared" si="94"/>
        <v>0</v>
      </c>
      <c r="AE404" s="252"/>
      <c r="AF404" s="252"/>
      <c r="AH404" s="249">
        <f t="shared" si="93"/>
        <v>0</v>
      </c>
      <c r="AI404" s="238"/>
      <c r="AJ404" s="238"/>
      <c r="AK404" s="238"/>
      <c r="AL404" s="239"/>
      <c r="AM404" s="254"/>
      <c r="AN404" s="262"/>
      <c r="AO404" s="249">
        <f t="shared" si="97"/>
        <v>0</v>
      </c>
      <c r="AP404" s="238"/>
      <c r="AQ404" s="238"/>
      <c r="AR404" s="238"/>
      <c r="AS404" s="242"/>
      <c r="AT404" s="214">
        <f t="shared" ref="AT404:AT467" si="104">SUM(AU404:AX404)</f>
        <v>0</v>
      </c>
      <c r="AU404" s="238"/>
      <c r="AV404" s="238"/>
      <c r="AW404" s="238"/>
      <c r="AX404" s="239"/>
      <c r="AY404" s="249">
        <f t="shared" si="98"/>
        <v>0</v>
      </c>
      <c r="AZ404" s="238"/>
      <c r="BA404" s="238"/>
      <c r="BB404" s="238"/>
      <c r="BC404" s="246"/>
      <c r="BD404" s="254"/>
      <c r="BE404" s="252"/>
      <c r="BF404" s="249">
        <f t="shared" si="99"/>
        <v>0</v>
      </c>
      <c r="BG404" s="238"/>
      <c r="BH404" s="238"/>
      <c r="BI404" s="238"/>
      <c r="BJ404" s="239"/>
      <c r="BK404" s="249">
        <f t="shared" si="100"/>
        <v>0</v>
      </c>
      <c r="BL404" s="238"/>
      <c r="BM404" s="238"/>
      <c r="BN404" s="238"/>
      <c r="BO404" s="246"/>
      <c r="BP404" s="223">
        <f t="shared" si="101"/>
        <v>0</v>
      </c>
      <c r="BQ404" s="238"/>
      <c r="BR404" s="238"/>
      <c r="BS404" s="238"/>
      <c r="BT404" s="246"/>
      <c r="BU404" s="249">
        <f t="shared" si="102"/>
        <v>0</v>
      </c>
      <c r="BV404" s="238"/>
      <c r="BW404" s="238"/>
      <c r="BX404" s="238"/>
      <c r="BY404" s="246"/>
      <c r="CA404" s="222">
        <v>382</v>
      </c>
      <c r="CF404" s="216">
        <f t="shared" si="103"/>
        <v>0</v>
      </c>
    </row>
    <row r="405" spans="1:84" x14ac:dyDescent="0.15">
      <c r="A405" s="213">
        <f t="shared" si="96"/>
        <v>391</v>
      </c>
      <c r="B405" s="236"/>
      <c r="C405" s="880"/>
      <c r="D405" s="133"/>
      <c r="E405" s="134"/>
      <c r="F405" s="135"/>
      <c r="G405" s="224"/>
      <c r="H405" s="263"/>
      <c r="I405" s="230"/>
      <c r="J405" s="231"/>
      <c r="K405" s="232"/>
      <c r="L405" s="232"/>
      <c r="M405" s="232"/>
      <c r="N405" s="232"/>
      <c r="O405" s="232"/>
      <c r="P405" s="232"/>
      <c r="Q405" s="233"/>
      <c r="R405" s="255"/>
      <c r="S405" s="255"/>
      <c r="T405" s="258"/>
      <c r="U405" s="214">
        <f t="shared" si="95"/>
        <v>0</v>
      </c>
      <c r="V405" s="218">
        <f t="shared" si="95"/>
        <v>0</v>
      </c>
      <c r="W405" s="218">
        <f t="shared" si="95"/>
        <v>0</v>
      </c>
      <c r="X405" s="218">
        <f t="shared" si="95"/>
        <v>0</v>
      </c>
      <c r="Y405" s="212">
        <f t="shared" si="95"/>
        <v>0</v>
      </c>
      <c r="Z405" s="214">
        <f t="shared" si="94"/>
        <v>0</v>
      </c>
      <c r="AA405" s="218">
        <f t="shared" si="94"/>
        <v>0</v>
      </c>
      <c r="AB405" s="218">
        <f t="shared" si="94"/>
        <v>0</v>
      </c>
      <c r="AC405" s="218">
        <f t="shared" si="94"/>
        <v>0</v>
      </c>
      <c r="AD405" s="212">
        <f t="shared" si="94"/>
        <v>0</v>
      </c>
      <c r="AE405" s="252"/>
      <c r="AF405" s="252"/>
      <c r="AH405" s="249">
        <f t="shared" si="93"/>
        <v>0</v>
      </c>
      <c r="AI405" s="238"/>
      <c r="AJ405" s="238"/>
      <c r="AK405" s="238"/>
      <c r="AL405" s="239"/>
      <c r="AM405" s="254"/>
      <c r="AN405" s="262"/>
      <c r="AO405" s="249">
        <f t="shared" si="97"/>
        <v>0</v>
      </c>
      <c r="AP405" s="238"/>
      <c r="AQ405" s="238"/>
      <c r="AR405" s="238"/>
      <c r="AS405" s="242"/>
      <c r="AT405" s="214">
        <f t="shared" si="104"/>
        <v>0</v>
      </c>
      <c r="AU405" s="238"/>
      <c r="AV405" s="238"/>
      <c r="AW405" s="238"/>
      <c r="AX405" s="239"/>
      <c r="AY405" s="249">
        <f t="shared" si="98"/>
        <v>0</v>
      </c>
      <c r="AZ405" s="238"/>
      <c r="BA405" s="238"/>
      <c r="BB405" s="238"/>
      <c r="BC405" s="246"/>
      <c r="BD405" s="254"/>
      <c r="BE405" s="252"/>
      <c r="BF405" s="249">
        <f t="shared" si="99"/>
        <v>0</v>
      </c>
      <c r="BG405" s="238"/>
      <c r="BH405" s="238"/>
      <c r="BI405" s="238"/>
      <c r="BJ405" s="239"/>
      <c r="BK405" s="249">
        <f t="shared" si="100"/>
        <v>0</v>
      </c>
      <c r="BL405" s="238"/>
      <c r="BM405" s="238"/>
      <c r="BN405" s="238"/>
      <c r="BO405" s="246"/>
      <c r="BP405" s="223">
        <f t="shared" si="101"/>
        <v>0</v>
      </c>
      <c r="BQ405" s="238"/>
      <c r="BR405" s="238"/>
      <c r="BS405" s="238"/>
      <c r="BT405" s="246"/>
      <c r="BU405" s="249">
        <f t="shared" si="102"/>
        <v>0</v>
      </c>
      <c r="BV405" s="238"/>
      <c r="BW405" s="238"/>
      <c r="BX405" s="238"/>
      <c r="BY405" s="246"/>
      <c r="CA405" s="222">
        <v>383</v>
      </c>
      <c r="CF405" s="216">
        <f t="shared" si="103"/>
        <v>0</v>
      </c>
    </row>
    <row r="406" spans="1:84" x14ac:dyDescent="0.15">
      <c r="A406" s="213">
        <f t="shared" si="96"/>
        <v>392</v>
      </c>
      <c r="B406" s="236"/>
      <c r="C406" s="880"/>
      <c r="D406" s="133"/>
      <c r="E406" s="134"/>
      <c r="F406" s="135"/>
      <c r="G406" s="224"/>
      <c r="H406" s="263"/>
      <c r="I406" s="230"/>
      <c r="J406" s="231"/>
      <c r="K406" s="232"/>
      <c r="L406" s="232"/>
      <c r="M406" s="232"/>
      <c r="N406" s="232"/>
      <c r="O406" s="232"/>
      <c r="P406" s="232"/>
      <c r="Q406" s="233"/>
      <c r="R406" s="255"/>
      <c r="S406" s="255"/>
      <c r="T406" s="258"/>
      <c r="U406" s="214">
        <f t="shared" si="95"/>
        <v>0</v>
      </c>
      <c r="V406" s="218">
        <f t="shared" si="95"/>
        <v>0</v>
      </c>
      <c r="W406" s="218">
        <f t="shared" si="95"/>
        <v>0</v>
      </c>
      <c r="X406" s="218">
        <f t="shared" si="95"/>
        <v>0</v>
      </c>
      <c r="Y406" s="212">
        <f t="shared" si="95"/>
        <v>0</v>
      </c>
      <c r="Z406" s="214">
        <f t="shared" si="94"/>
        <v>0</v>
      </c>
      <c r="AA406" s="218">
        <f t="shared" si="94"/>
        <v>0</v>
      </c>
      <c r="AB406" s="218">
        <f t="shared" si="94"/>
        <v>0</v>
      </c>
      <c r="AC406" s="218">
        <f t="shared" si="94"/>
        <v>0</v>
      </c>
      <c r="AD406" s="212">
        <f t="shared" si="94"/>
        <v>0</v>
      </c>
      <c r="AE406" s="252"/>
      <c r="AF406" s="252"/>
      <c r="AH406" s="249">
        <f t="shared" si="93"/>
        <v>0</v>
      </c>
      <c r="AI406" s="238"/>
      <c r="AJ406" s="238"/>
      <c r="AK406" s="238"/>
      <c r="AL406" s="239"/>
      <c r="AM406" s="254"/>
      <c r="AN406" s="262"/>
      <c r="AO406" s="249">
        <f t="shared" si="97"/>
        <v>0</v>
      </c>
      <c r="AP406" s="238"/>
      <c r="AQ406" s="238"/>
      <c r="AR406" s="238"/>
      <c r="AS406" s="242"/>
      <c r="AT406" s="214">
        <f t="shared" si="104"/>
        <v>0</v>
      </c>
      <c r="AU406" s="238"/>
      <c r="AV406" s="238"/>
      <c r="AW406" s="238"/>
      <c r="AX406" s="239"/>
      <c r="AY406" s="249">
        <f t="shared" si="98"/>
        <v>0</v>
      </c>
      <c r="AZ406" s="238"/>
      <c r="BA406" s="238"/>
      <c r="BB406" s="238"/>
      <c r="BC406" s="246"/>
      <c r="BD406" s="254"/>
      <c r="BE406" s="252"/>
      <c r="BF406" s="249">
        <f t="shared" si="99"/>
        <v>0</v>
      </c>
      <c r="BG406" s="238"/>
      <c r="BH406" s="238"/>
      <c r="BI406" s="238"/>
      <c r="BJ406" s="239"/>
      <c r="BK406" s="249">
        <f t="shared" si="100"/>
        <v>0</v>
      </c>
      <c r="BL406" s="238"/>
      <c r="BM406" s="238"/>
      <c r="BN406" s="238"/>
      <c r="BO406" s="246"/>
      <c r="BP406" s="223">
        <f t="shared" si="101"/>
        <v>0</v>
      </c>
      <c r="BQ406" s="238"/>
      <c r="BR406" s="238"/>
      <c r="BS406" s="238"/>
      <c r="BT406" s="246"/>
      <c r="BU406" s="249">
        <f t="shared" si="102"/>
        <v>0</v>
      </c>
      <c r="BV406" s="238"/>
      <c r="BW406" s="238"/>
      <c r="BX406" s="238"/>
      <c r="BY406" s="246"/>
      <c r="CA406" s="222">
        <v>384</v>
      </c>
      <c r="CF406" s="216">
        <f t="shared" si="103"/>
        <v>0</v>
      </c>
    </row>
    <row r="407" spans="1:84" x14ac:dyDescent="0.15">
      <c r="A407" s="213">
        <f t="shared" si="96"/>
        <v>393</v>
      </c>
      <c r="B407" s="236"/>
      <c r="C407" s="880"/>
      <c r="D407" s="133"/>
      <c r="E407" s="134"/>
      <c r="F407" s="135"/>
      <c r="G407" s="224"/>
      <c r="H407" s="263"/>
      <c r="I407" s="230"/>
      <c r="J407" s="231"/>
      <c r="K407" s="232"/>
      <c r="L407" s="232"/>
      <c r="M407" s="232"/>
      <c r="N407" s="232"/>
      <c r="O407" s="232"/>
      <c r="P407" s="232"/>
      <c r="Q407" s="233"/>
      <c r="R407" s="255"/>
      <c r="S407" s="255"/>
      <c r="T407" s="258"/>
      <c r="U407" s="214">
        <f t="shared" si="95"/>
        <v>0</v>
      </c>
      <c r="V407" s="218">
        <f t="shared" si="95"/>
        <v>0</v>
      </c>
      <c r="W407" s="218">
        <f t="shared" si="95"/>
        <v>0</v>
      </c>
      <c r="X407" s="218">
        <f t="shared" si="95"/>
        <v>0</v>
      </c>
      <c r="Y407" s="212">
        <f t="shared" si="95"/>
        <v>0</v>
      </c>
      <c r="Z407" s="214">
        <f t="shared" si="94"/>
        <v>0</v>
      </c>
      <c r="AA407" s="218">
        <f t="shared" si="94"/>
        <v>0</v>
      </c>
      <c r="AB407" s="218">
        <f t="shared" si="94"/>
        <v>0</v>
      </c>
      <c r="AC407" s="218">
        <f t="shared" si="94"/>
        <v>0</v>
      </c>
      <c r="AD407" s="212">
        <f t="shared" si="94"/>
        <v>0</v>
      </c>
      <c r="AE407" s="252"/>
      <c r="AF407" s="252"/>
      <c r="AH407" s="249">
        <f t="shared" si="93"/>
        <v>0</v>
      </c>
      <c r="AI407" s="238"/>
      <c r="AJ407" s="238"/>
      <c r="AK407" s="238"/>
      <c r="AL407" s="239"/>
      <c r="AM407" s="254"/>
      <c r="AN407" s="262"/>
      <c r="AO407" s="249">
        <f t="shared" si="97"/>
        <v>0</v>
      </c>
      <c r="AP407" s="238"/>
      <c r="AQ407" s="238"/>
      <c r="AR407" s="238"/>
      <c r="AS407" s="242"/>
      <c r="AT407" s="214">
        <f t="shared" si="104"/>
        <v>0</v>
      </c>
      <c r="AU407" s="238"/>
      <c r="AV407" s="238"/>
      <c r="AW407" s="238"/>
      <c r="AX407" s="239"/>
      <c r="AY407" s="249">
        <f t="shared" si="98"/>
        <v>0</v>
      </c>
      <c r="AZ407" s="238"/>
      <c r="BA407" s="238"/>
      <c r="BB407" s="238"/>
      <c r="BC407" s="246"/>
      <c r="BD407" s="254"/>
      <c r="BE407" s="252"/>
      <c r="BF407" s="249">
        <f t="shared" si="99"/>
        <v>0</v>
      </c>
      <c r="BG407" s="238"/>
      <c r="BH407" s="238"/>
      <c r="BI407" s="238"/>
      <c r="BJ407" s="239"/>
      <c r="BK407" s="249">
        <f t="shared" si="100"/>
        <v>0</v>
      </c>
      <c r="BL407" s="238"/>
      <c r="BM407" s="238"/>
      <c r="BN407" s="238"/>
      <c r="BO407" s="246"/>
      <c r="BP407" s="223">
        <f t="shared" si="101"/>
        <v>0</v>
      </c>
      <c r="BQ407" s="238"/>
      <c r="BR407" s="238"/>
      <c r="BS407" s="238"/>
      <c r="BT407" s="246"/>
      <c r="BU407" s="249">
        <f t="shared" si="102"/>
        <v>0</v>
      </c>
      <c r="BV407" s="238"/>
      <c r="BW407" s="238"/>
      <c r="BX407" s="238"/>
      <c r="BY407" s="246"/>
      <c r="CA407" s="222">
        <v>385</v>
      </c>
      <c r="CF407" s="216">
        <f t="shared" si="103"/>
        <v>0</v>
      </c>
    </row>
    <row r="408" spans="1:84" x14ac:dyDescent="0.15">
      <c r="A408" s="213">
        <f t="shared" si="96"/>
        <v>394</v>
      </c>
      <c r="B408" s="236"/>
      <c r="C408" s="880"/>
      <c r="D408" s="133"/>
      <c r="E408" s="134"/>
      <c r="F408" s="135"/>
      <c r="G408" s="224"/>
      <c r="H408" s="263"/>
      <c r="I408" s="230"/>
      <c r="J408" s="231"/>
      <c r="K408" s="232"/>
      <c r="L408" s="232"/>
      <c r="M408" s="232"/>
      <c r="N408" s="232"/>
      <c r="O408" s="232"/>
      <c r="P408" s="232"/>
      <c r="Q408" s="233"/>
      <c r="R408" s="255"/>
      <c r="S408" s="255"/>
      <c r="T408" s="258"/>
      <c r="U408" s="214">
        <f t="shared" si="95"/>
        <v>0</v>
      </c>
      <c r="V408" s="218">
        <f t="shared" si="95"/>
        <v>0</v>
      </c>
      <c r="W408" s="218">
        <f t="shared" si="95"/>
        <v>0</v>
      </c>
      <c r="X408" s="218">
        <f t="shared" si="95"/>
        <v>0</v>
      </c>
      <c r="Y408" s="212">
        <f t="shared" si="95"/>
        <v>0</v>
      </c>
      <c r="Z408" s="214">
        <f t="shared" si="94"/>
        <v>0</v>
      </c>
      <c r="AA408" s="218">
        <f t="shared" si="94"/>
        <v>0</v>
      </c>
      <c r="AB408" s="218">
        <f t="shared" si="94"/>
        <v>0</v>
      </c>
      <c r="AC408" s="218">
        <f t="shared" si="94"/>
        <v>0</v>
      </c>
      <c r="AD408" s="212">
        <f t="shared" si="94"/>
        <v>0</v>
      </c>
      <c r="AE408" s="252"/>
      <c r="AF408" s="252"/>
      <c r="AH408" s="249">
        <f t="shared" si="93"/>
        <v>0</v>
      </c>
      <c r="AI408" s="238"/>
      <c r="AJ408" s="238"/>
      <c r="AK408" s="238"/>
      <c r="AL408" s="239"/>
      <c r="AM408" s="254"/>
      <c r="AN408" s="262"/>
      <c r="AO408" s="249">
        <f t="shared" si="97"/>
        <v>0</v>
      </c>
      <c r="AP408" s="238"/>
      <c r="AQ408" s="238"/>
      <c r="AR408" s="238"/>
      <c r="AS408" s="242"/>
      <c r="AT408" s="214">
        <f t="shared" si="104"/>
        <v>0</v>
      </c>
      <c r="AU408" s="238"/>
      <c r="AV408" s="238"/>
      <c r="AW408" s="238"/>
      <c r="AX408" s="239"/>
      <c r="AY408" s="249">
        <f t="shared" si="98"/>
        <v>0</v>
      </c>
      <c r="AZ408" s="238"/>
      <c r="BA408" s="238"/>
      <c r="BB408" s="238"/>
      <c r="BC408" s="246"/>
      <c r="BD408" s="254"/>
      <c r="BE408" s="252"/>
      <c r="BF408" s="249">
        <f t="shared" si="99"/>
        <v>0</v>
      </c>
      <c r="BG408" s="238"/>
      <c r="BH408" s="238"/>
      <c r="BI408" s="238"/>
      <c r="BJ408" s="239"/>
      <c r="BK408" s="249">
        <f t="shared" si="100"/>
        <v>0</v>
      </c>
      <c r="BL408" s="238"/>
      <c r="BM408" s="238"/>
      <c r="BN408" s="238"/>
      <c r="BO408" s="246"/>
      <c r="BP408" s="223">
        <f t="shared" si="101"/>
        <v>0</v>
      </c>
      <c r="BQ408" s="238"/>
      <c r="BR408" s="238"/>
      <c r="BS408" s="238"/>
      <c r="BT408" s="246"/>
      <c r="BU408" s="249">
        <f t="shared" si="102"/>
        <v>0</v>
      </c>
      <c r="BV408" s="238"/>
      <c r="BW408" s="238"/>
      <c r="BX408" s="238"/>
      <c r="BY408" s="246"/>
      <c r="CA408" s="222">
        <v>386</v>
      </c>
      <c r="CF408" s="216">
        <f t="shared" si="103"/>
        <v>0</v>
      </c>
    </row>
    <row r="409" spans="1:84" x14ac:dyDescent="0.15">
      <c r="A409" s="213">
        <f t="shared" si="96"/>
        <v>395</v>
      </c>
      <c r="B409" s="236"/>
      <c r="C409" s="880"/>
      <c r="D409" s="133"/>
      <c r="E409" s="134"/>
      <c r="F409" s="135"/>
      <c r="G409" s="224"/>
      <c r="H409" s="263"/>
      <c r="I409" s="230"/>
      <c r="J409" s="231"/>
      <c r="K409" s="232"/>
      <c r="L409" s="232"/>
      <c r="M409" s="232"/>
      <c r="N409" s="232"/>
      <c r="O409" s="232"/>
      <c r="P409" s="232"/>
      <c r="Q409" s="233"/>
      <c r="R409" s="255"/>
      <c r="S409" s="255"/>
      <c r="T409" s="258"/>
      <c r="U409" s="214">
        <f t="shared" si="95"/>
        <v>0</v>
      </c>
      <c r="V409" s="218">
        <f t="shared" si="95"/>
        <v>0</v>
      </c>
      <c r="W409" s="218">
        <f t="shared" si="95"/>
        <v>0</v>
      </c>
      <c r="X409" s="218">
        <f t="shared" si="95"/>
        <v>0</v>
      </c>
      <c r="Y409" s="212">
        <f t="shared" si="95"/>
        <v>0</v>
      </c>
      <c r="Z409" s="214">
        <f t="shared" si="94"/>
        <v>0</v>
      </c>
      <c r="AA409" s="218">
        <f t="shared" si="94"/>
        <v>0</v>
      </c>
      <c r="AB409" s="218">
        <f t="shared" si="94"/>
        <v>0</v>
      </c>
      <c r="AC409" s="218">
        <f t="shared" si="94"/>
        <v>0</v>
      </c>
      <c r="AD409" s="212">
        <f t="shared" si="94"/>
        <v>0</v>
      </c>
      <c r="AE409" s="252"/>
      <c r="AF409" s="252"/>
      <c r="AH409" s="249">
        <f t="shared" si="93"/>
        <v>0</v>
      </c>
      <c r="AI409" s="238"/>
      <c r="AJ409" s="238"/>
      <c r="AK409" s="238"/>
      <c r="AL409" s="239"/>
      <c r="AM409" s="254"/>
      <c r="AN409" s="262"/>
      <c r="AO409" s="249">
        <f t="shared" si="97"/>
        <v>0</v>
      </c>
      <c r="AP409" s="238"/>
      <c r="AQ409" s="238"/>
      <c r="AR409" s="238"/>
      <c r="AS409" s="242"/>
      <c r="AT409" s="214">
        <f t="shared" si="104"/>
        <v>0</v>
      </c>
      <c r="AU409" s="238"/>
      <c r="AV409" s="238"/>
      <c r="AW409" s="238"/>
      <c r="AX409" s="239"/>
      <c r="AY409" s="249">
        <f t="shared" si="98"/>
        <v>0</v>
      </c>
      <c r="AZ409" s="238"/>
      <c r="BA409" s="238"/>
      <c r="BB409" s="238"/>
      <c r="BC409" s="246"/>
      <c r="BD409" s="254"/>
      <c r="BE409" s="252"/>
      <c r="BF409" s="249">
        <f t="shared" si="99"/>
        <v>0</v>
      </c>
      <c r="BG409" s="238"/>
      <c r="BH409" s="238"/>
      <c r="BI409" s="238"/>
      <c r="BJ409" s="239"/>
      <c r="BK409" s="249">
        <f t="shared" si="100"/>
        <v>0</v>
      </c>
      <c r="BL409" s="238"/>
      <c r="BM409" s="238"/>
      <c r="BN409" s="238"/>
      <c r="BO409" s="246"/>
      <c r="BP409" s="223">
        <f t="shared" si="101"/>
        <v>0</v>
      </c>
      <c r="BQ409" s="238"/>
      <c r="BR409" s="238"/>
      <c r="BS409" s="238"/>
      <c r="BT409" s="246"/>
      <c r="BU409" s="249">
        <f t="shared" si="102"/>
        <v>0</v>
      </c>
      <c r="BV409" s="238"/>
      <c r="BW409" s="238"/>
      <c r="BX409" s="238"/>
      <c r="BY409" s="246"/>
      <c r="CA409" s="222">
        <v>387</v>
      </c>
      <c r="CF409" s="216">
        <f t="shared" si="103"/>
        <v>0</v>
      </c>
    </row>
    <row r="410" spans="1:84" x14ac:dyDescent="0.15">
      <c r="A410" s="213">
        <f t="shared" si="96"/>
        <v>396</v>
      </c>
      <c r="B410" s="236"/>
      <c r="C410" s="880"/>
      <c r="D410" s="133"/>
      <c r="E410" s="134"/>
      <c r="F410" s="135"/>
      <c r="G410" s="224"/>
      <c r="H410" s="263"/>
      <c r="I410" s="230"/>
      <c r="J410" s="231"/>
      <c r="K410" s="427"/>
      <c r="L410" s="427"/>
      <c r="M410" s="427"/>
      <c r="N410" s="427"/>
      <c r="O410" s="427"/>
      <c r="P410" s="427"/>
      <c r="Q410" s="428"/>
      <c r="R410" s="255"/>
      <c r="S410" s="255"/>
      <c r="T410" s="258"/>
      <c r="U410" s="214">
        <f t="shared" si="95"/>
        <v>0</v>
      </c>
      <c r="V410" s="218">
        <f t="shared" si="95"/>
        <v>0</v>
      </c>
      <c r="W410" s="218">
        <f t="shared" si="95"/>
        <v>0</v>
      </c>
      <c r="X410" s="218">
        <f t="shared" si="95"/>
        <v>0</v>
      </c>
      <c r="Y410" s="212">
        <f t="shared" si="95"/>
        <v>0</v>
      </c>
      <c r="Z410" s="214">
        <f t="shared" si="94"/>
        <v>0</v>
      </c>
      <c r="AA410" s="218">
        <f t="shared" si="94"/>
        <v>0</v>
      </c>
      <c r="AB410" s="218">
        <f t="shared" si="94"/>
        <v>0</v>
      </c>
      <c r="AC410" s="218">
        <f t="shared" si="94"/>
        <v>0</v>
      </c>
      <c r="AD410" s="212">
        <f t="shared" si="94"/>
        <v>0</v>
      </c>
      <c r="AE410" s="252"/>
      <c r="AF410" s="252"/>
      <c r="AH410" s="249">
        <f t="shared" si="93"/>
        <v>0</v>
      </c>
      <c r="AI410" s="238"/>
      <c r="AJ410" s="238"/>
      <c r="AK410" s="238"/>
      <c r="AL410" s="239"/>
      <c r="AM410" s="254"/>
      <c r="AN410" s="262"/>
      <c r="AO410" s="249">
        <f t="shared" si="97"/>
        <v>0</v>
      </c>
      <c r="AP410" s="238"/>
      <c r="AQ410" s="238"/>
      <c r="AR410" s="238"/>
      <c r="AS410" s="242"/>
      <c r="AT410" s="214">
        <f t="shared" si="104"/>
        <v>0</v>
      </c>
      <c r="AU410" s="238"/>
      <c r="AV410" s="238"/>
      <c r="AW410" s="238"/>
      <c r="AX410" s="239"/>
      <c r="AY410" s="249">
        <f t="shared" si="98"/>
        <v>0</v>
      </c>
      <c r="AZ410" s="238"/>
      <c r="BA410" s="238"/>
      <c r="BB410" s="238"/>
      <c r="BC410" s="246"/>
      <c r="BD410" s="254"/>
      <c r="BE410" s="252"/>
      <c r="BF410" s="249">
        <f t="shared" si="99"/>
        <v>0</v>
      </c>
      <c r="BG410" s="238"/>
      <c r="BH410" s="238"/>
      <c r="BI410" s="238"/>
      <c r="BJ410" s="239"/>
      <c r="BK410" s="249">
        <f t="shared" si="100"/>
        <v>0</v>
      </c>
      <c r="BL410" s="238"/>
      <c r="BM410" s="238"/>
      <c r="BN410" s="238"/>
      <c r="BO410" s="246"/>
      <c r="BP410" s="223">
        <f t="shared" si="101"/>
        <v>0</v>
      </c>
      <c r="BQ410" s="238"/>
      <c r="BR410" s="238"/>
      <c r="BS410" s="238"/>
      <c r="BT410" s="246"/>
      <c r="BU410" s="249">
        <f t="shared" si="102"/>
        <v>0</v>
      </c>
      <c r="BV410" s="238"/>
      <c r="BW410" s="238"/>
      <c r="BX410" s="238"/>
      <c r="BY410" s="246"/>
      <c r="CA410" s="222">
        <v>388</v>
      </c>
      <c r="CF410" s="216">
        <f t="shared" si="103"/>
        <v>0</v>
      </c>
    </row>
    <row r="411" spans="1:84" x14ac:dyDescent="0.15">
      <c r="A411" s="213">
        <f t="shared" si="96"/>
        <v>397</v>
      </c>
      <c r="B411" s="236"/>
      <c r="C411" s="880"/>
      <c r="D411" s="133"/>
      <c r="E411" s="134"/>
      <c r="F411" s="135"/>
      <c r="G411" s="224"/>
      <c r="H411" s="263"/>
      <c r="I411" s="230"/>
      <c r="J411" s="231"/>
      <c r="K411" s="232"/>
      <c r="L411" s="232"/>
      <c r="M411" s="232"/>
      <c r="N411" s="232"/>
      <c r="O411" s="232"/>
      <c r="P411" s="232"/>
      <c r="Q411" s="233"/>
      <c r="R411" s="255"/>
      <c r="S411" s="255"/>
      <c r="T411" s="258"/>
      <c r="U411" s="214">
        <f t="shared" si="95"/>
        <v>0</v>
      </c>
      <c r="V411" s="218">
        <f t="shared" si="95"/>
        <v>0</v>
      </c>
      <c r="W411" s="218">
        <f t="shared" si="95"/>
        <v>0</v>
      </c>
      <c r="X411" s="218">
        <f t="shared" si="95"/>
        <v>0</v>
      </c>
      <c r="Y411" s="212">
        <f t="shared" si="95"/>
        <v>0</v>
      </c>
      <c r="Z411" s="214">
        <f t="shared" si="94"/>
        <v>0</v>
      </c>
      <c r="AA411" s="218">
        <f t="shared" si="94"/>
        <v>0</v>
      </c>
      <c r="AB411" s="218">
        <f t="shared" si="94"/>
        <v>0</v>
      </c>
      <c r="AC411" s="218">
        <f t="shared" si="94"/>
        <v>0</v>
      </c>
      <c r="AD411" s="212">
        <f t="shared" si="94"/>
        <v>0</v>
      </c>
      <c r="AE411" s="252"/>
      <c r="AF411" s="252"/>
      <c r="AH411" s="249">
        <f t="shared" si="93"/>
        <v>0</v>
      </c>
      <c r="AI411" s="238"/>
      <c r="AJ411" s="238"/>
      <c r="AK411" s="238"/>
      <c r="AL411" s="239"/>
      <c r="AM411" s="254"/>
      <c r="AN411" s="262"/>
      <c r="AO411" s="249">
        <f t="shared" si="97"/>
        <v>0</v>
      </c>
      <c r="AP411" s="238"/>
      <c r="AQ411" s="238"/>
      <c r="AR411" s="238"/>
      <c r="AS411" s="242"/>
      <c r="AT411" s="214">
        <f t="shared" si="104"/>
        <v>0</v>
      </c>
      <c r="AU411" s="238"/>
      <c r="AV411" s="238"/>
      <c r="AW411" s="238"/>
      <c r="AX411" s="239"/>
      <c r="AY411" s="249">
        <f t="shared" si="98"/>
        <v>0</v>
      </c>
      <c r="AZ411" s="238"/>
      <c r="BA411" s="238"/>
      <c r="BB411" s="238"/>
      <c r="BC411" s="246"/>
      <c r="BD411" s="254"/>
      <c r="BE411" s="252"/>
      <c r="BF411" s="249">
        <f t="shared" si="99"/>
        <v>0</v>
      </c>
      <c r="BG411" s="238"/>
      <c r="BH411" s="238"/>
      <c r="BI411" s="238"/>
      <c r="BJ411" s="239"/>
      <c r="BK411" s="249">
        <f t="shared" si="100"/>
        <v>0</v>
      </c>
      <c r="BL411" s="238"/>
      <c r="BM411" s="238"/>
      <c r="BN411" s="238"/>
      <c r="BO411" s="246"/>
      <c r="BP411" s="223">
        <f t="shared" si="101"/>
        <v>0</v>
      </c>
      <c r="BQ411" s="238"/>
      <c r="BR411" s="238"/>
      <c r="BS411" s="238"/>
      <c r="BT411" s="246"/>
      <c r="BU411" s="249">
        <f t="shared" si="102"/>
        <v>0</v>
      </c>
      <c r="BV411" s="238"/>
      <c r="BW411" s="238"/>
      <c r="BX411" s="238"/>
      <c r="BY411" s="246"/>
      <c r="CA411" s="222">
        <v>389</v>
      </c>
      <c r="CF411" s="216">
        <f t="shared" si="103"/>
        <v>0</v>
      </c>
    </row>
    <row r="412" spans="1:84" x14ac:dyDescent="0.15">
      <c r="A412" s="213">
        <f t="shared" si="96"/>
        <v>398</v>
      </c>
      <c r="B412" s="236"/>
      <c r="C412" s="880"/>
      <c r="D412" s="133"/>
      <c r="E412" s="134"/>
      <c r="F412" s="135"/>
      <c r="G412" s="224"/>
      <c r="H412" s="263"/>
      <c r="I412" s="230"/>
      <c r="J412" s="231"/>
      <c r="K412" s="232"/>
      <c r="L412" s="232"/>
      <c r="M412" s="232"/>
      <c r="N412" s="232"/>
      <c r="O412" s="232"/>
      <c r="P412" s="232"/>
      <c r="Q412" s="233"/>
      <c r="R412" s="255"/>
      <c r="S412" s="255"/>
      <c r="T412" s="258"/>
      <c r="U412" s="214">
        <f t="shared" si="95"/>
        <v>0</v>
      </c>
      <c r="V412" s="218">
        <f t="shared" si="95"/>
        <v>0</v>
      </c>
      <c r="W412" s="218">
        <f t="shared" si="95"/>
        <v>0</v>
      </c>
      <c r="X412" s="218">
        <f t="shared" si="95"/>
        <v>0</v>
      </c>
      <c r="Y412" s="212">
        <f t="shared" si="95"/>
        <v>0</v>
      </c>
      <c r="Z412" s="214">
        <f t="shared" si="94"/>
        <v>0</v>
      </c>
      <c r="AA412" s="218">
        <f t="shared" si="94"/>
        <v>0</v>
      </c>
      <c r="AB412" s="218">
        <f t="shared" si="94"/>
        <v>0</v>
      </c>
      <c r="AC412" s="218">
        <f t="shared" si="94"/>
        <v>0</v>
      </c>
      <c r="AD412" s="212">
        <f t="shared" si="94"/>
        <v>0</v>
      </c>
      <c r="AE412" s="252"/>
      <c r="AF412" s="252"/>
      <c r="AH412" s="249">
        <f t="shared" si="93"/>
        <v>0</v>
      </c>
      <c r="AI412" s="238"/>
      <c r="AJ412" s="238"/>
      <c r="AK412" s="238"/>
      <c r="AL412" s="239"/>
      <c r="AM412" s="254"/>
      <c r="AN412" s="262"/>
      <c r="AO412" s="249">
        <f t="shared" si="97"/>
        <v>0</v>
      </c>
      <c r="AP412" s="238"/>
      <c r="AQ412" s="238"/>
      <c r="AR412" s="238"/>
      <c r="AS412" s="242"/>
      <c r="AT412" s="214">
        <f t="shared" si="104"/>
        <v>0</v>
      </c>
      <c r="AU412" s="238"/>
      <c r="AV412" s="238"/>
      <c r="AW412" s="238"/>
      <c r="AX412" s="239"/>
      <c r="AY412" s="249">
        <f t="shared" si="98"/>
        <v>0</v>
      </c>
      <c r="AZ412" s="238"/>
      <c r="BA412" s="238"/>
      <c r="BB412" s="238"/>
      <c r="BC412" s="246"/>
      <c r="BD412" s="254"/>
      <c r="BE412" s="252"/>
      <c r="BF412" s="249">
        <f t="shared" si="99"/>
        <v>0</v>
      </c>
      <c r="BG412" s="238"/>
      <c r="BH412" s="238"/>
      <c r="BI412" s="238"/>
      <c r="BJ412" s="239"/>
      <c r="BK412" s="249">
        <f t="shared" si="100"/>
        <v>0</v>
      </c>
      <c r="BL412" s="238"/>
      <c r="BM412" s="238"/>
      <c r="BN412" s="238"/>
      <c r="BO412" s="246"/>
      <c r="BP412" s="223">
        <f t="shared" si="101"/>
        <v>0</v>
      </c>
      <c r="BQ412" s="238"/>
      <c r="BR412" s="238"/>
      <c r="BS412" s="238"/>
      <c r="BT412" s="246"/>
      <c r="BU412" s="249">
        <f t="shared" si="102"/>
        <v>0</v>
      </c>
      <c r="BV412" s="238"/>
      <c r="BW412" s="238"/>
      <c r="BX412" s="238"/>
      <c r="BY412" s="246"/>
      <c r="CA412" s="222">
        <v>390</v>
      </c>
      <c r="CF412" s="216">
        <f t="shared" si="103"/>
        <v>0</v>
      </c>
    </row>
    <row r="413" spans="1:84" x14ac:dyDescent="0.15">
      <c r="A413" s="213">
        <f t="shared" si="96"/>
        <v>399</v>
      </c>
      <c r="B413" s="236"/>
      <c r="C413" s="880"/>
      <c r="D413" s="133"/>
      <c r="E413" s="134"/>
      <c r="F413" s="135"/>
      <c r="G413" s="224"/>
      <c r="H413" s="263"/>
      <c r="I413" s="230"/>
      <c r="J413" s="231"/>
      <c r="K413" s="232"/>
      <c r="L413" s="232"/>
      <c r="M413" s="232"/>
      <c r="N413" s="232"/>
      <c r="O413" s="232"/>
      <c r="P413" s="232"/>
      <c r="Q413" s="233"/>
      <c r="R413" s="255"/>
      <c r="S413" s="255"/>
      <c r="T413" s="258"/>
      <c r="U413" s="214">
        <f t="shared" si="95"/>
        <v>0</v>
      </c>
      <c r="V413" s="218">
        <f t="shared" si="95"/>
        <v>0</v>
      </c>
      <c r="W413" s="218">
        <f t="shared" si="95"/>
        <v>0</v>
      </c>
      <c r="X413" s="218">
        <f t="shared" si="95"/>
        <v>0</v>
      </c>
      <c r="Y413" s="212">
        <f t="shared" si="95"/>
        <v>0</v>
      </c>
      <c r="Z413" s="214">
        <f t="shared" si="94"/>
        <v>0</v>
      </c>
      <c r="AA413" s="218">
        <f t="shared" si="94"/>
        <v>0</v>
      </c>
      <c r="AB413" s="218">
        <f t="shared" si="94"/>
        <v>0</v>
      </c>
      <c r="AC413" s="218">
        <f t="shared" si="94"/>
        <v>0</v>
      </c>
      <c r="AD413" s="212">
        <f t="shared" si="94"/>
        <v>0</v>
      </c>
      <c r="AE413" s="252"/>
      <c r="AF413" s="252"/>
      <c r="AH413" s="249">
        <f t="shared" si="93"/>
        <v>0</v>
      </c>
      <c r="AI413" s="238"/>
      <c r="AJ413" s="238"/>
      <c r="AK413" s="238"/>
      <c r="AL413" s="239"/>
      <c r="AM413" s="254"/>
      <c r="AN413" s="262"/>
      <c r="AO413" s="249">
        <f t="shared" si="97"/>
        <v>0</v>
      </c>
      <c r="AP413" s="238"/>
      <c r="AQ413" s="238"/>
      <c r="AR413" s="238"/>
      <c r="AS413" s="242"/>
      <c r="AT413" s="214">
        <f t="shared" si="104"/>
        <v>0</v>
      </c>
      <c r="AU413" s="238"/>
      <c r="AV413" s="238"/>
      <c r="AW413" s="238"/>
      <c r="AX413" s="239"/>
      <c r="AY413" s="249">
        <f t="shared" si="98"/>
        <v>0</v>
      </c>
      <c r="AZ413" s="238"/>
      <c r="BA413" s="238"/>
      <c r="BB413" s="238"/>
      <c r="BC413" s="246"/>
      <c r="BD413" s="254"/>
      <c r="BE413" s="252"/>
      <c r="BF413" s="249">
        <f t="shared" si="99"/>
        <v>0</v>
      </c>
      <c r="BG413" s="238"/>
      <c r="BH413" s="238"/>
      <c r="BI413" s="238"/>
      <c r="BJ413" s="239"/>
      <c r="BK413" s="249">
        <f t="shared" si="100"/>
        <v>0</v>
      </c>
      <c r="BL413" s="238"/>
      <c r="BM413" s="238"/>
      <c r="BN413" s="238"/>
      <c r="BO413" s="246"/>
      <c r="BP413" s="223">
        <f t="shared" si="101"/>
        <v>0</v>
      </c>
      <c r="BQ413" s="238"/>
      <c r="BR413" s="238"/>
      <c r="BS413" s="238"/>
      <c r="BT413" s="246"/>
      <c r="BU413" s="249">
        <f t="shared" si="102"/>
        <v>0</v>
      </c>
      <c r="BV413" s="238"/>
      <c r="BW413" s="238"/>
      <c r="BX413" s="238"/>
      <c r="BY413" s="246"/>
      <c r="CA413" s="222">
        <v>391</v>
      </c>
      <c r="CF413" s="216">
        <f t="shared" si="103"/>
        <v>0</v>
      </c>
    </row>
    <row r="414" spans="1:84" x14ac:dyDescent="0.15">
      <c r="A414" s="213">
        <f t="shared" si="96"/>
        <v>400</v>
      </c>
      <c r="B414" s="236"/>
      <c r="C414" s="880"/>
      <c r="D414" s="133"/>
      <c r="E414" s="134"/>
      <c r="F414" s="135"/>
      <c r="G414" s="224"/>
      <c r="H414" s="263"/>
      <c r="I414" s="230"/>
      <c r="J414" s="231"/>
      <c r="K414" s="232"/>
      <c r="L414" s="232"/>
      <c r="M414" s="232"/>
      <c r="N414" s="232"/>
      <c r="O414" s="232"/>
      <c r="P414" s="232"/>
      <c r="Q414" s="233"/>
      <c r="R414" s="255"/>
      <c r="S414" s="255"/>
      <c r="T414" s="258"/>
      <c r="U414" s="214">
        <f t="shared" si="95"/>
        <v>0</v>
      </c>
      <c r="V414" s="218">
        <f t="shared" si="95"/>
        <v>0</v>
      </c>
      <c r="W414" s="218">
        <f t="shared" si="95"/>
        <v>0</v>
      </c>
      <c r="X414" s="218">
        <f t="shared" si="95"/>
        <v>0</v>
      </c>
      <c r="Y414" s="212">
        <f t="shared" si="95"/>
        <v>0</v>
      </c>
      <c r="Z414" s="214">
        <f t="shared" si="94"/>
        <v>0</v>
      </c>
      <c r="AA414" s="218">
        <f t="shared" si="94"/>
        <v>0</v>
      </c>
      <c r="AB414" s="218">
        <f t="shared" si="94"/>
        <v>0</v>
      </c>
      <c r="AC414" s="218">
        <f t="shared" si="94"/>
        <v>0</v>
      </c>
      <c r="AD414" s="212">
        <f t="shared" si="94"/>
        <v>0</v>
      </c>
      <c r="AE414" s="252"/>
      <c r="AF414" s="252"/>
      <c r="AH414" s="249">
        <f t="shared" si="93"/>
        <v>0</v>
      </c>
      <c r="AI414" s="238"/>
      <c r="AJ414" s="238"/>
      <c r="AK414" s="238"/>
      <c r="AL414" s="239"/>
      <c r="AM414" s="254"/>
      <c r="AN414" s="262"/>
      <c r="AO414" s="249">
        <f t="shared" si="97"/>
        <v>0</v>
      </c>
      <c r="AP414" s="238"/>
      <c r="AQ414" s="238"/>
      <c r="AR414" s="238"/>
      <c r="AS414" s="242"/>
      <c r="AT414" s="214">
        <f t="shared" si="104"/>
        <v>0</v>
      </c>
      <c r="AU414" s="238"/>
      <c r="AV414" s="238"/>
      <c r="AW414" s="238"/>
      <c r="AX414" s="239"/>
      <c r="AY414" s="249">
        <f t="shared" si="98"/>
        <v>0</v>
      </c>
      <c r="AZ414" s="238"/>
      <c r="BA414" s="238"/>
      <c r="BB414" s="238"/>
      <c r="BC414" s="246"/>
      <c r="BD414" s="254"/>
      <c r="BE414" s="252"/>
      <c r="BF414" s="249">
        <f t="shared" si="99"/>
        <v>0</v>
      </c>
      <c r="BG414" s="238"/>
      <c r="BH414" s="238"/>
      <c r="BI414" s="238"/>
      <c r="BJ414" s="239"/>
      <c r="BK414" s="249">
        <f t="shared" si="100"/>
        <v>0</v>
      </c>
      <c r="BL414" s="238"/>
      <c r="BM414" s="238"/>
      <c r="BN414" s="238"/>
      <c r="BO414" s="246"/>
      <c r="BP414" s="223">
        <f t="shared" si="101"/>
        <v>0</v>
      </c>
      <c r="BQ414" s="238"/>
      <c r="BR414" s="238"/>
      <c r="BS414" s="238"/>
      <c r="BT414" s="246"/>
      <c r="BU414" s="249">
        <f t="shared" si="102"/>
        <v>0</v>
      </c>
      <c r="BV414" s="238"/>
      <c r="BW414" s="238"/>
      <c r="BX414" s="238"/>
      <c r="BY414" s="246"/>
      <c r="CA414" s="222">
        <v>392</v>
      </c>
      <c r="CF414" s="216">
        <f t="shared" si="103"/>
        <v>0</v>
      </c>
    </row>
    <row r="415" spans="1:84" x14ac:dyDescent="0.15">
      <c r="A415" s="213">
        <f t="shared" si="96"/>
        <v>401</v>
      </c>
      <c r="B415" s="236"/>
      <c r="C415" s="880"/>
      <c r="D415" s="133"/>
      <c r="E415" s="134"/>
      <c r="F415" s="135"/>
      <c r="G415" s="224"/>
      <c r="H415" s="263"/>
      <c r="I415" s="230"/>
      <c r="J415" s="231"/>
      <c r="K415" s="232"/>
      <c r="L415" s="232"/>
      <c r="M415" s="232"/>
      <c r="N415" s="232"/>
      <c r="O415" s="232"/>
      <c r="P415" s="232"/>
      <c r="Q415" s="233"/>
      <c r="R415" s="255"/>
      <c r="S415" s="255"/>
      <c r="T415" s="258"/>
      <c r="U415" s="214">
        <f t="shared" si="95"/>
        <v>0</v>
      </c>
      <c r="V415" s="218">
        <f t="shared" si="95"/>
        <v>0</v>
      </c>
      <c r="W415" s="218">
        <f t="shared" si="95"/>
        <v>0</v>
      </c>
      <c r="X415" s="218">
        <f t="shared" si="95"/>
        <v>0</v>
      </c>
      <c r="Y415" s="212">
        <f t="shared" si="95"/>
        <v>0</v>
      </c>
      <c r="Z415" s="214">
        <f t="shared" si="94"/>
        <v>0</v>
      </c>
      <c r="AA415" s="218">
        <f t="shared" si="94"/>
        <v>0</v>
      </c>
      <c r="AB415" s="218">
        <f t="shared" si="94"/>
        <v>0</v>
      </c>
      <c r="AC415" s="218">
        <f t="shared" si="94"/>
        <v>0</v>
      </c>
      <c r="AD415" s="212">
        <f t="shared" si="94"/>
        <v>0</v>
      </c>
      <c r="AE415" s="252"/>
      <c r="AF415" s="252"/>
      <c r="AH415" s="249">
        <f t="shared" si="93"/>
        <v>0</v>
      </c>
      <c r="AI415" s="238"/>
      <c r="AJ415" s="238"/>
      <c r="AK415" s="238"/>
      <c r="AL415" s="239"/>
      <c r="AM415" s="254"/>
      <c r="AN415" s="262"/>
      <c r="AO415" s="249">
        <f t="shared" si="97"/>
        <v>0</v>
      </c>
      <c r="AP415" s="238"/>
      <c r="AQ415" s="238"/>
      <c r="AR415" s="238"/>
      <c r="AS415" s="242"/>
      <c r="AT415" s="214">
        <f t="shared" si="104"/>
        <v>0</v>
      </c>
      <c r="AU415" s="238"/>
      <c r="AV415" s="238"/>
      <c r="AW415" s="238"/>
      <c r="AX415" s="239"/>
      <c r="AY415" s="249">
        <f t="shared" si="98"/>
        <v>0</v>
      </c>
      <c r="AZ415" s="238"/>
      <c r="BA415" s="238"/>
      <c r="BB415" s="238"/>
      <c r="BC415" s="246"/>
      <c r="BD415" s="254"/>
      <c r="BE415" s="252"/>
      <c r="BF415" s="249">
        <f t="shared" si="99"/>
        <v>0</v>
      </c>
      <c r="BG415" s="238"/>
      <c r="BH415" s="238"/>
      <c r="BI415" s="238"/>
      <c r="BJ415" s="239"/>
      <c r="BK415" s="249">
        <f t="shared" si="100"/>
        <v>0</v>
      </c>
      <c r="BL415" s="238"/>
      <c r="BM415" s="238"/>
      <c r="BN415" s="238"/>
      <c r="BO415" s="246"/>
      <c r="BP415" s="223">
        <f t="shared" si="101"/>
        <v>0</v>
      </c>
      <c r="BQ415" s="238"/>
      <c r="BR415" s="238"/>
      <c r="BS415" s="238"/>
      <c r="BT415" s="246"/>
      <c r="BU415" s="249">
        <f t="shared" si="102"/>
        <v>0</v>
      </c>
      <c r="BV415" s="238"/>
      <c r="BW415" s="238"/>
      <c r="BX415" s="238"/>
      <c r="BY415" s="246"/>
      <c r="CA415" s="222">
        <v>393</v>
      </c>
      <c r="CF415" s="216">
        <f t="shared" si="103"/>
        <v>0</v>
      </c>
    </row>
    <row r="416" spans="1:84" x14ac:dyDescent="0.15">
      <c r="A416" s="213">
        <f t="shared" si="96"/>
        <v>402</v>
      </c>
      <c r="B416" s="236"/>
      <c r="C416" s="880"/>
      <c r="D416" s="133"/>
      <c r="E416" s="134"/>
      <c r="F416" s="135"/>
      <c r="G416" s="224"/>
      <c r="H416" s="263"/>
      <c r="I416" s="230"/>
      <c r="J416" s="231"/>
      <c r="K416" s="232"/>
      <c r="L416" s="232"/>
      <c r="M416" s="232"/>
      <c r="N416" s="232"/>
      <c r="O416" s="232"/>
      <c r="P416" s="232"/>
      <c r="Q416" s="233"/>
      <c r="R416" s="255"/>
      <c r="S416" s="255"/>
      <c r="T416" s="258"/>
      <c r="U416" s="214">
        <f t="shared" si="95"/>
        <v>0</v>
      </c>
      <c r="V416" s="218">
        <f t="shared" si="95"/>
        <v>0</v>
      </c>
      <c r="W416" s="218">
        <f t="shared" si="95"/>
        <v>0</v>
      </c>
      <c r="X416" s="218">
        <f t="shared" si="95"/>
        <v>0</v>
      </c>
      <c r="Y416" s="212">
        <f t="shared" si="95"/>
        <v>0</v>
      </c>
      <c r="Z416" s="214">
        <f t="shared" si="94"/>
        <v>0</v>
      </c>
      <c r="AA416" s="218">
        <f t="shared" si="94"/>
        <v>0</v>
      </c>
      <c r="AB416" s="218">
        <f t="shared" si="94"/>
        <v>0</v>
      </c>
      <c r="AC416" s="218">
        <f t="shared" si="94"/>
        <v>0</v>
      </c>
      <c r="AD416" s="212">
        <f t="shared" si="94"/>
        <v>0</v>
      </c>
      <c r="AE416" s="252"/>
      <c r="AF416" s="252"/>
      <c r="AH416" s="249">
        <f t="shared" si="93"/>
        <v>0</v>
      </c>
      <c r="AI416" s="238"/>
      <c r="AJ416" s="238"/>
      <c r="AK416" s="238"/>
      <c r="AL416" s="239"/>
      <c r="AM416" s="254"/>
      <c r="AN416" s="262"/>
      <c r="AO416" s="249">
        <f t="shared" si="97"/>
        <v>0</v>
      </c>
      <c r="AP416" s="238"/>
      <c r="AQ416" s="238"/>
      <c r="AR416" s="238"/>
      <c r="AS416" s="242"/>
      <c r="AT416" s="214">
        <f t="shared" si="104"/>
        <v>0</v>
      </c>
      <c r="AU416" s="238"/>
      <c r="AV416" s="238"/>
      <c r="AW416" s="238"/>
      <c r="AX416" s="239"/>
      <c r="AY416" s="249">
        <f t="shared" si="98"/>
        <v>0</v>
      </c>
      <c r="AZ416" s="238"/>
      <c r="BA416" s="238"/>
      <c r="BB416" s="238"/>
      <c r="BC416" s="246"/>
      <c r="BD416" s="254"/>
      <c r="BE416" s="252"/>
      <c r="BF416" s="249">
        <f t="shared" si="99"/>
        <v>0</v>
      </c>
      <c r="BG416" s="238"/>
      <c r="BH416" s="238"/>
      <c r="BI416" s="238"/>
      <c r="BJ416" s="239"/>
      <c r="BK416" s="249">
        <f t="shared" si="100"/>
        <v>0</v>
      </c>
      <c r="BL416" s="238"/>
      <c r="BM416" s="238"/>
      <c r="BN416" s="238"/>
      <c r="BO416" s="246"/>
      <c r="BP416" s="223">
        <f t="shared" si="101"/>
        <v>0</v>
      </c>
      <c r="BQ416" s="238"/>
      <c r="BR416" s="238"/>
      <c r="BS416" s="238"/>
      <c r="BT416" s="246"/>
      <c r="BU416" s="249">
        <f t="shared" si="102"/>
        <v>0</v>
      </c>
      <c r="BV416" s="238"/>
      <c r="BW416" s="238"/>
      <c r="BX416" s="238"/>
      <c r="BY416" s="246"/>
      <c r="CA416" s="222">
        <v>394</v>
      </c>
      <c r="CF416" s="216">
        <f t="shared" si="103"/>
        <v>0</v>
      </c>
    </row>
    <row r="417" spans="1:84" x14ac:dyDescent="0.15">
      <c r="A417" s="213">
        <f t="shared" si="96"/>
        <v>403</v>
      </c>
      <c r="B417" s="236"/>
      <c r="C417" s="880"/>
      <c r="D417" s="133"/>
      <c r="E417" s="134"/>
      <c r="F417" s="135"/>
      <c r="G417" s="224"/>
      <c r="H417" s="263"/>
      <c r="I417" s="230"/>
      <c r="J417" s="231"/>
      <c r="K417" s="232"/>
      <c r="L417" s="232"/>
      <c r="M417" s="232"/>
      <c r="N417" s="232"/>
      <c r="O417" s="232"/>
      <c r="P417" s="232"/>
      <c r="Q417" s="233"/>
      <c r="R417" s="255"/>
      <c r="S417" s="255"/>
      <c r="T417" s="258"/>
      <c r="U417" s="214">
        <f t="shared" si="95"/>
        <v>0</v>
      </c>
      <c r="V417" s="218">
        <f t="shared" si="95"/>
        <v>0</v>
      </c>
      <c r="W417" s="218">
        <f t="shared" si="95"/>
        <v>0</v>
      </c>
      <c r="X417" s="218">
        <f t="shared" si="95"/>
        <v>0</v>
      </c>
      <c r="Y417" s="212">
        <f t="shared" si="95"/>
        <v>0</v>
      </c>
      <c r="Z417" s="214">
        <f t="shared" ref="Z417:AD446" si="105">AT417+AY417+BF417+BK417+BP417+BU417</f>
        <v>0</v>
      </c>
      <c r="AA417" s="218">
        <f t="shared" si="105"/>
        <v>0</v>
      </c>
      <c r="AB417" s="218">
        <f t="shared" si="105"/>
        <v>0</v>
      </c>
      <c r="AC417" s="218">
        <f t="shared" si="105"/>
        <v>0</v>
      </c>
      <c r="AD417" s="212">
        <f t="shared" si="105"/>
        <v>0</v>
      </c>
      <c r="AE417" s="252"/>
      <c r="AF417" s="252"/>
      <c r="AH417" s="249">
        <f t="shared" si="93"/>
        <v>0</v>
      </c>
      <c r="AI417" s="238"/>
      <c r="AJ417" s="238"/>
      <c r="AK417" s="238"/>
      <c r="AL417" s="239"/>
      <c r="AM417" s="254"/>
      <c r="AN417" s="262"/>
      <c r="AO417" s="249">
        <f t="shared" si="97"/>
        <v>0</v>
      </c>
      <c r="AP417" s="238"/>
      <c r="AQ417" s="238"/>
      <c r="AR417" s="238"/>
      <c r="AS417" s="242"/>
      <c r="AT417" s="214">
        <f t="shared" si="104"/>
        <v>0</v>
      </c>
      <c r="AU417" s="238"/>
      <c r="AV417" s="238"/>
      <c r="AW417" s="238"/>
      <c r="AX417" s="239"/>
      <c r="AY417" s="249">
        <f t="shared" si="98"/>
        <v>0</v>
      </c>
      <c r="AZ417" s="238"/>
      <c r="BA417" s="238"/>
      <c r="BB417" s="238"/>
      <c r="BC417" s="246"/>
      <c r="BD417" s="254"/>
      <c r="BE417" s="252"/>
      <c r="BF417" s="249">
        <f t="shared" si="99"/>
        <v>0</v>
      </c>
      <c r="BG417" s="238"/>
      <c r="BH417" s="238"/>
      <c r="BI417" s="238"/>
      <c r="BJ417" s="239"/>
      <c r="BK417" s="249">
        <f t="shared" si="100"/>
        <v>0</v>
      </c>
      <c r="BL417" s="238"/>
      <c r="BM417" s="238"/>
      <c r="BN417" s="238"/>
      <c r="BO417" s="246"/>
      <c r="BP417" s="223">
        <f t="shared" si="101"/>
        <v>0</v>
      </c>
      <c r="BQ417" s="238"/>
      <c r="BR417" s="238"/>
      <c r="BS417" s="238"/>
      <c r="BT417" s="246"/>
      <c r="BU417" s="249">
        <f t="shared" si="102"/>
        <v>0</v>
      </c>
      <c r="BV417" s="238"/>
      <c r="BW417" s="238"/>
      <c r="BX417" s="238"/>
      <c r="BY417" s="246"/>
      <c r="CA417" s="222">
        <v>395</v>
      </c>
      <c r="CF417" s="216">
        <f t="shared" si="103"/>
        <v>0</v>
      </c>
    </row>
    <row r="418" spans="1:84" x14ac:dyDescent="0.15">
      <c r="A418" s="213">
        <f t="shared" si="96"/>
        <v>404</v>
      </c>
      <c r="B418" s="236"/>
      <c r="C418" s="880"/>
      <c r="D418" s="133"/>
      <c r="E418" s="134"/>
      <c r="F418" s="135"/>
      <c r="G418" s="224"/>
      <c r="H418" s="263"/>
      <c r="I418" s="230"/>
      <c r="J418" s="231"/>
      <c r="K418" s="232"/>
      <c r="L418" s="232"/>
      <c r="M418" s="232"/>
      <c r="N418" s="232"/>
      <c r="O418" s="232"/>
      <c r="P418" s="232"/>
      <c r="Q418" s="233"/>
      <c r="R418" s="255"/>
      <c r="S418" s="255"/>
      <c r="T418" s="258"/>
      <c r="U418" s="214">
        <f t="shared" si="95"/>
        <v>0</v>
      </c>
      <c r="V418" s="218">
        <f t="shared" si="95"/>
        <v>0</v>
      </c>
      <c r="W418" s="218">
        <f t="shared" si="95"/>
        <v>0</v>
      </c>
      <c r="X418" s="218">
        <f t="shared" si="95"/>
        <v>0</v>
      </c>
      <c r="Y418" s="212">
        <f t="shared" si="95"/>
        <v>0</v>
      </c>
      <c r="Z418" s="214">
        <f t="shared" si="105"/>
        <v>0</v>
      </c>
      <c r="AA418" s="218">
        <f t="shared" si="105"/>
        <v>0</v>
      </c>
      <c r="AB418" s="218">
        <f t="shared" si="105"/>
        <v>0</v>
      </c>
      <c r="AC418" s="218">
        <f t="shared" si="105"/>
        <v>0</v>
      </c>
      <c r="AD418" s="212">
        <f t="shared" si="105"/>
        <v>0</v>
      </c>
      <c r="AE418" s="252"/>
      <c r="AF418" s="252"/>
      <c r="AH418" s="249">
        <f t="shared" si="93"/>
        <v>0</v>
      </c>
      <c r="AI418" s="238"/>
      <c r="AJ418" s="238"/>
      <c r="AK418" s="238"/>
      <c r="AL418" s="239"/>
      <c r="AM418" s="254"/>
      <c r="AN418" s="262"/>
      <c r="AO418" s="249">
        <f t="shared" si="97"/>
        <v>0</v>
      </c>
      <c r="AP418" s="238"/>
      <c r="AQ418" s="238"/>
      <c r="AR418" s="238"/>
      <c r="AS418" s="242"/>
      <c r="AT418" s="214">
        <f t="shared" si="104"/>
        <v>0</v>
      </c>
      <c r="AU418" s="238"/>
      <c r="AV418" s="238"/>
      <c r="AW418" s="238"/>
      <c r="AX418" s="239"/>
      <c r="AY418" s="249">
        <f t="shared" si="98"/>
        <v>0</v>
      </c>
      <c r="AZ418" s="238"/>
      <c r="BA418" s="238"/>
      <c r="BB418" s="238"/>
      <c r="BC418" s="246"/>
      <c r="BD418" s="254"/>
      <c r="BE418" s="252"/>
      <c r="BF418" s="249">
        <f t="shared" si="99"/>
        <v>0</v>
      </c>
      <c r="BG418" s="238"/>
      <c r="BH418" s="238"/>
      <c r="BI418" s="238"/>
      <c r="BJ418" s="239"/>
      <c r="BK418" s="249">
        <f t="shared" si="100"/>
        <v>0</v>
      </c>
      <c r="BL418" s="238"/>
      <c r="BM418" s="238"/>
      <c r="BN418" s="238"/>
      <c r="BO418" s="246"/>
      <c r="BP418" s="223">
        <f t="shared" si="101"/>
        <v>0</v>
      </c>
      <c r="BQ418" s="238"/>
      <c r="BR418" s="238"/>
      <c r="BS418" s="238"/>
      <c r="BT418" s="246"/>
      <c r="BU418" s="249">
        <f t="shared" si="102"/>
        <v>0</v>
      </c>
      <c r="BV418" s="238"/>
      <c r="BW418" s="238"/>
      <c r="BX418" s="238"/>
      <c r="BY418" s="246"/>
      <c r="CA418" s="222">
        <v>396</v>
      </c>
      <c r="CF418" s="216">
        <f t="shared" si="103"/>
        <v>0</v>
      </c>
    </row>
    <row r="419" spans="1:84" x14ac:dyDescent="0.15">
      <c r="A419" s="213">
        <f t="shared" si="96"/>
        <v>405</v>
      </c>
      <c r="B419" s="236"/>
      <c r="C419" s="880"/>
      <c r="D419" s="133"/>
      <c r="E419" s="134"/>
      <c r="F419" s="135"/>
      <c r="G419" s="224"/>
      <c r="H419" s="263"/>
      <c r="I419" s="230"/>
      <c r="J419" s="231"/>
      <c r="K419" s="232"/>
      <c r="L419" s="232"/>
      <c r="M419" s="232"/>
      <c r="N419" s="232"/>
      <c r="O419" s="232"/>
      <c r="P419" s="232"/>
      <c r="Q419" s="233"/>
      <c r="R419" s="255"/>
      <c r="S419" s="255"/>
      <c r="T419" s="258"/>
      <c r="U419" s="214">
        <f t="shared" si="95"/>
        <v>0</v>
      </c>
      <c r="V419" s="218">
        <f t="shared" si="95"/>
        <v>0</v>
      </c>
      <c r="W419" s="218">
        <f t="shared" si="95"/>
        <v>0</v>
      </c>
      <c r="X419" s="218">
        <f t="shared" si="95"/>
        <v>0</v>
      </c>
      <c r="Y419" s="212">
        <f t="shared" si="95"/>
        <v>0</v>
      </c>
      <c r="Z419" s="214">
        <f t="shared" si="105"/>
        <v>0</v>
      </c>
      <c r="AA419" s="218">
        <f t="shared" si="105"/>
        <v>0</v>
      </c>
      <c r="AB419" s="218">
        <f t="shared" si="105"/>
        <v>0</v>
      </c>
      <c r="AC419" s="218">
        <f t="shared" si="105"/>
        <v>0</v>
      </c>
      <c r="AD419" s="212">
        <f t="shared" si="105"/>
        <v>0</v>
      </c>
      <c r="AE419" s="252"/>
      <c r="AF419" s="252"/>
      <c r="AH419" s="249">
        <f t="shared" si="93"/>
        <v>0</v>
      </c>
      <c r="AI419" s="238"/>
      <c r="AJ419" s="238"/>
      <c r="AK419" s="238"/>
      <c r="AL419" s="239"/>
      <c r="AM419" s="254"/>
      <c r="AN419" s="262"/>
      <c r="AO419" s="249">
        <f t="shared" si="97"/>
        <v>0</v>
      </c>
      <c r="AP419" s="238"/>
      <c r="AQ419" s="238"/>
      <c r="AR419" s="238"/>
      <c r="AS419" s="242"/>
      <c r="AT419" s="214">
        <f t="shared" si="104"/>
        <v>0</v>
      </c>
      <c r="AU419" s="238"/>
      <c r="AV419" s="238"/>
      <c r="AW419" s="238"/>
      <c r="AX419" s="239"/>
      <c r="AY419" s="249">
        <f t="shared" si="98"/>
        <v>0</v>
      </c>
      <c r="AZ419" s="238"/>
      <c r="BA419" s="238"/>
      <c r="BB419" s="238"/>
      <c r="BC419" s="246"/>
      <c r="BD419" s="254"/>
      <c r="BE419" s="252"/>
      <c r="BF419" s="249">
        <f t="shared" si="99"/>
        <v>0</v>
      </c>
      <c r="BG419" s="238"/>
      <c r="BH419" s="238"/>
      <c r="BI419" s="238"/>
      <c r="BJ419" s="239"/>
      <c r="BK419" s="249">
        <f t="shared" si="100"/>
        <v>0</v>
      </c>
      <c r="BL419" s="238"/>
      <c r="BM419" s="238"/>
      <c r="BN419" s="238"/>
      <c r="BO419" s="246"/>
      <c r="BP419" s="223">
        <f t="shared" si="101"/>
        <v>0</v>
      </c>
      <c r="BQ419" s="238"/>
      <c r="BR419" s="238"/>
      <c r="BS419" s="238"/>
      <c r="BT419" s="246"/>
      <c r="BU419" s="249">
        <f t="shared" si="102"/>
        <v>0</v>
      </c>
      <c r="BV419" s="238"/>
      <c r="BW419" s="238"/>
      <c r="BX419" s="238"/>
      <c r="BY419" s="246"/>
      <c r="CA419" s="222">
        <v>397</v>
      </c>
      <c r="CF419" s="216">
        <f t="shared" si="103"/>
        <v>0</v>
      </c>
    </row>
    <row r="420" spans="1:84" x14ac:dyDescent="0.15">
      <c r="A420" s="213">
        <f t="shared" si="96"/>
        <v>406</v>
      </c>
      <c r="B420" s="236"/>
      <c r="C420" s="880"/>
      <c r="D420" s="133"/>
      <c r="E420" s="134"/>
      <c r="F420" s="135"/>
      <c r="G420" s="224"/>
      <c r="H420" s="263"/>
      <c r="I420" s="230"/>
      <c r="J420" s="231"/>
      <c r="K420" s="232"/>
      <c r="L420" s="232"/>
      <c r="M420" s="232"/>
      <c r="N420" s="232"/>
      <c r="O420" s="232"/>
      <c r="P420" s="232"/>
      <c r="Q420" s="233"/>
      <c r="R420" s="255"/>
      <c r="S420" s="255"/>
      <c r="T420" s="258"/>
      <c r="U420" s="214">
        <f t="shared" si="95"/>
        <v>0</v>
      </c>
      <c r="V420" s="218">
        <f t="shared" si="95"/>
        <v>0</v>
      </c>
      <c r="W420" s="218">
        <f t="shared" si="95"/>
        <v>0</v>
      </c>
      <c r="X420" s="218">
        <f t="shared" si="95"/>
        <v>0</v>
      </c>
      <c r="Y420" s="212">
        <f t="shared" si="95"/>
        <v>0</v>
      </c>
      <c r="Z420" s="214">
        <f t="shared" si="105"/>
        <v>0</v>
      </c>
      <c r="AA420" s="218">
        <f t="shared" si="105"/>
        <v>0</v>
      </c>
      <c r="AB420" s="218">
        <f t="shared" si="105"/>
        <v>0</v>
      </c>
      <c r="AC420" s="218">
        <f t="shared" si="105"/>
        <v>0</v>
      </c>
      <c r="AD420" s="212">
        <f t="shared" si="105"/>
        <v>0</v>
      </c>
      <c r="AE420" s="252"/>
      <c r="AF420" s="252"/>
      <c r="AH420" s="249">
        <f t="shared" si="93"/>
        <v>0</v>
      </c>
      <c r="AI420" s="238"/>
      <c r="AJ420" s="238"/>
      <c r="AK420" s="238"/>
      <c r="AL420" s="239"/>
      <c r="AM420" s="254"/>
      <c r="AN420" s="262"/>
      <c r="AO420" s="249">
        <f t="shared" si="97"/>
        <v>0</v>
      </c>
      <c r="AP420" s="238"/>
      <c r="AQ420" s="238"/>
      <c r="AR420" s="238"/>
      <c r="AS420" s="242"/>
      <c r="AT420" s="214">
        <f t="shared" si="104"/>
        <v>0</v>
      </c>
      <c r="AU420" s="238"/>
      <c r="AV420" s="238"/>
      <c r="AW420" s="238"/>
      <c r="AX420" s="239"/>
      <c r="AY420" s="249">
        <f t="shared" si="98"/>
        <v>0</v>
      </c>
      <c r="AZ420" s="238"/>
      <c r="BA420" s="238"/>
      <c r="BB420" s="238"/>
      <c r="BC420" s="246"/>
      <c r="BD420" s="254"/>
      <c r="BE420" s="252"/>
      <c r="BF420" s="249">
        <f t="shared" si="99"/>
        <v>0</v>
      </c>
      <c r="BG420" s="238"/>
      <c r="BH420" s="238"/>
      <c r="BI420" s="238"/>
      <c r="BJ420" s="239"/>
      <c r="BK420" s="249">
        <f t="shared" si="100"/>
        <v>0</v>
      </c>
      <c r="BL420" s="238"/>
      <c r="BM420" s="238"/>
      <c r="BN420" s="238"/>
      <c r="BO420" s="246"/>
      <c r="BP420" s="223">
        <f t="shared" si="101"/>
        <v>0</v>
      </c>
      <c r="BQ420" s="238"/>
      <c r="BR420" s="238"/>
      <c r="BS420" s="238"/>
      <c r="BT420" s="246"/>
      <c r="BU420" s="249">
        <f t="shared" si="102"/>
        <v>0</v>
      </c>
      <c r="BV420" s="238"/>
      <c r="BW420" s="238"/>
      <c r="BX420" s="238"/>
      <c r="BY420" s="246"/>
      <c r="CA420" s="222">
        <v>398</v>
      </c>
    </row>
    <row r="421" spans="1:84" x14ac:dyDescent="0.15">
      <c r="A421" s="213">
        <f t="shared" si="96"/>
        <v>407</v>
      </c>
      <c r="B421" s="236"/>
      <c r="C421" s="880"/>
      <c r="D421" s="133"/>
      <c r="E421" s="134"/>
      <c r="F421" s="135"/>
      <c r="G421" s="224"/>
      <c r="H421" s="263"/>
      <c r="I421" s="230"/>
      <c r="J421" s="231"/>
      <c r="K421" s="232"/>
      <c r="L421" s="232"/>
      <c r="M421" s="232"/>
      <c r="N421" s="232"/>
      <c r="O421" s="232"/>
      <c r="P421" s="232"/>
      <c r="Q421" s="233"/>
      <c r="R421" s="255"/>
      <c r="S421" s="255"/>
      <c r="T421" s="258"/>
      <c r="U421" s="214">
        <f t="shared" si="95"/>
        <v>0</v>
      </c>
      <c r="V421" s="218">
        <f t="shared" si="95"/>
        <v>0</v>
      </c>
      <c r="W421" s="218">
        <f t="shared" si="95"/>
        <v>0</v>
      </c>
      <c r="X421" s="218">
        <f t="shared" si="95"/>
        <v>0</v>
      </c>
      <c r="Y421" s="212">
        <f t="shared" si="95"/>
        <v>0</v>
      </c>
      <c r="Z421" s="214">
        <f t="shared" si="105"/>
        <v>0</v>
      </c>
      <c r="AA421" s="218">
        <f t="shared" si="105"/>
        <v>0</v>
      </c>
      <c r="AB421" s="218">
        <f t="shared" si="105"/>
        <v>0</v>
      </c>
      <c r="AC421" s="218">
        <f t="shared" si="105"/>
        <v>0</v>
      </c>
      <c r="AD421" s="212">
        <f t="shared" si="105"/>
        <v>0</v>
      </c>
      <c r="AE421" s="253"/>
      <c r="AF421" s="253"/>
      <c r="AH421" s="249">
        <f t="shared" si="93"/>
        <v>0</v>
      </c>
      <c r="AI421" s="238"/>
      <c r="AJ421" s="238"/>
      <c r="AK421" s="238"/>
      <c r="AL421" s="239"/>
      <c r="AM421" s="254"/>
      <c r="AN421" s="262"/>
      <c r="AO421" s="249">
        <f t="shared" si="97"/>
        <v>0</v>
      </c>
      <c r="AP421" s="229"/>
      <c r="AQ421" s="238"/>
      <c r="AR421" s="244"/>
      <c r="AS421" s="245"/>
      <c r="AT421" s="214">
        <f t="shared" si="104"/>
        <v>0</v>
      </c>
      <c r="AU421" s="238"/>
      <c r="AV421" s="238"/>
      <c r="AW421" s="238"/>
      <c r="AX421" s="239"/>
      <c r="AY421" s="249">
        <f t="shared" si="98"/>
        <v>0</v>
      </c>
      <c r="AZ421" s="229"/>
      <c r="BA421" s="238"/>
      <c r="BB421" s="244"/>
      <c r="BC421" s="248"/>
      <c r="BD421" s="254"/>
      <c r="BE421" s="252"/>
      <c r="BF421" s="249">
        <f t="shared" si="99"/>
        <v>0</v>
      </c>
      <c r="BG421" s="238"/>
      <c r="BH421" s="238"/>
      <c r="BI421" s="238"/>
      <c r="BJ421" s="239"/>
      <c r="BK421" s="249">
        <f t="shared" si="100"/>
        <v>0</v>
      </c>
      <c r="BL421" s="229"/>
      <c r="BM421" s="238"/>
      <c r="BN421" s="244"/>
      <c r="BO421" s="248"/>
      <c r="BP421" s="223">
        <f t="shared" si="101"/>
        <v>0</v>
      </c>
      <c r="BQ421" s="238"/>
      <c r="BR421" s="238"/>
      <c r="BS421" s="238"/>
      <c r="BT421" s="246"/>
      <c r="BU421" s="249">
        <f t="shared" si="102"/>
        <v>0</v>
      </c>
      <c r="BV421" s="229"/>
      <c r="BW421" s="238"/>
      <c r="BX421" s="244"/>
      <c r="BY421" s="248"/>
      <c r="CA421" s="222">
        <v>399</v>
      </c>
      <c r="CF421" s="216">
        <f t="shared" ref="CF421:CF484" si="106">+T421-Z421</f>
        <v>0</v>
      </c>
    </row>
    <row r="422" spans="1:84" x14ac:dyDescent="0.15">
      <c r="A422" s="213">
        <f t="shared" si="96"/>
        <v>408</v>
      </c>
      <c r="B422" s="236"/>
      <c r="C422" s="880"/>
      <c r="D422" s="133"/>
      <c r="E422" s="134"/>
      <c r="F422" s="135"/>
      <c r="G422" s="224"/>
      <c r="H422" s="263"/>
      <c r="I422" s="230"/>
      <c r="J422" s="231"/>
      <c r="K422" s="232"/>
      <c r="L422" s="232"/>
      <c r="M422" s="232"/>
      <c r="N422" s="232"/>
      <c r="O422" s="232"/>
      <c r="P422" s="232"/>
      <c r="Q422" s="233"/>
      <c r="R422" s="255"/>
      <c r="S422" s="255"/>
      <c r="T422" s="258"/>
      <c r="U422" s="214">
        <f t="shared" si="95"/>
        <v>0</v>
      </c>
      <c r="V422" s="218">
        <f t="shared" si="95"/>
        <v>0</v>
      </c>
      <c r="W422" s="218">
        <f t="shared" si="95"/>
        <v>0</v>
      </c>
      <c r="X422" s="218">
        <f t="shared" si="95"/>
        <v>0</v>
      </c>
      <c r="Y422" s="212">
        <f t="shared" si="95"/>
        <v>0</v>
      </c>
      <c r="Z422" s="214">
        <f t="shared" si="105"/>
        <v>0</v>
      </c>
      <c r="AA422" s="218">
        <f t="shared" si="105"/>
        <v>0</v>
      </c>
      <c r="AB422" s="218">
        <f t="shared" si="105"/>
        <v>0</v>
      </c>
      <c r="AC422" s="218">
        <f t="shared" si="105"/>
        <v>0</v>
      </c>
      <c r="AD422" s="212">
        <f t="shared" si="105"/>
        <v>0</v>
      </c>
      <c r="AE422" s="253"/>
      <c r="AF422" s="253"/>
      <c r="AH422" s="249">
        <f t="shared" si="93"/>
        <v>0</v>
      </c>
      <c r="AI422" s="238"/>
      <c r="AJ422" s="238"/>
      <c r="AK422" s="238"/>
      <c r="AL422" s="239"/>
      <c r="AM422" s="254"/>
      <c r="AN422" s="262"/>
      <c r="AO422" s="249">
        <f t="shared" si="97"/>
        <v>0</v>
      </c>
      <c r="AP422" s="229"/>
      <c r="AQ422" s="238"/>
      <c r="AR422" s="244"/>
      <c r="AS422" s="245"/>
      <c r="AT422" s="214">
        <f t="shared" si="104"/>
        <v>0</v>
      </c>
      <c r="AU422" s="238"/>
      <c r="AV422" s="238"/>
      <c r="AW422" s="238"/>
      <c r="AX422" s="239"/>
      <c r="AY422" s="249">
        <f t="shared" si="98"/>
        <v>0</v>
      </c>
      <c r="AZ422" s="229"/>
      <c r="BA422" s="238"/>
      <c r="BB422" s="244"/>
      <c r="BC422" s="248"/>
      <c r="BD422" s="254"/>
      <c r="BE422" s="252"/>
      <c r="BF422" s="249">
        <f t="shared" si="99"/>
        <v>0</v>
      </c>
      <c r="BG422" s="238"/>
      <c r="BH422" s="238"/>
      <c r="BI422" s="238"/>
      <c r="BJ422" s="239"/>
      <c r="BK422" s="249">
        <f t="shared" si="100"/>
        <v>0</v>
      </c>
      <c r="BL422" s="229"/>
      <c r="BM422" s="238"/>
      <c r="BN422" s="244"/>
      <c r="BO422" s="248"/>
      <c r="BP422" s="223">
        <f t="shared" si="101"/>
        <v>0</v>
      </c>
      <c r="BQ422" s="238"/>
      <c r="BR422" s="238"/>
      <c r="BS422" s="238"/>
      <c r="BT422" s="246"/>
      <c r="BU422" s="249">
        <f t="shared" si="102"/>
        <v>0</v>
      </c>
      <c r="BV422" s="229"/>
      <c r="BW422" s="238"/>
      <c r="BX422" s="244"/>
      <c r="BY422" s="248"/>
      <c r="CA422" s="222">
        <v>400</v>
      </c>
      <c r="CF422" s="216">
        <f t="shared" si="106"/>
        <v>0</v>
      </c>
    </row>
    <row r="423" spans="1:84" x14ac:dyDescent="0.15">
      <c r="A423" s="213">
        <f t="shared" si="96"/>
        <v>409</v>
      </c>
      <c r="B423" s="236"/>
      <c r="C423" s="880"/>
      <c r="D423" s="133"/>
      <c r="E423" s="134"/>
      <c r="F423" s="135"/>
      <c r="G423" s="224"/>
      <c r="H423" s="263"/>
      <c r="I423" s="230"/>
      <c r="J423" s="231"/>
      <c r="K423" s="232"/>
      <c r="L423" s="232"/>
      <c r="M423" s="232"/>
      <c r="N423" s="232"/>
      <c r="O423" s="232"/>
      <c r="P423" s="232"/>
      <c r="Q423" s="233"/>
      <c r="R423" s="255"/>
      <c r="S423" s="255"/>
      <c r="T423" s="258"/>
      <c r="U423" s="214">
        <f t="shared" si="95"/>
        <v>0</v>
      </c>
      <c r="V423" s="218">
        <f t="shared" si="95"/>
        <v>0</v>
      </c>
      <c r="W423" s="218">
        <f t="shared" si="95"/>
        <v>0</v>
      </c>
      <c r="X423" s="218">
        <f t="shared" si="95"/>
        <v>0</v>
      </c>
      <c r="Y423" s="212">
        <f t="shared" si="95"/>
        <v>0</v>
      </c>
      <c r="Z423" s="214">
        <f t="shared" si="105"/>
        <v>0</v>
      </c>
      <c r="AA423" s="218">
        <f t="shared" si="105"/>
        <v>0</v>
      </c>
      <c r="AB423" s="218">
        <f t="shared" si="105"/>
        <v>0</v>
      </c>
      <c r="AC423" s="218">
        <f t="shared" si="105"/>
        <v>0</v>
      </c>
      <c r="AD423" s="212">
        <f t="shared" si="105"/>
        <v>0</v>
      </c>
      <c r="AE423" s="253"/>
      <c r="AF423" s="253"/>
      <c r="AH423" s="249">
        <f t="shared" si="93"/>
        <v>0</v>
      </c>
      <c r="AI423" s="238"/>
      <c r="AJ423" s="238"/>
      <c r="AK423" s="238"/>
      <c r="AL423" s="239"/>
      <c r="AM423" s="254"/>
      <c r="AN423" s="262"/>
      <c r="AO423" s="249">
        <f t="shared" si="97"/>
        <v>0</v>
      </c>
      <c r="AP423" s="229"/>
      <c r="AQ423" s="238"/>
      <c r="AR423" s="244"/>
      <c r="AS423" s="245"/>
      <c r="AT423" s="214">
        <f t="shared" si="104"/>
        <v>0</v>
      </c>
      <c r="AU423" s="238"/>
      <c r="AV423" s="238"/>
      <c r="AW423" s="238"/>
      <c r="AX423" s="239"/>
      <c r="AY423" s="249">
        <f t="shared" si="98"/>
        <v>0</v>
      </c>
      <c r="AZ423" s="229"/>
      <c r="BA423" s="238"/>
      <c r="BB423" s="244"/>
      <c r="BC423" s="248"/>
      <c r="BD423" s="254"/>
      <c r="BE423" s="252"/>
      <c r="BF423" s="249">
        <f t="shared" si="99"/>
        <v>0</v>
      </c>
      <c r="BG423" s="238"/>
      <c r="BH423" s="238"/>
      <c r="BI423" s="238"/>
      <c r="BJ423" s="239"/>
      <c r="BK423" s="249">
        <f t="shared" si="100"/>
        <v>0</v>
      </c>
      <c r="BL423" s="229"/>
      <c r="BM423" s="238"/>
      <c r="BN423" s="244"/>
      <c r="BO423" s="248"/>
      <c r="BP423" s="223">
        <f t="shared" si="101"/>
        <v>0</v>
      </c>
      <c r="BQ423" s="238"/>
      <c r="BR423" s="238"/>
      <c r="BS423" s="238"/>
      <c r="BT423" s="246"/>
      <c r="BU423" s="249">
        <f t="shared" si="102"/>
        <v>0</v>
      </c>
      <c r="BV423" s="229"/>
      <c r="BW423" s="238"/>
      <c r="BX423" s="244"/>
      <c r="BY423" s="248"/>
      <c r="CA423" s="222">
        <v>401</v>
      </c>
      <c r="CF423" s="216">
        <f t="shared" si="106"/>
        <v>0</v>
      </c>
    </row>
    <row r="424" spans="1:84" x14ac:dyDescent="0.15">
      <c r="A424" s="213">
        <f t="shared" si="96"/>
        <v>410</v>
      </c>
      <c r="B424" s="236"/>
      <c r="C424" s="880"/>
      <c r="D424" s="133"/>
      <c r="E424" s="134"/>
      <c r="F424" s="135"/>
      <c r="G424" s="224"/>
      <c r="H424" s="263"/>
      <c r="I424" s="230"/>
      <c r="J424" s="231"/>
      <c r="K424" s="232"/>
      <c r="L424" s="232"/>
      <c r="M424" s="232"/>
      <c r="N424" s="232"/>
      <c r="O424" s="232"/>
      <c r="P424" s="232"/>
      <c r="Q424" s="233"/>
      <c r="R424" s="255"/>
      <c r="S424" s="255"/>
      <c r="T424" s="258"/>
      <c r="U424" s="214">
        <f t="shared" si="95"/>
        <v>0</v>
      </c>
      <c r="V424" s="218">
        <f t="shared" si="95"/>
        <v>0</v>
      </c>
      <c r="W424" s="218">
        <f t="shared" si="95"/>
        <v>0</v>
      </c>
      <c r="X424" s="218">
        <f t="shared" si="95"/>
        <v>0</v>
      </c>
      <c r="Y424" s="212">
        <f t="shared" si="95"/>
        <v>0</v>
      </c>
      <c r="Z424" s="214">
        <f t="shared" si="105"/>
        <v>0</v>
      </c>
      <c r="AA424" s="218">
        <f t="shared" si="105"/>
        <v>0</v>
      </c>
      <c r="AB424" s="218">
        <f t="shared" si="105"/>
        <v>0</v>
      </c>
      <c r="AC424" s="218">
        <f t="shared" si="105"/>
        <v>0</v>
      </c>
      <c r="AD424" s="212">
        <f t="shared" si="105"/>
        <v>0</v>
      </c>
      <c r="AE424" s="253"/>
      <c r="AF424" s="253"/>
      <c r="AH424" s="249">
        <f t="shared" si="93"/>
        <v>0</v>
      </c>
      <c r="AI424" s="238"/>
      <c r="AJ424" s="238"/>
      <c r="AK424" s="238"/>
      <c r="AL424" s="239"/>
      <c r="AM424" s="254"/>
      <c r="AN424" s="262"/>
      <c r="AO424" s="249">
        <f t="shared" si="97"/>
        <v>0</v>
      </c>
      <c r="AP424" s="229"/>
      <c r="AQ424" s="238"/>
      <c r="AR424" s="244"/>
      <c r="AS424" s="245"/>
      <c r="AT424" s="214">
        <f t="shared" si="104"/>
        <v>0</v>
      </c>
      <c r="AU424" s="238"/>
      <c r="AV424" s="238"/>
      <c r="AW424" s="238"/>
      <c r="AX424" s="239"/>
      <c r="AY424" s="249">
        <f t="shared" si="98"/>
        <v>0</v>
      </c>
      <c r="AZ424" s="229"/>
      <c r="BA424" s="238"/>
      <c r="BB424" s="244"/>
      <c r="BC424" s="248"/>
      <c r="BD424" s="254"/>
      <c r="BE424" s="252"/>
      <c r="BF424" s="249">
        <f t="shared" si="99"/>
        <v>0</v>
      </c>
      <c r="BG424" s="238"/>
      <c r="BH424" s="238"/>
      <c r="BI424" s="238"/>
      <c r="BJ424" s="239"/>
      <c r="BK424" s="249">
        <f t="shared" si="100"/>
        <v>0</v>
      </c>
      <c r="BL424" s="229"/>
      <c r="BM424" s="238"/>
      <c r="BN424" s="244"/>
      <c r="BO424" s="248"/>
      <c r="BP424" s="223">
        <f t="shared" si="101"/>
        <v>0</v>
      </c>
      <c r="BQ424" s="238"/>
      <c r="BR424" s="238"/>
      <c r="BS424" s="238"/>
      <c r="BT424" s="246"/>
      <c r="BU424" s="249">
        <f t="shared" si="102"/>
        <v>0</v>
      </c>
      <c r="BV424" s="229"/>
      <c r="BW424" s="238"/>
      <c r="BX424" s="244"/>
      <c r="BY424" s="248"/>
      <c r="CA424" s="222">
        <v>402</v>
      </c>
      <c r="CF424" s="216">
        <f t="shared" si="106"/>
        <v>0</v>
      </c>
    </row>
    <row r="425" spans="1:84" x14ac:dyDescent="0.15">
      <c r="A425" s="213">
        <f t="shared" si="96"/>
        <v>411</v>
      </c>
      <c r="B425" s="236"/>
      <c r="C425" s="880"/>
      <c r="D425" s="133"/>
      <c r="E425" s="134"/>
      <c r="F425" s="135"/>
      <c r="G425" s="224"/>
      <c r="H425" s="263"/>
      <c r="I425" s="230"/>
      <c r="J425" s="231"/>
      <c r="K425" s="232"/>
      <c r="L425" s="232"/>
      <c r="M425" s="232"/>
      <c r="N425" s="232"/>
      <c r="O425" s="232"/>
      <c r="P425" s="232"/>
      <c r="Q425" s="233"/>
      <c r="R425" s="255"/>
      <c r="S425" s="255"/>
      <c r="T425" s="258"/>
      <c r="U425" s="214">
        <f t="shared" ref="U425:Y454" si="107">AH425+AO425</f>
        <v>0</v>
      </c>
      <c r="V425" s="218">
        <f t="shared" si="107"/>
        <v>0</v>
      </c>
      <c r="W425" s="218">
        <f t="shared" si="107"/>
        <v>0</v>
      </c>
      <c r="X425" s="218">
        <f t="shared" si="107"/>
        <v>0</v>
      </c>
      <c r="Y425" s="212">
        <f t="shared" si="107"/>
        <v>0</v>
      </c>
      <c r="Z425" s="214">
        <f t="shared" si="105"/>
        <v>0</v>
      </c>
      <c r="AA425" s="218">
        <f t="shared" si="105"/>
        <v>0</v>
      </c>
      <c r="AB425" s="218">
        <f t="shared" si="105"/>
        <v>0</v>
      </c>
      <c r="AC425" s="218">
        <f t="shared" si="105"/>
        <v>0</v>
      </c>
      <c r="AD425" s="212">
        <f t="shared" si="105"/>
        <v>0</v>
      </c>
      <c r="AE425" s="253"/>
      <c r="AF425" s="253"/>
      <c r="AH425" s="249">
        <f t="shared" si="93"/>
        <v>0</v>
      </c>
      <c r="AI425" s="238"/>
      <c r="AJ425" s="238"/>
      <c r="AK425" s="238"/>
      <c r="AL425" s="239"/>
      <c r="AM425" s="254"/>
      <c r="AN425" s="262"/>
      <c r="AO425" s="249">
        <f t="shared" si="97"/>
        <v>0</v>
      </c>
      <c r="AP425" s="229"/>
      <c r="AQ425" s="238"/>
      <c r="AR425" s="244"/>
      <c r="AS425" s="245"/>
      <c r="AT425" s="214">
        <f t="shared" si="104"/>
        <v>0</v>
      </c>
      <c r="AU425" s="238"/>
      <c r="AV425" s="238"/>
      <c r="AW425" s="238"/>
      <c r="AX425" s="239"/>
      <c r="AY425" s="249">
        <f t="shared" si="98"/>
        <v>0</v>
      </c>
      <c r="AZ425" s="229"/>
      <c r="BA425" s="238"/>
      <c r="BB425" s="244"/>
      <c r="BC425" s="248"/>
      <c r="BD425" s="254"/>
      <c r="BE425" s="252"/>
      <c r="BF425" s="249">
        <f t="shared" si="99"/>
        <v>0</v>
      </c>
      <c r="BG425" s="238"/>
      <c r="BH425" s="238"/>
      <c r="BI425" s="238"/>
      <c r="BJ425" s="239"/>
      <c r="BK425" s="249">
        <f t="shared" si="100"/>
        <v>0</v>
      </c>
      <c r="BL425" s="229"/>
      <c r="BM425" s="238"/>
      <c r="BN425" s="244"/>
      <c r="BO425" s="248"/>
      <c r="BP425" s="223">
        <f t="shared" si="101"/>
        <v>0</v>
      </c>
      <c r="BQ425" s="238"/>
      <c r="BR425" s="238"/>
      <c r="BS425" s="238"/>
      <c r="BT425" s="246"/>
      <c r="BU425" s="249">
        <f t="shared" si="102"/>
        <v>0</v>
      </c>
      <c r="BV425" s="229"/>
      <c r="BW425" s="238"/>
      <c r="BX425" s="244"/>
      <c r="BY425" s="248"/>
      <c r="CA425" s="222">
        <v>403</v>
      </c>
      <c r="CF425" s="216">
        <f t="shared" si="106"/>
        <v>0</v>
      </c>
    </row>
    <row r="426" spans="1:84" x14ac:dyDescent="0.15">
      <c r="A426" s="213">
        <f t="shared" si="96"/>
        <v>412</v>
      </c>
      <c r="B426" s="236"/>
      <c r="C426" s="880"/>
      <c r="D426" s="133"/>
      <c r="E426" s="134"/>
      <c r="F426" s="135"/>
      <c r="G426" s="224"/>
      <c r="H426" s="263"/>
      <c r="I426" s="230"/>
      <c r="J426" s="231"/>
      <c r="K426" s="232"/>
      <c r="L426" s="232"/>
      <c r="M426" s="232"/>
      <c r="N426" s="232"/>
      <c r="O426" s="232"/>
      <c r="P426" s="232"/>
      <c r="Q426" s="233"/>
      <c r="R426" s="255"/>
      <c r="S426" s="255"/>
      <c r="T426" s="258"/>
      <c r="U426" s="214">
        <f t="shared" si="107"/>
        <v>0</v>
      </c>
      <c r="V426" s="218">
        <f t="shared" si="107"/>
        <v>0</v>
      </c>
      <c r="W426" s="218">
        <f t="shared" si="107"/>
        <v>0</v>
      </c>
      <c r="X426" s="218">
        <f t="shared" si="107"/>
        <v>0</v>
      </c>
      <c r="Y426" s="212">
        <f t="shared" si="107"/>
        <v>0</v>
      </c>
      <c r="Z426" s="214">
        <f t="shared" si="105"/>
        <v>0</v>
      </c>
      <c r="AA426" s="218">
        <f t="shared" si="105"/>
        <v>0</v>
      </c>
      <c r="AB426" s="218">
        <f t="shared" si="105"/>
        <v>0</v>
      </c>
      <c r="AC426" s="218">
        <f t="shared" si="105"/>
        <v>0</v>
      </c>
      <c r="AD426" s="212">
        <f t="shared" si="105"/>
        <v>0</v>
      </c>
      <c r="AE426" s="253"/>
      <c r="AF426" s="253"/>
      <c r="AH426" s="249">
        <f t="shared" si="93"/>
        <v>0</v>
      </c>
      <c r="AI426" s="238"/>
      <c r="AJ426" s="238"/>
      <c r="AK426" s="238"/>
      <c r="AL426" s="239"/>
      <c r="AM426" s="254"/>
      <c r="AN426" s="262"/>
      <c r="AO426" s="249">
        <f t="shared" si="97"/>
        <v>0</v>
      </c>
      <c r="AP426" s="229"/>
      <c r="AQ426" s="238"/>
      <c r="AR426" s="244"/>
      <c r="AS426" s="245"/>
      <c r="AT426" s="214">
        <f t="shared" si="104"/>
        <v>0</v>
      </c>
      <c r="AU426" s="238"/>
      <c r="AV426" s="238"/>
      <c r="AW426" s="238"/>
      <c r="AX426" s="239"/>
      <c r="AY426" s="249">
        <f t="shared" si="98"/>
        <v>0</v>
      </c>
      <c r="AZ426" s="229"/>
      <c r="BA426" s="238"/>
      <c r="BB426" s="244"/>
      <c r="BC426" s="248"/>
      <c r="BD426" s="254"/>
      <c r="BE426" s="252"/>
      <c r="BF426" s="249">
        <f t="shared" si="99"/>
        <v>0</v>
      </c>
      <c r="BG426" s="238"/>
      <c r="BH426" s="238"/>
      <c r="BI426" s="238"/>
      <c r="BJ426" s="239"/>
      <c r="BK426" s="249">
        <f t="shared" si="100"/>
        <v>0</v>
      </c>
      <c r="BL426" s="229"/>
      <c r="BM426" s="238"/>
      <c r="BN426" s="244"/>
      <c r="BO426" s="248"/>
      <c r="BP426" s="223">
        <f t="shared" si="101"/>
        <v>0</v>
      </c>
      <c r="BQ426" s="238"/>
      <c r="BR426" s="238"/>
      <c r="BS426" s="238"/>
      <c r="BT426" s="246"/>
      <c r="BU426" s="249">
        <f t="shared" si="102"/>
        <v>0</v>
      </c>
      <c r="BV426" s="229"/>
      <c r="BW426" s="238"/>
      <c r="BX426" s="244"/>
      <c r="BY426" s="248"/>
      <c r="CA426" s="222">
        <v>404</v>
      </c>
      <c r="CF426" s="216">
        <f t="shared" si="106"/>
        <v>0</v>
      </c>
    </row>
    <row r="427" spans="1:84" x14ac:dyDescent="0.15">
      <c r="A427" s="213">
        <f t="shared" si="96"/>
        <v>413</v>
      </c>
      <c r="B427" s="236"/>
      <c r="C427" s="880"/>
      <c r="D427" s="133"/>
      <c r="E427" s="134"/>
      <c r="F427" s="135"/>
      <c r="G427" s="224"/>
      <c r="H427" s="263"/>
      <c r="I427" s="230"/>
      <c r="J427" s="231"/>
      <c r="K427" s="232"/>
      <c r="L427" s="232"/>
      <c r="M427" s="232"/>
      <c r="N427" s="232"/>
      <c r="O427" s="232"/>
      <c r="P427" s="232"/>
      <c r="Q427" s="233"/>
      <c r="R427" s="255"/>
      <c r="S427" s="255"/>
      <c r="T427" s="258"/>
      <c r="U427" s="214">
        <f t="shared" si="107"/>
        <v>0</v>
      </c>
      <c r="V427" s="218">
        <f t="shared" si="107"/>
        <v>0</v>
      </c>
      <c r="W427" s="218">
        <f t="shared" si="107"/>
        <v>0</v>
      </c>
      <c r="X427" s="218">
        <f t="shared" si="107"/>
        <v>0</v>
      </c>
      <c r="Y427" s="212">
        <f t="shared" si="107"/>
        <v>0</v>
      </c>
      <c r="Z427" s="214">
        <f t="shared" si="105"/>
        <v>0</v>
      </c>
      <c r="AA427" s="218">
        <f t="shared" si="105"/>
        <v>0</v>
      </c>
      <c r="AB427" s="218">
        <f t="shared" si="105"/>
        <v>0</v>
      </c>
      <c r="AC427" s="218">
        <f t="shared" si="105"/>
        <v>0</v>
      </c>
      <c r="AD427" s="212">
        <f t="shared" si="105"/>
        <v>0</v>
      </c>
      <c r="AE427" s="253"/>
      <c r="AF427" s="253"/>
      <c r="AH427" s="249">
        <f t="shared" si="93"/>
        <v>0</v>
      </c>
      <c r="AI427" s="238"/>
      <c r="AJ427" s="238"/>
      <c r="AK427" s="238"/>
      <c r="AL427" s="239"/>
      <c r="AM427" s="254"/>
      <c r="AN427" s="262"/>
      <c r="AO427" s="249">
        <f t="shared" si="97"/>
        <v>0</v>
      </c>
      <c r="AP427" s="229"/>
      <c r="AQ427" s="238"/>
      <c r="AR427" s="244"/>
      <c r="AS427" s="245"/>
      <c r="AT427" s="214">
        <f t="shared" si="104"/>
        <v>0</v>
      </c>
      <c r="AU427" s="238"/>
      <c r="AV427" s="238"/>
      <c r="AW427" s="238"/>
      <c r="AX427" s="239"/>
      <c r="AY427" s="249">
        <f t="shared" si="98"/>
        <v>0</v>
      </c>
      <c r="AZ427" s="229"/>
      <c r="BA427" s="238"/>
      <c r="BB427" s="244"/>
      <c r="BC427" s="248"/>
      <c r="BD427" s="254"/>
      <c r="BE427" s="252"/>
      <c r="BF427" s="249">
        <f t="shared" si="99"/>
        <v>0</v>
      </c>
      <c r="BG427" s="238"/>
      <c r="BH427" s="238"/>
      <c r="BI427" s="238"/>
      <c r="BJ427" s="239"/>
      <c r="BK427" s="249">
        <f t="shared" si="100"/>
        <v>0</v>
      </c>
      <c r="BL427" s="229"/>
      <c r="BM427" s="238"/>
      <c r="BN427" s="244"/>
      <c r="BO427" s="248"/>
      <c r="BP427" s="223">
        <f t="shared" si="101"/>
        <v>0</v>
      </c>
      <c r="BQ427" s="238"/>
      <c r="BR427" s="238"/>
      <c r="BS427" s="238"/>
      <c r="BT427" s="246"/>
      <c r="BU427" s="249">
        <f t="shared" si="102"/>
        <v>0</v>
      </c>
      <c r="BV427" s="229"/>
      <c r="BW427" s="238"/>
      <c r="BX427" s="244"/>
      <c r="BY427" s="248"/>
      <c r="CA427" s="222">
        <v>405</v>
      </c>
      <c r="CF427" s="216">
        <f t="shared" si="106"/>
        <v>0</v>
      </c>
    </row>
    <row r="428" spans="1:84" x14ac:dyDescent="0.15">
      <c r="A428" s="213">
        <f t="shared" si="96"/>
        <v>414</v>
      </c>
      <c r="B428" s="236"/>
      <c r="C428" s="880"/>
      <c r="D428" s="133"/>
      <c r="E428" s="134"/>
      <c r="F428" s="135"/>
      <c r="G428" s="224"/>
      <c r="H428" s="263"/>
      <c r="I428" s="230"/>
      <c r="J428" s="231"/>
      <c r="K428" s="232"/>
      <c r="L428" s="232"/>
      <c r="M428" s="232"/>
      <c r="N428" s="232"/>
      <c r="O428" s="232"/>
      <c r="P428" s="232"/>
      <c r="Q428" s="233"/>
      <c r="R428" s="255"/>
      <c r="S428" s="255"/>
      <c r="T428" s="258"/>
      <c r="U428" s="214">
        <f t="shared" si="107"/>
        <v>0</v>
      </c>
      <c r="V428" s="218">
        <f t="shared" si="107"/>
        <v>0</v>
      </c>
      <c r="W428" s="218">
        <f t="shared" si="107"/>
        <v>0</v>
      </c>
      <c r="X428" s="218">
        <f t="shared" si="107"/>
        <v>0</v>
      </c>
      <c r="Y428" s="212">
        <f t="shared" si="107"/>
        <v>0</v>
      </c>
      <c r="Z428" s="214">
        <f t="shared" si="105"/>
        <v>0</v>
      </c>
      <c r="AA428" s="218">
        <f t="shared" si="105"/>
        <v>0</v>
      </c>
      <c r="AB428" s="218">
        <f t="shared" si="105"/>
        <v>0</v>
      </c>
      <c r="AC428" s="218">
        <f t="shared" si="105"/>
        <v>0</v>
      </c>
      <c r="AD428" s="212">
        <f t="shared" si="105"/>
        <v>0</v>
      </c>
      <c r="AE428" s="253"/>
      <c r="AF428" s="253"/>
      <c r="AH428" s="249">
        <f t="shared" si="93"/>
        <v>0</v>
      </c>
      <c r="AI428" s="238"/>
      <c r="AJ428" s="238"/>
      <c r="AK428" s="238"/>
      <c r="AL428" s="239"/>
      <c r="AM428" s="254"/>
      <c r="AN428" s="262"/>
      <c r="AO428" s="249">
        <f t="shared" si="97"/>
        <v>0</v>
      </c>
      <c r="AP428" s="229"/>
      <c r="AQ428" s="238"/>
      <c r="AR428" s="244"/>
      <c r="AS428" s="245"/>
      <c r="AT428" s="214">
        <f t="shared" si="104"/>
        <v>0</v>
      </c>
      <c r="AU428" s="238"/>
      <c r="AV428" s="238"/>
      <c r="AW428" s="238"/>
      <c r="AX428" s="239"/>
      <c r="AY428" s="249">
        <f t="shared" si="98"/>
        <v>0</v>
      </c>
      <c r="AZ428" s="229"/>
      <c r="BA428" s="238"/>
      <c r="BB428" s="244"/>
      <c r="BC428" s="248"/>
      <c r="BD428" s="254"/>
      <c r="BE428" s="252"/>
      <c r="BF428" s="249">
        <f t="shared" si="99"/>
        <v>0</v>
      </c>
      <c r="BG428" s="238"/>
      <c r="BH428" s="238"/>
      <c r="BI428" s="238"/>
      <c r="BJ428" s="239"/>
      <c r="BK428" s="249">
        <f t="shared" si="100"/>
        <v>0</v>
      </c>
      <c r="BL428" s="229"/>
      <c r="BM428" s="238"/>
      <c r="BN428" s="244"/>
      <c r="BO428" s="248"/>
      <c r="BP428" s="223">
        <f t="shared" si="101"/>
        <v>0</v>
      </c>
      <c r="BQ428" s="238"/>
      <c r="BR428" s="238"/>
      <c r="BS428" s="238"/>
      <c r="BT428" s="246"/>
      <c r="BU428" s="249">
        <f t="shared" si="102"/>
        <v>0</v>
      </c>
      <c r="BV428" s="229"/>
      <c r="BW428" s="238"/>
      <c r="BX428" s="244"/>
      <c r="BY428" s="248"/>
      <c r="CA428" s="222">
        <v>406</v>
      </c>
      <c r="CF428" s="216">
        <f t="shared" si="106"/>
        <v>0</v>
      </c>
    </row>
    <row r="429" spans="1:84" x14ac:dyDescent="0.15">
      <c r="A429" s="213">
        <f t="shared" si="96"/>
        <v>415</v>
      </c>
      <c r="B429" s="236"/>
      <c r="C429" s="880"/>
      <c r="D429" s="133"/>
      <c r="E429" s="134"/>
      <c r="F429" s="135"/>
      <c r="G429" s="224"/>
      <c r="H429" s="263"/>
      <c r="I429" s="230"/>
      <c r="J429" s="231"/>
      <c r="K429" s="232"/>
      <c r="L429" s="232"/>
      <c r="M429" s="232"/>
      <c r="N429" s="232"/>
      <c r="O429" s="232"/>
      <c r="P429" s="232"/>
      <c r="Q429" s="233"/>
      <c r="R429" s="255"/>
      <c r="S429" s="255"/>
      <c r="T429" s="258"/>
      <c r="U429" s="214">
        <f t="shared" si="107"/>
        <v>0</v>
      </c>
      <c r="V429" s="218">
        <f t="shared" si="107"/>
        <v>0</v>
      </c>
      <c r="W429" s="218">
        <f t="shared" si="107"/>
        <v>0</v>
      </c>
      <c r="X429" s="218">
        <f t="shared" si="107"/>
        <v>0</v>
      </c>
      <c r="Y429" s="212">
        <f t="shared" si="107"/>
        <v>0</v>
      </c>
      <c r="Z429" s="214">
        <f t="shared" si="105"/>
        <v>0</v>
      </c>
      <c r="AA429" s="218">
        <f t="shared" si="105"/>
        <v>0</v>
      </c>
      <c r="AB429" s="218">
        <f t="shared" si="105"/>
        <v>0</v>
      </c>
      <c r="AC429" s="218">
        <f t="shared" si="105"/>
        <v>0</v>
      </c>
      <c r="AD429" s="212">
        <f t="shared" si="105"/>
        <v>0</v>
      </c>
      <c r="AE429" s="253"/>
      <c r="AF429" s="253"/>
      <c r="AH429" s="249">
        <f t="shared" si="93"/>
        <v>0</v>
      </c>
      <c r="AI429" s="238"/>
      <c r="AJ429" s="238"/>
      <c r="AK429" s="238"/>
      <c r="AL429" s="239"/>
      <c r="AM429" s="254"/>
      <c r="AN429" s="262"/>
      <c r="AO429" s="249">
        <f t="shared" si="97"/>
        <v>0</v>
      </c>
      <c r="AP429" s="229"/>
      <c r="AQ429" s="238"/>
      <c r="AR429" s="244"/>
      <c r="AS429" s="245"/>
      <c r="AT429" s="214">
        <f t="shared" si="104"/>
        <v>0</v>
      </c>
      <c r="AU429" s="238"/>
      <c r="AV429" s="238"/>
      <c r="AW429" s="238"/>
      <c r="AX429" s="239"/>
      <c r="AY429" s="249">
        <f t="shared" si="98"/>
        <v>0</v>
      </c>
      <c r="AZ429" s="229"/>
      <c r="BA429" s="238"/>
      <c r="BB429" s="244"/>
      <c r="BC429" s="248"/>
      <c r="BD429" s="254"/>
      <c r="BE429" s="252"/>
      <c r="BF429" s="249">
        <f t="shared" si="99"/>
        <v>0</v>
      </c>
      <c r="BG429" s="238"/>
      <c r="BH429" s="238"/>
      <c r="BI429" s="238"/>
      <c r="BJ429" s="239"/>
      <c r="BK429" s="249">
        <f t="shared" si="100"/>
        <v>0</v>
      </c>
      <c r="BL429" s="229"/>
      <c r="BM429" s="238"/>
      <c r="BN429" s="244"/>
      <c r="BO429" s="248"/>
      <c r="BP429" s="223">
        <f t="shared" si="101"/>
        <v>0</v>
      </c>
      <c r="BQ429" s="238"/>
      <c r="BR429" s="238"/>
      <c r="BS429" s="238"/>
      <c r="BT429" s="246"/>
      <c r="BU429" s="249">
        <f t="shared" si="102"/>
        <v>0</v>
      </c>
      <c r="BV429" s="229"/>
      <c r="BW429" s="238"/>
      <c r="BX429" s="244"/>
      <c r="BY429" s="248"/>
      <c r="CA429" s="222">
        <v>407</v>
      </c>
      <c r="CF429" s="216">
        <f t="shared" si="106"/>
        <v>0</v>
      </c>
    </row>
    <row r="430" spans="1:84" x14ac:dyDescent="0.15">
      <c r="A430" s="213">
        <f t="shared" si="96"/>
        <v>416</v>
      </c>
      <c r="B430" s="236"/>
      <c r="C430" s="880"/>
      <c r="D430" s="133"/>
      <c r="E430" s="134"/>
      <c r="F430" s="135"/>
      <c r="G430" s="224"/>
      <c r="H430" s="263"/>
      <c r="I430" s="230"/>
      <c r="J430" s="231"/>
      <c r="K430" s="232"/>
      <c r="L430" s="232"/>
      <c r="M430" s="232"/>
      <c r="N430" s="232"/>
      <c r="O430" s="232"/>
      <c r="P430" s="232"/>
      <c r="Q430" s="233"/>
      <c r="R430" s="255"/>
      <c r="S430" s="255"/>
      <c r="T430" s="258"/>
      <c r="U430" s="214">
        <f t="shared" si="107"/>
        <v>0</v>
      </c>
      <c r="V430" s="218">
        <f t="shared" si="107"/>
        <v>0</v>
      </c>
      <c r="W430" s="218">
        <f t="shared" si="107"/>
        <v>0</v>
      </c>
      <c r="X430" s="218">
        <f t="shared" si="107"/>
        <v>0</v>
      </c>
      <c r="Y430" s="212">
        <f t="shared" si="107"/>
        <v>0</v>
      </c>
      <c r="Z430" s="214">
        <f t="shared" si="105"/>
        <v>0</v>
      </c>
      <c r="AA430" s="218">
        <f t="shared" si="105"/>
        <v>0</v>
      </c>
      <c r="AB430" s="218">
        <f t="shared" si="105"/>
        <v>0</v>
      </c>
      <c r="AC430" s="218">
        <f t="shared" si="105"/>
        <v>0</v>
      </c>
      <c r="AD430" s="212">
        <f t="shared" si="105"/>
        <v>0</v>
      </c>
      <c r="AE430" s="253"/>
      <c r="AF430" s="253"/>
      <c r="AH430" s="249">
        <f t="shared" ref="AH430:AH493" si="108">SUM(AI430:AL430)</f>
        <v>0</v>
      </c>
      <c r="AI430" s="238"/>
      <c r="AJ430" s="238"/>
      <c r="AK430" s="238"/>
      <c r="AL430" s="239"/>
      <c r="AM430" s="254"/>
      <c r="AN430" s="262"/>
      <c r="AO430" s="249">
        <f t="shared" si="97"/>
        <v>0</v>
      </c>
      <c r="AP430" s="229"/>
      <c r="AQ430" s="238"/>
      <c r="AR430" s="244"/>
      <c r="AS430" s="245"/>
      <c r="AT430" s="214">
        <f t="shared" si="104"/>
        <v>0</v>
      </c>
      <c r="AU430" s="238"/>
      <c r="AV430" s="238"/>
      <c r="AW430" s="238"/>
      <c r="AX430" s="239"/>
      <c r="AY430" s="249">
        <f t="shared" si="98"/>
        <v>0</v>
      </c>
      <c r="AZ430" s="229"/>
      <c r="BA430" s="238"/>
      <c r="BB430" s="244"/>
      <c r="BC430" s="248"/>
      <c r="BD430" s="254"/>
      <c r="BE430" s="252"/>
      <c r="BF430" s="249">
        <f t="shared" si="99"/>
        <v>0</v>
      </c>
      <c r="BG430" s="238"/>
      <c r="BH430" s="238"/>
      <c r="BI430" s="238"/>
      <c r="BJ430" s="239"/>
      <c r="BK430" s="249">
        <f t="shared" si="100"/>
        <v>0</v>
      </c>
      <c r="BL430" s="229"/>
      <c r="BM430" s="238"/>
      <c r="BN430" s="244"/>
      <c r="BO430" s="248"/>
      <c r="BP430" s="223">
        <f t="shared" si="101"/>
        <v>0</v>
      </c>
      <c r="BQ430" s="238"/>
      <c r="BR430" s="238"/>
      <c r="BS430" s="238"/>
      <c r="BT430" s="246"/>
      <c r="BU430" s="249">
        <f t="shared" si="102"/>
        <v>0</v>
      </c>
      <c r="BV430" s="229"/>
      <c r="BW430" s="238"/>
      <c r="BX430" s="244"/>
      <c r="BY430" s="248"/>
      <c r="CA430" s="222">
        <v>408</v>
      </c>
      <c r="CF430" s="216">
        <f t="shared" si="106"/>
        <v>0</v>
      </c>
    </row>
    <row r="431" spans="1:84" x14ac:dyDescent="0.15">
      <c r="A431" s="213">
        <f t="shared" si="96"/>
        <v>417</v>
      </c>
      <c r="B431" s="236"/>
      <c r="C431" s="880"/>
      <c r="D431" s="133"/>
      <c r="E431" s="134"/>
      <c r="F431" s="135"/>
      <c r="G431" s="224"/>
      <c r="H431" s="263"/>
      <c r="I431" s="230"/>
      <c r="J431" s="231"/>
      <c r="K431" s="232"/>
      <c r="L431" s="232"/>
      <c r="M431" s="232"/>
      <c r="N431" s="232"/>
      <c r="O431" s="232"/>
      <c r="P431" s="232"/>
      <c r="Q431" s="233"/>
      <c r="R431" s="255"/>
      <c r="S431" s="255"/>
      <c r="T431" s="258"/>
      <c r="U431" s="214">
        <f t="shared" si="107"/>
        <v>0</v>
      </c>
      <c r="V431" s="218">
        <f t="shared" si="107"/>
        <v>0</v>
      </c>
      <c r="W431" s="218">
        <f t="shared" si="107"/>
        <v>0</v>
      </c>
      <c r="X431" s="218">
        <f t="shared" si="107"/>
        <v>0</v>
      </c>
      <c r="Y431" s="212">
        <f t="shared" si="107"/>
        <v>0</v>
      </c>
      <c r="Z431" s="214">
        <f t="shared" si="105"/>
        <v>0</v>
      </c>
      <c r="AA431" s="218">
        <f t="shared" si="105"/>
        <v>0</v>
      </c>
      <c r="AB431" s="218">
        <f t="shared" si="105"/>
        <v>0</v>
      </c>
      <c r="AC431" s="218">
        <f t="shared" si="105"/>
        <v>0</v>
      </c>
      <c r="AD431" s="212">
        <f t="shared" si="105"/>
        <v>0</v>
      </c>
      <c r="AE431" s="253"/>
      <c r="AF431" s="253"/>
      <c r="AH431" s="249">
        <f t="shared" si="108"/>
        <v>0</v>
      </c>
      <c r="AI431" s="238"/>
      <c r="AJ431" s="238"/>
      <c r="AK431" s="238"/>
      <c r="AL431" s="239"/>
      <c r="AM431" s="254"/>
      <c r="AN431" s="262"/>
      <c r="AO431" s="249">
        <f t="shared" si="97"/>
        <v>0</v>
      </c>
      <c r="AP431" s="229"/>
      <c r="AQ431" s="238"/>
      <c r="AR431" s="244"/>
      <c r="AS431" s="245"/>
      <c r="AT431" s="214">
        <f t="shared" si="104"/>
        <v>0</v>
      </c>
      <c r="AU431" s="238"/>
      <c r="AV431" s="238"/>
      <c r="AW431" s="238"/>
      <c r="AX431" s="239"/>
      <c r="AY431" s="249">
        <f t="shared" si="98"/>
        <v>0</v>
      </c>
      <c r="AZ431" s="229"/>
      <c r="BA431" s="238"/>
      <c r="BB431" s="244"/>
      <c r="BC431" s="248"/>
      <c r="BD431" s="254"/>
      <c r="BE431" s="252"/>
      <c r="BF431" s="249">
        <f t="shared" si="99"/>
        <v>0</v>
      </c>
      <c r="BG431" s="238"/>
      <c r="BH431" s="238"/>
      <c r="BI431" s="238"/>
      <c r="BJ431" s="239"/>
      <c r="BK431" s="249">
        <f t="shared" si="100"/>
        <v>0</v>
      </c>
      <c r="BL431" s="229"/>
      <c r="BM431" s="238"/>
      <c r="BN431" s="244"/>
      <c r="BO431" s="248"/>
      <c r="BP431" s="223">
        <f t="shared" si="101"/>
        <v>0</v>
      </c>
      <c r="BQ431" s="238"/>
      <c r="BR431" s="238"/>
      <c r="BS431" s="238"/>
      <c r="BT431" s="246"/>
      <c r="BU431" s="249">
        <f t="shared" si="102"/>
        <v>0</v>
      </c>
      <c r="BV431" s="229"/>
      <c r="BW431" s="238"/>
      <c r="BX431" s="244"/>
      <c r="BY431" s="248"/>
      <c r="CA431" s="222">
        <v>409</v>
      </c>
      <c r="CF431" s="216">
        <f t="shared" si="106"/>
        <v>0</v>
      </c>
    </row>
    <row r="432" spans="1:84" x14ac:dyDescent="0.15">
      <c r="A432" s="213">
        <f t="shared" si="96"/>
        <v>418</v>
      </c>
      <c r="B432" s="236"/>
      <c r="C432" s="880"/>
      <c r="D432" s="133"/>
      <c r="E432" s="134"/>
      <c r="F432" s="135"/>
      <c r="G432" s="224"/>
      <c r="H432" s="263"/>
      <c r="I432" s="230"/>
      <c r="J432" s="231"/>
      <c r="K432" s="232"/>
      <c r="L432" s="232"/>
      <c r="M432" s="232"/>
      <c r="N432" s="232"/>
      <c r="O432" s="232"/>
      <c r="P432" s="232"/>
      <c r="Q432" s="233"/>
      <c r="R432" s="255"/>
      <c r="S432" s="255"/>
      <c r="T432" s="258"/>
      <c r="U432" s="214">
        <f t="shared" si="107"/>
        <v>0</v>
      </c>
      <c r="V432" s="218">
        <f t="shared" si="107"/>
        <v>0</v>
      </c>
      <c r="W432" s="218">
        <f t="shared" si="107"/>
        <v>0</v>
      </c>
      <c r="X432" s="218">
        <f t="shared" si="107"/>
        <v>0</v>
      </c>
      <c r="Y432" s="212">
        <f t="shared" si="107"/>
        <v>0</v>
      </c>
      <c r="Z432" s="214">
        <f t="shared" si="105"/>
        <v>0</v>
      </c>
      <c r="AA432" s="218">
        <f t="shared" si="105"/>
        <v>0</v>
      </c>
      <c r="AB432" s="218">
        <f t="shared" si="105"/>
        <v>0</v>
      </c>
      <c r="AC432" s="218">
        <f t="shared" si="105"/>
        <v>0</v>
      </c>
      <c r="AD432" s="212">
        <f t="shared" si="105"/>
        <v>0</v>
      </c>
      <c r="AE432" s="253"/>
      <c r="AF432" s="253"/>
      <c r="AH432" s="249">
        <f t="shared" si="108"/>
        <v>0</v>
      </c>
      <c r="AI432" s="238"/>
      <c r="AJ432" s="238"/>
      <c r="AK432" s="238"/>
      <c r="AL432" s="239"/>
      <c r="AM432" s="254"/>
      <c r="AN432" s="262"/>
      <c r="AO432" s="249">
        <f t="shared" si="97"/>
        <v>0</v>
      </c>
      <c r="AP432" s="229"/>
      <c r="AQ432" s="238"/>
      <c r="AR432" s="244"/>
      <c r="AS432" s="245"/>
      <c r="AT432" s="214">
        <f t="shared" si="104"/>
        <v>0</v>
      </c>
      <c r="AU432" s="238"/>
      <c r="AV432" s="238"/>
      <c r="AW432" s="238"/>
      <c r="AX432" s="239"/>
      <c r="AY432" s="249">
        <f t="shared" si="98"/>
        <v>0</v>
      </c>
      <c r="AZ432" s="229"/>
      <c r="BA432" s="238"/>
      <c r="BB432" s="244"/>
      <c r="BC432" s="248"/>
      <c r="BD432" s="254"/>
      <c r="BE432" s="252"/>
      <c r="BF432" s="249">
        <f t="shared" si="99"/>
        <v>0</v>
      </c>
      <c r="BG432" s="238"/>
      <c r="BH432" s="238"/>
      <c r="BI432" s="238"/>
      <c r="BJ432" s="239"/>
      <c r="BK432" s="249">
        <f t="shared" si="100"/>
        <v>0</v>
      </c>
      <c r="BL432" s="229"/>
      <c r="BM432" s="238"/>
      <c r="BN432" s="244"/>
      <c r="BO432" s="248"/>
      <c r="BP432" s="223">
        <f t="shared" si="101"/>
        <v>0</v>
      </c>
      <c r="BQ432" s="238"/>
      <c r="BR432" s="238"/>
      <c r="BS432" s="238"/>
      <c r="BT432" s="246"/>
      <c r="BU432" s="249">
        <f t="shared" si="102"/>
        <v>0</v>
      </c>
      <c r="BV432" s="229"/>
      <c r="BW432" s="238"/>
      <c r="BX432" s="244"/>
      <c r="BY432" s="248"/>
      <c r="CA432" s="222">
        <v>410</v>
      </c>
      <c r="CF432" s="216">
        <f t="shared" si="106"/>
        <v>0</v>
      </c>
    </row>
    <row r="433" spans="1:84" x14ac:dyDescent="0.15">
      <c r="A433" s="213">
        <f t="shared" si="96"/>
        <v>419</v>
      </c>
      <c r="B433" s="236"/>
      <c r="C433" s="880"/>
      <c r="D433" s="133"/>
      <c r="E433" s="134"/>
      <c r="F433" s="135"/>
      <c r="G433" s="224"/>
      <c r="H433" s="263"/>
      <c r="I433" s="230"/>
      <c r="J433" s="231"/>
      <c r="K433" s="232"/>
      <c r="L433" s="232"/>
      <c r="M433" s="232"/>
      <c r="N433" s="232"/>
      <c r="O433" s="232"/>
      <c r="P433" s="232"/>
      <c r="Q433" s="233"/>
      <c r="R433" s="255"/>
      <c r="S433" s="255"/>
      <c r="T433" s="258"/>
      <c r="U433" s="214">
        <f t="shared" si="107"/>
        <v>0</v>
      </c>
      <c r="V433" s="218">
        <f t="shared" si="107"/>
        <v>0</v>
      </c>
      <c r="W433" s="218">
        <f t="shared" si="107"/>
        <v>0</v>
      </c>
      <c r="X433" s="218">
        <f t="shared" si="107"/>
        <v>0</v>
      </c>
      <c r="Y433" s="212">
        <f t="shared" si="107"/>
        <v>0</v>
      </c>
      <c r="Z433" s="214">
        <f t="shared" si="105"/>
        <v>0</v>
      </c>
      <c r="AA433" s="218">
        <f t="shared" si="105"/>
        <v>0</v>
      </c>
      <c r="AB433" s="218">
        <f t="shared" si="105"/>
        <v>0</v>
      </c>
      <c r="AC433" s="218">
        <f t="shared" si="105"/>
        <v>0</v>
      </c>
      <c r="AD433" s="212">
        <f t="shared" si="105"/>
        <v>0</v>
      </c>
      <c r="AE433" s="253"/>
      <c r="AF433" s="253"/>
      <c r="AH433" s="249">
        <f t="shared" si="108"/>
        <v>0</v>
      </c>
      <c r="AI433" s="238"/>
      <c r="AJ433" s="238"/>
      <c r="AK433" s="238"/>
      <c r="AL433" s="239"/>
      <c r="AM433" s="254"/>
      <c r="AN433" s="262"/>
      <c r="AO433" s="249">
        <f t="shared" si="97"/>
        <v>0</v>
      </c>
      <c r="AP433" s="229"/>
      <c r="AQ433" s="238"/>
      <c r="AR433" s="244"/>
      <c r="AS433" s="245"/>
      <c r="AT433" s="214">
        <f t="shared" si="104"/>
        <v>0</v>
      </c>
      <c r="AU433" s="238"/>
      <c r="AV433" s="238"/>
      <c r="AW433" s="238"/>
      <c r="AX433" s="239"/>
      <c r="AY433" s="249">
        <f t="shared" si="98"/>
        <v>0</v>
      </c>
      <c r="AZ433" s="229"/>
      <c r="BA433" s="238"/>
      <c r="BB433" s="244"/>
      <c r="BC433" s="248"/>
      <c r="BD433" s="254"/>
      <c r="BE433" s="252"/>
      <c r="BF433" s="249">
        <f t="shared" si="99"/>
        <v>0</v>
      </c>
      <c r="BG433" s="238"/>
      <c r="BH433" s="238"/>
      <c r="BI433" s="238"/>
      <c r="BJ433" s="239"/>
      <c r="BK433" s="249">
        <f t="shared" si="100"/>
        <v>0</v>
      </c>
      <c r="BL433" s="229"/>
      <c r="BM433" s="238"/>
      <c r="BN433" s="244"/>
      <c r="BO433" s="248"/>
      <c r="BP433" s="223">
        <f t="shared" si="101"/>
        <v>0</v>
      </c>
      <c r="BQ433" s="238"/>
      <c r="BR433" s="238"/>
      <c r="BS433" s="238"/>
      <c r="BT433" s="246"/>
      <c r="BU433" s="249">
        <f t="shared" si="102"/>
        <v>0</v>
      </c>
      <c r="BV433" s="229"/>
      <c r="BW433" s="238"/>
      <c r="BX433" s="244"/>
      <c r="BY433" s="248"/>
      <c r="CA433" s="222">
        <v>411</v>
      </c>
      <c r="CF433" s="216">
        <f t="shared" si="106"/>
        <v>0</v>
      </c>
    </row>
    <row r="434" spans="1:84" x14ac:dyDescent="0.15">
      <c r="A434" s="213">
        <f t="shared" si="96"/>
        <v>420</v>
      </c>
      <c r="B434" s="236"/>
      <c r="C434" s="880"/>
      <c r="D434" s="133"/>
      <c r="E434" s="134"/>
      <c r="F434" s="135"/>
      <c r="G434" s="224"/>
      <c r="H434" s="263"/>
      <c r="I434" s="230"/>
      <c r="J434" s="231"/>
      <c r="K434" s="232"/>
      <c r="L434" s="232"/>
      <c r="M434" s="232"/>
      <c r="N434" s="232"/>
      <c r="O434" s="232"/>
      <c r="P434" s="232"/>
      <c r="Q434" s="233"/>
      <c r="R434" s="255"/>
      <c r="S434" s="255"/>
      <c r="T434" s="258"/>
      <c r="U434" s="214">
        <f t="shared" si="107"/>
        <v>0</v>
      </c>
      <c r="V434" s="218">
        <f t="shared" si="107"/>
        <v>0</v>
      </c>
      <c r="W434" s="218">
        <f t="shared" si="107"/>
        <v>0</v>
      </c>
      <c r="X434" s="218">
        <f t="shared" si="107"/>
        <v>0</v>
      </c>
      <c r="Y434" s="212">
        <f t="shared" si="107"/>
        <v>0</v>
      </c>
      <c r="Z434" s="214">
        <f t="shared" si="105"/>
        <v>0</v>
      </c>
      <c r="AA434" s="218">
        <f t="shared" si="105"/>
        <v>0</v>
      </c>
      <c r="AB434" s="218">
        <f t="shared" si="105"/>
        <v>0</v>
      </c>
      <c r="AC434" s="218">
        <f t="shared" si="105"/>
        <v>0</v>
      </c>
      <c r="AD434" s="212">
        <f t="shared" si="105"/>
        <v>0</v>
      </c>
      <c r="AE434" s="253"/>
      <c r="AF434" s="253"/>
      <c r="AH434" s="249">
        <f t="shared" si="108"/>
        <v>0</v>
      </c>
      <c r="AI434" s="238"/>
      <c r="AJ434" s="238"/>
      <c r="AK434" s="238"/>
      <c r="AL434" s="239"/>
      <c r="AM434" s="254"/>
      <c r="AN434" s="262"/>
      <c r="AO434" s="249">
        <f t="shared" si="97"/>
        <v>0</v>
      </c>
      <c r="AP434" s="229"/>
      <c r="AQ434" s="238"/>
      <c r="AR434" s="244"/>
      <c r="AS434" s="245"/>
      <c r="AT434" s="214">
        <f t="shared" si="104"/>
        <v>0</v>
      </c>
      <c r="AU434" s="238"/>
      <c r="AV434" s="238"/>
      <c r="AW434" s="238"/>
      <c r="AX434" s="239"/>
      <c r="AY434" s="249">
        <f t="shared" si="98"/>
        <v>0</v>
      </c>
      <c r="AZ434" s="229"/>
      <c r="BA434" s="238"/>
      <c r="BB434" s="244"/>
      <c r="BC434" s="248"/>
      <c r="BD434" s="254"/>
      <c r="BE434" s="252"/>
      <c r="BF434" s="249">
        <f t="shared" si="99"/>
        <v>0</v>
      </c>
      <c r="BG434" s="238"/>
      <c r="BH434" s="238"/>
      <c r="BI434" s="238"/>
      <c r="BJ434" s="239"/>
      <c r="BK434" s="249">
        <f t="shared" si="100"/>
        <v>0</v>
      </c>
      <c r="BL434" s="229"/>
      <c r="BM434" s="238"/>
      <c r="BN434" s="244"/>
      <c r="BO434" s="248"/>
      <c r="BP434" s="223">
        <f t="shared" si="101"/>
        <v>0</v>
      </c>
      <c r="BQ434" s="238"/>
      <c r="BR434" s="238"/>
      <c r="BS434" s="238"/>
      <c r="BT434" s="246"/>
      <c r="BU434" s="249">
        <f t="shared" si="102"/>
        <v>0</v>
      </c>
      <c r="BV434" s="229"/>
      <c r="BW434" s="238"/>
      <c r="BX434" s="244"/>
      <c r="BY434" s="248"/>
      <c r="CA434" s="222">
        <v>412</v>
      </c>
      <c r="CF434" s="216">
        <f t="shared" si="106"/>
        <v>0</v>
      </c>
    </row>
    <row r="435" spans="1:84" x14ac:dyDescent="0.15">
      <c r="A435" s="213">
        <f t="shared" si="96"/>
        <v>421</v>
      </c>
      <c r="B435" s="236"/>
      <c r="C435" s="880"/>
      <c r="D435" s="133"/>
      <c r="E435" s="134"/>
      <c r="F435" s="135"/>
      <c r="G435" s="224"/>
      <c r="H435" s="263"/>
      <c r="I435" s="230"/>
      <c r="J435" s="231"/>
      <c r="K435" s="232"/>
      <c r="L435" s="232"/>
      <c r="M435" s="232"/>
      <c r="N435" s="232"/>
      <c r="O435" s="232"/>
      <c r="P435" s="232"/>
      <c r="Q435" s="233"/>
      <c r="R435" s="255"/>
      <c r="S435" s="255"/>
      <c r="T435" s="258"/>
      <c r="U435" s="214">
        <f t="shared" si="107"/>
        <v>0</v>
      </c>
      <c r="V435" s="218">
        <f t="shared" si="107"/>
        <v>0</v>
      </c>
      <c r="W435" s="218">
        <f t="shared" si="107"/>
        <v>0</v>
      </c>
      <c r="X435" s="218">
        <f t="shared" si="107"/>
        <v>0</v>
      </c>
      <c r="Y435" s="212">
        <f t="shared" si="107"/>
        <v>0</v>
      </c>
      <c r="Z435" s="214">
        <f t="shared" si="105"/>
        <v>0</v>
      </c>
      <c r="AA435" s="218">
        <f t="shared" si="105"/>
        <v>0</v>
      </c>
      <c r="AB435" s="218">
        <f t="shared" si="105"/>
        <v>0</v>
      </c>
      <c r="AC435" s="218">
        <f t="shared" si="105"/>
        <v>0</v>
      </c>
      <c r="AD435" s="212">
        <f t="shared" si="105"/>
        <v>0</v>
      </c>
      <c r="AE435" s="253"/>
      <c r="AF435" s="253"/>
      <c r="AH435" s="249">
        <f t="shared" si="108"/>
        <v>0</v>
      </c>
      <c r="AI435" s="238"/>
      <c r="AJ435" s="238"/>
      <c r="AK435" s="238"/>
      <c r="AL435" s="239"/>
      <c r="AM435" s="254"/>
      <c r="AN435" s="262"/>
      <c r="AO435" s="249">
        <f t="shared" si="97"/>
        <v>0</v>
      </c>
      <c r="AP435" s="229"/>
      <c r="AQ435" s="238"/>
      <c r="AR435" s="244"/>
      <c r="AS435" s="245"/>
      <c r="AT435" s="214">
        <f t="shared" si="104"/>
        <v>0</v>
      </c>
      <c r="AU435" s="238"/>
      <c r="AV435" s="238"/>
      <c r="AW435" s="238"/>
      <c r="AX435" s="239"/>
      <c r="AY435" s="249">
        <f t="shared" si="98"/>
        <v>0</v>
      </c>
      <c r="AZ435" s="229"/>
      <c r="BA435" s="238"/>
      <c r="BB435" s="244"/>
      <c r="BC435" s="248"/>
      <c r="BD435" s="254"/>
      <c r="BE435" s="252"/>
      <c r="BF435" s="249">
        <f t="shared" si="99"/>
        <v>0</v>
      </c>
      <c r="BG435" s="238"/>
      <c r="BH435" s="238"/>
      <c r="BI435" s="238"/>
      <c r="BJ435" s="239"/>
      <c r="BK435" s="249">
        <f t="shared" si="100"/>
        <v>0</v>
      </c>
      <c r="BL435" s="229"/>
      <c r="BM435" s="238"/>
      <c r="BN435" s="244"/>
      <c r="BO435" s="248"/>
      <c r="BP435" s="223">
        <f t="shared" si="101"/>
        <v>0</v>
      </c>
      <c r="BQ435" s="238"/>
      <c r="BR435" s="238"/>
      <c r="BS435" s="238"/>
      <c r="BT435" s="246"/>
      <c r="BU435" s="249">
        <f t="shared" si="102"/>
        <v>0</v>
      </c>
      <c r="BV435" s="229"/>
      <c r="BW435" s="238"/>
      <c r="BX435" s="244"/>
      <c r="BY435" s="248"/>
      <c r="CA435" s="222">
        <v>413</v>
      </c>
      <c r="CF435" s="216">
        <f t="shared" si="106"/>
        <v>0</v>
      </c>
    </row>
    <row r="436" spans="1:84" x14ac:dyDescent="0.15">
      <c r="A436" s="213">
        <f t="shared" si="96"/>
        <v>422</v>
      </c>
      <c r="B436" s="236"/>
      <c r="C436" s="880"/>
      <c r="D436" s="133"/>
      <c r="E436" s="134"/>
      <c r="F436" s="135"/>
      <c r="G436" s="224"/>
      <c r="H436" s="263"/>
      <c r="I436" s="230"/>
      <c r="J436" s="231"/>
      <c r="K436" s="232"/>
      <c r="L436" s="232"/>
      <c r="M436" s="232"/>
      <c r="N436" s="232"/>
      <c r="O436" s="232"/>
      <c r="P436" s="232"/>
      <c r="Q436" s="233"/>
      <c r="R436" s="255"/>
      <c r="S436" s="255"/>
      <c r="T436" s="258"/>
      <c r="U436" s="214">
        <f t="shared" si="107"/>
        <v>0</v>
      </c>
      <c r="V436" s="218">
        <f t="shared" si="107"/>
        <v>0</v>
      </c>
      <c r="W436" s="218">
        <f t="shared" si="107"/>
        <v>0</v>
      </c>
      <c r="X436" s="218">
        <f t="shared" si="107"/>
        <v>0</v>
      </c>
      <c r="Y436" s="212">
        <f t="shared" si="107"/>
        <v>0</v>
      </c>
      <c r="Z436" s="214">
        <f t="shared" si="105"/>
        <v>0</v>
      </c>
      <c r="AA436" s="218">
        <f t="shared" si="105"/>
        <v>0</v>
      </c>
      <c r="AB436" s="218">
        <f t="shared" si="105"/>
        <v>0</v>
      </c>
      <c r="AC436" s="218">
        <f t="shared" si="105"/>
        <v>0</v>
      </c>
      <c r="AD436" s="212">
        <f t="shared" si="105"/>
        <v>0</v>
      </c>
      <c r="AE436" s="253"/>
      <c r="AF436" s="253"/>
      <c r="AH436" s="249">
        <f t="shared" si="108"/>
        <v>0</v>
      </c>
      <c r="AI436" s="238"/>
      <c r="AJ436" s="238"/>
      <c r="AK436" s="238"/>
      <c r="AL436" s="239"/>
      <c r="AM436" s="254"/>
      <c r="AN436" s="262"/>
      <c r="AO436" s="249">
        <f t="shared" si="97"/>
        <v>0</v>
      </c>
      <c r="AP436" s="229"/>
      <c r="AQ436" s="238"/>
      <c r="AR436" s="244"/>
      <c r="AS436" s="245"/>
      <c r="AT436" s="214">
        <f t="shared" si="104"/>
        <v>0</v>
      </c>
      <c r="AU436" s="238"/>
      <c r="AV436" s="238"/>
      <c r="AW436" s="238"/>
      <c r="AX436" s="239"/>
      <c r="AY436" s="249">
        <f t="shared" si="98"/>
        <v>0</v>
      </c>
      <c r="AZ436" s="229"/>
      <c r="BA436" s="238"/>
      <c r="BB436" s="244"/>
      <c r="BC436" s="248"/>
      <c r="BD436" s="254"/>
      <c r="BE436" s="252"/>
      <c r="BF436" s="249">
        <f t="shared" si="99"/>
        <v>0</v>
      </c>
      <c r="BG436" s="238"/>
      <c r="BH436" s="238"/>
      <c r="BI436" s="238"/>
      <c r="BJ436" s="239"/>
      <c r="BK436" s="249">
        <f t="shared" si="100"/>
        <v>0</v>
      </c>
      <c r="BL436" s="229"/>
      <c r="BM436" s="238"/>
      <c r="BN436" s="244"/>
      <c r="BO436" s="248"/>
      <c r="BP436" s="223">
        <f t="shared" si="101"/>
        <v>0</v>
      </c>
      <c r="BQ436" s="238"/>
      <c r="BR436" s="238"/>
      <c r="BS436" s="238"/>
      <c r="BT436" s="246"/>
      <c r="BU436" s="249">
        <f t="shared" si="102"/>
        <v>0</v>
      </c>
      <c r="BV436" s="229"/>
      <c r="BW436" s="238"/>
      <c r="BX436" s="244"/>
      <c r="BY436" s="248"/>
      <c r="CA436" s="222">
        <v>414</v>
      </c>
      <c r="CF436" s="216">
        <f t="shared" si="106"/>
        <v>0</v>
      </c>
    </row>
    <row r="437" spans="1:84" x14ac:dyDescent="0.15">
      <c r="A437" s="213">
        <f t="shared" si="96"/>
        <v>423</v>
      </c>
      <c r="B437" s="236"/>
      <c r="C437" s="880"/>
      <c r="D437" s="133"/>
      <c r="E437" s="134"/>
      <c r="F437" s="135"/>
      <c r="G437" s="224"/>
      <c r="H437" s="263"/>
      <c r="I437" s="230"/>
      <c r="J437" s="231"/>
      <c r="K437" s="232"/>
      <c r="L437" s="232"/>
      <c r="M437" s="232"/>
      <c r="N437" s="232"/>
      <c r="O437" s="232"/>
      <c r="P437" s="232"/>
      <c r="Q437" s="233"/>
      <c r="R437" s="255"/>
      <c r="S437" s="255"/>
      <c r="T437" s="258"/>
      <c r="U437" s="214">
        <f t="shared" si="107"/>
        <v>0</v>
      </c>
      <c r="V437" s="218">
        <f t="shared" si="107"/>
        <v>0</v>
      </c>
      <c r="W437" s="218">
        <f t="shared" si="107"/>
        <v>0</v>
      </c>
      <c r="X437" s="218">
        <f t="shared" si="107"/>
        <v>0</v>
      </c>
      <c r="Y437" s="212">
        <f t="shared" si="107"/>
        <v>0</v>
      </c>
      <c r="Z437" s="214">
        <f t="shared" si="105"/>
        <v>0</v>
      </c>
      <c r="AA437" s="218">
        <f t="shared" si="105"/>
        <v>0</v>
      </c>
      <c r="AB437" s="218">
        <f t="shared" si="105"/>
        <v>0</v>
      </c>
      <c r="AC437" s="218">
        <f t="shared" si="105"/>
        <v>0</v>
      </c>
      <c r="AD437" s="212">
        <f t="shared" si="105"/>
        <v>0</v>
      </c>
      <c r="AE437" s="253"/>
      <c r="AF437" s="253"/>
      <c r="AH437" s="249">
        <f t="shared" si="108"/>
        <v>0</v>
      </c>
      <c r="AI437" s="238"/>
      <c r="AJ437" s="238"/>
      <c r="AK437" s="238"/>
      <c r="AL437" s="239"/>
      <c r="AM437" s="254"/>
      <c r="AN437" s="262"/>
      <c r="AO437" s="249">
        <f t="shared" si="97"/>
        <v>0</v>
      </c>
      <c r="AP437" s="229"/>
      <c r="AQ437" s="238"/>
      <c r="AR437" s="244"/>
      <c r="AS437" s="245"/>
      <c r="AT437" s="214">
        <f t="shared" si="104"/>
        <v>0</v>
      </c>
      <c r="AU437" s="238"/>
      <c r="AV437" s="238"/>
      <c r="AW437" s="238"/>
      <c r="AX437" s="239"/>
      <c r="AY437" s="249">
        <f t="shared" si="98"/>
        <v>0</v>
      </c>
      <c r="AZ437" s="229"/>
      <c r="BA437" s="238"/>
      <c r="BB437" s="244"/>
      <c r="BC437" s="248"/>
      <c r="BD437" s="254"/>
      <c r="BE437" s="252"/>
      <c r="BF437" s="249">
        <f t="shared" si="99"/>
        <v>0</v>
      </c>
      <c r="BG437" s="238"/>
      <c r="BH437" s="238"/>
      <c r="BI437" s="238"/>
      <c r="BJ437" s="239"/>
      <c r="BK437" s="249">
        <f t="shared" si="100"/>
        <v>0</v>
      </c>
      <c r="BL437" s="229"/>
      <c r="BM437" s="238"/>
      <c r="BN437" s="244"/>
      <c r="BO437" s="248"/>
      <c r="BP437" s="223">
        <f t="shared" si="101"/>
        <v>0</v>
      </c>
      <c r="BQ437" s="238"/>
      <c r="BR437" s="238"/>
      <c r="BS437" s="238"/>
      <c r="BT437" s="246"/>
      <c r="BU437" s="249">
        <f t="shared" si="102"/>
        <v>0</v>
      </c>
      <c r="BV437" s="229"/>
      <c r="BW437" s="238"/>
      <c r="BX437" s="244"/>
      <c r="BY437" s="248"/>
      <c r="CA437" s="222">
        <v>415</v>
      </c>
      <c r="CF437" s="216">
        <f t="shared" si="106"/>
        <v>0</v>
      </c>
    </row>
    <row r="438" spans="1:84" x14ac:dyDescent="0.15">
      <c r="A438" s="213">
        <f t="shared" si="96"/>
        <v>424</v>
      </c>
      <c r="B438" s="236"/>
      <c r="C438" s="880"/>
      <c r="D438" s="133"/>
      <c r="E438" s="134"/>
      <c r="F438" s="135"/>
      <c r="G438" s="224"/>
      <c r="H438" s="263"/>
      <c r="I438" s="230"/>
      <c r="J438" s="231"/>
      <c r="K438" s="232"/>
      <c r="L438" s="232"/>
      <c r="M438" s="232"/>
      <c r="N438" s="232"/>
      <c r="O438" s="232"/>
      <c r="P438" s="232"/>
      <c r="Q438" s="233"/>
      <c r="R438" s="255"/>
      <c r="S438" s="255"/>
      <c r="T438" s="258"/>
      <c r="U438" s="214">
        <f t="shared" si="107"/>
        <v>0</v>
      </c>
      <c r="V438" s="218">
        <f t="shared" si="107"/>
        <v>0</v>
      </c>
      <c r="W438" s="218">
        <f t="shared" si="107"/>
        <v>0</v>
      </c>
      <c r="X438" s="218">
        <f t="shared" si="107"/>
        <v>0</v>
      </c>
      <c r="Y438" s="212">
        <f t="shared" si="107"/>
        <v>0</v>
      </c>
      <c r="Z438" s="214">
        <f t="shared" si="105"/>
        <v>0</v>
      </c>
      <c r="AA438" s="218">
        <f t="shared" si="105"/>
        <v>0</v>
      </c>
      <c r="AB438" s="218">
        <f t="shared" si="105"/>
        <v>0</v>
      </c>
      <c r="AC438" s="218">
        <f t="shared" si="105"/>
        <v>0</v>
      </c>
      <c r="AD438" s="212">
        <f t="shared" si="105"/>
        <v>0</v>
      </c>
      <c r="AE438" s="253"/>
      <c r="AF438" s="253"/>
      <c r="AH438" s="249">
        <f t="shared" si="108"/>
        <v>0</v>
      </c>
      <c r="AI438" s="238"/>
      <c r="AJ438" s="238"/>
      <c r="AK438" s="238"/>
      <c r="AL438" s="239"/>
      <c r="AM438" s="254"/>
      <c r="AN438" s="262"/>
      <c r="AO438" s="249">
        <f t="shared" si="97"/>
        <v>0</v>
      </c>
      <c r="AP438" s="229"/>
      <c r="AQ438" s="238"/>
      <c r="AR438" s="244"/>
      <c r="AS438" s="245"/>
      <c r="AT438" s="214">
        <f t="shared" si="104"/>
        <v>0</v>
      </c>
      <c r="AU438" s="238"/>
      <c r="AV438" s="238"/>
      <c r="AW438" s="238"/>
      <c r="AX438" s="239"/>
      <c r="AY438" s="249">
        <f t="shared" si="98"/>
        <v>0</v>
      </c>
      <c r="AZ438" s="229"/>
      <c r="BA438" s="238"/>
      <c r="BB438" s="244"/>
      <c r="BC438" s="248"/>
      <c r="BD438" s="254"/>
      <c r="BE438" s="252"/>
      <c r="BF438" s="249">
        <f t="shared" si="99"/>
        <v>0</v>
      </c>
      <c r="BG438" s="238"/>
      <c r="BH438" s="238"/>
      <c r="BI438" s="238"/>
      <c r="BJ438" s="239"/>
      <c r="BK438" s="249">
        <f t="shared" si="100"/>
        <v>0</v>
      </c>
      <c r="BL438" s="229"/>
      <c r="BM438" s="238"/>
      <c r="BN438" s="244"/>
      <c r="BO438" s="248"/>
      <c r="BP438" s="223">
        <f t="shared" si="101"/>
        <v>0</v>
      </c>
      <c r="BQ438" s="238"/>
      <c r="BR438" s="238"/>
      <c r="BS438" s="238"/>
      <c r="BT438" s="246"/>
      <c r="BU438" s="249">
        <f t="shared" si="102"/>
        <v>0</v>
      </c>
      <c r="BV438" s="229"/>
      <c r="BW438" s="238"/>
      <c r="BX438" s="244"/>
      <c r="BY438" s="248"/>
      <c r="CA438" s="222">
        <v>416</v>
      </c>
      <c r="CF438" s="216">
        <f t="shared" si="106"/>
        <v>0</v>
      </c>
    </row>
    <row r="439" spans="1:84" x14ac:dyDescent="0.15">
      <c r="A439" s="213">
        <f t="shared" si="96"/>
        <v>425</v>
      </c>
      <c r="B439" s="236"/>
      <c r="C439" s="881"/>
      <c r="D439" s="909"/>
      <c r="E439" s="883"/>
      <c r="F439" s="884"/>
      <c r="G439" s="910"/>
      <c r="H439" s="263"/>
      <c r="I439" s="230"/>
      <c r="J439" s="231"/>
      <c r="K439" s="232"/>
      <c r="L439" s="232"/>
      <c r="M439" s="232"/>
      <c r="N439" s="232"/>
      <c r="O439" s="232"/>
      <c r="P439" s="232"/>
      <c r="Q439" s="233"/>
      <c r="R439" s="255"/>
      <c r="S439" s="255"/>
      <c r="T439" s="258"/>
      <c r="U439" s="214">
        <f t="shared" si="107"/>
        <v>0</v>
      </c>
      <c r="V439" s="218">
        <f t="shared" si="107"/>
        <v>0</v>
      </c>
      <c r="W439" s="218">
        <f t="shared" si="107"/>
        <v>0</v>
      </c>
      <c r="X439" s="218">
        <f t="shared" si="107"/>
        <v>0</v>
      </c>
      <c r="Y439" s="212">
        <f t="shared" si="107"/>
        <v>0</v>
      </c>
      <c r="Z439" s="214">
        <f t="shared" si="105"/>
        <v>0</v>
      </c>
      <c r="AA439" s="218">
        <f t="shared" si="105"/>
        <v>0</v>
      </c>
      <c r="AB439" s="218">
        <f t="shared" si="105"/>
        <v>0</v>
      </c>
      <c r="AC439" s="218">
        <f t="shared" si="105"/>
        <v>0</v>
      </c>
      <c r="AD439" s="212">
        <f t="shared" si="105"/>
        <v>0</v>
      </c>
      <c r="AE439" s="253"/>
      <c r="AF439" s="253"/>
      <c r="AH439" s="249">
        <f t="shared" si="108"/>
        <v>0</v>
      </c>
      <c r="AI439" s="238"/>
      <c r="AJ439" s="238"/>
      <c r="AK439" s="238"/>
      <c r="AL439" s="239"/>
      <c r="AM439" s="254"/>
      <c r="AN439" s="262"/>
      <c r="AO439" s="249">
        <f t="shared" si="97"/>
        <v>0</v>
      </c>
      <c r="AP439" s="238"/>
      <c r="AQ439" s="238"/>
      <c r="AR439" s="244"/>
      <c r="AS439" s="245"/>
      <c r="AT439" s="214">
        <f t="shared" si="104"/>
        <v>0</v>
      </c>
      <c r="AU439" s="238"/>
      <c r="AV439" s="238"/>
      <c r="AW439" s="238"/>
      <c r="AX439" s="239"/>
      <c r="AY439" s="249">
        <f t="shared" si="98"/>
        <v>0</v>
      </c>
      <c r="AZ439" s="238"/>
      <c r="BA439" s="238"/>
      <c r="BB439" s="244"/>
      <c r="BC439" s="248"/>
      <c r="BD439" s="254"/>
      <c r="BE439" s="252"/>
      <c r="BF439" s="249">
        <f t="shared" si="99"/>
        <v>0</v>
      </c>
      <c r="BG439" s="238"/>
      <c r="BH439" s="238"/>
      <c r="BI439" s="238"/>
      <c r="BJ439" s="239"/>
      <c r="BK439" s="249">
        <f t="shared" si="100"/>
        <v>0</v>
      </c>
      <c r="BL439" s="238"/>
      <c r="BM439" s="238"/>
      <c r="BN439" s="244"/>
      <c r="BO439" s="248"/>
      <c r="BP439" s="223">
        <f t="shared" si="101"/>
        <v>0</v>
      </c>
      <c r="BQ439" s="238"/>
      <c r="BR439" s="238"/>
      <c r="BS439" s="238"/>
      <c r="BT439" s="246"/>
      <c r="BU439" s="249">
        <f t="shared" si="102"/>
        <v>0</v>
      </c>
      <c r="BV439" s="238"/>
      <c r="BW439" s="238"/>
      <c r="BX439" s="244"/>
      <c r="BY439" s="248"/>
      <c r="CA439" s="222">
        <v>417</v>
      </c>
      <c r="CF439" s="216">
        <f t="shared" si="106"/>
        <v>0</v>
      </c>
    </row>
    <row r="440" spans="1:84" x14ac:dyDescent="0.15">
      <c r="A440" s="213">
        <f t="shared" si="96"/>
        <v>426</v>
      </c>
      <c r="B440" s="236"/>
      <c r="C440" s="881"/>
      <c r="D440" s="909"/>
      <c r="E440" s="883"/>
      <c r="F440" s="884"/>
      <c r="G440" s="228"/>
      <c r="H440" s="263"/>
      <c r="I440" s="230"/>
      <c r="J440" s="231"/>
      <c r="K440" s="232"/>
      <c r="L440" s="232"/>
      <c r="M440" s="232"/>
      <c r="N440" s="232"/>
      <c r="O440" s="232"/>
      <c r="P440" s="232"/>
      <c r="Q440" s="233"/>
      <c r="R440" s="255"/>
      <c r="S440" s="255"/>
      <c r="T440" s="258"/>
      <c r="U440" s="214">
        <f t="shared" si="107"/>
        <v>0</v>
      </c>
      <c r="V440" s="218">
        <f t="shared" si="107"/>
        <v>0</v>
      </c>
      <c r="W440" s="218">
        <f t="shared" si="107"/>
        <v>0</v>
      </c>
      <c r="X440" s="218">
        <f t="shared" si="107"/>
        <v>0</v>
      </c>
      <c r="Y440" s="212">
        <f t="shared" si="107"/>
        <v>0</v>
      </c>
      <c r="Z440" s="214">
        <f t="shared" si="105"/>
        <v>0</v>
      </c>
      <c r="AA440" s="218">
        <f t="shared" si="105"/>
        <v>0</v>
      </c>
      <c r="AB440" s="218">
        <f t="shared" si="105"/>
        <v>0</v>
      </c>
      <c r="AC440" s="218">
        <f t="shared" si="105"/>
        <v>0</v>
      </c>
      <c r="AD440" s="212">
        <f t="shared" si="105"/>
        <v>0</v>
      </c>
      <c r="AE440" s="253"/>
      <c r="AF440" s="253"/>
      <c r="AH440" s="249">
        <f t="shared" si="108"/>
        <v>0</v>
      </c>
      <c r="AI440" s="238"/>
      <c r="AJ440" s="238"/>
      <c r="AK440" s="238"/>
      <c r="AL440" s="239"/>
      <c r="AM440" s="254"/>
      <c r="AN440" s="262"/>
      <c r="AO440" s="249">
        <f t="shared" si="97"/>
        <v>0</v>
      </c>
      <c r="AP440" s="238"/>
      <c r="AQ440" s="238"/>
      <c r="AR440" s="244"/>
      <c r="AS440" s="245"/>
      <c r="AT440" s="214">
        <f t="shared" si="104"/>
        <v>0</v>
      </c>
      <c r="AU440" s="238"/>
      <c r="AV440" s="238"/>
      <c r="AW440" s="238"/>
      <c r="AX440" s="239"/>
      <c r="AY440" s="249">
        <f t="shared" si="98"/>
        <v>0</v>
      </c>
      <c r="AZ440" s="238"/>
      <c r="BA440" s="238"/>
      <c r="BB440" s="244"/>
      <c r="BC440" s="248"/>
      <c r="BD440" s="254"/>
      <c r="BE440" s="252"/>
      <c r="BF440" s="249">
        <f t="shared" si="99"/>
        <v>0</v>
      </c>
      <c r="BG440" s="238"/>
      <c r="BH440" s="238"/>
      <c r="BI440" s="238"/>
      <c r="BJ440" s="239"/>
      <c r="BK440" s="249">
        <f t="shared" si="100"/>
        <v>0</v>
      </c>
      <c r="BL440" s="238"/>
      <c r="BM440" s="238"/>
      <c r="BN440" s="244"/>
      <c r="BO440" s="248"/>
      <c r="BP440" s="223">
        <f t="shared" si="101"/>
        <v>0</v>
      </c>
      <c r="BQ440" s="238"/>
      <c r="BR440" s="238"/>
      <c r="BS440" s="238"/>
      <c r="BT440" s="246"/>
      <c r="BU440" s="249">
        <f t="shared" si="102"/>
        <v>0</v>
      </c>
      <c r="BV440" s="238"/>
      <c r="BW440" s="238"/>
      <c r="BX440" s="244"/>
      <c r="BY440" s="248"/>
      <c r="CA440" s="222">
        <v>418</v>
      </c>
      <c r="CF440" s="216">
        <f t="shared" si="106"/>
        <v>0</v>
      </c>
    </row>
    <row r="441" spans="1:84" x14ac:dyDescent="0.15">
      <c r="A441" s="213">
        <f t="shared" si="96"/>
        <v>427</v>
      </c>
      <c r="B441" s="236"/>
      <c r="C441" s="881"/>
      <c r="D441" s="909"/>
      <c r="E441" s="883"/>
      <c r="F441" s="884"/>
      <c r="G441" s="228"/>
      <c r="H441" s="263"/>
      <c r="I441" s="230"/>
      <c r="J441" s="231"/>
      <c r="K441" s="232"/>
      <c r="L441" s="232"/>
      <c r="M441" s="232"/>
      <c r="N441" s="232"/>
      <c r="O441" s="232"/>
      <c r="P441" s="232"/>
      <c r="Q441" s="233"/>
      <c r="R441" s="255"/>
      <c r="S441" s="255"/>
      <c r="T441" s="258"/>
      <c r="U441" s="214">
        <f t="shared" si="107"/>
        <v>0</v>
      </c>
      <c r="V441" s="218">
        <f t="shared" si="107"/>
        <v>0</v>
      </c>
      <c r="W441" s="218">
        <f t="shared" si="107"/>
        <v>0</v>
      </c>
      <c r="X441" s="218">
        <f t="shared" si="107"/>
        <v>0</v>
      </c>
      <c r="Y441" s="212">
        <f t="shared" si="107"/>
        <v>0</v>
      </c>
      <c r="Z441" s="214">
        <f t="shared" si="105"/>
        <v>0</v>
      </c>
      <c r="AA441" s="218">
        <f t="shared" si="105"/>
        <v>0</v>
      </c>
      <c r="AB441" s="218">
        <f t="shared" si="105"/>
        <v>0</v>
      </c>
      <c r="AC441" s="218">
        <f t="shared" si="105"/>
        <v>0</v>
      </c>
      <c r="AD441" s="212">
        <f t="shared" si="105"/>
        <v>0</v>
      </c>
      <c r="AE441" s="253"/>
      <c r="AF441" s="253"/>
      <c r="AH441" s="249">
        <f t="shared" si="108"/>
        <v>0</v>
      </c>
      <c r="AI441" s="238"/>
      <c r="AJ441" s="238"/>
      <c r="AK441" s="238"/>
      <c r="AL441" s="239"/>
      <c r="AM441" s="254"/>
      <c r="AN441" s="262"/>
      <c r="AO441" s="249">
        <f t="shared" si="97"/>
        <v>0</v>
      </c>
      <c r="AP441" s="238"/>
      <c r="AQ441" s="238"/>
      <c r="AR441" s="244"/>
      <c r="AS441" s="245"/>
      <c r="AT441" s="214">
        <f t="shared" si="104"/>
        <v>0</v>
      </c>
      <c r="AU441" s="238"/>
      <c r="AV441" s="238"/>
      <c r="AW441" s="238"/>
      <c r="AX441" s="239"/>
      <c r="AY441" s="249">
        <f t="shared" si="98"/>
        <v>0</v>
      </c>
      <c r="AZ441" s="238"/>
      <c r="BA441" s="238"/>
      <c r="BB441" s="244"/>
      <c r="BC441" s="248"/>
      <c r="BD441" s="254"/>
      <c r="BE441" s="252"/>
      <c r="BF441" s="249">
        <f t="shared" si="99"/>
        <v>0</v>
      </c>
      <c r="BG441" s="238"/>
      <c r="BH441" s="238"/>
      <c r="BI441" s="238"/>
      <c r="BJ441" s="239"/>
      <c r="BK441" s="249">
        <f t="shared" si="100"/>
        <v>0</v>
      </c>
      <c r="BL441" s="238"/>
      <c r="BM441" s="238"/>
      <c r="BN441" s="244"/>
      <c r="BO441" s="248"/>
      <c r="BP441" s="223">
        <f t="shared" si="101"/>
        <v>0</v>
      </c>
      <c r="BQ441" s="238"/>
      <c r="BR441" s="238"/>
      <c r="BS441" s="238"/>
      <c r="BT441" s="246"/>
      <c r="BU441" s="249">
        <f t="shared" si="102"/>
        <v>0</v>
      </c>
      <c r="BV441" s="238"/>
      <c r="BW441" s="238"/>
      <c r="BX441" s="244"/>
      <c r="BY441" s="248"/>
      <c r="CA441" s="222">
        <v>419</v>
      </c>
      <c r="CF441" s="216">
        <f t="shared" si="106"/>
        <v>0</v>
      </c>
    </row>
    <row r="442" spans="1:84" x14ac:dyDescent="0.15">
      <c r="A442" s="213">
        <f t="shared" si="96"/>
        <v>428</v>
      </c>
      <c r="B442" s="236"/>
      <c r="C442" s="880"/>
      <c r="D442" s="911"/>
      <c r="E442" s="134"/>
      <c r="F442" s="135"/>
      <c r="G442" s="228"/>
      <c r="H442" s="263"/>
      <c r="I442" s="230"/>
      <c r="J442" s="231"/>
      <c r="K442" s="232"/>
      <c r="L442" s="232"/>
      <c r="M442" s="232"/>
      <c r="N442" s="232"/>
      <c r="O442" s="232"/>
      <c r="P442" s="232"/>
      <c r="Q442" s="233"/>
      <c r="R442" s="255"/>
      <c r="S442" s="255"/>
      <c r="T442" s="258"/>
      <c r="U442" s="214">
        <f t="shared" si="107"/>
        <v>0</v>
      </c>
      <c r="V442" s="218">
        <f t="shared" si="107"/>
        <v>0</v>
      </c>
      <c r="W442" s="218">
        <f t="shared" si="107"/>
        <v>0</v>
      </c>
      <c r="X442" s="218">
        <f t="shared" si="107"/>
        <v>0</v>
      </c>
      <c r="Y442" s="212">
        <f t="shared" si="107"/>
        <v>0</v>
      </c>
      <c r="Z442" s="214">
        <f t="shared" si="105"/>
        <v>0</v>
      </c>
      <c r="AA442" s="218">
        <f t="shared" si="105"/>
        <v>0</v>
      </c>
      <c r="AB442" s="218">
        <f t="shared" si="105"/>
        <v>0</v>
      </c>
      <c r="AC442" s="218">
        <f t="shared" si="105"/>
        <v>0</v>
      </c>
      <c r="AD442" s="212">
        <f t="shared" si="105"/>
        <v>0</v>
      </c>
      <c r="AE442" s="253"/>
      <c r="AF442" s="253"/>
      <c r="AH442" s="249">
        <f t="shared" si="108"/>
        <v>0</v>
      </c>
      <c r="AI442" s="238"/>
      <c r="AJ442" s="238"/>
      <c r="AK442" s="238"/>
      <c r="AL442" s="239"/>
      <c r="AM442" s="254"/>
      <c r="AN442" s="262"/>
      <c r="AO442" s="249">
        <f t="shared" si="97"/>
        <v>0</v>
      </c>
      <c r="AP442" s="238"/>
      <c r="AQ442" s="238"/>
      <c r="AR442" s="244"/>
      <c r="AS442" s="245"/>
      <c r="AT442" s="214">
        <f t="shared" si="104"/>
        <v>0</v>
      </c>
      <c r="AU442" s="238"/>
      <c r="AV442" s="238"/>
      <c r="AW442" s="238"/>
      <c r="AX442" s="239"/>
      <c r="AY442" s="249">
        <f t="shared" si="98"/>
        <v>0</v>
      </c>
      <c r="AZ442" s="238"/>
      <c r="BA442" s="238"/>
      <c r="BB442" s="244"/>
      <c r="BC442" s="248"/>
      <c r="BD442" s="254"/>
      <c r="BE442" s="252"/>
      <c r="BF442" s="249">
        <f t="shared" si="99"/>
        <v>0</v>
      </c>
      <c r="BG442" s="238"/>
      <c r="BH442" s="238"/>
      <c r="BI442" s="238"/>
      <c r="BJ442" s="239"/>
      <c r="BK442" s="249">
        <f t="shared" si="100"/>
        <v>0</v>
      </c>
      <c r="BL442" s="238"/>
      <c r="BM442" s="238"/>
      <c r="BN442" s="244"/>
      <c r="BO442" s="248"/>
      <c r="BP442" s="223">
        <f t="shared" si="101"/>
        <v>0</v>
      </c>
      <c r="BQ442" s="238"/>
      <c r="BR442" s="238"/>
      <c r="BS442" s="238"/>
      <c r="BT442" s="246"/>
      <c r="BU442" s="249">
        <f t="shared" si="102"/>
        <v>0</v>
      </c>
      <c r="BV442" s="238"/>
      <c r="BW442" s="238"/>
      <c r="BX442" s="244"/>
      <c r="BY442" s="248"/>
      <c r="CA442" s="222">
        <v>420</v>
      </c>
      <c r="CF442" s="216">
        <f t="shared" si="106"/>
        <v>0</v>
      </c>
    </row>
    <row r="443" spans="1:84" x14ac:dyDescent="0.15">
      <c r="A443" s="213">
        <f t="shared" si="96"/>
        <v>429</v>
      </c>
      <c r="B443" s="236"/>
      <c r="C443" s="880"/>
      <c r="D443" s="911"/>
      <c r="E443" s="134"/>
      <c r="F443" s="135"/>
      <c r="G443" s="228"/>
      <c r="H443" s="263"/>
      <c r="I443" s="230"/>
      <c r="J443" s="231"/>
      <c r="K443" s="232"/>
      <c r="L443" s="232"/>
      <c r="M443" s="232"/>
      <c r="N443" s="232"/>
      <c r="O443" s="232"/>
      <c r="P443" s="232"/>
      <c r="Q443" s="233"/>
      <c r="R443" s="255"/>
      <c r="S443" s="255"/>
      <c r="T443" s="258"/>
      <c r="U443" s="214">
        <f t="shared" si="107"/>
        <v>0</v>
      </c>
      <c r="V443" s="218">
        <f t="shared" si="107"/>
        <v>0</v>
      </c>
      <c r="W443" s="218">
        <f t="shared" si="107"/>
        <v>0</v>
      </c>
      <c r="X443" s="218">
        <f t="shared" si="107"/>
        <v>0</v>
      </c>
      <c r="Y443" s="212">
        <f t="shared" si="107"/>
        <v>0</v>
      </c>
      <c r="Z443" s="214">
        <f t="shared" si="105"/>
        <v>0</v>
      </c>
      <c r="AA443" s="218">
        <f t="shared" si="105"/>
        <v>0</v>
      </c>
      <c r="AB443" s="218">
        <f t="shared" si="105"/>
        <v>0</v>
      </c>
      <c r="AC443" s="218">
        <f t="shared" si="105"/>
        <v>0</v>
      </c>
      <c r="AD443" s="212">
        <f t="shared" si="105"/>
        <v>0</v>
      </c>
      <c r="AE443" s="253"/>
      <c r="AF443" s="253"/>
      <c r="AH443" s="249">
        <f t="shared" si="108"/>
        <v>0</v>
      </c>
      <c r="AI443" s="238"/>
      <c r="AJ443" s="238"/>
      <c r="AK443" s="238"/>
      <c r="AL443" s="239"/>
      <c r="AM443" s="254"/>
      <c r="AN443" s="262"/>
      <c r="AO443" s="249">
        <f t="shared" si="97"/>
        <v>0</v>
      </c>
      <c r="AP443" s="238"/>
      <c r="AQ443" s="238"/>
      <c r="AR443" s="244"/>
      <c r="AS443" s="245"/>
      <c r="AT443" s="214">
        <f t="shared" si="104"/>
        <v>0</v>
      </c>
      <c r="AU443" s="238"/>
      <c r="AV443" s="238"/>
      <c r="AW443" s="238"/>
      <c r="AX443" s="239"/>
      <c r="AY443" s="249">
        <f t="shared" si="98"/>
        <v>0</v>
      </c>
      <c r="AZ443" s="238"/>
      <c r="BA443" s="238"/>
      <c r="BB443" s="244"/>
      <c r="BC443" s="248"/>
      <c r="BD443" s="254"/>
      <c r="BE443" s="252"/>
      <c r="BF443" s="249">
        <f t="shared" si="99"/>
        <v>0</v>
      </c>
      <c r="BG443" s="238"/>
      <c r="BH443" s="238"/>
      <c r="BI443" s="238"/>
      <c r="BJ443" s="239"/>
      <c r="BK443" s="249">
        <f t="shared" si="100"/>
        <v>0</v>
      </c>
      <c r="BL443" s="238"/>
      <c r="BM443" s="238"/>
      <c r="BN443" s="244"/>
      <c r="BO443" s="248"/>
      <c r="BP443" s="223">
        <f t="shared" si="101"/>
        <v>0</v>
      </c>
      <c r="BQ443" s="238"/>
      <c r="BR443" s="238"/>
      <c r="BS443" s="238"/>
      <c r="BT443" s="246"/>
      <c r="BU443" s="249">
        <f t="shared" si="102"/>
        <v>0</v>
      </c>
      <c r="BV443" s="238"/>
      <c r="BW443" s="238"/>
      <c r="BX443" s="244"/>
      <c r="BY443" s="248"/>
      <c r="CA443" s="222">
        <v>421</v>
      </c>
      <c r="CF443" s="216">
        <f t="shared" si="106"/>
        <v>0</v>
      </c>
    </row>
    <row r="444" spans="1:84" x14ac:dyDescent="0.15">
      <c r="A444" s="213">
        <f t="shared" si="96"/>
        <v>430</v>
      </c>
      <c r="B444" s="236"/>
      <c r="C444" s="880"/>
      <c r="D444" s="911"/>
      <c r="E444" s="134"/>
      <c r="F444" s="135"/>
      <c r="G444" s="228"/>
      <c r="H444" s="263"/>
      <c r="I444" s="230"/>
      <c r="J444" s="231"/>
      <c r="K444" s="232"/>
      <c r="L444" s="232"/>
      <c r="M444" s="232"/>
      <c r="N444" s="232"/>
      <c r="O444" s="232"/>
      <c r="P444" s="232"/>
      <c r="Q444" s="233"/>
      <c r="R444" s="255"/>
      <c r="S444" s="255"/>
      <c r="T444" s="258"/>
      <c r="U444" s="214">
        <f t="shared" si="107"/>
        <v>0</v>
      </c>
      <c r="V444" s="218">
        <f t="shared" si="107"/>
        <v>0</v>
      </c>
      <c r="W444" s="218">
        <f t="shared" si="107"/>
        <v>0</v>
      </c>
      <c r="X444" s="218">
        <f t="shared" si="107"/>
        <v>0</v>
      </c>
      <c r="Y444" s="212">
        <f t="shared" si="107"/>
        <v>0</v>
      </c>
      <c r="Z444" s="214">
        <f t="shared" si="105"/>
        <v>0</v>
      </c>
      <c r="AA444" s="218">
        <f t="shared" si="105"/>
        <v>0</v>
      </c>
      <c r="AB444" s="218">
        <f t="shared" si="105"/>
        <v>0</v>
      </c>
      <c r="AC444" s="218">
        <f t="shared" si="105"/>
        <v>0</v>
      </c>
      <c r="AD444" s="212">
        <f t="shared" si="105"/>
        <v>0</v>
      </c>
      <c r="AE444" s="253"/>
      <c r="AF444" s="253"/>
      <c r="AH444" s="249">
        <f t="shared" si="108"/>
        <v>0</v>
      </c>
      <c r="AI444" s="238"/>
      <c r="AJ444" s="238"/>
      <c r="AK444" s="238"/>
      <c r="AL444" s="239"/>
      <c r="AM444" s="254"/>
      <c r="AN444" s="262"/>
      <c r="AO444" s="249">
        <f t="shared" si="97"/>
        <v>0</v>
      </c>
      <c r="AP444" s="238"/>
      <c r="AQ444" s="238"/>
      <c r="AR444" s="244"/>
      <c r="AS444" s="245"/>
      <c r="AT444" s="214">
        <f t="shared" si="104"/>
        <v>0</v>
      </c>
      <c r="AU444" s="238"/>
      <c r="AV444" s="238"/>
      <c r="AW444" s="238"/>
      <c r="AX444" s="239"/>
      <c r="AY444" s="249">
        <f t="shared" si="98"/>
        <v>0</v>
      </c>
      <c r="AZ444" s="238"/>
      <c r="BA444" s="238"/>
      <c r="BB444" s="244"/>
      <c r="BC444" s="248"/>
      <c r="BD444" s="254"/>
      <c r="BE444" s="252"/>
      <c r="BF444" s="249">
        <f t="shared" si="99"/>
        <v>0</v>
      </c>
      <c r="BG444" s="238"/>
      <c r="BH444" s="238"/>
      <c r="BI444" s="238"/>
      <c r="BJ444" s="239"/>
      <c r="BK444" s="249">
        <f t="shared" si="100"/>
        <v>0</v>
      </c>
      <c r="BL444" s="238"/>
      <c r="BM444" s="238"/>
      <c r="BN444" s="244"/>
      <c r="BO444" s="248"/>
      <c r="BP444" s="223">
        <f t="shared" si="101"/>
        <v>0</v>
      </c>
      <c r="BQ444" s="238"/>
      <c r="BR444" s="238"/>
      <c r="BS444" s="238"/>
      <c r="BT444" s="246"/>
      <c r="BU444" s="249">
        <f t="shared" si="102"/>
        <v>0</v>
      </c>
      <c r="BV444" s="238"/>
      <c r="BW444" s="238"/>
      <c r="BX444" s="244"/>
      <c r="BY444" s="248"/>
      <c r="CA444" s="222">
        <v>422</v>
      </c>
      <c r="CF444" s="216">
        <f t="shared" si="106"/>
        <v>0</v>
      </c>
    </row>
    <row r="445" spans="1:84" x14ac:dyDescent="0.15">
      <c r="A445" s="213">
        <f t="shared" si="96"/>
        <v>431</v>
      </c>
      <c r="B445" s="236"/>
      <c r="C445" s="880"/>
      <c r="D445" s="911"/>
      <c r="E445" s="134"/>
      <c r="F445" s="135"/>
      <c r="G445" s="228"/>
      <c r="H445" s="263"/>
      <c r="I445" s="230"/>
      <c r="J445" s="231"/>
      <c r="K445" s="232"/>
      <c r="L445" s="232"/>
      <c r="M445" s="232"/>
      <c r="N445" s="232"/>
      <c r="O445" s="232"/>
      <c r="P445" s="232"/>
      <c r="Q445" s="233"/>
      <c r="R445" s="255"/>
      <c r="S445" s="255"/>
      <c r="T445" s="258"/>
      <c r="U445" s="214">
        <f t="shared" si="107"/>
        <v>0</v>
      </c>
      <c r="V445" s="218">
        <f t="shared" si="107"/>
        <v>0</v>
      </c>
      <c r="W445" s="218">
        <f t="shared" si="107"/>
        <v>0</v>
      </c>
      <c r="X445" s="218">
        <f t="shared" si="107"/>
        <v>0</v>
      </c>
      <c r="Y445" s="212">
        <f t="shared" si="107"/>
        <v>0</v>
      </c>
      <c r="Z445" s="214">
        <f t="shared" si="105"/>
        <v>0</v>
      </c>
      <c r="AA445" s="218">
        <f t="shared" si="105"/>
        <v>0</v>
      </c>
      <c r="AB445" s="218">
        <f t="shared" si="105"/>
        <v>0</v>
      </c>
      <c r="AC445" s="218">
        <f t="shared" si="105"/>
        <v>0</v>
      </c>
      <c r="AD445" s="212">
        <f t="shared" si="105"/>
        <v>0</v>
      </c>
      <c r="AE445" s="253"/>
      <c r="AF445" s="253"/>
      <c r="AH445" s="249">
        <f t="shared" si="108"/>
        <v>0</v>
      </c>
      <c r="AI445" s="238"/>
      <c r="AJ445" s="238"/>
      <c r="AK445" s="238"/>
      <c r="AL445" s="239"/>
      <c r="AM445" s="254"/>
      <c r="AN445" s="262"/>
      <c r="AO445" s="249">
        <f t="shared" si="97"/>
        <v>0</v>
      </c>
      <c r="AP445" s="238"/>
      <c r="AQ445" s="238"/>
      <c r="AR445" s="244"/>
      <c r="AS445" s="245"/>
      <c r="AT445" s="214">
        <f t="shared" si="104"/>
        <v>0</v>
      </c>
      <c r="AU445" s="238"/>
      <c r="AV445" s="238"/>
      <c r="AW445" s="238"/>
      <c r="AX445" s="239"/>
      <c r="AY445" s="249">
        <f t="shared" si="98"/>
        <v>0</v>
      </c>
      <c r="AZ445" s="238"/>
      <c r="BA445" s="238"/>
      <c r="BB445" s="244"/>
      <c r="BC445" s="248"/>
      <c r="BD445" s="254"/>
      <c r="BE445" s="252"/>
      <c r="BF445" s="249">
        <f t="shared" si="99"/>
        <v>0</v>
      </c>
      <c r="BG445" s="238"/>
      <c r="BH445" s="238"/>
      <c r="BI445" s="238"/>
      <c r="BJ445" s="239"/>
      <c r="BK445" s="249">
        <f t="shared" si="100"/>
        <v>0</v>
      </c>
      <c r="BL445" s="238"/>
      <c r="BM445" s="238"/>
      <c r="BN445" s="244"/>
      <c r="BO445" s="248"/>
      <c r="BP445" s="223">
        <f t="shared" si="101"/>
        <v>0</v>
      </c>
      <c r="BQ445" s="238"/>
      <c r="BR445" s="238"/>
      <c r="BS445" s="238"/>
      <c r="BT445" s="246"/>
      <c r="BU445" s="249">
        <f t="shared" si="102"/>
        <v>0</v>
      </c>
      <c r="BV445" s="238"/>
      <c r="BW445" s="238"/>
      <c r="BX445" s="244"/>
      <c r="BY445" s="248"/>
      <c r="CA445" s="222">
        <v>423</v>
      </c>
      <c r="CF445" s="216">
        <f t="shared" si="106"/>
        <v>0</v>
      </c>
    </row>
    <row r="446" spans="1:84" x14ac:dyDescent="0.15">
      <c r="A446" s="213">
        <f t="shared" si="96"/>
        <v>432</v>
      </c>
      <c r="B446" s="236"/>
      <c r="C446" s="880"/>
      <c r="D446" s="133"/>
      <c r="E446" s="134"/>
      <c r="F446" s="135"/>
      <c r="G446" s="224"/>
      <c r="H446" s="263"/>
      <c r="I446" s="230"/>
      <c r="J446" s="231"/>
      <c r="K446" s="232"/>
      <c r="L446" s="232"/>
      <c r="M446" s="232"/>
      <c r="N446" s="232"/>
      <c r="O446" s="232"/>
      <c r="P446" s="232"/>
      <c r="Q446" s="233"/>
      <c r="R446" s="255"/>
      <c r="S446" s="255"/>
      <c r="T446" s="258"/>
      <c r="U446" s="214">
        <f t="shared" si="107"/>
        <v>0</v>
      </c>
      <c r="V446" s="218">
        <f t="shared" si="107"/>
        <v>0</v>
      </c>
      <c r="W446" s="218">
        <f t="shared" si="107"/>
        <v>0</v>
      </c>
      <c r="X446" s="218">
        <f t="shared" si="107"/>
        <v>0</v>
      </c>
      <c r="Y446" s="212">
        <f t="shared" si="107"/>
        <v>0</v>
      </c>
      <c r="Z446" s="214">
        <f t="shared" si="105"/>
        <v>0</v>
      </c>
      <c r="AA446" s="218">
        <f t="shared" si="105"/>
        <v>0</v>
      </c>
      <c r="AB446" s="218">
        <f t="shared" si="105"/>
        <v>0</v>
      </c>
      <c r="AC446" s="218">
        <f t="shared" si="105"/>
        <v>0</v>
      </c>
      <c r="AD446" s="212">
        <f t="shared" si="105"/>
        <v>0</v>
      </c>
      <c r="AE446" s="252"/>
      <c r="AF446" s="252"/>
      <c r="AH446" s="249">
        <f t="shared" si="108"/>
        <v>0</v>
      </c>
      <c r="AI446" s="238"/>
      <c r="AJ446" s="238"/>
      <c r="AK446" s="238"/>
      <c r="AL446" s="239"/>
      <c r="AM446" s="254"/>
      <c r="AN446" s="262"/>
      <c r="AO446" s="249">
        <f t="shared" si="97"/>
        <v>0</v>
      </c>
      <c r="AP446" s="238"/>
      <c r="AQ446" s="238"/>
      <c r="AR446" s="238"/>
      <c r="AS446" s="242"/>
      <c r="AT446" s="214">
        <f t="shared" si="104"/>
        <v>0</v>
      </c>
      <c r="AU446" s="238"/>
      <c r="AV446" s="238"/>
      <c r="AW446" s="238"/>
      <c r="AX446" s="239"/>
      <c r="AY446" s="249">
        <f t="shared" si="98"/>
        <v>0</v>
      </c>
      <c r="AZ446" s="238"/>
      <c r="BA446" s="238"/>
      <c r="BB446" s="238"/>
      <c r="BC446" s="246"/>
      <c r="BD446" s="254"/>
      <c r="BE446" s="252"/>
      <c r="BF446" s="249">
        <f t="shared" si="99"/>
        <v>0</v>
      </c>
      <c r="BG446" s="238"/>
      <c r="BH446" s="238"/>
      <c r="BI446" s="238"/>
      <c r="BJ446" s="239"/>
      <c r="BK446" s="249">
        <f t="shared" si="100"/>
        <v>0</v>
      </c>
      <c r="BL446" s="238"/>
      <c r="BM446" s="238"/>
      <c r="BN446" s="238"/>
      <c r="BO446" s="246"/>
      <c r="BP446" s="223">
        <f t="shared" si="101"/>
        <v>0</v>
      </c>
      <c r="BQ446" s="238"/>
      <c r="BR446" s="238"/>
      <c r="BS446" s="238"/>
      <c r="BT446" s="246"/>
      <c r="BU446" s="249">
        <f t="shared" si="102"/>
        <v>0</v>
      </c>
      <c r="BV446" s="238"/>
      <c r="BW446" s="238"/>
      <c r="BX446" s="238"/>
      <c r="BY446" s="246"/>
      <c r="CA446" s="222">
        <v>424</v>
      </c>
      <c r="CF446" s="216">
        <f t="shared" si="106"/>
        <v>0</v>
      </c>
    </row>
    <row r="447" spans="1:84" x14ac:dyDescent="0.15">
      <c r="A447" s="213">
        <f t="shared" si="96"/>
        <v>433</v>
      </c>
      <c r="B447" s="236"/>
      <c r="C447" s="880"/>
      <c r="D447" s="133"/>
      <c r="E447" s="134"/>
      <c r="F447" s="135"/>
      <c r="G447" s="224"/>
      <c r="H447" s="263"/>
      <c r="I447" s="230"/>
      <c r="J447" s="231"/>
      <c r="K447" s="232"/>
      <c r="L447" s="232"/>
      <c r="M447" s="232"/>
      <c r="N447" s="232"/>
      <c r="O447" s="232"/>
      <c r="P447" s="232"/>
      <c r="Q447" s="233"/>
      <c r="R447" s="255"/>
      <c r="S447" s="255"/>
      <c r="T447" s="258"/>
      <c r="U447" s="214">
        <f t="shared" si="107"/>
        <v>0</v>
      </c>
      <c r="V447" s="218">
        <f t="shared" si="107"/>
        <v>0</v>
      </c>
      <c r="W447" s="218">
        <f t="shared" si="107"/>
        <v>0</v>
      </c>
      <c r="X447" s="218">
        <f t="shared" si="107"/>
        <v>0</v>
      </c>
      <c r="Y447" s="212">
        <f t="shared" si="107"/>
        <v>0</v>
      </c>
      <c r="Z447" s="214">
        <f t="shared" ref="Z447:AD477" si="109">AT447+AY447+BF447+BK447+BP447+BU447</f>
        <v>0</v>
      </c>
      <c r="AA447" s="218">
        <f t="shared" si="109"/>
        <v>0</v>
      </c>
      <c r="AB447" s="218">
        <f t="shared" si="109"/>
        <v>0</v>
      </c>
      <c r="AC447" s="218">
        <f t="shared" si="109"/>
        <v>0</v>
      </c>
      <c r="AD447" s="212">
        <f t="shared" si="109"/>
        <v>0</v>
      </c>
      <c r="AE447" s="252"/>
      <c r="AF447" s="252"/>
      <c r="AH447" s="249">
        <f t="shared" si="108"/>
        <v>0</v>
      </c>
      <c r="AI447" s="238"/>
      <c r="AJ447" s="238"/>
      <c r="AK447" s="238"/>
      <c r="AL447" s="239"/>
      <c r="AM447" s="254"/>
      <c r="AN447" s="262"/>
      <c r="AO447" s="249">
        <f t="shared" si="97"/>
        <v>0</v>
      </c>
      <c r="AP447" s="238"/>
      <c r="AQ447" s="238"/>
      <c r="AR447" s="238"/>
      <c r="AS447" s="242"/>
      <c r="AT447" s="214">
        <f t="shared" si="104"/>
        <v>0</v>
      </c>
      <c r="AU447" s="238"/>
      <c r="AV447" s="238"/>
      <c r="AW447" s="238"/>
      <c r="AX447" s="239"/>
      <c r="AY447" s="249">
        <f t="shared" si="98"/>
        <v>0</v>
      </c>
      <c r="AZ447" s="238"/>
      <c r="BA447" s="238"/>
      <c r="BB447" s="238"/>
      <c r="BC447" s="246"/>
      <c r="BD447" s="254"/>
      <c r="BE447" s="252"/>
      <c r="BF447" s="249">
        <f t="shared" si="99"/>
        <v>0</v>
      </c>
      <c r="BG447" s="238"/>
      <c r="BH447" s="238"/>
      <c r="BI447" s="238"/>
      <c r="BJ447" s="239"/>
      <c r="BK447" s="249">
        <f t="shared" si="100"/>
        <v>0</v>
      </c>
      <c r="BL447" s="238"/>
      <c r="BM447" s="238"/>
      <c r="BN447" s="238"/>
      <c r="BO447" s="246"/>
      <c r="BP447" s="223">
        <f t="shared" si="101"/>
        <v>0</v>
      </c>
      <c r="BQ447" s="238"/>
      <c r="BR447" s="238"/>
      <c r="BS447" s="238"/>
      <c r="BT447" s="246"/>
      <c r="BU447" s="249">
        <f t="shared" si="102"/>
        <v>0</v>
      </c>
      <c r="BV447" s="238"/>
      <c r="BW447" s="238"/>
      <c r="BX447" s="238"/>
      <c r="BY447" s="246"/>
      <c r="CA447" s="222">
        <v>425</v>
      </c>
      <c r="CF447" s="216">
        <f t="shared" si="106"/>
        <v>0</v>
      </c>
    </row>
    <row r="448" spans="1:84" x14ac:dyDescent="0.15">
      <c r="A448" s="213">
        <f t="shared" si="96"/>
        <v>434</v>
      </c>
      <c r="B448" s="236"/>
      <c r="C448" s="880"/>
      <c r="D448" s="133"/>
      <c r="E448" s="134"/>
      <c r="F448" s="135"/>
      <c r="G448" s="224"/>
      <c r="H448" s="263"/>
      <c r="I448" s="230"/>
      <c r="J448" s="231"/>
      <c r="K448" s="232"/>
      <c r="L448" s="232"/>
      <c r="M448" s="232"/>
      <c r="N448" s="232"/>
      <c r="O448" s="232"/>
      <c r="P448" s="232"/>
      <c r="Q448" s="233"/>
      <c r="R448" s="255"/>
      <c r="S448" s="255"/>
      <c r="T448" s="258"/>
      <c r="U448" s="214">
        <f t="shared" si="107"/>
        <v>0</v>
      </c>
      <c r="V448" s="218">
        <f t="shared" si="107"/>
        <v>0</v>
      </c>
      <c r="W448" s="218">
        <f t="shared" si="107"/>
        <v>0</v>
      </c>
      <c r="X448" s="218">
        <f t="shared" si="107"/>
        <v>0</v>
      </c>
      <c r="Y448" s="212">
        <f t="shared" si="107"/>
        <v>0</v>
      </c>
      <c r="Z448" s="214">
        <f t="shared" si="109"/>
        <v>0</v>
      </c>
      <c r="AA448" s="218">
        <f t="shared" si="109"/>
        <v>0</v>
      </c>
      <c r="AB448" s="218">
        <f t="shared" si="109"/>
        <v>0</v>
      </c>
      <c r="AC448" s="218">
        <f t="shared" si="109"/>
        <v>0</v>
      </c>
      <c r="AD448" s="212">
        <f t="shared" si="109"/>
        <v>0</v>
      </c>
      <c r="AE448" s="252"/>
      <c r="AF448" s="252"/>
      <c r="AH448" s="249">
        <f t="shared" si="108"/>
        <v>0</v>
      </c>
      <c r="AI448" s="238"/>
      <c r="AJ448" s="238"/>
      <c r="AK448" s="238"/>
      <c r="AL448" s="239"/>
      <c r="AM448" s="254"/>
      <c r="AN448" s="262"/>
      <c r="AO448" s="249">
        <f t="shared" si="97"/>
        <v>0</v>
      </c>
      <c r="AP448" s="238"/>
      <c r="AQ448" s="238"/>
      <c r="AR448" s="238"/>
      <c r="AS448" s="242"/>
      <c r="AT448" s="214">
        <f t="shared" si="104"/>
        <v>0</v>
      </c>
      <c r="AU448" s="238"/>
      <c r="AV448" s="238"/>
      <c r="AW448" s="238"/>
      <c r="AX448" s="239"/>
      <c r="AY448" s="249">
        <f t="shared" si="98"/>
        <v>0</v>
      </c>
      <c r="AZ448" s="238"/>
      <c r="BA448" s="238"/>
      <c r="BB448" s="238"/>
      <c r="BC448" s="246"/>
      <c r="BD448" s="254"/>
      <c r="BE448" s="252"/>
      <c r="BF448" s="249">
        <f t="shared" si="99"/>
        <v>0</v>
      </c>
      <c r="BG448" s="238"/>
      <c r="BH448" s="238"/>
      <c r="BI448" s="238"/>
      <c r="BJ448" s="239"/>
      <c r="BK448" s="249">
        <f t="shared" si="100"/>
        <v>0</v>
      </c>
      <c r="BL448" s="238"/>
      <c r="BM448" s="238"/>
      <c r="BN448" s="238"/>
      <c r="BO448" s="246"/>
      <c r="BP448" s="223">
        <f t="shared" si="101"/>
        <v>0</v>
      </c>
      <c r="BQ448" s="238"/>
      <c r="BR448" s="238"/>
      <c r="BS448" s="238"/>
      <c r="BT448" s="246"/>
      <c r="BU448" s="249">
        <f t="shared" si="102"/>
        <v>0</v>
      </c>
      <c r="BV448" s="238"/>
      <c r="BW448" s="238"/>
      <c r="BX448" s="238"/>
      <c r="BY448" s="246"/>
      <c r="CA448" s="222">
        <v>426</v>
      </c>
      <c r="CF448" s="216">
        <f t="shared" si="106"/>
        <v>0</v>
      </c>
    </row>
    <row r="449" spans="1:84" x14ac:dyDescent="0.15">
      <c r="A449" s="213">
        <f t="shared" si="96"/>
        <v>435</v>
      </c>
      <c r="B449" s="236"/>
      <c r="C449" s="880"/>
      <c r="D449" s="133"/>
      <c r="E449" s="134"/>
      <c r="F449" s="135"/>
      <c r="G449" s="224"/>
      <c r="H449" s="263"/>
      <c r="I449" s="230"/>
      <c r="J449" s="231"/>
      <c r="K449" s="232"/>
      <c r="L449" s="232"/>
      <c r="M449" s="232"/>
      <c r="N449" s="232"/>
      <c r="O449" s="232"/>
      <c r="P449" s="232"/>
      <c r="Q449" s="233"/>
      <c r="R449" s="255"/>
      <c r="S449" s="255"/>
      <c r="T449" s="258"/>
      <c r="U449" s="214">
        <f t="shared" si="107"/>
        <v>0</v>
      </c>
      <c r="V449" s="218">
        <f t="shared" si="107"/>
        <v>0</v>
      </c>
      <c r="W449" s="218">
        <f t="shared" si="107"/>
        <v>0</v>
      </c>
      <c r="X449" s="218">
        <f t="shared" si="107"/>
        <v>0</v>
      </c>
      <c r="Y449" s="212">
        <f t="shared" si="107"/>
        <v>0</v>
      </c>
      <c r="Z449" s="214">
        <f t="shared" si="109"/>
        <v>0</v>
      </c>
      <c r="AA449" s="218">
        <f t="shared" si="109"/>
        <v>0</v>
      </c>
      <c r="AB449" s="218">
        <f t="shared" si="109"/>
        <v>0</v>
      </c>
      <c r="AC449" s="218">
        <f t="shared" si="109"/>
        <v>0</v>
      </c>
      <c r="AD449" s="212">
        <f t="shared" si="109"/>
        <v>0</v>
      </c>
      <c r="AE449" s="252"/>
      <c r="AF449" s="252"/>
      <c r="AH449" s="249">
        <f t="shared" si="108"/>
        <v>0</v>
      </c>
      <c r="AI449" s="238"/>
      <c r="AJ449" s="238"/>
      <c r="AK449" s="238"/>
      <c r="AL449" s="239"/>
      <c r="AM449" s="254"/>
      <c r="AN449" s="262"/>
      <c r="AO449" s="249">
        <f t="shared" si="97"/>
        <v>0</v>
      </c>
      <c r="AP449" s="238"/>
      <c r="AQ449" s="238"/>
      <c r="AR449" s="238"/>
      <c r="AS449" s="242"/>
      <c r="AT449" s="214">
        <f t="shared" si="104"/>
        <v>0</v>
      </c>
      <c r="AU449" s="238"/>
      <c r="AV449" s="238"/>
      <c r="AW449" s="238"/>
      <c r="AX449" s="239"/>
      <c r="AY449" s="249">
        <f t="shared" si="98"/>
        <v>0</v>
      </c>
      <c r="AZ449" s="238"/>
      <c r="BA449" s="238"/>
      <c r="BB449" s="238"/>
      <c r="BC449" s="246"/>
      <c r="BD449" s="254"/>
      <c r="BE449" s="252"/>
      <c r="BF449" s="249">
        <f t="shared" si="99"/>
        <v>0</v>
      </c>
      <c r="BG449" s="238"/>
      <c r="BH449" s="238"/>
      <c r="BI449" s="238"/>
      <c r="BJ449" s="239"/>
      <c r="BK449" s="249">
        <f t="shared" si="100"/>
        <v>0</v>
      </c>
      <c r="BL449" s="238"/>
      <c r="BM449" s="238"/>
      <c r="BN449" s="238"/>
      <c r="BO449" s="246"/>
      <c r="BP449" s="223">
        <f t="shared" si="101"/>
        <v>0</v>
      </c>
      <c r="BQ449" s="238"/>
      <c r="BR449" s="238"/>
      <c r="BS449" s="238"/>
      <c r="BT449" s="246"/>
      <c r="BU449" s="249">
        <f t="shared" si="102"/>
        <v>0</v>
      </c>
      <c r="BV449" s="238"/>
      <c r="BW449" s="238"/>
      <c r="BX449" s="238"/>
      <c r="BY449" s="246"/>
      <c r="CA449" s="222">
        <v>427</v>
      </c>
      <c r="CF449" s="216">
        <f t="shared" si="106"/>
        <v>0</v>
      </c>
    </row>
    <row r="450" spans="1:84" x14ac:dyDescent="0.15">
      <c r="A450" s="213">
        <f t="shared" si="96"/>
        <v>436</v>
      </c>
      <c r="B450" s="236"/>
      <c r="C450" s="880"/>
      <c r="D450" s="133"/>
      <c r="E450" s="134"/>
      <c r="F450" s="135"/>
      <c r="G450" s="224"/>
      <c r="H450" s="263"/>
      <c r="I450" s="230"/>
      <c r="J450" s="231"/>
      <c r="K450" s="232"/>
      <c r="L450" s="232"/>
      <c r="M450" s="232"/>
      <c r="N450" s="232"/>
      <c r="O450" s="232"/>
      <c r="P450" s="232"/>
      <c r="Q450" s="233"/>
      <c r="R450" s="255"/>
      <c r="S450" s="255"/>
      <c r="T450" s="258"/>
      <c r="U450" s="214">
        <f t="shared" si="107"/>
        <v>0</v>
      </c>
      <c r="V450" s="218">
        <f t="shared" si="107"/>
        <v>0</v>
      </c>
      <c r="W450" s="218">
        <f t="shared" si="107"/>
        <v>0</v>
      </c>
      <c r="X450" s="218">
        <f t="shared" si="107"/>
        <v>0</v>
      </c>
      <c r="Y450" s="212">
        <f t="shared" si="107"/>
        <v>0</v>
      </c>
      <c r="Z450" s="214">
        <f t="shared" si="109"/>
        <v>0</v>
      </c>
      <c r="AA450" s="218">
        <f t="shared" si="109"/>
        <v>0</v>
      </c>
      <c r="AB450" s="218">
        <f t="shared" si="109"/>
        <v>0</v>
      </c>
      <c r="AC450" s="218">
        <f t="shared" si="109"/>
        <v>0</v>
      </c>
      <c r="AD450" s="212">
        <f t="shared" si="109"/>
        <v>0</v>
      </c>
      <c r="AE450" s="252"/>
      <c r="AF450" s="252"/>
      <c r="AH450" s="249">
        <f t="shared" si="108"/>
        <v>0</v>
      </c>
      <c r="AI450" s="238"/>
      <c r="AJ450" s="238"/>
      <c r="AK450" s="238"/>
      <c r="AL450" s="239"/>
      <c r="AM450" s="254"/>
      <c r="AN450" s="262"/>
      <c r="AO450" s="249">
        <f t="shared" si="97"/>
        <v>0</v>
      </c>
      <c r="AP450" s="238"/>
      <c r="AQ450" s="238"/>
      <c r="AR450" s="238"/>
      <c r="AS450" s="242"/>
      <c r="AT450" s="214">
        <f t="shared" si="104"/>
        <v>0</v>
      </c>
      <c r="AU450" s="238"/>
      <c r="AV450" s="238"/>
      <c r="AW450" s="238"/>
      <c r="AX450" s="239"/>
      <c r="AY450" s="249">
        <f t="shared" si="98"/>
        <v>0</v>
      </c>
      <c r="AZ450" s="238"/>
      <c r="BA450" s="238"/>
      <c r="BB450" s="238"/>
      <c r="BC450" s="246"/>
      <c r="BD450" s="254"/>
      <c r="BE450" s="252"/>
      <c r="BF450" s="249">
        <f t="shared" si="99"/>
        <v>0</v>
      </c>
      <c r="BG450" s="238"/>
      <c r="BH450" s="238"/>
      <c r="BI450" s="238"/>
      <c r="BJ450" s="239"/>
      <c r="BK450" s="249">
        <f t="shared" si="100"/>
        <v>0</v>
      </c>
      <c r="BL450" s="238"/>
      <c r="BM450" s="238"/>
      <c r="BN450" s="238"/>
      <c r="BO450" s="246"/>
      <c r="BP450" s="223">
        <f t="shared" si="101"/>
        <v>0</v>
      </c>
      <c r="BQ450" s="238"/>
      <c r="BR450" s="238"/>
      <c r="BS450" s="238"/>
      <c r="BT450" s="246"/>
      <c r="BU450" s="249">
        <f t="shared" si="102"/>
        <v>0</v>
      </c>
      <c r="BV450" s="238"/>
      <c r="BW450" s="238"/>
      <c r="BX450" s="238"/>
      <c r="BY450" s="246"/>
      <c r="CA450" s="222">
        <v>428</v>
      </c>
      <c r="CF450" s="216">
        <f t="shared" si="106"/>
        <v>0</v>
      </c>
    </row>
    <row r="451" spans="1:84" x14ac:dyDescent="0.15">
      <c r="A451" s="213">
        <f t="shared" si="96"/>
        <v>437</v>
      </c>
      <c r="B451" s="236"/>
      <c r="C451" s="880"/>
      <c r="D451" s="133"/>
      <c r="E451" s="134"/>
      <c r="F451" s="135"/>
      <c r="G451" s="224"/>
      <c r="H451" s="263"/>
      <c r="I451" s="230"/>
      <c r="J451" s="231"/>
      <c r="K451" s="232"/>
      <c r="L451" s="232"/>
      <c r="M451" s="232"/>
      <c r="N451" s="232"/>
      <c r="O451" s="232"/>
      <c r="P451" s="232"/>
      <c r="Q451" s="233"/>
      <c r="R451" s="255"/>
      <c r="S451" s="255"/>
      <c r="T451" s="258"/>
      <c r="U451" s="214">
        <f t="shared" si="107"/>
        <v>0</v>
      </c>
      <c r="V451" s="218">
        <f t="shared" si="107"/>
        <v>0</v>
      </c>
      <c r="W451" s="218">
        <f t="shared" si="107"/>
        <v>0</v>
      </c>
      <c r="X451" s="218">
        <f t="shared" si="107"/>
        <v>0</v>
      </c>
      <c r="Y451" s="212">
        <f t="shared" si="107"/>
        <v>0</v>
      </c>
      <c r="Z451" s="214">
        <f t="shared" si="109"/>
        <v>0</v>
      </c>
      <c r="AA451" s="218">
        <f t="shared" si="109"/>
        <v>0</v>
      </c>
      <c r="AB451" s="218">
        <f t="shared" si="109"/>
        <v>0</v>
      </c>
      <c r="AC451" s="218">
        <f t="shared" si="109"/>
        <v>0</v>
      </c>
      <c r="AD451" s="212">
        <f t="shared" si="109"/>
        <v>0</v>
      </c>
      <c r="AE451" s="252"/>
      <c r="AF451" s="252"/>
      <c r="AH451" s="249">
        <f t="shared" si="108"/>
        <v>0</v>
      </c>
      <c r="AI451" s="238"/>
      <c r="AJ451" s="238"/>
      <c r="AK451" s="238"/>
      <c r="AL451" s="239"/>
      <c r="AM451" s="254"/>
      <c r="AN451" s="262"/>
      <c r="AO451" s="249">
        <f t="shared" si="97"/>
        <v>0</v>
      </c>
      <c r="AP451" s="238"/>
      <c r="AQ451" s="238"/>
      <c r="AR451" s="238"/>
      <c r="AS451" s="242"/>
      <c r="AT451" s="214">
        <f t="shared" si="104"/>
        <v>0</v>
      </c>
      <c r="AU451" s="238"/>
      <c r="AV451" s="238"/>
      <c r="AW451" s="238"/>
      <c r="AX451" s="239"/>
      <c r="AY451" s="249">
        <f t="shared" si="98"/>
        <v>0</v>
      </c>
      <c r="AZ451" s="238"/>
      <c r="BA451" s="238"/>
      <c r="BB451" s="238"/>
      <c r="BC451" s="246"/>
      <c r="BD451" s="254"/>
      <c r="BE451" s="252"/>
      <c r="BF451" s="249">
        <f t="shared" si="99"/>
        <v>0</v>
      </c>
      <c r="BG451" s="238"/>
      <c r="BH451" s="238"/>
      <c r="BI451" s="238"/>
      <c r="BJ451" s="239"/>
      <c r="BK451" s="249">
        <f t="shared" si="100"/>
        <v>0</v>
      </c>
      <c r="BL451" s="238"/>
      <c r="BM451" s="238"/>
      <c r="BN451" s="238"/>
      <c r="BO451" s="246"/>
      <c r="BP451" s="223">
        <f t="shared" si="101"/>
        <v>0</v>
      </c>
      <c r="BQ451" s="238"/>
      <c r="BR451" s="238"/>
      <c r="BS451" s="238"/>
      <c r="BT451" s="246"/>
      <c r="BU451" s="249">
        <f t="shared" si="102"/>
        <v>0</v>
      </c>
      <c r="BV451" s="238"/>
      <c r="BW451" s="238"/>
      <c r="BX451" s="238"/>
      <c r="BY451" s="246"/>
      <c r="CA451" s="222">
        <v>429</v>
      </c>
      <c r="CF451" s="216">
        <f t="shared" si="106"/>
        <v>0</v>
      </c>
    </row>
    <row r="452" spans="1:84" x14ac:dyDescent="0.15">
      <c r="A452" s="213">
        <f t="shared" si="96"/>
        <v>438</v>
      </c>
      <c r="B452" s="236"/>
      <c r="C452" s="880"/>
      <c r="D452" s="133"/>
      <c r="E452" s="134"/>
      <c r="F452" s="135"/>
      <c r="G452" s="225"/>
      <c r="H452" s="263"/>
      <c r="I452" s="230"/>
      <c r="J452" s="231"/>
      <c r="K452" s="232"/>
      <c r="L452" s="232"/>
      <c r="M452" s="232"/>
      <c r="N452" s="232"/>
      <c r="O452" s="232"/>
      <c r="P452" s="232"/>
      <c r="Q452" s="233"/>
      <c r="R452" s="255"/>
      <c r="S452" s="255"/>
      <c r="T452" s="284"/>
      <c r="U452" s="214">
        <f t="shared" si="107"/>
        <v>0</v>
      </c>
      <c r="V452" s="218">
        <f t="shared" si="107"/>
        <v>0</v>
      </c>
      <c r="W452" s="218">
        <f t="shared" si="107"/>
        <v>0</v>
      </c>
      <c r="X452" s="218">
        <f t="shared" si="107"/>
        <v>0</v>
      </c>
      <c r="Y452" s="212">
        <f t="shared" si="107"/>
        <v>0</v>
      </c>
      <c r="Z452" s="214">
        <f t="shared" si="109"/>
        <v>0</v>
      </c>
      <c r="AA452" s="218">
        <f t="shared" si="109"/>
        <v>0</v>
      </c>
      <c r="AB452" s="218">
        <f t="shared" si="109"/>
        <v>0</v>
      </c>
      <c r="AC452" s="218">
        <f t="shared" si="109"/>
        <v>0</v>
      </c>
      <c r="AD452" s="212">
        <f t="shared" si="109"/>
        <v>0</v>
      </c>
      <c r="AE452" s="252"/>
      <c r="AF452" s="252"/>
      <c r="AH452" s="249">
        <f t="shared" si="108"/>
        <v>0</v>
      </c>
      <c r="AI452" s="238"/>
      <c r="AJ452" s="238"/>
      <c r="AK452" s="238"/>
      <c r="AL452" s="239"/>
      <c r="AM452" s="254"/>
      <c r="AN452" s="262"/>
      <c r="AO452" s="249">
        <f t="shared" si="97"/>
        <v>0</v>
      </c>
      <c r="AP452" s="238"/>
      <c r="AQ452" s="238"/>
      <c r="AR452" s="238"/>
      <c r="AS452" s="242"/>
      <c r="AT452" s="214">
        <f t="shared" si="104"/>
        <v>0</v>
      </c>
      <c r="AU452" s="238"/>
      <c r="AV452" s="238"/>
      <c r="AW452" s="238"/>
      <c r="AX452" s="239"/>
      <c r="AY452" s="249">
        <f t="shared" si="98"/>
        <v>0</v>
      </c>
      <c r="AZ452" s="238"/>
      <c r="BA452" s="238"/>
      <c r="BB452" s="238"/>
      <c r="BC452" s="246"/>
      <c r="BD452" s="254"/>
      <c r="BE452" s="252"/>
      <c r="BF452" s="249">
        <f t="shared" si="99"/>
        <v>0</v>
      </c>
      <c r="BG452" s="238"/>
      <c r="BH452" s="238"/>
      <c r="BI452" s="238"/>
      <c r="BJ452" s="239"/>
      <c r="BK452" s="249">
        <f t="shared" si="100"/>
        <v>0</v>
      </c>
      <c r="BL452" s="238"/>
      <c r="BM452" s="238"/>
      <c r="BN452" s="238"/>
      <c r="BO452" s="246"/>
      <c r="BP452" s="223">
        <f t="shared" si="101"/>
        <v>0</v>
      </c>
      <c r="BQ452" s="238"/>
      <c r="BR452" s="238"/>
      <c r="BS452" s="238"/>
      <c r="BT452" s="246"/>
      <c r="BU452" s="249">
        <f t="shared" si="102"/>
        <v>0</v>
      </c>
      <c r="BV452" s="238"/>
      <c r="BW452" s="238"/>
      <c r="BX452" s="238"/>
      <c r="BY452" s="246"/>
      <c r="CA452" s="222">
        <v>430</v>
      </c>
      <c r="CF452" s="216">
        <f t="shared" si="106"/>
        <v>0</v>
      </c>
    </row>
    <row r="453" spans="1:84" x14ac:dyDescent="0.15">
      <c r="A453" s="213">
        <f t="shared" si="96"/>
        <v>439</v>
      </c>
      <c r="B453" s="236"/>
      <c r="C453" s="881"/>
      <c r="D453" s="882"/>
      <c r="E453" s="883"/>
      <c r="F453" s="884"/>
      <c r="G453" s="225"/>
      <c r="H453" s="263"/>
      <c r="I453" s="230"/>
      <c r="J453" s="231"/>
      <c r="K453" s="232"/>
      <c r="L453" s="232"/>
      <c r="M453" s="232"/>
      <c r="N453" s="232"/>
      <c r="O453" s="232"/>
      <c r="P453" s="232"/>
      <c r="Q453" s="233"/>
      <c r="R453" s="255"/>
      <c r="S453" s="255"/>
      <c r="T453" s="258"/>
      <c r="U453" s="214">
        <f t="shared" si="107"/>
        <v>0</v>
      </c>
      <c r="V453" s="218">
        <f t="shared" si="107"/>
        <v>0</v>
      </c>
      <c r="W453" s="218">
        <f t="shared" si="107"/>
        <v>0</v>
      </c>
      <c r="X453" s="218">
        <f t="shared" si="107"/>
        <v>0</v>
      </c>
      <c r="Y453" s="212">
        <f t="shared" si="107"/>
        <v>0</v>
      </c>
      <c r="Z453" s="214">
        <f t="shared" si="109"/>
        <v>0</v>
      </c>
      <c r="AA453" s="218">
        <f t="shared" si="109"/>
        <v>0</v>
      </c>
      <c r="AB453" s="218">
        <f t="shared" si="109"/>
        <v>0</v>
      </c>
      <c r="AC453" s="218">
        <f t="shared" si="109"/>
        <v>0</v>
      </c>
      <c r="AD453" s="212">
        <f t="shared" si="109"/>
        <v>0</v>
      </c>
      <c r="AE453" s="252"/>
      <c r="AF453" s="252"/>
      <c r="AH453" s="249">
        <f t="shared" si="108"/>
        <v>0</v>
      </c>
      <c r="AI453" s="238"/>
      <c r="AJ453" s="238"/>
      <c r="AK453" s="238"/>
      <c r="AL453" s="239"/>
      <c r="AM453" s="254"/>
      <c r="AN453" s="262"/>
      <c r="AO453" s="249">
        <f t="shared" si="97"/>
        <v>0</v>
      </c>
      <c r="AP453" s="238"/>
      <c r="AQ453" s="238"/>
      <c r="AR453" s="238"/>
      <c r="AS453" s="242"/>
      <c r="AT453" s="214">
        <f t="shared" si="104"/>
        <v>0</v>
      </c>
      <c r="AU453" s="238"/>
      <c r="AV453" s="238"/>
      <c r="AW453" s="238"/>
      <c r="AX453" s="239"/>
      <c r="AY453" s="249">
        <f t="shared" si="98"/>
        <v>0</v>
      </c>
      <c r="AZ453" s="238"/>
      <c r="BA453" s="238"/>
      <c r="BB453" s="238"/>
      <c r="BC453" s="246"/>
      <c r="BD453" s="254"/>
      <c r="BE453" s="252"/>
      <c r="BF453" s="249">
        <f t="shared" si="99"/>
        <v>0</v>
      </c>
      <c r="BG453" s="238"/>
      <c r="BH453" s="238"/>
      <c r="BI453" s="238"/>
      <c r="BJ453" s="239"/>
      <c r="BK453" s="249">
        <f t="shared" si="100"/>
        <v>0</v>
      </c>
      <c r="BL453" s="238"/>
      <c r="BM453" s="238"/>
      <c r="BN453" s="238"/>
      <c r="BO453" s="246"/>
      <c r="BP453" s="223">
        <f t="shared" si="101"/>
        <v>0</v>
      </c>
      <c r="BQ453" s="238"/>
      <c r="BR453" s="238"/>
      <c r="BS453" s="238"/>
      <c r="BT453" s="246"/>
      <c r="BU453" s="249">
        <f t="shared" si="102"/>
        <v>0</v>
      </c>
      <c r="BV453" s="238"/>
      <c r="BW453" s="238"/>
      <c r="BX453" s="238"/>
      <c r="BY453" s="246"/>
      <c r="CA453" s="222">
        <v>431</v>
      </c>
      <c r="CF453" s="216">
        <f t="shared" si="106"/>
        <v>0</v>
      </c>
    </row>
    <row r="454" spans="1:84" x14ac:dyDescent="0.15">
      <c r="A454" s="213">
        <f t="shared" si="96"/>
        <v>440</v>
      </c>
      <c r="B454" s="236"/>
      <c r="C454" s="881"/>
      <c r="D454" s="882"/>
      <c r="E454" s="883"/>
      <c r="F454" s="884"/>
      <c r="G454" s="225"/>
      <c r="H454" s="263"/>
      <c r="I454" s="230"/>
      <c r="J454" s="231"/>
      <c r="K454" s="232"/>
      <c r="L454" s="232"/>
      <c r="M454" s="232"/>
      <c r="N454" s="232"/>
      <c r="O454" s="232"/>
      <c r="P454" s="232"/>
      <c r="Q454" s="233"/>
      <c r="R454" s="255"/>
      <c r="S454" s="255"/>
      <c r="T454" s="258"/>
      <c r="U454" s="214">
        <f t="shared" si="107"/>
        <v>0</v>
      </c>
      <c r="V454" s="218">
        <f t="shared" si="107"/>
        <v>0</v>
      </c>
      <c r="W454" s="218">
        <f t="shared" si="107"/>
        <v>0</v>
      </c>
      <c r="X454" s="218">
        <f t="shared" si="107"/>
        <v>0</v>
      </c>
      <c r="Y454" s="212">
        <f t="shared" si="107"/>
        <v>0</v>
      </c>
      <c r="Z454" s="214">
        <f t="shared" si="109"/>
        <v>0</v>
      </c>
      <c r="AA454" s="218">
        <f t="shared" si="109"/>
        <v>0</v>
      </c>
      <c r="AB454" s="218">
        <f t="shared" si="109"/>
        <v>0</v>
      </c>
      <c r="AC454" s="218">
        <f t="shared" si="109"/>
        <v>0</v>
      </c>
      <c r="AD454" s="212">
        <f t="shared" si="109"/>
        <v>0</v>
      </c>
      <c r="AE454" s="252"/>
      <c r="AF454" s="252"/>
      <c r="AH454" s="249">
        <f t="shared" si="108"/>
        <v>0</v>
      </c>
      <c r="AI454" s="238"/>
      <c r="AJ454" s="238"/>
      <c r="AK454" s="238"/>
      <c r="AL454" s="239"/>
      <c r="AM454" s="254"/>
      <c r="AN454" s="262"/>
      <c r="AO454" s="249">
        <f t="shared" si="97"/>
        <v>0</v>
      </c>
      <c r="AP454" s="238"/>
      <c r="AQ454" s="238"/>
      <c r="AR454" s="238"/>
      <c r="AS454" s="242"/>
      <c r="AT454" s="214">
        <f t="shared" si="104"/>
        <v>0</v>
      </c>
      <c r="AU454" s="238"/>
      <c r="AV454" s="238"/>
      <c r="AW454" s="238"/>
      <c r="AX454" s="239"/>
      <c r="AY454" s="249">
        <f t="shared" si="98"/>
        <v>0</v>
      </c>
      <c r="AZ454" s="238"/>
      <c r="BA454" s="238"/>
      <c r="BB454" s="238"/>
      <c r="BC454" s="246"/>
      <c r="BD454" s="254"/>
      <c r="BE454" s="252"/>
      <c r="BF454" s="249">
        <f t="shared" si="99"/>
        <v>0</v>
      </c>
      <c r="BG454" s="238"/>
      <c r="BH454" s="238"/>
      <c r="BI454" s="238"/>
      <c r="BJ454" s="239"/>
      <c r="BK454" s="249">
        <f t="shared" si="100"/>
        <v>0</v>
      </c>
      <c r="BL454" s="238"/>
      <c r="BM454" s="238"/>
      <c r="BN454" s="238"/>
      <c r="BO454" s="246"/>
      <c r="BP454" s="223">
        <f t="shared" si="101"/>
        <v>0</v>
      </c>
      <c r="BQ454" s="238"/>
      <c r="BR454" s="238"/>
      <c r="BS454" s="238"/>
      <c r="BT454" s="246"/>
      <c r="BU454" s="249">
        <f t="shared" si="102"/>
        <v>0</v>
      </c>
      <c r="BV454" s="238"/>
      <c r="BW454" s="238"/>
      <c r="BX454" s="238"/>
      <c r="BY454" s="246"/>
      <c r="CA454" s="222">
        <v>432</v>
      </c>
      <c r="CF454" s="216">
        <f t="shared" si="106"/>
        <v>0</v>
      </c>
    </row>
    <row r="455" spans="1:84" x14ac:dyDescent="0.15">
      <c r="A455" s="213">
        <f t="shared" si="96"/>
        <v>441</v>
      </c>
      <c r="B455" s="236"/>
      <c r="C455" s="881"/>
      <c r="D455" s="882"/>
      <c r="E455" s="883"/>
      <c r="F455" s="884"/>
      <c r="G455" s="225"/>
      <c r="H455" s="263"/>
      <c r="I455" s="230"/>
      <c r="J455" s="231"/>
      <c r="K455" s="232"/>
      <c r="L455" s="232"/>
      <c r="M455" s="232"/>
      <c r="N455" s="232"/>
      <c r="O455" s="232"/>
      <c r="P455" s="232"/>
      <c r="Q455" s="233"/>
      <c r="R455" s="255"/>
      <c r="S455" s="255"/>
      <c r="T455" s="284"/>
      <c r="U455" s="214">
        <f t="shared" ref="U455:Y505" si="110">AH455+AO455</f>
        <v>0</v>
      </c>
      <c r="V455" s="218">
        <f t="shared" si="110"/>
        <v>0</v>
      </c>
      <c r="W455" s="218">
        <f t="shared" si="110"/>
        <v>0</v>
      </c>
      <c r="X455" s="218">
        <f t="shared" si="110"/>
        <v>0</v>
      </c>
      <c r="Y455" s="212">
        <f t="shared" si="110"/>
        <v>0</v>
      </c>
      <c r="Z455" s="214">
        <f t="shared" si="109"/>
        <v>0</v>
      </c>
      <c r="AA455" s="218">
        <f t="shared" si="109"/>
        <v>0</v>
      </c>
      <c r="AB455" s="218">
        <f t="shared" si="109"/>
        <v>0</v>
      </c>
      <c r="AC455" s="218">
        <f t="shared" si="109"/>
        <v>0</v>
      </c>
      <c r="AD455" s="212">
        <f t="shared" si="109"/>
        <v>0</v>
      </c>
      <c r="AE455" s="252"/>
      <c r="AF455" s="252"/>
      <c r="AH455" s="249">
        <f t="shared" si="108"/>
        <v>0</v>
      </c>
      <c r="AI455" s="238"/>
      <c r="AJ455" s="238"/>
      <c r="AK455" s="238"/>
      <c r="AL455" s="239"/>
      <c r="AM455" s="254"/>
      <c r="AN455" s="262"/>
      <c r="AO455" s="249">
        <f t="shared" si="97"/>
        <v>0</v>
      </c>
      <c r="AP455" s="238"/>
      <c r="AQ455" s="238"/>
      <c r="AR455" s="238"/>
      <c r="AS455" s="242"/>
      <c r="AT455" s="214">
        <f t="shared" si="104"/>
        <v>0</v>
      </c>
      <c r="AU455" s="238"/>
      <c r="AV455" s="238"/>
      <c r="AW455" s="238"/>
      <c r="AX455" s="239"/>
      <c r="AY455" s="249">
        <f t="shared" si="98"/>
        <v>0</v>
      </c>
      <c r="AZ455" s="238"/>
      <c r="BA455" s="238"/>
      <c r="BB455" s="238"/>
      <c r="BC455" s="246"/>
      <c r="BD455" s="254"/>
      <c r="BE455" s="252"/>
      <c r="BF455" s="249">
        <f t="shared" si="99"/>
        <v>0</v>
      </c>
      <c r="BG455" s="238"/>
      <c r="BH455" s="238"/>
      <c r="BI455" s="238"/>
      <c r="BJ455" s="239"/>
      <c r="BK455" s="249">
        <f t="shared" si="100"/>
        <v>0</v>
      </c>
      <c r="BL455" s="238"/>
      <c r="BM455" s="238"/>
      <c r="BN455" s="238"/>
      <c r="BO455" s="246"/>
      <c r="BP455" s="223">
        <f t="shared" si="101"/>
        <v>0</v>
      </c>
      <c r="BQ455" s="238"/>
      <c r="BR455" s="238"/>
      <c r="BS455" s="238"/>
      <c r="BT455" s="246"/>
      <c r="BU455" s="249">
        <f t="shared" si="102"/>
        <v>0</v>
      </c>
      <c r="BV455" s="238"/>
      <c r="BW455" s="238"/>
      <c r="BX455" s="238"/>
      <c r="BY455" s="246"/>
      <c r="CA455" s="222">
        <v>433</v>
      </c>
      <c r="CF455" s="216">
        <f t="shared" si="106"/>
        <v>0</v>
      </c>
    </row>
    <row r="456" spans="1:84" x14ac:dyDescent="0.15">
      <c r="A456" s="213">
        <f t="shared" si="96"/>
        <v>442</v>
      </c>
      <c r="B456" s="236"/>
      <c r="C456" s="880"/>
      <c r="D456" s="133"/>
      <c r="E456" s="134"/>
      <c r="F456" s="135"/>
      <c r="G456" s="225"/>
      <c r="H456" s="263"/>
      <c r="I456" s="230"/>
      <c r="J456" s="231"/>
      <c r="K456" s="232"/>
      <c r="L456" s="232"/>
      <c r="M456" s="232"/>
      <c r="N456" s="232"/>
      <c r="O456" s="232"/>
      <c r="P456" s="232"/>
      <c r="Q456" s="233"/>
      <c r="R456" s="255"/>
      <c r="S456" s="255"/>
      <c r="T456" s="258"/>
      <c r="U456" s="214">
        <f t="shared" si="110"/>
        <v>0</v>
      </c>
      <c r="V456" s="218">
        <f t="shared" si="110"/>
        <v>0</v>
      </c>
      <c r="W456" s="218">
        <f t="shared" si="110"/>
        <v>0</v>
      </c>
      <c r="X456" s="218">
        <f t="shared" si="110"/>
        <v>0</v>
      </c>
      <c r="Y456" s="212">
        <f t="shared" si="110"/>
        <v>0</v>
      </c>
      <c r="Z456" s="214">
        <f t="shared" si="109"/>
        <v>0</v>
      </c>
      <c r="AA456" s="218">
        <f t="shared" si="109"/>
        <v>0</v>
      </c>
      <c r="AB456" s="218">
        <f t="shared" si="109"/>
        <v>0</v>
      </c>
      <c r="AC456" s="218">
        <f t="shared" si="109"/>
        <v>0</v>
      </c>
      <c r="AD456" s="212">
        <f t="shared" si="109"/>
        <v>0</v>
      </c>
      <c r="AE456" s="252"/>
      <c r="AF456" s="252"/>
      <c r="AH456" s="249">
        <f t="shared" si="108"/>
        <v>0</v>
      </c>
      <c r="AI456" s="238"/>
      <c r="AJ456" s="238"/>
      <c r="AK456" s="238"/>
      <c r="AL456" s="239"/>
      <c r="AM456" s="254"/>
      <c r="AN456" s="262"/>
      <c r="AO456" s="249">
        <f t="shared" si="97"/>
        <v>0</v>
      </c>
      <c r="AP456" s="238"/>
      <c r="AQ456" s="238"/>
      <c r="AR456" s="238"/>
      <c r="AS456" s="242"/>
      <c r="AT456" s="214">
        <f t="shared" si="104"/>
        <v>0</v>
      </c>
      <c r="AU456" s="238"/>
      <c r="AV456" s="238"/>
      <c r="AW456" s="238"/>
      <c r="AX456" s="239"/>
      <c r="AY456" s="249">
        <f t="shared" si="98"/>
        <v>0</v>
      </c>
      <c r="AZ456" s="238"/>
      <c r="BA456" s="238"/>
      <c r="BB456" s="238"/>
      <c r="BC456" s="246"/>
      <c r="BD456" s="254"/>
      <c r="BE456" s="252"/>
      <c r="BF456" s="249">
        <f t="shared" si="99"/>
        <v>0</v>
      </c>
      <c r="BG456" s="238"/>
      <c r="BH456" s="238"/>
      <c r="BI456" s="238"/>
      <c r="BJ456" s="239"/>
      <c r="BK456" s="249">
        <f t="shared" si="100"/>
        <v>0</v>
      </c>
      <c r="BL456" s="238"/>
      <c r="BM456" s="238"/>
      <c r="BN456" s="238"/>
      <c r="BO456" s="246"/>
      <c r="BP456" s="223">
        <f t="shared" si="101"/>
        <v>0</v>
      </c>
      <c r="BQ456" s="238"/>
      <c r="BR456" s="238"/>
      <c r="BS456" s="238"/>
      <c r="BT456" s="246"/>
      <c r="BU456" s="249">
        <f t="shared" si="102"/>
        <v>0</v>
      </c>
      <c r="BV456" s="238"/>
      <c r="BW456" s="238"/>
      <c r="BX456" s="238"/>
      <c r="BY456" s="246"/>
      <c r="CA456" s="222">
        <v>434</v>
      </c>
      <c r="CF456" s="216">
        <f t="shared" si="106"/>
        <v>0</v>
      </c>
    </row>
    <row r="457" spans="1:84" x14ac:dyDescent="0.15">
      <c r="A457" s="213">
        <f t="shared" si="96"/>
        <v>443</v>
      </c>
      <c r="B457" s="236"/>
      <c r="C457" s="881"/>
      <c r="D457" s="882"/>
      <c r="E457" s="883"/>
      <c r="F457" s="884"/>
      <c r="G457" s="225"/>
      <c r="H457" s="263"/>
      <c r="I457" s="230"/>
      <c r="J457" s="231"/>
      <c r="K457" s="232"/>
      <c r="L457" s="232"/>
      <c r="M457" s="232"/>
      <c r="N457" s="232"/>
      <c r="O457" s="232"/>
      <c r="P457" s="232"/>
      <c r="Q457" s="233"/>
      <c r="R457" s="255"/>
      <c r="S457" s="255"/>
      <c r="T457" s="258"/>
      <c r="U457" s="214">
        <f t="shared" si="110"/>
        <v>0</v>
      </c>
      <c r="V457" s="218">
        <f t="shared" si="110"/>
        <v>0</v>
      </c>
      <c r="W457" s="218">
        <f t="shared" si="110"/>
        <v>0</v>
      </c>
      <c r="X457" s="218">
        <f t="shared" si="110"/>
        <v>0</v>
      </c>
      <c r="Y457" s="212">
        <f t="shared" si="110"/>
        <v>0</v>
      </c>
      <c r="Z457" s="214">
        <f t="shared" si="109"/>
        <v>0</v>
      </c>
      <c r="AA457" s="476">
        <f t="shared" si="109"/>
        <v>0</v>
      </c>
      <c r="AB457" s="476">
        <f t="shared" si="109"/>
        <v>0</v>
      </c>
      <c r="AC457" s="477">
        <f t="shared" si="109"/>
        <v>0</v>
      </c>
      <c r="AD457" s="478">
        <f t="shared" si="109"/>
        <v>0</v>
      </c>
      <c r="AE457" s="479"/>
      <c r="AF457" s="479"/>
      <c r="AH457" s="249">
        <f t="shared" si="108"/>
        <v>0</v>
      </c>
      <c r="AI457" s="238"/>
      <c r="AJ457" s="238"/>
      <c r="AK457" s="238"/>
      <c r="AL457" s="239"/>
      <c r="AM457" s="254"/>
      <c r="AN457" s="262"/>
      <c r="AO457" s="249">
        <f t="shared" si="97"/>
        <v>0</v>
      </c>
      <c r="AP457" s="480"/>
      <c r="AQ457" s="480"/>
      <c r="AR457" s="481"/>
      <c r="AS457" s="482"/>
      <c r="AT457" s="214">
        <f t="shared" si="104"/>
        <v>0</v>
      </c>
      <c r="AU457" s="238"/>
      <c r="AV457" s="238"/>
      <c r="AW457" s="238"/>
      <c r="AX457" s="239"/>
      <c r="AY457" s="249">
        <f t="shared" si="98"/>
        <v>0</v>
      </c>
      <c r="AZ457" s="480"/>
      <c r="BA457" s="480"/>
      <c r="BB457" s="481"/>
      <c r="BC457" s="484"/>
      <c r="BD457" s="254"/>
      <c r="BE457" s="252"/>
      <c r="BF457" s="249">
        <f t="shared" si="99"/>
        <v>0</v>
      </c>
      <c r="BG457" s="238"/>
      <c r="BH457" s="238"/>
      <c r="BI457" s="238"/>
      <c r="BJ457" s="239"/>
      <c r="BK457" s="249">
        <f t="shared" si="100"/>
        <v>0</v>
      </c>
      <c r="BL457" s="480"/>
      <c r="BM457" s="480"/>
      <c r="BN457" s="481"/>
      <c r="BO457" s="484"/>
      <c r="BP457" s="223">
        <f t="shared" si="101"/>
        <v>0</v>
      </c>
      <c r="BQ457" s="238"/>
      <c r="BR457" s="238"/>
      <c r="BS457" s="238"/>
      <c r="BT457" s="246"/>
      <c r="BU457" s="249">
        <f t="shared" si="102"/>
        <v>0</v>
      </c>
      <c r="BV457" s="480"/>
      <c r="BW457" s="480"/>
      <c r="BX457" s="481"/>
      <c r="BY457" s="484"/>
      <c r="CA457" s="222">
        <v>435</v>
      </c>
      <c r="CF457" s="216">
        <f t="shared" si="106"/>
        <v>0</v>
      </c>
    </row>
    <row r="458" spans="1:84" x14ac:dyDescent="0.15">
      <c r="A458" s="213">
        <f t="shared" si="96"/>
        <v>444</v>
      </c>
      <c r="B458" s="236"/>
      <c r="C458" s="881"/>
      <c r="D458" s="882"/>
      <c r="E458" s="883"/>
      <c r="F458" s="884"/>
      <c r="G458" s="225"/>
      <c r="H458" s="263"/>
      <c r="I458" s="230"/>
      <c r="J458" s="231"/>
      <c r="K458" s="232"/>
      <c r="L458" s="232"/>
      <c r="M458" s="232"/>
      <c r="N458" s="232"/>
      <c r="O458" s="232"/>
      <c r="P458" s="232"/>
      <c r="Q458" s="233"/>
      <c r="R458" s="255"/>
      <c r="S458" s="255"/>
      <c r="T458" s="912"/>
      <c r="U458" s="214">
        <f t="shared" si="110"/>
        <v>0</v>
      </c>
      <c r="V458" s="218">
        <f t="shared" si="110"/>
        <v>0</v>
      </c>
      <c r="W458" s="218">
        <f t="shared" si="110"/>
        <v>0</v>
      </c>
      <c r="X458" s="218">
        <f t="shared" si="110"/>
        <v>0</v>
      </c>
      <c r="Y458" s="212">
        <f t="shared" si="110"/>
        <v>0</v>
      </c>
      <c r="Z458" s="214">
        <f t="shared" si="109"/>
        <v>0</v>
      </c>
      <c r="AA458" s="218">
        <f t="shared" si="109"/>
        <v>0</v>
      </c>
      <c r="AB458" s="218">
        <f t="shared" si="109"/>
        <v>0</v>
      </c>
      <c r="AC458" s="218">
        <f t="shared" si="109"/>
        <v>0</v>
      </c>
      <c r="AD458" s="212">
        <f t="shared" si="109"/>
        <v>0</v>
      </c>
      <c r="AE458" s="252"/>
      <c r="AF458" s="252"/>
      <c r="AH458" s="249">
        <f t="shared" si="108"/>
        <v>0</v>
      </c>
      <c r="AI458" s="238"/>
      <c r="AJ458" s="238"/>
      <c r="AK458" s="238"/>
      <c r="AL458" s="239"/>
      <c r="AM458" s="254"/>
      <c r="AN458" s="262"/>
      <c r="AO458" s="249">
        <f t="shared" si="97"/>
        <v>0</v>
      </c>
      <c r="AP458" s="238"/>
      <c r="AQ458" s="238"/>
      <c r="AR458" s="238"/>
      <c r="AS458" s="242"/>
      <c r="AT458" s="214">
        <f t="shared" si="104"/>
        <v>0</v>
      </c>
      <c r="AU458" s="238"/>
      <c r="AV458" s="238"/>
      <c r="AW458" s="238"/>
      <c r="AX458" s="239"/>
      <c r="AY458" s="249">
        <f t="shared" si="98"/>
        <v>0</v>
      </c>
      <c r="AZ458" s="238"/>
      <c r="BA458" s="238"/>
      <c r="BB458" s="238"/>
      <c r="BC458" s="246"/>
      <c r="BD458" s="254"/>
      <c r="BE458" s="252"/>
      <c r="BF458" s="249">
        <f t="shared" si="99"/>
        <v>0</v>
      </c>
      <c r="BG458" s="238"/>
      <c r="BH458" s="238"/>
      <c r="BI458" s="238"/>
      <c r="BJ458" s="239"/>
      <c r="BK458" s="249">
        <f t="shared" si="100"/>
        <v>0</v>
      </c>
      <c r="BL458" s="238"/>
      <c r="BM458" s="238"/>
      <c r="BN458" s="238"/>
      <c r="BO458" s="246"/>
      <c r="BP458" s="223">
        <f t="shared" si="101"/>
        <v>0</v>
      </c>
      <c r="BQ458" s="238"/>
      <c r="BR458" s="238"/>
      <c r="BS458" s="238"/>
      <c r="BT458" s="246"/>
      <c r="BU458" s="249">
        <f t="shared" si="102"/>
        <v>0</v>
      </c>
      <c r="BV458" s="238"/>
      <c r="BW458" s="238"/>
      <c r="BX458" s="238"/>
      <c r="BY458" s="246"/>
      <c r="CA458" s="222">
        <v>436</v>
      </c>
      <c r="CF458" s="216">
        <f t="shared" si="106"/>
        <v>0</v>
      </c>
    </row>
    <row r="459" spans="1:84" x14ac:dyDescent="0.15">
      <c r="A459" s="213">
        <f t="shared" si="96"/>
        <v>445</v>
      </c>
      <c r="B459" s="236"/>
      <c r="C459" s="881"/>
      <c r="D459" s="882"/>
      <c r="E459" s="883"/>
      <c r="F459" s="884"/>
      <c r="G459" s="225"/>
      <c r="H459" s="263"/>
      <c r="I459" s="230"/>
      <c r="J459" s="231"/>
      <c r="K459" s="232"/>
      <c r="L459" s="232"/>
      <c r="M459" s="232"/>
      <c r="N459" s="232"/>
      <c r="O459" s="232"/>
      <c r="P459" s="232"/>
      <c r="Q459" s="233"/>
      <c r="R459" s="255"/>
      <c r="S459" s="255"/>
      <c r="T459" s="258"/>
      <c r="U459" s="214">
        <f t="shared" si="110"/>
        <v>0</v>
      </c>
      <c r="V459" s="218">
        <f t="shared" si="110"/>
        <v>0</v>
      </c>
      <c r="W459" s="218">
        <f t="shared" si="110"/>
        <v>0</v>
      </c>
      <c r="X459" s="218">
        <f t="shared" si="110"/>
        <v>0</v>
      </c>
      <c r="Y459" s="212">
        <f t="shared" si="110"/>
        <v>0</v>
      </c>
      <c r="Z459" s="214">
        <f t="shared" si="109"/>
        <v>0</v>
      </c>
      <c r="AA459" s="218">
        <f t="shared" si="109"/>
        <v>0</v>
      </c>
      <c r="AB459" s="218">
        <f t="shared" si="109"/>
        <v>0</v>
      </c>
      <c r="AC459" s="218">
        <f t="shared" si="109"/>
        <v>0</v>
      </c>
      <c r="AD459" s="212">
        <f t="shared" si="109"/>
        <v>0</v>
      </c>
      <c r="AE459" s="252"/>
      <c r="AF459" s="252"/>
      <c r="AH459" s="249">
        <f t="shared" si="108"/>
        <v>0</v>
      </c>
      <c r="AI459" s="238"/>
      <c r="AJ459" s="238"/>
      <c r="AK459" s="238"/>
      <c r="AL459" s="239"/>
      <c r="AM459" s="254"/>
      <c r="AN459" s="262"/>
      <c r="AO459" s="249">
        <f t="shared" si="97"/>
        <v>0</v>
      </c>
      <c r="AP459" s="238"/>
      <c r="AQ459" s="238"/>
      <c r="AR459" s="238"/>
      <c r="AS459" s="242"/>
      <c r="AT459" s="214">
        <f t="shared" si="104"/>
        <v>0</v>
      </c>
      <c r="AU459" s="238"/>
      <c r="AV459" s="238"/>
      <c r="AW459" s="238"/>
      <c r="AX459" s="239"/>
      <c r="AY459" s="249">
        <f t="shared" si="98"/>
        <v>0</v>
      </c>
      <c r="AZ459" s="238"/>
      <c r="BA459" s="238"/>
      <c r="BB459" s="238"/>
      <c r="BC459" s="246"/>
      <c r="BD459" s="254"/>
      <c r="BE459" s="252"/>
      <c r="BF459" s="249">
        <f t="shared" si="99"/>
        <v>0</v>
      </c>
      <c r="BG459" s="238"/>
      <c r="BH459" s="238"/>
      <c r="BI459" s="238"/>
      <c r="BJ459" s="239"/>
      <c r="BK459" s="249">
        <f t="shared" si="100"/>
        <v>0</v>
      </c>
      <c r="BL459" s="238"/>
      <c r="BM459" s="238"/>
      <c r="BN459" s="238"/>
      <c r="BO459" s="246"/>
      <c r="BP459" s="223">
        <f t="shared" si="101"/>
        <v>0</v>
      </c>
      <c r="BQ459" s="238"/>
      <c r="BR459" s="238"/>
      <c r="BS459" s="238"/>
      <c r="BT459" s="246"/>
      <c r="BU459" s="249">
        <f t="shared" si="102"/>
        <v>0</v>
      </c>
      <c r="BV459" s="238"/>
      <c r="BW459" s="238"/>
      <c r="BX459" s="238"/>
      <c r="BY459" s="246"/>
      <c r="CA459" s="222">
        <v>437</v>
      </c>
      <c r="CF459" s="216">
        <f t="shared" si="106"/>
        <v>0</v>
      </c>
    </row>
    <row r="460" spans="1:84" x14ac:dyDescent="0.15">
      <c r="A460" s="213">
        <f t="shared" si="96"/>
        <v>446</v>
      </c>
      <c r="B460" s="236"/>
      <c r="C460" s="881"/>
      <c r="D460" s="882"/>
      <c r="E460" s="883"/>
      <c r="F460" s="884"/>
      <c r="G460" s="225"/>
      <c r="H460" s="263"/>
      <c r="I460" s="230"/>
      <c r="J460" s="231"/>
      <c r="K460" s="232"/>
      <c r="L460" s="232"/>
      <c r="M460" s="232"/>
      <c r="N460" s="232"/>
      <c r="O460" s="232"/>
      <c r="P460" s="232"/>
      <c r="Q460" s="233"/>
      <c r="R460" s="255"/>
      <c r="S460" s="255"/>
      <c r="T460" s="912"/>
      <c r="U460" s="214">
        <f t="shared" si="110"/>
        <v>0</v>
      </c>
      <c r="V460" s="218">
        <f t="shared" si="110"/>
        <v>0</v>
      </c>
      <c r="W460" s="218">
        <f t="shared" si="110"/>
        <v>0</v>
      </c>
      <c r="X460" s="218">
        <f t="shared" si="110"/>
        <v>0</v>
      </c>
      <c r="Y460" s="212">
        <f t="shared" si="110"/>
        <v>0</v>
      </c>
      <c r="Z460" s="214">
        <f t="shared" si="109"/>
        <v>0</v>
      </c>
      <c r="AA460" s="218">
        <f t="shared" si="109"/>
        <v>0</v>
      </c>
      <c r="AB460" s="218">
        <f t="shared" si="109"/>
        <v>0</v>
      </c>
      <c r="AC460" s="218">
        <f t="shared" si="109"/>
        <v>0</v>
      </c>
      <c r="AD460" s="212">
        <f t="shared" si="109"/>
        <v>0</v>
      </c>
      <c r="AE460" s="252"/>
      <c r="AF460" s="252"/>
      <c r="AH460" s="249">
        <f t="shared" si="108"/>
        <v>0</v>
      </c>
      <c r="AI460" s="238"/>
      <c r="AJ460" s="238"/>
      <c r="AK460" s="238"/>
      <c r="AL460" s="239"/>
      <c r="AM460" s="254"/>
      <c r="AN460" s="262"/>
      <c r="AO460" s="249">
        <f t="shared" si="97"/>
        <v>0</v>
      </c>
      <c r="AP460" s="238"/>
      <c r="AQ460" s="238"/>
      <c r="AR460" s="238"/>
      <c r="AS460" s="242"/>
      <c r="AT460" s="214">
        <f t="shared" si="104"/>
        <v>0</v>
      </c>
      <c r="AU460" s="238"/>
      <c r="AV460" s="238"/>
      <c r="AW460" s="238"/>
      <c r="AX460" s="239"/>
      <c r="AY460" s="249">
        <f t="shared" si="98"/>
        <v>0</v>
      </c>
      <c r="AZ460" s="238"/>
      <c r="BA460" s="238"/>
      <c r="BB460" s="238"/>
      <c r="BC460" s="246"/>
      <c r="BD460" s="254"/>
      <c r="BE460" s="252"/>
      <c r="BF460" s="249">
        <f t="shared" si="99"/>
        <v>0</v>
      </c>
      <c r="BG460" s="238"/>
      <c r="BH460" s="238"/>
      <c r="BI460" s="238"/>
      <c r="BJ460" s="239"/>
      <c r="BK460" s="249">
        <f t="shared" si="100"/>
        <v>0</v>
      </c>
      <c r="BL460" s="238"/>
      <c r="BM460" s="238"/>
      <c r="BN460" s="238"/>
      <c r="BO460" s="246"/>
      <c r="BP460" s="223">
        <f t="shared" si="101"/>
        <v>0</v>
      </c>
      <c r="BQ460" s="238"/>
      <c r="BR460" s="238"/>
      <c r="BS460" s="238"/>
      <c r="BT460" s="246"/>
      <c r="BU460" s="249">
        <f t="shared" si="102"/>
        <v>0</v>
      </c>
      <c r="BV460" s="238"/>
      <c r="BW460" s="238"/>
      <c r="BX460" s="238"/>
      <c r="BY460" s="246"/>
      <c r="CA460" s="222">
        <v>438</v>
      </c>
      <c r="CF460" s="216">
        <f t="shared" si="106"/>
        <v>0</v>
      </c>
    </row>
    <row r="461" spans="1:84" x14ac:dyDescent="0.15">
      <c r="A461" s="213">
        <f t="shared" si="96"/>
        <v>447</v>
      </c>
      <c r="B461" s="236"/>
      <c r="C461" s="881"/>
      <c r="D461" s="882"/>
      <c r="E461" s="883"/>
      <c r="F461" s="884"/>
      <c r="G461" s="225"/>
      <c r="H461" s="263"/>
      <c r="I461" s="230"/>
      <c r="J461" s="231"/>
      <c r="K461" s="232"/>
      <c r="L461" s="232"/>
      <c r="M461" s="232"/>
      <c r="N461" s="232"/>
      <c r="O461" s="232"/>
      <c r="P461" s="232"/>
      <c r="Q461" s="233"/>
      <c r="R461" s="255"/>
      <c r="S461" s="255"/>
      <c r="T461" s="258"/>
      <c r="U461" s="214">
        <f t="shared" si="110"/>
        <v>0</v>
      </c>
      <c r="V461" s="218">
        <f t="shared" si="110"/>
        <v>0</v>
      </c>
      <c r="W461" s="218">
        <f t="shared" si="110"/>
        <v>0</v>
      </c>
      <c r="X461" s="218">
        <f t="shared" si="110"/>
        <v>0</v>
      </c>
      <c r="Y461" s="212">
        <f t="shared" si="110"/>
        <v>0</v>
      </c>
      <c r="Z461" s="214">
        <f t="shared" si="109"/>
        <v>0</v>
      </c>
      <c r="AA461" s="218">
        <f t="shared" si="109"/>
        <v>0</v>
      </c>
      <c r="AB461" s="218">
        <f t="shared" si="109"/>
        <v>0</v>
      </c>
      <c r="AC461" s="218">
        <f t="shared" si="109"/>
        <v>0</v>
      </c>
      <c r="AD461" s="212">
        <f t="shared" si="109"/>
        <v>0</v>
      </c>
      <c r="AE461" s="252"/>
      <c r="AF461" s="252"/>
      <c r="AH461" s="249">
        <f t="shared" si="108"/>
        <v>0</v>
      </c>
      <c r="AI461" s="238"/>
      <c r="AJ461" s="238"/>
      <c r="AK461" s="238"/>
      <c r="AL461" s="239"/>
      <c r="AM461" s="254"/>
      <c r="AN461" s="262"/>
      <c r="AO461" s="249">
        <f t="shared" si="97"/>
        <v>0</v>
      </c>
      <c r="AP461" s="238"/>
      <c r="AQ461" s="238"/>
      <c r="AR461" s="238"/>
      <c r="AS461" s="242"/>
      <c r="AT461" s="214">
        <f t="shared" si="104"/>
        <v>0</v>
      </c>
      <c r="AU461" s="238"/>
      <c r="AV461" s="238"/>
      <c r="AW461" s="238"/>
      <c r="AX461" s="239"/>
      <c r="AY461" s="249">
        <f t="shared" si="98"/>
        <v>0</v>
      </c>
      <c r="AZ461" s="238"/>
      <c r="BA461" s="238"/>
      <c r="BB461" s="238"/>
      <c r="BC461" s="246"/>
      <c r="BD461" s="254"/>
      <c r="BE461" s="252"/>
      <c r="BF461" s="249">
        <f t="shared" si="99"/>
        <v>0</v>
      </c>
      <c r="BG461" s="238"/>
      <c r="BH461" s="238"/>
      <c r="BI461" s="238"/>
      <c r="BJ461" s="239"/>
      <c r="BK461" s="249">
        <f t="shared" si="100"/>
        <v>0</v>
      </c>
      <c r="BL461" s="238"/>
      <c r="BM461" s="238"/>
      <c r="BN461" s="238"/>
      <c r="BO461" s="246"/>
      <c r="BP461" s="223">
        <f t="shared" si="101"/>
        <v>0</v>
      </c>
      <c r="BQ461" s="238"/>
      <c r="BR461" s="238"/>
      <c r="BS461" s="238"/>
      <c r="BT461" s="246"/>
      <c r="BU461" s="249">
        <f t="shared" si="102"/>
        <v>0</v>
      </c>
      <c r="BV461" s="238"/>
      <c r="BW461" s="238"/>
      <c r="BX461" s="238"/>
      <c r="BY461" s="246"/>
      <c r="CA461" s="222">
        <v>439</v>
      </c>
      <c r="CF461" s="216">
        <f t="shared" si="106"/>
        <v>0</v>
      </c>
    </row>
    <row r="462" spans="1:84" x14ac:dyDescent="0.15">
      <c r="A462" s="213">
        <f t="shared" si="96"/>
        <v>448</v>
      </c>
      <c r="B462" s="236"/>
      <c r="C462" s="880"/>
      <c r="D462" s="851"/>
      <c r="E462" s="134"/>
      <c r="F462" s="135"/>
      <c r="G462" s="314"/>
      <c r="H462" s="263"/>
      <c r="I462" s="230"/>
      <c r="J462" s="231"/>
      <c r="K462" s="232"/>
      <c r="L462" s="232"/>
      <c r="M462" s="232"/>
      <c r="N462" s="232"/>
      <c r="O462" s="232"/>
      <c r="P462" s="232"/>
      <c r="Q462" s="233"/>
      <c r="R462" s="255"/>
      <c r="S462" s="255"/>
      <c r="T462" s="258"/>
      <c r="U462" s="214">
        <f t="shared" si="110"/>
        <v>0</v>
      </c>
      <c r="V462" s="218">
        <f t="shared" si="110"/>
        <v>0</v>
      </c>
      <c r="W462" s="218">
        <f t="shared" si="110"/>
        <v>0</v>
      </c>
      <c r="X462" s="218">
        <f t="shared" si="110"/>
        <v>0</v>
      </c>
      <c r="Y462" s="212">
        <f t="shared" si="110"/>
        <v>0</v>
      </c>
      <c r="Z462" s="214">
        <f t="shared" si="109"/>
        <v>0</v>
      </c>
      <c r="AA462" s="218">
        <f t="shared" si="109"/>
        <v>0</v>
      </c>
      <c r="AB462" s="218">
        <f t="shared" si="109"/>
        <v>0</v>
      </c>
      <c r="AC462" s="218">
        <f t="shared" si="109"/>
        <v>0</v>
      </c>
      <c r="AD462" s="212">
        <f t="shared" si="109"/>
        <v>0</v>
      </c>
      <c r="AE462" s="252"/>
      <c r="AF462" s="252"/>
      <c r="AH462" s="249">
        <f t="shared" si="108"/>
        <v>0</v>
      </c>
      <c r="AI462" s="238"/>
      <c r="AJ462" s="238"/>
      <c r="AK462" s="238"/>
      <c r="AL462" s="239"/>
      <c r="AM462" s="254"/>
      <c r="AN462" s="262"/>
      <c r="AO462" s="249">
        <f t="shared" si="97"/>
        <v>0</v>
      </c>
      <c r="AP462" s="238"/>
      <c r="AQ462" s="238"/>
      <c r="AR462" s="238"/>
      <c r="AS462" s="242"/>
      <c r="AT462" s="214">
        <f t="shared" si="104"/>
        <v>0</v>
      </c>
      <c r="AU462" s="238"/>
      <c r="AV462" s="238"/>
      <c r="AW462" s="238"/>
      <c r="AX462" s="239"/>
      <c r="AY462" s="249">
        <f t="shared" si="98"/>
        <v>0</v>
      </c>
      <c r="AZ462" s="238"/>
      <c r="BA462" s="238"/>
      <c r="BB462" s="238"/>
      <c r="BC462" s="246"/>
      <c r="BD462" s="254"/>
      <c r="BE462" s="252"/>
      <c r="BF462" s="249">
        <f t="shared" si="99"/>
        <v>0</v>
      </c>
      <c r="BG462" s="238"/>
      <c r="BH462" s="238"/>
      <c r="BI462" s="238"/>
      <c r="BJ462" s="239"/>
      <c r="BK462" s="249">
        <f t="shared" si="100"/>
        <v>0</v>
      </c>
      <c r="BL462" s="238"/>
      <c r="BM462" s="238"/>
      <c r="BN462" s="238"/>
      <c r="BO462" s="246"/>
      <c r="BP462" s="223">
        <f t="shared" si="101"/>
        <v>0</v>
      </c>
      <c r="BQ462" s="238"/>
      <c r="BR462" s="238"/>
      <c r="BS462" s="238"/>
      <c r="BT462" s="246"/>
      <c r="BU462" s="249">
        <f t="shared" si="102"/>
        <v>0</v>
      </c>
      <c r="BV462" s="238"/>
      <c r="BW462" s="238"/>
      <c r="BX462" s="238"/>
      <c r="BY462" s="246"/>
      <c r="CA462" s="222">
        <v>440</v>
      </c>
      <c r="CF462" s="216">
        <f t="shared" si="106"/>
        <v>0</v>
      </c>
    </row>
    <row r="463" spans="1:84" x14ac:dyDescent="0.15">
      <c r="A463" s="213">
        <f t="shared" si="96"/>
        <v>449</v>
      </c>
      <c r="B463" s="236"/>
      <c r="C463" s="880"/>
      <c r="D463" s="851"/>
      <c r="E463" s="134"/>
      <c r="F463" s="135"/>
      <c r="G463" s="314"/>
      <c r="H463" s="263"/>
      <c r="I463" s="230"/>
      <c r="J463" s="231"/>
      <c r="K463" s="232"/>
      <c r="L463" s="232"/>
      <c r="M463" s="232"/>
      <c r="N463" s="232"/>
      <c r="O463" s="232"/>
      <c r="P463" s="232"/>
      <c r="Q463" s="233"/>
      <c r="R463" s="255"/>
      <c r="S463" s="255"/>
      <c r="T463" s="258"/>
      <c r="U463" s="214">
        <f t="shared" si="110"/>
        <v>0</v>
      </c>
      <c r="V463" s="218">
        <f t="shared" si="110"/>
        <v>0</v>
      </c>
      <c r="W463" s="218">
        <f t="shared" si="110"/>
        <v>0</v>
      </c>
      <c r="X463" s="218">
        <f t="shared" si="110"/>
        <v>0</v>
      </c>
      <c r="Y463" s="212">
        <f t="shared" si="110"/>
        <v>0</v>
      </c>
      <c r="Z463" s="214">
        <f t="shared" si="109"/>
        <v>0</v>
      </c>
      <c r="AA463" s="218">
        <f t="shared" si="109"/>
        <v>0</v>
      </c>
      <c r="AB463" s="218">
        <f t="shared" si="109"/>
        <v>0</v>
      </c>
      <c r="AC463" s="218">
        <f t="shared" si="109"/>
        <v>0</v>
      </c>
      <c r="AD463" s="212">
        <f t="shared" si="109"/>
        <v>0</v>
      </c>
      <c r="AE463" s="252"/>
      <c r="AF463" s="252"/>
      <c r="AH463" s="249">
        <f t="shared" si="108"/>
        <v>0</v>
      </c>
      <c r="AI463" s="238"/>
      <c r="AJ463" s="238"/>
      <c r="AK463" s="238"/>
      <c r="AL463" s="239"/>
      <c r="AM463" s="254"/>
      <c r="AN463" s="262"/>
      <c r="AO463" s="249">
        <f t="shared" si="97"/>
        <v>0</v>
      </c>
      <c r="AP463" s="238"/>
      <c r="AQ463" s="238"/>
      <c r="AR463" s="238"/>
      <c r="AS463" s="242"/>
      <c r="AT463" s="214">
        <f t="shared" si="104"/>
        <v>0</v>
      </c>
      <c r="AU463" s="238"/>
      <c r="AV463" s="238"/>
      <c r="AW463" s="238"/>
      <c r="AX463" s="239"/>
      <c r="AY463" s="249">
        <f t="shared" si="98"/>
        <v>0</v>
      </c>
      <c r="AZ463" s="238"/>
      <c r="BA463" s="238"/>
      <c r="BB463" s="238"/>
      <c r="BC463" s="246"/>
      <c r="BD463" s="254"/>
      <c r="BE463" s="252"/>
      <c r="BF463" s="249">
        <f t="shared" si="99"/>
        <v>0</v>
      </c>
      <c r="BG463" s="238"/>
      <c r="BH463" s="238"/>
      <c r="BI463" s="238"/>
      <c r="BJ463" s="239"/>
      <c r="BK463" s="249">
        <f t="shared" si="100"/>
        <v>0</v>
      </c>
      <c r="BL463" s="238"/>
      <c r="BM463" s="238"/>
      <c r="BN463" s="238"/>
      <c r="BO463" s="246"/>
      <c r="BP463" s="223">
        <f t="shared" si="101"/>
        <v>0</v>
      </c>
      <c r="BQ463" s="238"/>
      <c r="BR463" s="238"/>
      <c r="BS463" s="238"/>
      <c r="BT463" s="246"/>
      <c r="BU463" s="249">
        <f t="shared" si="102"/>
        <v>0</v>
      </c>
      <c r="BV463" s="238"/>
      <c r="BW463" s="238"/>
      <c r="BX463" s="238"/>
      <c r="BY463" s="246"/>
      <c r="CA463" s="222">
        <v>441</v>
      </c>
      <c r="CF463" s="216">
        <f t="shared" si="106"/>
        <v>0</v>
      </c>
    </row>
    <row r="464" spans="1:84" x14ac:dyDescent="0.15">
      <c r="A464" s="213">
        <f t="shared" si="96"/>
        <v>450</v>
      </c>
      <c r="B464" s="236"/>
      <c r="C464" s="880"/>
      <c r="D464" s="851"/>
      <c r="E464" s="134"/>
      <c r="F464" s="135"/>
      <c r="G464" s="314"/>
      <c r="H464" s="263"/>
      <c r="I464" s="230"/>
      <c r="J464" s="231"/>
      <c r="K464" s="232"/>
      <c r="L464" s="232"/>
      <c r="M464" s="232"/>
      <c r="N464" s="232"/>
      <c r="O464" s="232"/>
      <c r="P464" s="232"/>
      <c r="Q464" s="233"/>
      <c r="R464" s="255"/>
      <c r="S464" s="255"/>
      <c r="T464" s="258"/>
      <c r="U464" s="214">
        <f t="shared" si="110"/>
        <v>0</v>
      </c>
      <c r="V464" s="218">
        <f t="shared" si="110"/>
        <v>0</v>
      </c>
      <c r="W464" s="218">
        <f t="shared" si="110"/>
        <v>0</v>
      </c>
      <c r="X464" s="218">
        <f t="shared" si="110"/>
        <v>0</v>
      </c>
      <c r="Y464" s="212">
        <f t="shared" si="110"/>
        <v>0</v>
      </c>
      <c r="Z464" s="214">
        <f t="shared" si="109"/>
        <v>0</v>
      </c>
      <c r="AA464" s="218">
        <f t="shared" si="109"/>
        <v>0</v>
      </c>
      <c r="AB464" s="218">
        <f t="shared" si="109"/>
        <v>0</v>
      </c>
      <c r="AC464" s="218">
        <f t="shared" si="109"/>
        <v>0</v>
      </c>
      <c r="AD464" s="212">
        <f t="shared" si="109"/>
        <v>0</v>
      </c>
      <c r="AE464" s="252"/>
      <c r="AF464" s="252"/>
      <c r="AH464" s="249">
        <f t="shared" si="108"/>
        <v>0</v>
      </c>
      <c r="AI464" s="238"/>
      <c r="AJ464" s="238"/>
      <c r="AK464" s="238"/>
      <c r="AL464" s="239"/>
      <c r="AM464" s="254"/>
      <c r="AN464" s="262"/>
      <c r="AO464" s="249">
        <f t="shared" si="97"/>
        <v>0</v>
      </c>
      <c r="AP464" s="238"/>
      <c r="AQ464" s="238"/>
      <c r="AR464" s="238"/>
      <c r="AS464" s="242"/>
      <c r="AT464" s="214">
        <f t="shared" si="104"/>
        <v>0</v>
      </c>
      <c r="AU464" s="238"/>
      <c r="AV464" s="238"/>
      <c r="AW464" s="238"/>
      <c r="AX464" s="239"/>
      <c r="AY464" s="249">
        <f t="shared" si="98"/>
        <v>0</v>
      </c>
      <c r="AZ464" s="238"/>
      <c r="BA464" s="238"/>
      <c r="BB464" s="238"/>
      <c r="BC464" s="246"/>
      <c r="BD464" s="254"/>
      <c r="BE464" s="252"/>
      <c r="BF464" s="249">
        <f t="shared" si="99"/>
        <v>0</v>
      </c>
      <c r="BG464" s="238"/>
      <c r="BH464" s="238"/>
      <c r="BI464" s="238"/>
      <c r="BJ464" s="239"/>
      <c r="BK464" s="249">
        <f t="shared" si="100"/>
        <v>0</v>
      </c>
      <c r="BL464" s="238"/>
      <c r="BM464" s="238"/>
      <c r="BN464" s="238"/>
      <c r="BO464" s="246"/>
      <c r="BP464" s="223">
        <f t="shared" si="101"/>
        <v>0</v>
      </c>
      <c r="BQ464" s="238"/>
      <c r="BR464" s="238"/>
      <c r="BS464" s="238"/>
      <c r="BT464" s="246"/>
      <c r="BU464" s="249">
        <f t="shared" si="102"/>
        <v>0</v>
      </c>
      <c r="BV464" s="238"/>
      <c r="BW464" s="238"/>
      <c r="BX464" s="238"/>
      <c r="BY464" s="246"/>
      <c r="CA464" s="222">
        <v>442</v>
      </c>
      <c r="CF464" s="216">
        <f t="shared" si="106"/>
        <v>0</v>
      </c>
    </row>
    <row r="465" spans="1:84" x14ac:dyDescent="0.15">
      <c r="A465" s="213">
        <f t="shared" ref="A465:A528" si="111">+ROW()-14</f>
        <v>451</v>
      </c>
      <c r="B465" s="236"/>
      <c r="C465" s="880"/>
      <c r="D465" s="133"/>
      <c r="E465" s="134"/>
      <c r="F465" s="135"/>
      <c r="G465" s="224"/>
      <c r="H465" s="263"/>
      <c r="I465" s="230"/>
      <c r="J465" s="231"/>
      <c r="K465" s="232"/>
      <c r="L465" s="232"/>
      <c r="M465" s="232"/>
      <c r="N465" s="232"/>
      <c r="O465" s="232"/>
      <c r="P465" s="232"/>
      <c r="Q465" s="233"/>
      <c r="R465" s="255"/>
      <c r="S465" s="255"/>
      <c r="T465" s="258"/>
      <c r="U465" s="214">
        <f t="shared" si="110"/>
        <v>0</v>
      </c>
      <c r="V465" s="218">
        <f t="shared" si="110"/>
        <v>0</v>
      </c>
      <c r="W465" s="218">
        <f t="shared" si="110"/>
        <v>0</v>
      </c>
      <c r="X465" s="218">
        <f t="shared" si="110"/>
        <v>0</v>
      </c>
      <c r="Y465" s="212">
        <f t="shared" si="110"/>
        <v>0</v>
      </c>
      <c r="Z465" s="214">
        <f t="shared" si="109"/>
        <v>0</v>
      </c>
      <c r="AA465" s="218">
        <f t="shared" si="109"/>
        <v>0</v>
      </c>
      <c r="AB465" s="218">
        <f t="shared" si="109"/>
        <v>0</v>
      </c>
      <c r="AC465" s="218">
        <f t="shared" si="109"/>
        <v>0</v>
      </c>
      <c r="AD465" s="212">
        <f t="shared" si="109"/>
        <v>0</v>
      </c>
      <c r="AE465" s="252"/>
      <c r="AF465" s="252"/>
      <c r="AH465" s="249">
        <f t="shared" si="108"/>
        <v>0</v>
      </c>
      <c r="AI465" s="238"/>
      <c r="AJ465" s="238"/>
      <c r="AK465" s="238"/>
      <c r="AL465" s="239"/>
      <c r="AM465" s="254"/>
      <c r="AN465" s="262"/>
      <c r="AO465" s="249">
        <f t="shared" ref="AO465:AO528" si="112">SUM(AP465:AS465)</f>
        <v>0</v>
      </c>
      <c r="AP465" s="238"/>
      <c r="AQ465" s="238"/>
      <c r="AR465" s="238"/>
      <c r="AS465" s="242"/>
      <c r="AT465" s="214">
        <f t="shared" si="104"/>
        <v>0</v>
      </c>
      <c r="AU465" s="238"/>
      <c r="AV465" s="238"/>
      <c r="AW465" s="238"/>
      <c r="AX465" s="239"/>
      <c r="AY465" s="249">
        <f t="shared" ref="AY465:AY528" si="113">SUM(AZ465:BC465)</f>
        <v>0</v>
      </c>
      <c r="AZ465" s="238"/>
      <c r="BA465" s="238"/>
      <c r="BB465" s="238"/>
      <c r="BC465" s="246"/>
      <c r="BD465" s="254"/>
      <c r="BE465" s="252"/>
      <c r="BF465" s="249">
        <f t="shared" ref="BF465:BF528" si="114">SUM(BG465:BJ465)</f>
        <v>0</v>
      </c>
      <c r="BG465" s="238"/>
      <c r="BH465" s="238"/>
      <c r="BI465" s="238"/>
      <c r="BJ465" s="239"/>
      <c r="BK465" s="249">
        <f t="shared" ref="BK465:BK528" si="115">SUM(BL465:BO465)</f>
        <v>0</v>
      </c>
      <c r="BL465" s="238"/>
      <c r="BM465" s="238"/>
      <c r="BN465" s="238"/>
      <c r="BO465" s="246"/>
      <c r="BP465" s="223">
        <f t="shared" ref="BP465:BP528" si="116">SUM(BQ465:BT465)</f>
        <v>0</v>
      </c>
      <c r="BQ465" s="238"/>
      <c r="BR465" s="238"/>
      <c r="BS465" s="238"/>
      <c r="BT465" s="246"/>
      <c r="BU465" s="249">
        <f t="shared" ref="BU465:BU528" si="117">SUM(BV465:BY465)</f>
        <v>0</v>
      </c>
      <c r="BV465" s="238"/>
      <c r="BW465" s="238"/>
      <c r="BX465" s="238"/>
      <c r="BY465" s="246"/>
      <c r="CA465" s="222">
        <v>444</v>
      </c>
      <c r="CF465" s="216">
        <f t="shared" si="106"/>
        <v>0</v>
      </c>
    </row>
    <row r="466" spans="1:84" x14ac:dyDescent="0.15">
      <c r="A466" s="213">
        <f t="shared" si="111"/>
        <v>452</v>
      </c>
      <c r="B466" s="236"/>
      <c r="C466" s="885"/>
      <c r="D466" s="882"/>
      <c r="E466" s="883"/>
      <c r="F466" s="884"/>
      <c r="G466" s="224"/>
      <c r="H466" s="263"/>
      <c r="I466" s="230"/>
      <c r="J466" s="231"/>
      <c r="K466" s="232"/>
      <c r="L466" s="232"/>
      <c r="M466" s="232"/>
      <c r="N466" s="232"/>
      <c r="O466" s="232"/>
      <c r="P466" s="232"/>
      <c r="Q466" s="233"/>
      <c r="R466" s="255"/>
      <c r="S466" s="255"/>
      <c r="T466" s="258"/>
      <c r="U466" s="214">
        <f t="shared" si="110"/>
        <v>0</v>
      </c>
      <c r="V466" s="218">
        <f t="shared" si="110"/>
        <v>0</v>
      </c>
      <c r="W466" s="218">
        <f t="shared" si="110"/>
        <v>0</v>
      </c>
      <c r="X466" s="218">
        <f t="shared" si="110"/>
        <v>0</v>
      </c>
      <c r="Y466" s="212">
        <f t="shared" si="110"/>
        <v>0</v>
      </c>
      <c r="Z466" s="214">
        <f t="shared" si="109"/>
        <v>0</v>
      </c>
      <c r="AA466" s="218">
        <f t="shared" si="109"/>
        <v>0</v>
      </c>
      <c r="AB466" s="218">
        <f t="shared" si="109"/>
        <v>0</v>
      </c>
      <c r="AC466" s="218">
        <f t="shared" si="109"/>
        <v>0</v>
      </c>
      <c r="AD466" s="212">
        <f t="shared" si="109"/>
        <v>0</v>
      </c>
      <c r="AE466" s="252"/>
      <c r="AF466" s="252"/>
      <c r="AH466" s="249">
        <f t="shared" si="108"/>
        <v>0</v>
      </c>
      <c r="AI466" s="238"/>
      <c r="AJ466" s="238"/>
      <c r="AK466" s="238"/>
      <c r="AL466" s="239"/>
      <c r="AM466" s="254"/>
      <c r="AN466" s="262"/>
      <c r="AO466" s="249">
        <f t="shared" si="112"/>
        <v>0</v>
      </c>
      <c r="AP466" s="238"/>
      <c r="AQ466" s="238"/>
      <c r="AR466" s="238"/>
      <c r="AS466" s="242"/>
      <c r="AT466" s="214">
        <f t="shared" si="104"/>
        <v>0</v>
      </c>
      <c r="AU466" s="238"/>
      <c r="AV466" s="238"/>
      <c r="AW466" s="238"/>
      <c r="AX466" s="239"/>
      <c r="AY466" s="249">
        <f t="shared" si="113"/>
        <v>0</v>
      </c>
      <c r="AZ466" s="238"/>
      <c r="BA466" s="238"/>
      <c r="BB466" s="238"/>
      <c r="BC466" s="246"/>
      <c r="BD466" s="254"/>
      <c r="BE466" s="252"/>
      <c r="BF466" s="249">
        <f t="shared" si="114"/>
        <v>0</v>
      </c>
      <c r="BG466" s="238"/>
      <c r="BH466" s="238"/>
      <c r="BI466" s="238"/>
      <c r="BJ466" s="239"/>
      <c r="BK466" s="249">
        <f t="shared" si="115"/>
        <v>0</v>
      </c>
      <c r="BL466" s="238"/>
      <c r="BM466" s="238"/>
      <c r="BN466" s="238"/>
      <c r="BO466" s="246"/>
      <c r="BP466" s="223">
        <f t="shared" si="116"/>
        <v>0</v>
      </c>
      <c r="BQ466" s="238"/>
      <c r="BR466" s="238"/>
      <c r="BS466" s="238"/>
      <c r="BT466" s="246"/>
      <c r="BU466" s="249">
        <f t="shared" si="117"/>
        <v>0</v>
      </c>
      <c r="BV466" s="238"/>
      <c r="BW466" s="238"/>
      <c r="BX466" s="238"/>
      <c r="BY466" s="246"/>
      <c r="CA466" s="222">
        <v>445</v>
      </c>
      <c r="CF466" s="216">
        <f t="shared" si="106"/>
        <v>0</v>
      </c>
    </row>
    <row r="467" spans="1:84" x14ac:dyDescent="0.15">
      <c r="A467" s="213">
        <f t="shared" si="111"/>
        <v>453</v>
      </c>
      <c r="B467" s="236"/>
      <c r="C467" s="881"/>
      <c r="D467" s="882"/>
      <c r="E467" s="883"/>
      <c r="F467" s="884"/>
      <c r="G467" s="224"/>
      <c r="H467" s="263"/>
      <c r="I467" s="230"/>
      <c r="J467" s="231"/>
      <c r="K467" s="232"/>
      <c r="L467" s="232"/>
      <c r="M467" s="232"/>
      <c r="N467" s="232"/>
      <c r="O467" s="232"/>
      <c r="P467" s="232"/>
      <c r="Q467" s="233"/>
      <c r="R467" s="255"/>
      <c r="S467" s="255"/>
      <c r="T467" s="258"/>
      <c r="U467" s="214">
        <f t="shared" si="110"/>
        <v>0</v>
      </c>
      <c r="V467" s="218">
        <f t="shared" si="110"/>
        <v>0</v>
      </c>
      <c r="W467" s="218">
        <f t="shared" si="110"/>
        <v>0</v>
      </c>
      <c r="X467" s="218">
        <f t="shared" si="110"/>
        <v>0</v>
      </c>
      <c r="Y467" s="212">
        <f t="shared" si="110"/>
        <v>0</v>
      </c>
      <c r="Z467" s="214">
        <f t="shared" si="109"/>
        <v>0</v>
      </c>
      <c r="AA467" s="218">
        <f t="shared" si="109"/>
        <v>0</v>
      </c>
      <c r="AB467" s="218">
        <f t="shared" si="109"/>
        <v>0</v>
      </c>
      <c r="AC467" s="218">
        <f t="shared" si="109"/>
        <v>0</v>
      </c>
      <c r="AD467" s="212">
        <f t="shared" si="109"/>
        <v>0</v>
      </c>
      <c r="AE467" s="252"/>
      <c r="AF467" s="252"/>
      <c r="AH467" s="249">
        <f t="shared" si="108"/>
        <v>0</v>
      </c>
      <c r="AI467" s="238"/>
      <c r="AJ467" s="238"/>
      <c r="AK467" s="238"/>
      <c r="AL467" s="239"/>
      <c r="AM467" s="254"/>
      <c r="AN467" s="262"/>
      <c r="AO467" s="249">
        <f t="shared" si="112"/>
        <v>0</v>
      </c>
      <c r="AP467" s="238"/>
      <c r="AQ467" s="238"/>
      <c r="AR467" s="238"/>
      <c r="AS467" s="242"/>
      <c r="AT467" s="214">
        <f t="shared" si="104"/>
        <v>0</v>
      </c>
      <c r="AU467" s="238"/>
      <c r="AV467" s="238"/>
      <c r="AW467" s="238"/>
      <c r="AX467" s="239"/>
      <c r="AY467" s="249">
        <f t="shared" si="113"/>
        <v>0</v>
      </c>
      <c r="AZ467" s="238"/>
      <c r="BA467" s="238"/>
      <c r="BB467" s="238"/>
      <c r="BC467" s="246"/>
      <c r="BD467" s="254"/>
      <c r="BE467" s="252"/>
      <c r="BF467" s="249">
        <f t="shared" si="114"/>
        <v>0</v>
      </c>
      <c r="BG467" s="238"/>
      <c r="BH467" s="238"/>
      <c r="BI467" s="238"/>
      <c r="BJ467" s="239"/>
      <c r="BK467" s="249">
        <f t="shared" si="115"/>
        <v>0</v>
      </c>
      <c r="BL467" s="238"/>
      <c r="BM467" s="238"/>
      <c r="BN467" s="238"/>
      <c r="BO467" s="246"/>
      <c r="BP467" s="223">
        <f t="shared" si="116"/>
        <v>0</v>
      </c>
      <c r="BQ467" s="238"/>
      <c r="BR467" s="238"/>
      <c r="BS467" s="238"/>
      <c r="BT467" s="246"/>
      <c r="BU467" s="249">
        <f t="shared" si="117"/>
        <v>0</v>
      </c>
      <c r="BV467" s="238"/>
      <c r="BW467" s="238"/>
      <c r="BX467" s="238"/>
      <c r="BY467" s="246"/>
      <c r="CA467" s="222">
        <v>446</v>
      </c>
      <c r="CB467" s="403"/>
      <c r="CC467" s="403"/>
      <c r="CD467" s="403"/>
      <c r="CE467" s="403"/>
      <c r="CF467" s="216">
        <f t="shared" si="106"/>
        <v>0</v>
      </c>
    </row>
    <row r="468" spans="1:84" x14ac:dyDescent="0.15">
      <c r="A468" s="213">
        <f t="shared" si="111"/>
        <v>454</v>
      </c>
      <c r="B468" s="236"/>
      <c r="C468" s="136"/>
      <c r="D468" s="133"/>
      <c r="E468" s="134"/>
      <c r="F468" s="135"/>
      <c r="G468" s="224"/>
      <c r="H468" s="263"/>
      <c r="I468" s="230"/>
      <c r="J468" s="231"/>
      <c r="K468" s="232"/>
      <c r="L468" s="232"/>
      <c r="M468" s="232"/>
      <c r="N468" s="232"/>
      <c r="O468" s="232"/>
      <c r="P468" s="232"/>
      <c r="Q468" s="233"/>
      <c r="R468" s="255"/>
      <c r="S468" s="255"/>
      <c r="T468" s="258"/>
      <c r="U468" s="214">
        <f t="shared" si="110"/>
        <v>0</v>
      </c>
      <c r="V468" s="218">
        <f t="shared" si="110"/>
        <v>0</v>
      </c>
      <c r="W468" s="218">
        <f t="shared" si="110"/>
        <v>0</v>
      </c>
      <c r="X468" s="218">
        <f t="shared" si="110"/>
        <v>0</v>
      </c>
      <c r="Y468" s="212">
        <f t="shared" si="110"/>
        <v>0</v>
      </c>
      <c r="Z468" s="214">
        <f t="shared" si="109"/>
        <v>0</v>
      </c>
      <c r="AA468" s="218">
        <f t="shared" si="109"/>
        <v>0</v>
      </c>
      <c r="AB468" s="218">
        <f t="shared" si="109"/>
        <v>0</v>
      </c>
      <c r="AC468" s="218">
        <f t="shared" si="109"/>
        <v>0</v>
      </c>
      <c r="AD468" s="212">
        <f t="shared" si="109"/>
        <v>0</v>
      </c>
      <c r="AE468" s="252"/>
      <c r="AF468" s="252"/>
      <c r="AH468" s="249">
        <f t="shared" si="108"/>
        <v>0</v>
      </c>
      <c r="AI468" s="238"/>
      <c r="AJ468" s="238"/>
      <c r="AK468" s="238"/>
      <c r="AL468" s="239"/>
      <c r="AM468" s="254"/>
      <c r="AN468" s="262"/>
      <c r="AO468" s="249">
        <f t="shared" si="112"/>
        <v>0</v>
      </c>
      <c r="AP468" s="238"/>
      <c r="AQ468" s="238"/>
      <c r="AR468" s="238"/>
      <c r="AS468" s="242"/>
      <c r="AT468" s="214">
        <f t="shared" ref="AT468:AT531" si="118">SUM(AU468:AX468)</f>
        <v>0</v>
      </c>
      <c r="AU468" s="238"/>
      <c r="AV468" s="238"/>
      <c r="AW468" s="238"/>
      <c r="AX468" s="239"/>
      <c r="AY468" s="249">
        <f t="shared" si="113"/>
        <v>0</v>
      </c>
      <c r="AZ468" s="238"/>
      <c r="BA468" s="238"/>
      <c r="BB468" s="238"/>
      <c r="BC468" s="246"/>
      <c r="BD468" s="254"/>
      <c r="BE468" s="252"/>
      <c r="BF468" s="249">
        <f t="shared" si="114"/>
        <v>0</v>
      </c>
      <c r="BG468" s="238"/>
      <c r="BH468" s="238"/>
      <c r="BI468" s="238"/>
      <c r="BJ468" s="239"/>
      <c r="BK468" s="249">
        <f t="shared" si="115"/>
        <v>0</v>
      </c>
      <c r="BL468" s="238"/>
      <c r="BM468" s="238"/>
      <c r="BN468" s="238"/>
      <c r="BO468" s="246"/>
      <c r="BP468" s="223">
        <f t="shared" si="116"/>
        <v>0</v>
      </c>
      <c r="BQ468" s="238"/>
      <c r="BR468" s="238"/>
      <c r="BS468" s="238"/>
      <c r="BT468" s="246"/>
      <c r="BU468" s="249">
        <f t="shared" si="117"/>
        <v>0</v>
      </c>
      <c r="BV468" s="238"/>
      <c r="BW468" s="238"/>
      <c r="BX468" s="238"/>
      <c r="BY468" s="246"/>
      <c r="CA468" s="222">
        <v>447</v>
      </c>
      <c r="CF468" s="216">
        <f t="shared" si="106"/>
        <v>0</v>
      </c>
    </row>
    <row r="469" spans="1:84" x14ac:dyDescent="0.15">
      <c r="A469" s="213">
        <f t="shared" si="111"/>
        <v>455</v>
      </c>
      <c r="B469" s="236"/>
      <c r="C469" s="885"/>
      <c r="D469" s="882"/>
      <c r="E469" s="883"/>
      <c r="F469" s="884"/>
      <c r="G469" s="224"/>
      <c r="H469" s="263"/>
      <c r="I469" s="230"/>
      <c r="J469" s="231"/>
      <c r="K469" s="232"/>
      <c r="L469" s="232"/>
      <c r="M469" s="232"/>
      <c r="N469" s="232"/>
      <c r="O469" s="232"/>
      <c r="P469" s="232"/>
      <c r="Q469" s="233"/>
      <c r="R469" s="255"/>
      <c r="S469" s="255"/>
      <c r="T469" s="258"/>
      <c r="U469" s="214">
        <f t="shared" si="110"/>
        <v>0</v>
      </c>
      <c r="V469" s="218">
        <f t="shared" si="110"/>
        <v>0</v>
      </c>
      <c r="W469" s="218">
        <f t="shared" si="110"/>
        <v>0</v>
      </c>
      <c r="X469" s="218">
        <f t="shared" si="110"/>
        <v>0</v>
      </c>
      <c r="Y469" s="212">
        <f t="shared" si="110"/>
        <v>0</v>
      </c>
      <c r="Z469" s="214">
        <f t="shared" si="109"/>
        <v>0</v>
      </c>
      <c r="AA469" s="218">
        <f t="shared" si="109"/>
        <v>0</v>
      </c>
      <c r="AB469" s="218">
        <f t="shared" si="109"/>
        <v>0</v>
      </c>
      <c r="AC469" s="218">
        <f t="shared" si="109"/>
        <v>0</v>
      </c>
      <c r="AD469" s="212">
        <f t="shared" si="109"/>
        <v>0</v>
      </c>
      <c r="AE469" s="252"/>
      <c r="AF469" s="252"/>
      <c r="AH469" s="249">
        <f t="shared" si="108"/>
        <v>0</v>
      </c>
      <c r="AI469" s="238"/>
      <c r="AJ469" s="238"/>
      <c r="AK469" s="238"/>
      <c r="AL469" s="239"/>
      <c r="AM469" s="254"/>
      <c r="AN469" s="262"/>
      <c r="AO469" s="249">
        <f t="shared" si="112"/>
        <v>0</v>
      </c>
      <c r="AP469" s="238"/>
      <c r="AQ469" s="238"/>
      <c r="AR469" s="238"/>
      <c r="AS469" s="242"/>
      <c r="AT469" s="214">
        <f t="shared" si="118"/>
        <v>0</v>
      </c>
      <c r="AU469" s="238"/>
      <c r="AV469" s="238"/>
      <c r="AW469" s="238"/>
      <c r="AX469" s="239"/>
      <c r="AY469" s="249">
        <f t="shared" si="113"/>
        <v>0</v>
      </c>
      <c r="AZ469" s="238"/>
      <c r="BA469" s="238"/>
      <c r="BB469" s="238"/>
      <c r="BC469" s="246"/>
      <c r="BD469" s="254"/>
      <c r="BE469" s="252"/>
      <c r="BF469" s="249">
        <f t="shared" si="114"/>
        <v>0</v>
      </c>
      <c r="BG469" s="238"/>
      <c r="BH469" s="238"/>
      <c r="BI469" s="238"/>
      <c r="BJ469" s="239"/>
      <c r="BK469" s="249">
        <f t="shared" si="115"/>
        <v>0</v>
      </c>
      <c r="BL469" s="238"/>
      <c r="BM469" s="238"/>
      <c r="BN469" s="238"/>
      <c r="BO469" s="246"/>
      <c r="BP469" s="223">
        <f t="shared" si="116"/>
        <v>0</v>
      </c>
      <c r="BQ469" s="238"/>
      <c r="BR469" s="238"/>
      <c r="BS469" s="238"/>
      <c r="BT469" s="246"/>
      <c r="BU469" s="249">
        <f t="shared" si="117"/>
        <v>0</v>
      </c>
      <c r="BV469" s="238"/>
      <c r="BW469" s="238"/>
      <c r="BX469" s="238"/>
      <c r="BY469" s="246"/>
      <c r="CA469" s="222">
        <v>449</v>
      </c>
      <c r="CF469" s="216">
        <f t="shared" si="106"/>
        <v>0</v>
      </c>
    </row>
    <row r="470" spans="1:84" x14ac:dyDescent="0.15">
      <c r="A470" s="213">
        <f t="shared" si="111"/>
        <v>456</v>
      </c>
      <c r="B470" s="236"/>
      <c r="C470" s="881"/>
      <c r="D470" s="882"/>
      <c r="E470" s="883"/>
      <c r="F470" s="884"/>
      <c r="G470" s="224"/>
      <c r="H470" s="263"/>
      <c r="I470" s="230"/>
      <c r="J470" s="231"/>
      <c r="K470" s="232"/>
      <c r="L470" s="232"/>
      <c r="M470" s="232"/>
      <c r="N470" s="232"/>
      <c r="O470" s="232"/>
      <c r="P470" s="232"/>
      <c r="Q470" s="233"/>
      <c r="R470" s="255"/>
      <c r="S470" s="255"/>
      <c r="T470" s="258"/>
      <c r="U470" s="214">
        <f t="shared" si="110"/>
        <v>0</v>
      </c>
      <c r="V470" s="218">
        <f t="shared" si="110"/>
        <v>0</v>
      </c>
      <c r="W470" s="218">
        <f t="shared" si="110"/>
        <v>0</v>
      </c>
      <c r="X470" s="218">
        <f t="shared" si="110"/>
        <v>0</v>
      </c>
      <c r="Y470" s="212">
        <f t="shared" si="110"/>
        <v>0</v>
      </c>
      <c r="Z470" s="214">
        <f t="shared" si="109"/>
        <v>0</v>
      </c>
      <c r="AA470" s="218">
        <f t="shared" si="109"/>
        <v>0</v>
      </c>
      <c r="AB470" s="218">
        <f t="shared" si="109"/>
        <v>0</v>
      </c>
      <c r="AC470" s="218">
        <f t="shared" si="109"/>
        <v>0</v>
      </c>
      <c r="AD470" s="212">
        <f t="shared" si="109"/>
        <v>0</v>
      </c>
      <c r="AE470" s="252"/>
      <c r="AF470" s="252"/>
      <c r="AH470" s="249">
        <f t="shared" si="108"/>
        <v>0</v>
      </c>
      <c r="AI470" s="238"/>
      <c r="AJ470" s="238"/>
      <c r="AK470" s="238"/>
      <c r="AL470" s="239"/>
      <c r="AM470" s="254"/>
      <c r="AN470" s="262"/>
      <c r="AO470" s="249">
        <f t="shared" si="112"/>
        <v>0</v>
      </c>
      <c r="AP470" s="238"/>
      <c r="AQ470" s="238"/>
      <c r="AR470" s="238"/>
      <c r="AS470" s="242"/>
      <c r="AT470" s="214">
        <f t="shared" si="118"/>
        <v>0</v>
      </c>
      <c r="AU470" s="238"/>
      <c r="AV470" s="238"/>
      <c r="AW470" s="238"/>
      <c r="AX470" s="239"/>
      <c r="AY470" s="249">
        <f t="shared" si="113"/>
        <v>0</v>
      </c>
      <c r="AZ470" s="238"/>
      <c r="BA470" s="238"/>
      <c r="BB470" s="238"/>
      <c r="BC470" s="246"/>
      <c r="BD470" s="254"/>
      <c r="BE470" s="252"/>
      <c r="BF470" s="249">
        <f t="shared" si="114"/>
        <v>0</v>
      </c>
      <c r="BG470" s="238"/>
      <c r="BH470" s="238"/>
      <c r="BI470" s="238"/>
      <c r="BJ470" s="239"/>
      <c r="BK470" s="249">
        <f t="shared" si="115"/>
        <v>0</v>
      </c>
      <c r="BL470" s="238"/>
      <c r="BM470" s="238"/>
      <c r="BN470" s="238"/>
      <c r="BO470" s="246"/>
      <c r="BP470" s="223">
        <f t="shared" si="116"/>
        <v>0</v>
      </c>
      <c r="BQ470" s="238"/>
      <c r="BR470" s="238"/>
      <c r="BS470" s="238"/>
      <c r="BT470" s="246"/>
      <c r="BU470" s="249">
        <f t="shared" si="117"/>
        <v>0</v>
      </c>
      <c r="BV470" s="238"/>
      <c r="BW470" s="238"/>
      <c r="BX470" s="238"/>
      <c r="BY470" s="246"/>
      <c r="CA470" s="222">
        <v>450</v>
      </c>
      <c r="CB470" s="403"/>
      <c r="CC470" s="403"/>
      <c r="CD470" s="403"/>
      <c r="CE470" s="403"/>
      <c r="CF470" s="216">
        <f t="shared" si="106"/>
        <v>0</v>
      </c>
    </row>
    <row r="471" spans="1:84" x14ac:dyDescent="0.15">
      <c r="A471" s="213">
        <f t="shared" si="111"/>
        <v>457</v>
      </c>
      <c r="B471" s="236"/>
      <c r="C471" s="880"/>
      <c r="D471" s="133"/>
      <c r="E471" s="134"/>
      <c r="F471" s="135"/>
      <c r="G471" s="224"/>
      <c r="H471" s="263"/>
      <c r="I471" s="230"/>
      <c r="J471" s="231"/>
      <c r="K471" s="232"/>
      <c r="L471" s="232"/>
      <c r="M471" s="232"/>
      <c r="N471" s="232"/>
      <c r="O471" s="232"/>
      <c r="P471" s="232"/>
      <c r="Q471" s="233"/>
      <c r="R471" s="255"/>
      <c r="S471" s="255"/>
      <c r="T471" s="258"/>
      <c r="U471" s="214">
        <f t="shared" si="110"/>
        <v>0</v>
      </c>
      <c r="V471" s="218">
        <f t="shared" si="110"/>
        <v>0</v>
      </c>
      <c r="W471" s="218">
        <f t="shared" si="110"/>
        <v>0</v>
      </c>
      <c r="X471" s="218">
        <f t="shared" si="110"/>
        <v>0</v>
      </c>
      <c r="Y471" s="212">
        <f t="shared" si="110"/>
        <v>0</v>
      </c>
      <c r="Z471" s="214">
        <f t="shared" si="109"/>
        <v>0</v>
      </c>
      <c r="AA471" s="218">
        <f t="shared" si="109"/>
        <v>0</v>
      </c>
      <c r="AB471" s="218">
        <f t="shared" si="109"/>
        <v>0</v>
      </c>
      <c r="AC471" s="218">
        <f t="shared" si="109"/>
        <v>0</v>
      </c>
      <c r="AD471" s="212">
        <f t="shared" si="109"/>
        <v>0</v>
      </c>
      <c r="AE471" s="252"/>
      <c r="AF471" s="252"/>
      <c r="AH471" s="249">
        <f t="shared" si="108"/>
        <v>0</v>
      </c>
      <c r="AI471" s="238"/>
      <c r="AJ471" s="238"/>
      <c r="AK471" s="238"/>
      <c r="AL471" s="239"/>
      <c r="AM471" s="254"/>
      <c r="AN471" s="262"/>
      <c r="AO471" s="249">
        <f t="shared" si="112"/>
        <v>0</v>
      </c>
      <c r="AP471" s="238"/>
      <c r="AQ471" s="238"/>
      <c r="AR471" s="238"/>
      <c r="AS471" s="242"/>
      <c r="AT471" s="214">
        <f t="shared" si="118"/>
        <v>0</v>
      </c>
      <c r="AU471" s="238"/>
      <c r="AV471" s="238"/>
      <c r="AW471" s="238"/>
      <c r="AX471" s="239"/>
      <c r="AY471" s="249">
        <f t="shared" si="113"/>
        <v>0</v>
      </c>
      <c r="AZ471" s="238"/>
      <c r="BA471" s="238"/>
      <c r="BB471" s="238"/>
      <c r="BC471" s="246"/>
      <c r="BD471" s="254"/>
      <c r="BE471" s="252"/>
      <c r="BF471" s="249">
        <f t="shared" si="114"/>
        <v>0</v>
      </c>
      <c r="BG471" s="238"/>
      <c r="BH471" s="238"/>
      <c r="BI471" s="238"/>
      <c r="BJ471" s="239"/>
      <c r="BK471" s="249">
        <f t="shared" si="115"/>
        <v>0</v>
      </c>
      <c r="BL471" s="238"/>
      <c r="BM471" s="238"/>
      <c r="BN471" s="238"/>
      <c r="BO471" s="246"/>
      <c r="BP471" s="223">
        <f t="shared" si="116"/>
        <v>0</v>
      </c>
      <c r="BQ471" s="238"/>
      <c r="BR471" s="238"/>
      <c r="BS471" s="238"/>
      <c r="BT471" s="246"/>
      <c r="BU471" s="249">
        <f t="shared" si="117"/>
        <v>0</v>
      </c>
      <c r="BV471" s="238"/>
      <c r="BW471" s="238"/>
      <c r="BX471" s="238"/>
      <c r="BY471" s="246"/>
      <c r="CA471" s="222">
        <v>451</v>
      </c>
      <c r="CF471" s="216">
        <f t="shared" si="106"/>
        <v>0</v>
      </c>
    </row>
    <row r="472" spans="1:84" x14ac:dyDescent="0.15">
      <c r="A472" s="213">
        <f t="shared" si="111"/>
        <v>458</v>
      </c>
      <c r="B472" s="236"/>
      <c r="C472" s="881"/>
      <c r="D472" s="882"/>
      <c r="E472" s="883"/>
      <c r="F472" s="884"/>
      <c r="G472" s="225"/>
      <c r="H472" s="263"/>
      <c r="I472" s="230"/>
      <c r="J472" s="231"/>
      <c r="K472" s="232"/>
      <c r="L472" s="232"/>
      <c r="M472" s="232"/>
      <c r="N472" s="232"/>
      <c r="O472" s="232"/>
      <c r="P472" s="232"/>
      <c r="Q472" s="233"/>
      <c r="R472" s="255"/>
      <c r="S472" s="255"/>
      <c r="T472" s="258"/>
      <c r="U472" s="214">
        <f t="shared" si="110"/>
        <v>0</v>
      </c>
      <c r="V472" s="218">
        <f t="shared" si="110"/>
        <v>0</v>
      </c>
      <c r="W472" s="218">
        <f t="shared" si="110"/>
        <v>0</v>
      </c>
      <c r="X472" s="218">
        <f t="shared" si="110"/>
        <v>0</v>
      </c>
      <c r="Y472" s="212">
        <f t="shared" si="110"/>
        <v>0</v>
      </c>
      <c r="Z472" s="214">
        <f t="shared" si="109"/>
        <v>0</v>
      </c>
      <c r="AA472" s="218">
        <f t="shared" si="109"/>
        <v>0</v>
      </c>
      <c r="AB472" s="218">
        <f t="shared" si="109"/>
        <v>0</v>
      </c>
      <c r="AC472" s="218">
        <f t="shared" si="109"/>
        <v>0</v>
      </c>
      <c r="AD472" s="212">
        <f t="shared" si="109"/>
        <v>0</v>
      </c>
      <c r="AE472" s="252"/>
      <c r="AF472" s="252"/>
      <c r="AH472" s="249">
        <f t="shared" si="108"/>
        <v>0</v>
      </c>
      <c r="AI472" s="238"/>
      <c r="AJ472" s="238"/>
      <c r="AK472" s="238"/>
      <c r="AL472" s="239"/>
      <c r="AM472" s="254"/>
      <c r="AN472" s="262"/>
      <c r="AO472" s="249">
        <f t="shared" si="112"/>
        <v>0</v>
      </c>
      <c r="AP472" s="238"/>
      <c r="AQ472" s="238"/>
      <c r="AR472" s="238"/>
      <c r="AS472" s="242"/>
      <c r="AT472" s="214">
        <f t="shared" si="118"/>
        <v>0</v>
      </c>
      <c r="AU472" s="238"/>
      <c r="AV472" s="238"/>
      <c r="AW472" s="238"/>
      <c r="AX472" s="239"/>
      <c r="AY472" s="249">
        <f t="shared" si="113"/>
        <v>0</v>
      </c>
      <c r="AZ472" s="238"/>
      <c r="BA472" s="238"/>
      <c r="BB472" s="238"/>
      <c r="BC472" s="246"/>
      <c r="BD472" s="254"/>
      <c r="BE472" s="252"/>
      <c r="BF472" s="249">
        <f t="shared" si="114"/>
        <v>0</v>
      </c>
      <c r="BG472" s="238"/>
      <c r="BH472" s="238"/>
      <c r="BI472" s="238"/>
      <c r="BJ472" s="239"/>
      <c r="BK472" s="249">
        <f t="shared" si="115"/>
        <v>0</v>
      </c>
      <c r="BL472" s="238"/>
      <c r="BM472" s="238"/>
      <c r="BN472" s="238"/>
      <c r="BO472" s="246"/>
      <c r="BP472" s="223">
        <f t="shared" si="116"/>
        <v>0</v>
      </c>
      <c r="BQ472" s="238"/>
      <c r="BR472" s="238"/>
      <c r="BS472" s="238"/>
      <c r="BT472" s="246"/>
      <c r="BU472" s="249">
        <f t="shared" si="117"/>
        <v>0</v>
      </c>
      <c r="BV472" s="238"/>
      <c r="BW472" s="238"/>
      <c r="BX472" s="238"/>
      <c r="BY472" s="246"/>
      <c r="CA472" s="222">
        <v>452</v>
      </c>
      <c r="CF472" s="216">
        <f t="shared" si="106"/>
        <v>0</v>
      </c>
    </row>
    <row r="473" spans="1:84" x14ac:dyDescent="0.15">
      <c r="A473" s="213">
        <f t="shared" si="111"/>
        <v>459</v>
      </c>
      <c r="B473" s="236"/>
      <c r="C473" s="913"/>
      <c r="D473" s="133"/>
      <c r="E473" s="914"/>
      <c r="F473" s="135"/>
      <c r="G473" s="225"/>
      <c r="H473" s="263"/>
      <c r="I473" s="230"/>
      <c r="J473" s="231"/>
      <c r="K473" s="232"/>
      <c r="L473" s="232"/>
      <c r="M473" s="232"/>
      <c r="N473" s="232"/>
      <c r="O473" s="232"/>
      <c r="P473" s="232"/>
      <c r="Q473" s="233"/>
      <c r="R473" s="255"/>
      <c r="S473" s="255"/>
      <c r="T473" s="258"/>
      <c r="U473" s="214">
        <f t="shared" si="110"/>
        <v>0</v>
      </c>
      <c r="V473" s="218">
        <f t="shared" si="110"/>
        <v>0</v>
      </c>
      <c r="W473" s="218">
        <f t="shared" si="110"/>
        <v>0</v>
      </c>
      <c r="X473" s="218">
        <f t="shared" si="110"/>
        <v>0</v>
      </c>
      <c r="Y473" s="212">
        <f t="shared" si="110"/>
        <v>0</v>
      </c>
      <c r="Z473" s="214">
        <f t="shared" si="109"/>
        <v>0</v>
      </c>
      <c r="AA473" s="218">
        <f t="shared" si="109"/>
        <v>0</v>
      </c>
      <c r="AB473" s="218">
        <f t="shared" si="109"/>
        <v>0</v>
      </c>
      <c r="AC473" s="218">
        <f t="shared" si="109"/>
        <v>0</v>
      </c>
      <c r="AD473" s="212">
        <f t="shared" si="109"/>
        <v>0</v>
      </c>
      <c r="AE473" s="252"/>
      <c r="AF473" s="252"/>
      <c r="AH473" s="249">
        <f t="shared" si="108"/>
        <v>0</v>
      </c>
      <c r="AI473" s="238"/>
      <c r="AJ473" s="238"/>
      <c r="AK473" s="238"/>
      <c r="AL473" s="239"/>
      <c r="AM473" s="254"/>
      <c r="AN473" s="262"/>
      <c r="AO473" s="249">
        <f t="shared" si="112"/>
        <v>0</v>
      </c>
      <c r="AP473" s="238"/>
      <c r="AQ473" s="238"/>
      <c r="AR473" s="238"/>
      <c r="AS473" s="242"/>
      <c r="AT473" s="214">
        <f t="shared" si="118"/>
        <v>0</v>
      </c>
      <c r="AU473" s="238"/>
      <c r="AV473" s="238"/>
      <c r="AW473" s="238"/>
      <c r="AX473" s="239"/>
      <c r="AY473" s="249">
        <f t="shared" si="113"/>
        <v>0</v>
      </c>
      <c r="AZ473" s="238"/>
      <c r="BA473" s="238"/>
      <c r="BB473" s="238"/>
      <c r="BC473" s="246"/>
      <c r="BD473" s="254"/>
      <c r="BE473" s="252"/>
      <c r="BF473" s="249">
        <f t="shared" si="114"/>
        <v>0</v>
      </c>
      <c r="BG473" s="238"/>
      <c r="BH473" s="238"/>
      <c r="BI473" s="238"/>
      <c r="BJ473" s="239"/>
      <c r="BK473" s="249">
        <f t="shared" si="115"/>
        <v>0</v>
      </c>
      <c r="BL473" s="238"/>
      <c r="BM473" s="238"/>
      <c r="BN473" s="238"/>
      <c r="BO473" s="246"/>
      <c r="BP473" s="223">
        <f t="shared" si="116"/>
        <v>0</v>
      </c>
      <c r="BQ473" s="238"/>
      <c r="BR473" s="238"/>
      <c r="BS473" s="238"/>
      <c r="BT473" s="246"/>
      <c r="BU473" s="249">
        <f t="shared" si="117"/>
        <v>0</v>
      </c>
      <c r="BV473" s="238"/>
      <c r="BW473" s="238"/>
      <c r="BX473" s="238"/>
      <c r="BY473" s="246"/>
      <c r="CA473" s="222">
        <v>453</v>
      </c>
      <c r="CF473" s="216">
        <f t="shared" si="106"/>
        <v>0</v>
      </c>
    </row>
    <row r="474" spans="1:84" x14ac:dyDescent="0.15">
      <c r="A474" s="213">
        <f t="shared" si="111"/>
        <v>460</v>
      </c>
      <c r="B474" s="236"/>
      <c r="C474" s="880"/>
      <c r="D474" s="133"/>
      <c r="E474" s="134"/>
      <c r="F474" s="135"/>
      <c r="G474" s="224"/>
      <c r="H474" s="263"/>
      <c r="I474" s="230"/>
      <c r="J474" s="231"/>
      <c r="K474" s="232"/>
      <c r="L474" s="232"/>
      <c r="M474" s="232"/>
      <c r="N474" s="232"/>
      <c r="O474" s="232"/>
      <c r="P474" s="232"/>
      <c r="Q474" s="233"/>
      <c r="R474" s="255"/>
      <c r="S474" s="255"/>
      <c r="T474" s="284"/>
      <c r="U474" s="214">
        <f t="shared" si="110"/>
        <v>0</v>
      </c>
      <c r="V474" s="218">
        <f t="shared" si="110"/>
        <v>0</v>
      </c>
      <c r="W474" s="218">
        <f t="shared" si="110"/>
        <v>0</v>
      </c>
      <c r="X474" s="218">
        <f t="shared" si="110"/>
        <v>0</v>
      </c>
      <c r="Y474" s="212">
        <f t="shared" si="110"/>
        <v>0</v>
      </c>
      <c r="Z474" s="214">
        <f t="shared" si="109"/>
        <v>0</v>
      </c>
      <c r="AA474" s="218">
        <f t="shared" si="109"/>
        <v>0</v>
      </c>
      <c r="AB474" s="218">
        <f t="shared" si="109"/>
        <v>0</v>
      </c>
      <c r="AC474" s="218">
        <f t="shared" si="109"/>
        <v>0</v>
      </c>
      <c r="AD474" s="212">
        <f t="shared" si="109"/>
        <v>0</v>
      </c>
      <c r="AE474" s="252"/>
      <c r="AF474" s="252"/>
      <c r="AH474" s="249">
        <f t="shared" si="108"/>
        <v>0</v>
      </c>
      <c r="AI474" s="238"/>
      <c r="AJ474" s="238"/>
      <c r="AK474" s="238"/>
      <c r="AL474" s="239"/>
      <c r="AM474" s="254"/>
      <c r="AN474" s="262"/>
      <c r="AO474" s="249">
        <f t="shared" si="112"/>
        <v>0</v>
      </c>
      <c r="AP474" s="238"/>
      <c r="AQ474" s="238"/>
      <c r="AR474" s="238"/>
      <c r="AS474" s="242"/>
      <c r="AT474" s="214">
        <f t="shared" si="118"/>
        <v>0</v>
      </c>
      <c r="AU474" s="238"/>
      <c r="AV474" s="238"/>
      <c r="AW474" s="238"/>
      <c r="AX474" s="239"/>
      <c r="AY474" s="249">
        <f t="shared" si="113"/>
        <v>0</v>
      </c>
      <c r="AZ474" s="238"/>
      <c r="BA474" s="238"/>
      <c r="BB474" s="238"/>
      <c r="BC474" s="246"/>
      <c r="BD474" s="254"/>
      <c r="BE474" s="252"/>
      <c r="BF474" s="249">
        <f t="shared" si="114"/>
        <v>0</v>
      </c>
      <c r="BG474" s="238"/>
      <c r="BH474" s="238"/>
      <c r="BI474" s="238"/>
      <c r="BJ474" s="239"/>
      <c r="BK474" s="249">
        <f t="shared" si="115"/>
        <v>0</v>
      </c>
      <c r="BL474" s="238"/>
      <c r="BM474" s="238"/>
      <c r="BN474" s="238"/>
      <c r="BO474" s="246"/>
      <c r="BP474" s="223">
        <f t="shared" si="116"/>
        <v>0</v>
      </c>
      <c r="BQ474" s="238"/>
      <c r="BR474" s="238"/>
      <c r="BS474" s="238"/>
      <c r="BT474" s="246"/>
      <c r="BU474" s="249">
        <f t="shared" si="117"/>
        <v>0</v>
      </c>
      <c r="BV474" s="238"/>
      <c r="BW474" s="238"/>
      <c r="BX474" s="238"/>
      <c r="BY474" s="246"/>
      <c r="CA474" s="222">
        <v>454</v>
      </c>
      <c r="CF474" s="216">
        <f t="shared" si="106"/>
        <v>0</v>
      </c>
    </row>
    <row r="475" spans="1:84" x14ac:dyDescent="0.15">
      <c r="A475" s="213">
        <f t="shared" si="111"/>
        <v>461</v>
      </c>
      <c r="B475" s="236"/>
      <c r="C475" s="880"/>
      <c r="D475" s="133"/>
      <c r="E475" s="134"/>
      <c r="F475" s="135"/>
      <c r="G475" s="225"/>
      <c r="H475" s="263"/>
      <c r="I475" s="230"/>
      <c r="J475" s="231"/>
      <c r="K475" s="232"/>
      <c r="L475" s="232"/>
      <c r="M475" s="232"/>
      <c r="N475" s="232"/>
      <c r="O475" s="232"/>
      <c r="P475" s="232"/>
      <c r="Q475" s="233"/>
      <c r="R475" s="255"/>
      <c r="S475" s="255"/>
      <c r="T475" s="284"/>
      <c r="U475" s="214">
        <f t="shared" si="110"/>
        <v>0</v>
      </c>
      <c r="V475" s="218">
        <f t="shared" si="110"/>
        <v>0</v>
      </c>
      <c r="W475" s="218">
        <f t="shared" si="110"/>
        <v>0</v>
      </c>
      <c r="X475" s="218">
        <f t="shared" si="110"/>
        <v>0</v>
      </c>
      <c r="Y475" s="212">
        <f t="shared" si="110"/>
        <v>0</v>
      </c>
      <c r="Z475" s="214">
        <f t="shared" si="109"/>
        <v>0</v>
      </c>
      <c r="AA475" s="218">
        <f t="shared" si="109"/>
        <v>0</v>
      </c>
      <c r="AB475" s="218">
        <f t="shared" si="109"/>
        <v>0</v>
      </c>
      <c r="AC475" s="218">
        <f t="shared" si="109"/>
        <v>0</v>
      </c>
      <c r="AD475" s="212">
        <f t="shared" si="109"/>
        <v>0</v>
      </c>
      <c r="AE475" s="252"/>
      <c r="AF475" s="252"/>
      <c r="AH475" s="249">
        <f t="shared" si="108"/>
        <v>0</v>
      </c>
      <c r="AI475" s="238"/>
      <c r="AJ475" s="238"/>
      <c r="AK475" s="238"/>
      <c r="AL475" s="239"/>
      <c r="AM475" s="254"/>
      <c r="AN475" s="262"/>
      <c r="AO475" s="249">
        <f t="shared" si="112"/>
        <v>0</v>
      </c>
      <c r="AP475" s="238"/>
      <c r="AQ475" s="238"/>
      <c r="AR475" s="238"/>
      <c r="AS475" s="242"/>
      <c r="AT475" s="214">
        <f t="shared" si="118"/>
        <v>0</v>
      </c>
      <c r="AU475" s="238"/>
      <c r="AV475" s="238"/>
      <c r="AW475" s="238"/>
      <c r="AX475" s="239"/>
      <c r="AY475" s="249">
        <f t="shared" si="113"/>
        <v>0</v>
      </c>
      <c r="AZ475" s="238"/>
      <c r="BA475" s="238"/>
      <c r="BB475" s="238"/>
      <c r="BC475" s="246"/>
      <c r="BD475" s="254"/>
      <c r="BE475" s="252"/>
      <c r="BF475" s="249">
        <f t="shared" si="114"/>
        <v>0</v>
      </c>
      <c r="BG475" s="238"/>
      <c r="BH475" s="238"/>
      <c r="BI475" s="238"/>
      <c r="BJ475" s="239"/>
      <c r="BK475" s="249">
        <f t="shared" si="115"/>
        <v>0</v>
      </c>
      <c r="BL475" s="238"/>
      <c r="BM475" s="238"/>
      <c r="BN475" s="238"/>
      <c r="BO475" s="246"/>
      <c r="BP475" s="223">
        <f t="shared" si="116"/>
        <v>0</v>
      </c>
      <c r="BQ475" s="238"/>
      <c r="BR475" s="238"/>
      <c r="BS475" s="238"/>
      <c r="BT475" s="246"/>
      <c r="BU475" s="249">
        <f t="shared" si="117"/>
        <v>0</v>
      </c>
      <c r="BV475" s="238"/>
      <c r="BW475" s="238"/>
      <c r="BX475" s="238"/>
      <c r="BY475" s="246"/>
      <c r="CA475" s="222">
        <v>455</v>
      </c>
      <c r="CF475" s="216">
        <f t="shared" si="106"/>
        <v>0</v>
      </c>
    </row>
    <row r="476" spans="1:84" x14ac:dyDescent="0.15">
      <c r="A476" s="213">
        <f t="shared" si="111"/>
        <v>462</v>
      </c>
      <c r="B476" s="236"/>
      <c r="C476" s="880"/>
      <c r="D476" s="133"/>
      <c r="E476" s="134"/>
      <c r="F476" s="135"/>
      <c r="G476" s="225"/>
      <c r="H476" s="263"/>
      <c r="I476" s="230"/>
      <c r="J476" s="231"/>
      <c r="K476" s="232"/>
      <c r="L476" s="232"/>
      <c r="M476" s="232"/>
      <c r="N476" s="232"/>
      <c r="O476" s="232"/>
      <c r="P476" s="232"/>
      <c r="Q476" s="233"/>
      <c r="R476" s="255"/>
      <c r="S476" s="255"/>
      <c r="T476" s="258"/>
      <c r="U476" s="214">
        <f t="shared" si="110"/>
        <v>0</v>
      </c>
      <c r="V476" s="218">
        <f t="shared" si="110"/>
        <v>0</v>
      </c>
      <c r="W476" s="218">
        <f t="shared" si="110"/>
        <v>0</v>
      </c>
      <c r="X476" s="218">
        <f t="shared" si="110"/>
        <v>0</v>
      </c>
      <c r="Y476" s="212">
        <f t="shared" si="110"/>
        <v>0</v>
      </c>
      <c r="Z476" s="214">
        <f t="shared" si="109"/>
        <v>0</v>
      </c>
      <c r="AA476" s="218">
        <f t="shared" si="109"/>
        <v>0</v>
      </c>
      <c r="AB476" s="218">
        <f t="shared" si="109"/>
        <v>0</v>
      </c>
      <c r="AC476" s="218">
        <f t="shared" si="109"/>
        <v>0</v>
      </c>
      <c r="AD476" s="212">
        <f t="shared" si="109"/>
        <v>0</v>
      </c>
      <c r="AE476" s="252"/>
      <c r="AF476" s="252"/>
      <c r="AH476" s="249">
        <f t="shared" si="108"/>
        <v>0</v>
      </c>
      <c r="AI476" s="238"/>
      <c r="AJ476" s="238"/>
      <c r="AK476" s="238"/>
      <c r="AL476" s="239"/>
      <c r="AM476" s="254"/>
      <c r="AN476" s="262"/>
      <c r="AO476" s="249">
        <f t="shared" si="112"/>
        <v>0</v>
      </c>
      <c r="AP476" s="238"/>
      <c r="AQ476" s="238"/>
      <c r="AR476" s="238"/>
      <c r="AS476" s="242"/>
      <c r="AT476" s="214">
        <f t="shared" si="118"/>
        <v>0</v>
      </c>
      <c r="AU476" s="238"/>
      <c r="AV476" s="238"/>
      <c r="AW476" s="238"/>
      <c r="AX476" s="239"/>
      <c r="AY476" s="249">
        <f t="shared" si="113"/>
        <v>0</v>
      </c>
      <c r="AZ476" s="238"/>
      <c r="BA476" s="238"/>
      <c r="BB476" s="238"/>
      <c r="BC476" s="246"/>
      <c r="BD476" s="254"/>
      <c r="BE476" s="252"/>
      <c r="BF476" s="249">
        <f t="shared" si="114"/>
        <v>0</v>
      </c>
      <c r="BG476" s="238"/>
      <c r="BH476" s="238"/>
      <c r="BI476" s="238"/>
      <c r="BJ476" s="239"/>
      <c r="BK476" s="249">
        <f t="shared" si="115"/>
        <v>0</v>
      </c>
      <c r="BL476" s="238"/>
      <c r="BM476" s="238"/>
      <c r="BN476" s="238"/>
      <c r="BO476" s="246"/>
      <c r="BP476" s="223">
        <f t="shared" si="116"/>
        <v>0</v>
      </c>
      <c r="BQ476" s="238"/>
      <c r="BR476" s="238"/>
      <c r="BS476" s="238"/>
      <c r="BT476" s="246"/>
      <c r="BU476" s="249">
        <f t="shared" si="117"/>
        <v>0</v>
      </c>
      <c r="BV476" s="238"/>
      <c r="BW476" s="238"/>
      <c r="BX476" s="238"/>
      <c r="BY476" s="246"/>
      <c r="CA476" s="222">
        <v>456</v>
      </c>
      <c r="CF476" s="216">
        <f t="shared" si="106"/>
        <v>0</v>
      </c>
    </row>
    <row r="477" spans="1:84" x14ac:dyDescent="0.15">
      <c r="A477" s="213">
        <f t="shared" si="111"/>
        <v>463</v>
      </c>
      <c r="B477" s="236"/>
      <c r="C477" s="880"/>
      <c r="D477" s="133"/>
      <c r="E477" s="134"/>
      <c r="F477" s="135"/>
      <c r="G477" s="224"/>
      <c r="H477" s="263"/>
      <c r="I477" s="230"/>
      <c r="J477" s="231"/>
      <c r="K477" s="232"/>
      <c r="L477" s="232"/>
      <c r="M477" s="232"/>
      <c r="N477" s="232"/>
      <c r="O477" s="232"/>
      <c r="P477" s="232"/>
      <c r="Q477" s="233"/>
      <c r="R477" s="255"/>
      <c r="S477" s="255"/>
      <c r="T477" s="284"/>
      <c r="U477" s="214">
        <f t="shared" si="110"/>
        <v>0</v>
      </c>
      <c r="V477" s="218">
        <f t="shared" si="110"/>
        <v>0</v>
      </c>
      <c r="W477" s="218">
        <f t="shared" si="110"/>
        <v>0</v>
      </c>
      <c r="X477" s="218">
        <f t="shared" si="110"/>
        <v>0</v>
      </c>
      <c r="Y477" s="212">
        <f t="shared" si="110"/>
        <v>0</v>
      </c>
      <c r="Z477" s="214">
        <f t="shared" si="109"/>
        <v>0</v>
      </c>
      <c r="AA477" s="218">
        <f t="shared" si="109"/>
        <v>0</v>
      </c>
      <c r="AB477" s="218">
        <f t="shared" si="109"/>
        <v>0</v>
      </c>
      <c r="AC477" s="218">
        <f t="shared" si="109"/>
        <v>0</v>
      </c>
      <c r="AD477" s="212">
        <f t="shared" si="109"/>
        <v>0</v>
      </c>
      <c r="AE477" s="252"/>
      <c r="AF477" s="252"/>
      <c r="AH477" s="249">
        <f t="shared" si="108"/>
        <v>0</v>
      </c>
      <c r="AI477" s="238"/>
      <c r="AJ477" s="238"/>
      <c r="AK477" s="238"/>
      <c r="AL477" s="239"/>
      <c r="AM477" s="254"/>
      <c r="AN477" s="262"/>
      <c r="AO477" s="249">
        <f t="shared" si="112"/>
        <v>0</v>
      </c>
      <c r="AP477" s="238"/>
      <c r="AQ477" s="238"/>
      <c r="AR477" s="238"/>
      <c r="AS477" s="242"/>
      <c r="AT477" s="214">
        <f t="shared" si="118"/>
        <v>0</v>
      </c>
      <c r="AU477" s="238"/>
      <c r="AV477" s="238"/>
      <c r="AW477" s="238"/>
      <c r="AX477" s="239"/>
      <c r="AY477" s="249">
        <f t="shared" si="113"/>
        <v>0</v>
      </c>
      <c r="AZ477" s="238"/>
      <c r="BA477" s="238"/>
      <c r="BB477" s="238"/>
      <c r="BC477" s="246"/>
      <c r="BD477" s="254"/>
      <c r="BE477" s="252"/>
      <c r="BF477" s="249">
        <f t="shared" si="114"/>
        <v>0</v>
      </c>
      <c r="BG477" s="238"/>
      <c r="BH477" s="238"/>
      <c r="BI477" s="238"/>
      <c r="BJ477" s="239"/>
      <c r="BK477" s="249">
        <f t="shared" si="115"/>
        <v>0</v>
      </c>
      <c r="BL477" s="238"/>
      <c r="BM477" s="238"/>
      <c r="BN477" s="238"/>
      <c r="BO477" s="246"/>
      <c r="BP477" s="223">
        <f t="shared" si="116"/>
        <v>0</v>
      </c>
      <c r="BQ477" s="238"/>
      <c r="BR477" s="238"/>
      <c r="BS477" s="238"/>
      <c r="BT477" s="246"/>
      <c r="BU477" s="249">
        <f t="shared" si="117"/>
        <v>0</v>
      </c>
      <c r="BV477" s="238"/>
      <c r="BW477" s="238"/>
      <c r="BX477" s="238"/>
      <c r="BY477" s="246"/>
      <c r="CA477" s="222">
        <v>457</v>
      </c>
      <c r="CF477" s="216">
        <f t="shared" si="106"/>
        <v>0</v>
      </c>
    </row>
    <row r="478" spans="1:84" x14ac:dyDescent="0.15">
      <c r="A478" s="213">
        <f t="shared" si="111"/>
        <v>464</v>
      </c>
      <c r="B478" s="236"/>
      <c r="C478" s="880"/>
      <c r="D478" s="133"/>
      <c r="E478" s="134"/>
      <c r="F478" s="135"/>
      <c r="G478" s="224"/>
      <c r="H478" s="263"/>
      <c r="I478" s="230"/>
      <c r="J478" s="231"/>
      <c r="K478" s="232"/>
      <c r="L478" s="232"/>
      <c r="M478" s="232"/>
      <c r="N478" s="232"/>
      <c r="O478" s="232"/>
      <c r="P478" s="232"/>
      <c r="Q478" s="233"/>
      <c r="R478" s="255"/>
      <c r="S478" s="255"/>
      <c r="T478" s="258"/>
      <c r="U478" s="214">
        <f t="shared" si="110"/>
        <v>0</v>
      </c>
      <c r="V478" s="218">
        <f t="shared" si="110"/>
        <v>0</v>
      </c>
      <c r="W478" s="218">
        <f t="shared" si="110"/>
        <v>0</v>
      </c>
      <c r="X478" s="218">
        <f t="shared" si="110"/>
        <v>0</v>
      </c>
      <c r="Y478" s="212">
        <f t="shared" si="110"/>
        <v>0</v>
      </c>
      <c r="Z478" s="214">
        <f t="shared" ref="Z478:AD509" si="119">AT478+AY478+BF478+BK478+BP478+BU478</f>
        <v>0</v>
      </c>
      <c r="AA478" s="218">
        <f t="shared" si="119"/>
        <v>0</v>
      </c>
      <c r="AB478" s="218">
        <f t="shared" si="119"/>
        <v>0</v>
      </c>
      <c r="AC478" s="218">
        <f t="shared" si="119"/>
        <v>0</v>
      </c>
      <c r="AD478" s="212">
        <f t="shared" si="119"/>
        <v>0</v>
      </c>
      <c r="AE478" s="252"/>
      <c r="AF478" s="252"/>
      <c r="AH478" s="249">
        <f t="shared" si="108"/>
        <v>0</v>
      </c>
      <c r="AI478" s="238"/>
      <c r="AJ478" s="238"/>
      <c r="AK478" s="238"/>
      <c r="AL478" s="239"/>
      <c r="AM478" s="254"/>
      <c r="AN478" s="262"/>
      <c r="AO478" s="249">
        <f t="shared" si="112"/>
        <v>0</v>
      </c>
      <c r="AP478" s="238"/>
      <c r="AQ478" s="238"/>
      <c r="AR478" s="238"/>
      <c r="AS478" s="242"/>
      <c r="AT478" s="214">
        <f t="shared" si="118"/>
        <v>0</v>
      </c>
      <c r="AU478" s="238"/>
      <c r="AV478" s="238"/>
      <c r="AW478" s="238"/>
      <c r="AX478" s="239"/>
      <c r="AY478" s="249">
        <f t="shared" si="113"/>
        <v>0</v>
      </c>
      <c r="AZ478" s="238"/>
      <c r="BA478" s="238"/>
      <c r="BB478" s="238"/>
      <c r="BC478" s="246"/>
      <c r="BD478" s="254"/>
      <c r="BE478" s="252"/>
      <c r="BF478" s="249">
        <f t="shared" si="114"/>
        <v>0</v>
      </c>
      <c r="BG478" s="238"/>
      <c r="BH478" s="238"/>
      <c r="BI478" s="238"/>
      <c r="BJ478" s="239"/>
      <c r="BK478" s="249">
        <f t="shared" si="115"/>
        <v>0</v>
      </c>
      <c r="BL478" s="238"/>
      <c r="BM478" s="238"/>
      <c r="BN478" s="238"/>
      <c r="BO478" s="246"/>
      <c r="BP478" s="223">
        <f t="shared" si="116"/>
        <v>0</v>
      </c>
      <c r="BQ478" s="238"/>
      <c r="BR478" s="238"/>
      <c r="BS478" s="238"/>
      <c r="BT478" s="246"/>
      <c r="BU478" s="249">
        <f t="shared" si="117"/>
        <v>0</v>
      </c>
      <c r="BV478" s="238"/>
      <c r="BW478" s="238"/>
      <c r="BX478" s="238"/>
      <c r="BY478" s="246"/>
      <c r="CA478" s="222">
        <v>458</v>
      </c>
      <c r="CF478" s="216">
        <f t="shared" si="106"/>
        <v>0</v>
      </c>
    </row>
    <row r="479" spans="1:84" x14ac:dyDescent="0.15">
      <c r="A479" s="213">
        <f t="shared" si="111"/>
        <v>465</v>
      </c>
      <c r="B479" s="236"/>
      <c r="C479" s="881"/>
      <c r="D479" s="882"/>
      <c r="E479" s="883"/>
      <c r="F479" s="884"/>
      <c r="G479" s="224"/>
      <c r="H479" s="263"/>
      <c r="I479" s="230"/>
      <c r="J479" s="231"/>
      <c r="K479" s="232"/>
      <c r="L479" s="232"/>
      <c r="M479" s="232"/>
      <c r="N479" s="232"/>
      <c r="O479" s="232"/>
      <c r="P479" s="232"/>
      <c r="Q479" s="233"/>
      <c r="R479" s="255"/>
      <c r="S479" s="255"/>
      <c r="T479" s="258"/>
      <c r="U479" s="214">
        <f t="shared" si="110"/>
        <v>0</v>
      </c>
      <c r="V479" s="218">
        <f t="shared" si="110"/>
        <v>0</v>
      </c>
      <c r="W479" s="218">
        <f t="shared" si="110"/>
        <v>0</v>
      </c>
      <c r="X479" s="218">
        <f t="shared" si="110"/>
        <v>0</v>
      </c>
      <c r="Y479" s="212">
        <f t="shared" si="110"/>
        <v>0</v>
      </c>
      <c r="Z479" s="214">
        <f t="shared" si="119"/>
        <v>0</v>
      </c>
      <c r="AA479" s="218">
        <f t="shared" si="119"/>
        <v>0</v>
      </c>
      <c r="AB479" s="218">
        <f t="shared" si="119"/>
        <v>0</v>
      </c>
      <c r="AC479" s="218">
        <f t="shared" si="119"/>
        <v>0</v>
      </c>
      <c r="AD479" s="212">
        <f t="shared" si="119"/>
        <v>0</v>
      </c>
      <c r="AE479" s="252"/>
      <c r="AF479" s="252"/>
      <c r="AH479" s="249">
        <f t="shared" si="108"/>
        <v>0</v>
      </c>
      <c r="AI479" s="238"/>
      <c r="AJ479" s="238"/>
      <c r="AK479" s="238"/>
      <c r="AL479" s="239"/>
      <c r="AM479" s="254"/>
      <c r="AN479" s="262"/>
      <c r="AO479" s="249">
        <f t="shared" si="112"/>
        <v>0</v>
      </c>
      <c r="AP479" s="238"/>
      <c r="AQ479" s="238"/>
      <c r="AR479" s="238"/>
      <c r="AS479" s="242"/>
      <c r="AT479" s="214">
        <f t="shared" si="118"/>
        <v>0</v>
      </c>
      <c r="AU479" s="238"/>
      <c r="AV479" s="238"/>
      <c r="AW479" s="238"/>
      <c r="AX479" s="239"/>
      <c r="AY479" s="249">
        <f t="shared" si="113"/>
        <v>0</v>
      </c>
      <c r="AZ479" s="238"/>
      <c r="BA479" s="238"/>
      <c r="BB479" s="238"/>
      <c r="BC479" s="246"/>
      <c r="BD479" s="254"/>
      <c r="BE479" s="252"/>
      <c r="BF479" s="249">
        <f t="shared" si="114"/>
        <v>0</v>
      </c>
      <c r="BG479" s="238"/>
      <c r="BH479" s="238"/>
      <c r="BI479" s="238"/>
      <c r="BJ479" s="239"/>
      <c r="BK479" s="249">
        <f t="shared" si="115"/>
        <v>0</v>
      </c>
      <c r="BL479" s="238"/>
      <c r="BM479" s="238"/>
      <c r="BN479" s="238"/>
      <c r="BO479" s="246"/>
      <c r="BP479" s="223">
        <f t="shared" si="116"/>
        <v>0</v>
      </c>
      <c r="BQ479" s="238"/>
      <c r="BR479" s="238"/>
      <c r="BS479" s="238"/>
      <c r="BT479" s="246"/>
      <c r="BU479" s="249">
        <f t="shared" si="117"/>
        <v>0</v>
      </c>
      <c r="BV479" s="238"/>
      <c r="BW479" s="238"/>
      <c r="BX479" s="238"/>
      <c r="BY479" s="246"/>
      <c r="CA479" s="222">
        <v>459</v>
      </c>
      <c r="CF479" s="216">
        <f t="shared" si="106"/>
        <v>0</v>
      </c>
    </row>
    <row r="480" spans="1:84" x14ac:dyDescent="0.15">
      <c r="A480" s="213">
        <f t="shared" si="111"/>
        <v>466</v>
      </c>
      <c r="B480" s="236"/>
      <c r="C480" s="881"/>
      <c r="D480" s="882"/>
      <c r="E480" s="883"/>
      <c r="F480" s="884"/>
      <c r="G480" s="224"/>
      <c r="H480" s="263"/>
      <c r="I480" s="230"/>
      <c r="J480" s="231"/>
      <c r="K480" s="232"/>
      <c r="L480" s="232"/>
      <c r="M480" s="232"/>
      <c r="N480" s="232"/>
      <c r="O480" s="232"/>
      <c r="P480" s="232"/>
      <c r="Q480" s="233"/>
      <c r="R480" s="255"/>
      <c r="S480" s="255"/>
      <c r="T480" s="258"/>
      <c r="U480" s="214">
        <f t="shared" si="110"/>
        <v>0</v>
      </c>
      <c r="V480" s="218">
        <f t="shared" si="110"/>
        <v>0</v>
      </c>
      <c r="W480" s="218">
        <f t="shared" si="110"/>
        <v>0</v>
      </c>
      <c r="X480" s="218">
        <f t="shared" si="110"/>
        <v>0</v>
      </c>
      <c r="Y480" s="212">
        <f t="shared" si="110"/>
        <v>0</v>
      </c>
      <c r="Z480" s="214">
        <f t="shared" si="119"/>
        <v>0</v>
      </c>
      <c r="AA480" s="218">
        <f t="shared" si="119"/>
        <v>0</v>
      </c>
      <c r="AB480" s="218">
        <f t="shared" si="119"/>
        <v>0</v>
      </c>
      <c r="AC480" s="218">
        <f t="shared" si="119"/>
        <v>0</v>
      </c>
      <c r="AD480" s="212">
        <f t="shared" si="119"/>
        <v>0</v>
      </c>
      <c r="AE480" s="252"/>
      <c r="AF480" s="252"/>
      <c r="AH480" s="249">
        <f t="shared" si="108"/>
        <v>0</v>
      </c>
      <c r="AI480" s="238"/>
      <c r="AJ480" s="238"/>
      <c r="AK480" s="238"/>
      <c r="AL480" s="239"/>
      <c r="AM480" s="254"/>
      <c r="AN480" s="262"/>
      <c r="AO480" s="249">
        <f t="shared" si="112"/>
        <v>0</v>
      </c>
      <c r="AP480" s="238"/>
      <c r="AQ480" s="238"/>
      <c r="AR480" s="238"/>
      <c r="AS480" s="242"/>
      <c r="AT480" s="214">
        <f t="shared" si="118"/>
        <v>0</v>
      </c>
      <c r="AU480" s="238"/>
      <c r="AV480" s="238"/>
      <c r="AW480" s="238"/>
      <c r="AX480" s="239"/>
      <c r="AY480" s="249">
        <f t="shared" si="113"/>
        <v>0</v>
      </c>
      <c r="AZ480" s="238"/>
      <c r="BA480" s="238"/>
      <c r="BB480" s="238"/>
      <c r="BC480" s="246"/>
      <c r="BD480" s="254"/>
      <c r="BE480" s="252"/>
      <c r="BF480" s="249">
        <f t="shared" si="114"/>
        <v>0</v>
      </c>
      <c r="BG480" s="238"/>
      <c r="BH480" s="238"/>
      <c r="BI480" s="238"/>
      <c r="BJ480" s="239"/>
      <c r="BK480" s="249">
        <f t="shared" si="115"/>
        <v>0</v>
      </c>
      <c r="BL480" s="238"/>
      <c r="BM480" s="238"/>
      <c r="BN480" s="238"/>
      <c r="BO480" s="246"/>
      <c r="BP480" s="223">
        <f t="shared" si="116"/>
        <v>0</v>
      </c>
      <c r="BQ480" s="238"/>
      <c r="BR480" s="238"/>
      <c r="BS480" s="238"/>
      <c r="BT480" s="246"/>
      <c r="BU480" s="249">
        <f t="shared" si="117"/>
        <v>0</v>
      </c>
      <c r="BV480" s="238"/>
      <c r="BW480" s="238"/>
      <c r="BX480" s="238"/>
      <c r="BY480" s="246"/>
      <c r="CA480" s="222">
        <v>460</v>
      </c>
      <c r="CF480" s="216">
        <f t="shared" si="106"/>
        <v>0</v>
      </c>
    </row>
    <row r="481" spans="1:84" x14ac:dyDescent="0.15">
      <c r="A481" s="213">
        <f t="shared" si="111"/>
        <v>467</v>
      </c>
      <c r="B481" s="236"/>
      <c r="C481" s="880"/>
      <c r="D481" s="133"/>
      <c r="E481" s="134"/>
      <c r="F481" s="135"/>
      <c r="G481" s="224"/>
      <c r="H481" s="263"/>
      <c r="I481" s="230"/>
      <c r="J481" s="231"/>
      <c r="K481" s="232"/>
      <c r="L481" s="232"/>
      <c r="M481" s="232"/>
      <c r="N481" s="232"/>
      <c r="O481" s="232"/>
      <c r="P481" s="232"/>
      <c r="Q481" s="233"/>
      <c r="R481" s="255"/>
      <c r="S481" s="255"/>
      <c r="T481" s="258"/>
      <c r="U481" s="214">
        <f t="shared" si="110"/>
        <v>0</v>
      </c>
      <c r="V481" s="218">
        <f t="shared" si="110"/>
        <v>0</v>
      </c>
      <c r="W481" s="218">
        <f t="shared" si="110"/>
        <v>0</v>
      </c>
      <c r="X481" s="218">
        <f t="shared" si="110"/>
        <v>0</v>
      </c>
      <c r="Y481" s="212">
        <f t="shared" si="110"/>
        <v>0</v>
      </c>
      <c r="Z481" s="214">
        <f t="shared" si="119"/>
        <v>0</v>
      </c>
      <c r="AA481" s="218">
        <f t="shared" si="119"/>
        <v>0</v>
      </c>
      <c r="AB481" s="218">
        <f t="shared" si="119"/>
        <v>0</v>
      </c>
      <c r="AC481" s="218">
        <f t="shared" si="119"/>
        <v>0</v>
      </c>
      <c r="AD481" s="212">
        <f t="shared" si="119"/>
        <v>0</v>
      </c>
      <c r="AE481" s="252"/>
      <c r="AF481" s="252"/>
      <c r="AH481" s="249">
        <f t="shared" si="108"/>
        <v>0</v>
      </c>
      <c r="AI481" s="238"/>
      <c r="AJ481" s="238"/>
      <c r="AK481" s="238"/>
      <c r="AL481" s="239"/>
      <c r="AM481" s="254"/>
      <c r="AN481" s="262"/>
      <c r="AO481" s="249">
        <f t="shared" si="112"/>
        <v>0</v>
      </c>
      <c r="AP481" s="238"/>
      <c r="AQ481" s="238"/>
      <c r="AR481" s="238"/>
      <c r="AS481" s="242"/>
      <c r="AT481" s="214">
        <f t="shared" si="118"/>
        <v>0</v>
      </c>
      <c r="AU481" s="238"/>
      <c r="AV481" s="238"/>
      <c r="AW481" s="238"/>
      <c r="AX481" s="239"/>
      <c r="AY481" s="249">
        <f t="shared" si="113"/>
        <v>0</v>
      </c>
      <c r="AZ481" s="238"/>
      <c r="BA481" s="238"/>
      <c r="BB481" s="238"/>
      <c r="BC481" s="246"/>
      <c r="BD481" s="254"/>
      <c r="BE481" s="252"/>
      <c r="BF481" s="249">
        <f t="shared" si="114"/>
        <v>0</v>
      </c>
      <c r="BG481" s="238"/>
      <c r="BH481" s="238"/>
      <c r="BI481" s="238"/>
      <c r="BJ481" s="239"/>
      <c r="BK481" s="249">
        <f t="shared" si="115"/>
        <v>0</v>
      </c>
      <c r="BL481" s="238"/>
      <c r="BM481" s="238"/>
      <c r="BN481" s="238"/>
      <c r="BO481" s="246"/>
      <c r="BP481" s="223">
        <f t="shared" si="116"/>
        <v>0</v>
      </c>
      <c r="BQ481" s="238"/>
      <c r="BR481" s="238"/>
      <c r="BS481" s="238"/>
      <c r="BT481" s="246"/>
      <c r="BU481" s="249">
        <f t="shared" si="117"/>
        <v>0</v>
      </c>
      <c r="BV481" s="238"/>
      <c r="BW481" s="238"/>
      <c r="BX481" s="238"/>
      <c r="BY481" s="246"/>
      <c r="CA481" s="222">
        <v>461</v>
      </c>
      <c r="CF481" s="216">
        <f t="shared" si="106"/>
        <v>0</v>
      </c>
    </row>
    <row r="482" spans="1:84" x14ac:dyDescent="0.15">
      <c r="A482" s="213">
        <f t="shared" si="111"/>
        <v>468</v>
      </c>
      <c r="B482" s="236"/>
      <c r="C482" s="880"/>
      <c r="D482" s="133"/>
      <c r="E482" s="134"/>
      <c r="F482" s="135"/>
      <c r="G482" s="224"/>
      <c r="H482" s="263"/>
      <c r="I482" s="230"/>
      <c r="J482" s="231"/>
      <c r="K482" s="232"/>
      <c r="L482" s="232"/>
      <c r="M482" s="232"/>
      <c r="N482" s="232"/>
      <c r="O482" s="232"/>
      <c r="P482" s="232"/>
      <c r="Q482" s="233"/>
      <c r="R482" s="255"/>
      <c r="S482" s="255"/>
      <c r="T482" s="258"/>
      <c r="U482" s="214">
        <f t="shared" si="110"/>
        <v>0</v>
      </c>
      <c r="V482" s="218">
        <f t="shared" si="110"/>
        <v>0</v>
      </c>
      <c r="W482" s="218">
        <f t="shared" si="110"/>
        <v>0</v>
      </c>
      <c r="X482" s="218">
        <f t="shared" si="110"/>
        <v>0</v>
      </c>
      <c r="Y482" s="212">
        <f t="shared" si="110"/>
        <v>0</v>
      </c>
      <c r="Z482" s="214">
        <f t="shared" si="119"/>
        <v>0</v>
      </c>
      <c r="AA482" s="218">
        <f t="shared" si="119"/>
        <v>0</v>
      </c>
      <c r="AB482" s="218">
        <f t="shared" si="119"/>
        <v>0</v>
      </c>
      <c r="AC482" s="218">
        <f t="shared" si="119"/>
        <v>0</v>
      </c>
      <c r="AD482" s="212">
        <f t="shared" si="119"/>
        <v>0</v>
      </c>
      <c r="AE482" s="252"/>
      <c r="AF482" s="252"/>
      <c r="AH482" s="249">
        <f t="shared" si="108"/>
        <v>0</v>
      </c>
      <c r="AI482" s="238"/>
      <c r="AJ482" s="238"/>
      <c r="AK482" s="238"/>
      <c r="AL482" s="239"/>
      <c r="AM482" s="254"/>
      <c r="AN482" s="262"/>
      <c r="AO482" s="249">
        <f t="shared" si="112"/>
        <v>0</v>
      </c>
      <c r="AP482" s="238"/>
      <c r="AQ482" s="238"/>
      <c r="AR482" s="238"/>
      <c r="AS482" s="242"/>
      <c r="AT482" s="214">
        <f t="shared" si="118"/>
        <v>0</v>
      </c>
      <c r="AU482" s="238"/>
      <c r="AV482" s="238"/>
      <c r="AW482" s="238"/>
      <c r="AX482" s="239"/>
      <c r="AY482" s="249">
        <f t="shared" si="113"/>
        <v>0</v>
      </c>
      <c r="AZ482" s="238"/>
      <c r="BA482" s="238"/>
      <c r="BB482" s="238"/>
      <c r="BC482" s="246"/>
      <c r="BD482" s="254"/>
      <c r="BE482" s="252"/>
      <c r="BF482" s="249">
        <f t="shared" si="114"/>
        <v>0</v>
      </c>
      <c r="BG482" s="238"/>
      <c r="BH482" s="238"/>
      <c r="BI482" s="238"/>
      <c r="BJ482" s="239"/>
      <c r="BK482" s="249">
        <f t="shared" si="115"/>
        <v>0</v>
      </c>
      <c r="BL482" s="238"/>
      <c r="BM482" s="238"/>
      <c r="BN482" s="238"/>
      <c r="BO482" s="246"/>
      <c r="BP482" s="223">
        <f t="shared" si="116"/>
        <v>0</v>
      </c>
      <c r="BQ482" s="238"/>
      <c r="BR482" s="238"/>
      <c r="BS482" s="238"/>
      <c r="BT482" s="246"/>
      <c r="BU482" s="249">
        <f t="shared" si="117"/>
        <v>0</v>
      </c>
      <c r="BV482" s="238"/>
      <c r="BW482" s="238"/>
      <c r="BX482" s="238"/>
      <c r="BY482" s="246"/>
      <c r="CA482" s="222">
        <v>462</v>
      </c>
      <c r="CF482" s="216">
        <f t="shared" si="106"/>
        <v>0</v>
      </c>
    </row>
    <row r="483" spans="1:84" x14ac:dyDescent="0.15">
      <c r="A483" s="213">
        <f t="shared" si="111"/>
        <v>469</v>
      </c>
      <c r="B483" s="236"/>
      <c r="C483" s="880"/>
      <c r="D483" s="133"/>
      <c r="E483" s="134"/>
      <c r="F483" s="135"/>
      <c r="G483" s="224"/>
      <c r="H483" s="263"/>
      <c r="I483" s="230"/>
      <c r="J483" s="231"/>
      <c r="K483" s="232"/>
      <c r="L483" s="232"/>
      <c r="M483" s="232"/>
      <c r="N483" s="232"/>
      <c r="O483" s="232"/>
      <c r="P483" s="232"/>
      <c r="Q483" s="233"/>
      <c r="R483" s="255"/>
      <c r="S483" s="255"/>
      <c r="T483" s="258"/>
      <c r="U483" s="214">
        <f t="shared" si="110"/>
        <v>0</v>
      </c>
      <c r="V483" s="218">
        <f t="shared" si="110"/>
        <v>0</v>
      </c>
      <c r="W483" s="218">
        <f t="shared" si="110"/>
        <v>0</v>
      </c>
      <c r="X483" s="218">
        <f t="shared" si="110"/>
        <v>0</v>
      </c>
      <c r="Y483" s="212">
        <f t="shared" si="110"/>
        <v>0</v>
      </c>
      <c r="Z483" s="214">
        <f t="shared" si="119"/>
        <v>0</v>
      </c>
      <c r="AA483" s="218">
        <f t="shared" si="119"/>
        <v>0</v>
      </c>
      <c r="AB483" s="218">
        <f t="shared" si="119"/>
        <v>0</v>
      </c>
      <c r="AC483" s="218">
        <f t="shared" si="119"/>
        <v>0</v>
      </c>
      <c r="AD483" s="212">
        <f t="shared" si="119"/>
        <v>0</v>
      </c>
      <c r="AE483" s="252"/>
      <c r="AF483" s="252"/>
      <c r="AH483" s="249">
        <f t="shared" si="108"/>
        <v>0</v>
      </c>
      <c r="AI483" s="238"/>
      <c r="AJ483" s="238"/>
      <c r="AK483" s="238"/>
      <c r="AL483" s="239"/>
      <c r="AM483" s="254"/>
      <c r="AN483" s="262"/>
      <c r="AO483" s="249">
        <f t="shared" si="112"/>
        <v>0</v>
      </c>
      <c r="AP483" s="238"/>
      <c r="AQ483" s="238"/>
      <c r="AR483" s="238"/>
      <c r="AS483" s="242"/>
      <c r="AT483" s="214">
        <f t="shared" si="118"/>
        <v>0</v>
      </c>
      <c r="AU483" s="238"/>
      <c r="AV483" s="238"/>
      <c r="AW483" s="238"/>
      <c r="AX483" s="239"/>
      <c r="AY483" s="249">
        <f t="shared" si="113"/>
        <v>0</v>
      </c>
      <c r="AZ483" s="238"/>
      <c r="BA483" s="238"/>
      <c r="BB483" s="238"/>
      <c r="BC483" s="246"/>
      <c r="BD483" s="254"/>
      <c r="BE483" s="252"/>
      <c r="BF483" s="249">
        <f t="shared" si="114"/>
        <v>0</v>
      </c>
      <c r="BG483" s="238"/>
      <c r="BH483" s="238"/>
      <c r="BI483" s="238"/>
      <c r="BJ483" s="239"/>
      <c r="BK483" s="249">
        <f t="shared" si="115"/>
        <v>0</v>
      </c>
      <c r="BL483" s="238"/>
      <c r="BM483" s="238"/>
      <c r="BN483" s="238"/>
      <c r="BO483" s="246"/>
      <c r="BP483" s="223">
        <f t="shared" si="116"/>
        <v>0</v>
      </c>
      <c r="BQ483" s="238"/>
      <c r="BR483" s="238"/>
      <c r="BS483" s="238"/>
      <c r="BT483" s="246"/>
      <c r="BU483" s="249">
        <f t="shared" si="117"/>
        <v>0</v>
      </c>
      <c r="BV483" s="238"/>
      <c r="BW483" s="238"/>
      <c r="BX483" s="238"/>
      <c r="BY483" s="246"/>
      <c r="CA483" s="222">
        <v>463</v>
      </c>
      <c r="CF483" s="216">
        <f t="shared" si="106"/>
        <v>0</v>
      </c>
    </row>
    <row r="484" spans="1:84" x14ac:dyDescent="0.15">
      <c r="A484" s="213">
        <f t="shared" si="111"/>
        <v>470</v>
      </c>
      <c r="B484" s="236"/>
      <c r="C484" s="880"/>
      <c r="D484" s="133"/>
      <c r="E484" s="134"/>
      <c r="F484" s="135"/>
      <c r="G484" s="224"/>
      <c r="H484" s="263"/>
      <c r="I484" s="230"/>
      <c r="J484" s="231"/>
      <c r="K484" s="232"/>
      <c r="L484" s="232"/>
      <c r="M484" s="232"/>
      <c r="N484" s="232"/>
      <c r="O484" s="232"/>
      <c r="P484" s="232"/>
      <c r="Q484" s="233"/>
      <c r="R484" s="255"/>
      <c r="S484" s="255"/>
      <c r="T484" s="258"/>
      <c r="U484" s="214">
        <f t="shared" si="110"/>
        <v>0</v>
      </c>
      <c r="V484" s="218">
        <f t="shared" si="110"/>
        <v>0</v>
      </c>
      <c r="W484" s="218">
        <f t="shared" si="110"/>
        <v>0</v>
      </c>
      <c r="X484" s="218">
        <f t="shared" si="110"/>
        <v>0</v>
      </c>
      <c r="Y484" s="212">
        <f t="shared" si="110"/>
        <v>0</v>
      </c>
      <c r="Z484" s="214">
        <f t="shared" si="119"/>
        <v>0</v>
      </c>
      <c r="AA484" s="218">
        <f t="shared" si="119"/>
        <v>0</v>
      </c>
      <c r="AB484" s="218">
        <f t="shared" si="119"/>
        <v>0</v>
      </c>
      <c r="AC484" s="218">
        <f t="shared" si="119"/>
        <v>0</v>
      </c>
      <c r="AD484" s="212">
        <f t="shared" si="119"/>
        <v>0</v>
      </c>
      <c r="AE484" s="252"/>
      <c r="AF484" s="252"/>
      <c r="AH484" s="249">
        <f t="shared" si="108"/>
        <v>0</v>
      </c>
      <c r="AI484" s="238"/>
      <c r="AJ484" s="238"/>
      <c r="AK484" s="238"/>
      <c r="AL484" s="239"/>
      <c r="AM484" s="254"/>
      <c r="AN484" s="262"/>
      <c r="AO484" s="249">
        <f t="shared" si="112"/>
        <v>0</v>
      </c>
      <c r="AP484" s="238"/>
      <c r="AQ484" s="238"/>
      <c r="AR484" s="238"/>
      <c r="AS484" s="242"/>
      <c r="AT484" s="214">
        <f t="shared" si="118"/>
        <v>0</v>
      </c>
      <c r="AU484" s="238"/>
      <c r="AV484" s="238"/>
      <c r="AW484" s="238"/>
      <c r="AX484" s="239"/>
      <c r="AY484" s="249">
        <f t="shared" si="113"/>
        <v>0</v>
      </c>
      <c r="AZ484" s="238"/>
      <c r="BA484" s="238"/>
      <c r="BB484" s="238"/>
      <c r="BC484" s="246"/>
      <c r="BD484" s="254"/>
      <c r="BE484" s="252"/>
      <c r="BF484" s="249">
        <f t="shared" si="114"/>
        <v>0</v>
      </c>
      <c r="BG484" s="238"/>
      <c r="BH484" s="238"/>
      <c r="BI484" s="238"/>
      <c r="BJ484" s="239"/>
      <c r="BK484" s="249">
        <f t="shared" si="115"/>
        <v>0</v>
      </c>
      <c r="BL484" s="238"/>
      <c r="BM484" s="238"/>
      <c r="BN484" s="238"/>
      <c r="BO484" s="246"/>
      <c r="BP484" s="223">
        <f t="shared" si="116"/>
        <v>0</v>
      </c>
      <c r="BQ484" s="238"/>
      <c r="BR484" s="238"/>
      <c r="BS484" s="238"/>
      <c r="BT484" s="246"/>
      <c r="BU484" s="249">
        <f t="shared" si="117"/>
        <v>0</v>
      </c>
      <c r="BV484" s="238"/>
      <c r="BW484" s="238"/>
      <c r="BX484" s="238"/>
      <c r="BY484" s="246"/>
      <c r="CA484" s="222">
        <v>464</v>
      </c>
      <c r="CF484" s="216">
        <f t="shared" si="106"/>
        <v>0</v>
      </c>
    </row>
    <row r="485" spans="1:84" x14ac:dyDescent="0.15">
      <c r="A485" s="213">
        <f t="shared" si="111"/>
        <v>471</v>
      </c>
      <c r="B485" s="236"/>
      <c r="C485" s="880"/>
      <c r="D485" s="133"/>
      <c r="E485" s="134"/>
      <c r="F485" s="135"/>
      <c r="G485" s="224"/>
      <c r="H485" s="263"/>
      <c r="I485" s="230"/>
      <c r="J485" s="231"/>
      <c r="K485" s="232"/>
      <c r="L485" s="232"/>
      <c r="M485" s="232"/>
      <c r="N485" s="232"/>
      <c r="O485" s="232"/>
      <c r="P485" s="232"/>
      <c r="Q485" s="233"/>
      <c r="R485" s="255"/>
      <c r="S485" s="255"/>
      <c r="T485" s="258"/>
      <c r="U485" s="214">
        <f t="shared" si="110"/>
        <v>0</v>
      </c>
      <c r="V485" s="218">
        <f t="shared" si="110"/>
        <v>0</v>
      </c>
      <c r="W485" s="218">
        <f t="shared" si="110"/>
        <v>0</v>
      </c>
      <c r="X485" s="218">
        <f t="shared" si="110"/>
        <v>0</v>
      </c>
      <c r="Y485" s="212">
        <f t="shared" si="110"/>
        <v>0</v>
      </c>
      <c r="Z485" s="214">
        <f t="shared" si="119"/>
        <v>0</v>
      </c>
      <c r="AA485" s="218">
        <f t="shared" si="119"/>
        <v>0</v>
      </c>
      <c r="AB485" s="218">
        <f t="shared" si="119"/>
        <v>0</v>
      </c>
      <c r="AC485" s="218">
        <f t="shared" si="119"/>
        <v>0</v>
      </c>
      <c r="AD485" s="212">
        <f t="shared" si="119"/>
        <v>0</v>
      </c>
      <c r="AE485" s="252"/>
      <c r="AF485" s="252"/>
      <c r="AH485" s="249">
        <f t="shared" si="108"/>
        <v>0</v>
      </c>
      <c r="AI485" s="238"/>
      <c r="AJ485" s="238"/>
      <c r="AK485" s="238"/>
      <c r="AL485" s="239"/>
      <c r="AM485" s="254"/>
      <c r="AN485" s="262"/>
      <c r="AO485" s="249">
        <f t="shared" si="112"/>
        <v>0</v>
      </c>
      <c r="AP485" s="238"/>
      <c r="AQ485" s="238"/>
      <c r="AR485" s="238"/>
      <c r="AS485" s="242"/>
      <c r="AT485" s="214">
        <f t="shared" si="118"/>
        <v>0</v>
      </c>
      <c r="AU485" s="238"/>
      <c r="AV485" s="238"/>
      <c r="AW485" s="238"/>
      <c r="AX485" s="239"/>
      <c r="AY485" s="249">
        <f t="shared" si="113"/>
        <v>0</v>
      </c>
      <c r="AZ485" s="238"/>
      <c r="BA485" s="238"/>
      <c r="BB485" s="238"/>
      <c r="BC485" s="246"/>
      <c r="BD485" s="254"/>
      <c r="BE485" s="252"/>
      <c r="BF485" s="249">
        <f t="shared" si="114"/>
        <v>0</v>
      </c>
      <c r="BG485" s="238"/>
      <c r="BH485" s="238"/>
      <c r="BI485" s="238"/>
      <c r="BJ485" s="239"/>
      <c r="BK485" s="249">
        <f t="shared" si="115"/>
        <v>0</v>
      </c>
      <c r="BL485" s="238"/>
      <c r="BM485" s="238"/>
      <c r="BN485" s="238"/>
      <c r="BO485" s="246"/>
      <c r="BP485" s="223">
        <f t="shared" si="116"/>
        <v>0</v>
      </c>
      <c r="BQ485" s="238"/>
      <c r="BR485" s="238"/>
      <c r="BS485" s="238"/>
      <c r="BT485" s="246"/>
      <c r="BU485" s="249">
        <f t="shared" si="117"/>
        <v>0</v>
      </c>
      <c r="BV485" s="238"/>
      <c r="BW485" s="238"/>
      <c r="BX485" s="238"/>
      <c r="BY485" s="246"/>
      <c r="CA485" s="222">
        <v>465</v>
      </c>
      <c r="CF485" s="216">
        <f t="shared" ref="CF485:CF548" si="120">+T485-Z485</f>
        <v>0</v>
      </c>
    </row>
    <row r="486" spans="1:84" x14ac:dyDescent="0.15">
      <c r="A486" s="213">
        <f t="shared" si="111"/>
        <v>472</v>
      </c>
      <c r="B486" s="236"/>
      <c r="C486" s="915"/>
      <c r="D486" s="882"/>
      <c r="E486" s="916"/>
      <c r="F486" s="888"/>
      <c r="G486" s="224"/>
      <c r="H486" s="264"/>
      <c r="I486" s="230"/>
      <c r="J486" s="231"/>
      <c r="K486" s="427"/>
      <c r="L486" s="427"/>
      <c r="M486" s="427"/>
      <c r="N486" s="427"/>
      <c r="O486" s="427"/>
      <c r="P486" s="427"/>
      <c r="Q486" s="428"/>
      <c r="R486" s="256"/>
      <c r="S486" s="256"/>
      <c r="T486" s="259"/>
      <c r="U486" s="214">
        <f t="shared" si="110"/>
        <v>0</v>
      </c>
      <c r="V486" s="218">
        <f t="shared" si="110"/>
        <v>0</v>
      </c>
      <c r="W486" s="218">
        <f t="shared" si="110"/>
        <v>0</v>
      </c>
      <c r="X486" s="218">
        <f t="shared" si="110"/>
        <v>0</v>
      </c>
      <c r="Y486" s="212">
        <f t="shared" si="110"/>
        <v>0</v>
      </c>
      <c r="Z486" s="214">
        <f t="shared" si="119"/>
        <v>0</v>
      </c>
      <c r="AA486" s="218">
        <f t="shared" si="119"/>
        <v>0</v>
      </c>
      <c r="AB486" s="218">
        <f t="shared" si="119"/>
        <v>0</v>
      </c>
      <c r="AC486" s="218">
        <f t="shared" si="119"/>
        <v>0</v>
      </c>
      <c r="AD486" s="212">
        <f t="shared" si="119"/>
        <v>0</v>
      </c>
      <c r="AE486" s="252"/>
      <c r="AF486" s="252"/>
      <c r="AH486" s="249">
        <f t="shared" si="108"/>
        <v>0</v>
      </c>
      <c r="AI486" s="238"/>
      <c r="AJ486" s="238"/>
      <c r="AK486" s="238"/>
      <c r="AL486" s="239"/>
      <c r="AM486" s="254"/>
      <c r="AN486" s="262"/>
      <c r="AO486" s="249">
        <f t="shared" si="112"/>
        <v>0</v>
      </c>
      <c r="AP486" s="238"/>
      <c r="AQ486" s="238"/>
      <c r="AR486" s="238"/>
      <c r="AS486" s="242"/>
      <c r="AT486" s="214">
        <f t="shared" si="118"/>
        <v>0</v>
      </c>
      <c r="AU486" s="238"/>
      <c r="AV486" s="238"/>
      <c r="AW486" s="238"/>
      <c r="AX486" s="239"/>
      <c r="AY486" s="249">
        <f t="shared" si="113"/>
        <v>0</v>
      </c>
      <c r="AZ486" s="238"/>
      <c r="BA486" s="238"/>
      <c r="BB486" s="238"/>
      <c r="BC486" s="246"/>
      <c r="BD486" s="254"/>
      <c r="BE486" s="252"/>
      <c r="BF486" s="249">
        <f t="shared" si="114"/>
        <v>0</v>
      </c>
      <c r="BG486" s="238"/>
      <c r="BH486" s="238"/>
      <c r="BI486" s="238"/>
      <c r="BJ486" s="239"/>
      <c r="BK486" s="249">
        <f t="shared" si="115"/>
        <v>0</v>
      </c>
      <c r="BL486" s="238"/>
      <c r="BM486" s="238"/>
      <c r="BN486" s="238"/>
      <c r="BO486" s="246"/>
      <c r="BP486" s="223">
        <f t="shared" si="116"/>
        <v>0</v>
      </c>
      <c r="BQ486" s="238"/>
      <c r="BR486" s="238"/>
      <c r="BS486" s="238"/>
      <c r="BT486" s="246"/>
      <c r="BU486" s="249">
        <f t="shared" si="117"/>
        <v>0</v>
      </c>
      <c r="BV486" s="238"/>
      <c r="BW486" s="238"/>
      <c r="BX486" s="238"/>
      <c r="BY486" s="246"/>
      <c r="CA486" s="222">
        <v>466</v>
      </c>
      <c r="CB486" s="403"/>
      <c r="CC486" s="403"/>
      <c r="CD486" s="403"/>
      <c r="CE486" s="403"/>
      <c r="CF486" s="216">
        <f t="shared" si="120"/>
        <v>0</v>
      </c>
    </row>
    <row r="487" spans="1:84" x14ac:dyDescent="0.15">
      <c r="A487" s="213">
        <f t="shared" si="111"/>
        <v>473</v>
      </c>
      <c r="B487" s="236"/>
      <c r="C487" s="880"/>
      <c r="D487" s="133"/>
      <c r="E487" s="134"/>
      <c r="F487" s="135"/>
      <c r="G487" s="224"/>
      <c r="H487" s="263"/>
      <c r="I487" s="230"/>
      <c r="J487" s="231"/>
      <c r="K487" s="427"/>
      <c r="L487" s="427"/>
      <c r="M487" s="427"/>
      <c r="N487" s="427"/>
      <c r="O487" s="427"/>
      <c r="P487" s="427"/>
      <c r="Q487" s="428"/>
      <c r="R487" s="255"/>
      <c r="S487" s="255"/>
      <c r="T487" s="258"/>
      <c r="U487" s="214">
        <f t="shared" si="110"/>
        <v>0</v>
      </c>
      <c r="V487" s="218">
        <f t="shared" si="110"/>
        <v>0</v>
      </c>
      <c r="W487" s="218">
        <f t="shared" si="110"/>
        <v>0</v>
      </c>
      <c r="X487" s="218">
        <f t="shared" si="110"/>
        <v>0</v>
      </c>
      <c r="Y487" s="212">
        <f t="shared" si="110"/>
        <v>0</v>
      </c>
      <c r="Z487" s="214">
        <f t="shared" si="119"/>
        <v>0</v>
      </c>
      <c r="AA487" s="218">
        <f t="shared" si="119"/>
        <v>0</v>
      </c>
      <c r="AB487" s="218">
        <f t="shared" si="119"/>
        <v>0</v>
      </c>
      <c r="AC487" s="218">
        <f t="shared" si="119"/>
        <v>0</v>
      </c>
      <c r="AD487" s="212">
        <f t="shared" si="119"/>
        <v>0</v>
      </c>
      <c r="AE487" s="252"/>
      <c r="AF487" s="252"/>
      <c r="AH487" s="249">
        <f t="shared" si="108"/>
        <v>0</v>
      </c>
      <c r="AI487" s="238"/>
      <c r="AJ487" s="238"/>
      <c r="AK487" s="238"/>
      <c r="AL487" s="239"/>
      <c r="AM487" s="254"/>
      <c r="AN487" s="262"/>
      <c r="AO487" s="249">
        <f t="shared" si="112"/>
        <v>0</v>
      </c>
      <c r="AP487" s="238"/>
      <c r="AQ487" s="238"/>
      <c r="AR487" s="238"/>
      <c r="AS487" s="242"/>
      <c r="AT487" s="214">
        <f t="shared" si="118"/>
        <v>0</v>
      </c>
      <c r="AU487" s="238"/>
      <c r="AV487" s="238"/>
      <c r="AW487" s="238"/>
      <c r="AX487" s="239"/>
      <c r="AY487" s="249">
        <f t="shared" si="113"/>
        <v>0</v>
      </c>
      <c r="AZ487" s="238"/>
      <c r="BA487" s="238"/>
      <c r="BB487" s="238"/>
      <c r="BC487" s="246"/>
      <c r="BD487" s="254"/>
      <c r="BE487" s="252"/>
      <c r="BF487" s="249">
        <f t="shared" si="114"/>
        <v>0</v>
      </c>
      <c r="BG487" s="238"/>
      <c r="BH487" s="238"/>
      <c r="BI487" s="238"/>
      <c r="BJ487" s="239"/>
      <c r="BK487" s="249">
        <f t="shared" si="115"/>
        <v>0</v>
      </c>
      <c r="BL487" s="238"/>
      <c r="BM487" s="238"/>
      <c r="BN487" s="238"/>
      <c r="BO487" s="246"/>
      <c r="BP487" s="223">
        <f t="shared" si="116"/>
        <v>0</v>
      </c>
      <c r="BQ487" s="238"/>
      <c r="BR487" s="238"/>
      <c r="BS487" s="238"/>
      <c r="BT487" s="246"/>
      <c r="BU487" s="249">
        <f t="shared" si="117"/>
        <v>0</v>
      </c>
      <c r="BV487" s="238"/>
      <c r="BW487" s="238"/>
      <c r="BX487" s="238"/>
      <c r="BY487" s="246"/>
      <c r="CA487" s="222">
        <v>467</v>
      </c>
      <c r="CB487" s="403"/>
      <c r="CC487" s="403"/>
      <c r="CD487" s="403"/>
      <c r="CE487" s="403"/>
      <c r="CF487" s="216">
        <f t="shared" si="120"/>
        <v>0</v>
      </c>
    </row>
    <row r="488" spans="1:84" x14ac:dyDescent="0.15">
      <c r="A488" s="213">
        <f t="shared" si="111"/>
        <v>474</v>
      </c>
      <c r="B488" s="236"/>
      <c r="C488" s="885"/>
      <c r="D488" s="882"/>
      <c r="E488" s="883"/>
      <c r="F488" s="884"/>
      <c r="G488" s="224"/>
      <c r="H488" s="263"/>
      <c r="I488" s="230"/>
      <c r="J488" s="231"/>
      <c r="K488" s="232"/>
      <c r="L488" s="232"/>
      <c r="M488" s="232"/>
      <c r="N488" s="232"/>
      <c r="O488" s="232"/>
      <c r="P488" s="232"/>
      <c r="Q488" s="233"/>
      <c r="R488" s="255"/>
      <c r="S488" s="255"/>
      <c r="T488" s="258"/>
      <c r="U488" s="214">
        <f t="shared" si="110"/>
        <v>0</v>
      </c>
      <c r="V488" s="218">
        <f t="shared" si="110"/>
        <v>0</v>
      </c>
      <c r="W488" s="218">
        <f t="shared" si="110"/>
        <v>0</v>
      </c>
      <c r="X488" s="218">
        <f t="shared" si="110"/>
        <v>0</v>
      </c>
      <c r="Y488" s="212">
        <f t="shared" si="110"/>
        <v>0</v>
      </c>
      <c r="Z488" s="214">
        <f t="shared" si="119"/>
        <v>0</v>
      </c>
      <c r="AA488" s="218">
        <f t="shared" si="119"/>
        <v>0</v>
      </c>
      <c r="AB488" s="218">
        <f t="shared" si="119"/>
        <v>0</v>
      </c>
      <c r="AC488" s="218">
        <f t="shared" si="119"/>
        <v>0</v>
      </c>
      <c r="AD488" s="212">
        <f t="shared" si="119"/>
        <v>0</v>
      </c>
      <c r="AE488" s="252"/>
      <c r="AF488" s="252"/>
      <c r="AH488" s="249">
        <f t="shared" si="108"/>
        <v>0</v>
      </c>
      <c r="AI488" s="238"/>
      <c r="AJ488" s="238"/>
      <c r="AK488" s="238"/>
      <c r="AL488" s="239"/>
      <c r="AM488" s="254"/>
      <c r="AN488" s="262"/>
      <c r="AO488" s="249">
        <f t="shared" si="112"/>
        <v>0</v>
      </c>
      <c r="AP488" s="238"/>
      <c r="AQ488" s="238"/>
      <c r="AR488" s="238"/>
      <c r="AS488" s="242"/>
      <c r="AT488" s="214">
        <f t="shared" si="118"/>
        <v>0</v>
      </c>
      <c r="AU488" s="238"/>
      <c r="AV488" s="238"/>
      <c r="AW488" s="238"/>
      <c r="AX488" s="239"/>
      <c r="AY488" s="249">
        <f t="shared" si="113"/>
        <v>0</v>
      </c>
      <c r="AZ488" s="238"/>
      <c r="BA488" s="238"/>
      <c r="BB488" s="238"/>
      <c r="BC488" s="246"/>
      <c r="BD488" s="254"/>
      <c r="BE488" s="252"/>
      <c r="BF488" s="249">
        <f t="shared" si="114"/>
        <v>0</v>
      </c>
      <c r="BG488" s="238"/>
      <c r="BH488" s="238"/>
      <c r="BI488" s="238"/>
      <c r="BJ488" s="239"/>
      <c r="BK488" s="249">
        <f t="shared" si="115"/>
        <v>0</v>
      </c>
      <c r="BL488" s="238"/>
      <c r="BM488" s="238"/>
      <c r="BN488" s="238"/>
      <c r="BO488" s="246"/>
      <c r="BP488" s="223">
        <f t="shared" si="116"/>
        <v>0</v>
      </c>
      <c r="BQ488" s="238"/>
      <c r="BR488" s="238"/>
      <c r="BS488" s="238"/>
      <c r="BT488" s="246"/>
      <c r="BU488" s="249">
        <f t="shared" si="117"/>
        <v>0</v>
      </c>
      <c r="BV488" s="238"/>
      <c r="BW488" s="238"/>
      <c r="BX488" s="238"/>
      <c r="BY488" s="246"/>
      <c r="CA488" s="222">
        <v>468</v>
      </c>
      <c r="CF488" s="216">
        <f t="shared" si="120"/>
        <v>0</v>
      </c>
    </row>
    <row r="489" spans="1:84" x14ac:dyDescent="0.15">
      <c r="A489" s="213">
        <f t="shared" si="111"/>
        <v>475</v>
      </c>
      <c r="B489" s="236"/>
      <c r="C489" s="880"/>
      <c r="D489" s="133"/>
      <c r="E489" s="134"/>
      <c r="F489" s="135"/>
      <c r="G489" s="224"/>
      <c r="H489" s="263"/>
      <c r="I489" s="230"/>
      <c r="J489" s="231"/>
      <c r="K489" s="232"/>
      <c r="L489" s="232"/>
      <c r="M489" s="232"/>
      <c r="N489" s="232"/>
      <c r="O489" s="232"/>
      <c r="P489" s="232"/>
      <c r="Q489" s="233"/>
      <c r="R489" s="255"/>
      <c r="S489" s="255"/>
      <c r="T489" s="258"/>
      <c r="U489" s="214">
        <f t="shared" si="110"/>
        <v>0</v>
      </c>
      <c r="V489" s="218">
        <f t="shared" si="110"/>
        <v>0</v>
      </c>
      <c r="W489" s="218">
        <f t="shared" si="110"/>
        <v>0</v>
      </c>
      <c r="X489" s="218">
        <f t="shared" si="110"/>
        <v>0</v>
      </c>
      <c r="Y489" s="212">
        <f t="shared" si="110"/>
        <v>0</v>
      </c>
      <c r="Z489" s="214">
        <f t="shared" si="119"/>
        <v>0</v>
      </c>
      <c r="AA489" s="218">
        <f t="shared" si="119"/>
        <v>0</v>
      </c>
      <c r="AB489" s="218">
        <f t="shared" si="119"/>
        <v>0</v>
      </c>
      <c r="AC489" s="218">
        <f t="shared" si="119"/>
        <v>0</v>
      </c>
      <c r="AD489" s="212">
        <f t="shared" si="119"/>
        <v>0</v>
      </c>
      <c r="AE489" s="252"/>
      <c r="AF489" s="252"/>
      <c r="AH489" s="249">
        <f t="shared" si="108"/>
        <v>0</v>
      </c>
      <c r="AI489" s="238"/>
      <c r="AJ489" s="238"/>
      <c r="AK489" s="238"/>
      <c r="AL489" s="239"/>
      <c r="AM489" s="254"/>
      <c r="AN489" s="262"/>
      <c r="AO489" s="249">
        <f t="shared" si="112"/>
        <v>0</v>
      </c>
      <c r="AP489" s="238"/>
      <c r="AQ489" s="238"/>
      <c r="AR489" s="238"/>
      <c r="AS489" s="242"/>
      <c r="AT489" s="214">
        <f t="shared" si="118"/>
        <v>0</v>
      </c>
      <c r="AU489" s="238"/>
      <c r="AV489" s="238"/>
      <c r="AW489" s="238"/>
      <c r="AX489" s="239"/>
      <c r="AY489" s="249">
        <f t="shared" si="113"/>
        <v>0</v>
      </c>
      <c r="AZ489" s="238"/>
      <c r="BA489" s="238"/>
      <c r="BB489" s="238"/>
      <c r="BC489" s="246"/>
      <c r="BD489" s="254"/>
      <c r="BE489" s="252"/>
      <c r="BF489" s="249">
        <f t="shared" si="114"/>
        <v>0</v>
      </c>
      <c r="BG489" s="238"/>
      <c r="BH489" s="238"/>
      <c r="BI489" s="238"/>
      <c r="BJ489" s="239"/>
      <c r="BK489" s="249">
        <f t="shared" si="115"/>
        <v>0</v>
      </c>
      <c r="BL489" s="238"/>
      <c r="BM489" s="238"/>
      <c r="BN489" s="238"/>
      <c r="BO489" s="246"/>
      <c r="BP489" s="223">
        <f t="shared" si="116"/>
        <v>0</v>
      </c>
      <c r="BQ489" s="238"/>
      <c r="BR489" s="238"/>
      <c r="BS489" s="238"/>
      <c r="BT489" s="246"/>
      <c r="BU489" s="249">
        <f t="shared" si="117"/>
        <v>0</v>
      </c>
      <c r="BV489" s="238"/>
      <c r="BW489" s="238"/>
      <c r="BX489" s="238"/>
      <c r="BY489" s="246"/>
      <c r="CA489" s="222">
        <v>469</v>
      </c>
      <c r="CF489" s="216">
        <f t="shared" si="120"/>
        <v>0</v>
      </c>
    </row>
    <row r="490" spans="1:84" x14ac:dyDescent="0.15">
      <c r="A490" s="213">
        <f t="shared" si="111"/>
        <v>476</v>
      </c>
      <c r="B490" s="236"/>
      <c r="C490" s="880"/>
      <c r="D490" s="133"/>
      <c r="E490" s="134"/>
      <c r="F490" s="135"/>
      <c r="G490" s="224"/>
      <c r="H490" s="263"/>
      <c r="I490" s="230"/>
      <c r="J490" s="231"/>
      <c r="K490" s="232"/>
      <c r="L490" s="232"/>
      <c r="M490" s="232"/>
      <c r="N490" s="232"/>
      <c r="O490" s="232"/>
      <c r="P490" s="232"/>
      <c r="Q490" s="233"/>
      <c r="R490" s="255"/>
      <c r="S490" s="255"/>
      <c r="T490" s="258"/>
      <c r="U490" s="214">
        <f t="shared" si="110"/>
        <v>0</v>
      </c>
      <c r="V490" s="218">
        <f t="shared" si="110"/>
        <v>0</v>
      </c>
      <c r="W490" s="218">
        <f t="shared" si="110"/>
        <v>0</v>
      </c>
      <c r="X490" s="218">
        <f t="shared" si="110"/>
        <v>0</v>
      </c>
      <c r="Y490" s="212">
        <f t="shared" si="110"/>
        <v>0</v>
      </c>
      <c r="Z490" s="214">
        <f t="shared" si="119"/>
        <v>0</v>
      </c>
      <c r="AA490" s="218">
        <f t="shared" si="119"/>
        <v>0</v>
      </c>
      <c r="AB490" s="218">
        <f t="shared" si="119"/>
        <v>0</v>
      </c>
      <c r="AC490" s="218">
        <f t="shared" si="119"/>
        <v>0</v>
      </c>
      <c r="AD490" s="212">
        <f t="shared" si="119"/>
        <v>0</v>
      </c>
      <c r="AE490" s="252"/>
      <c r="AF490" s="252"/>
      <c r="AH490" s="249">
        <f t="shared" si="108"/>
        <v>0</v>
      </c>
      <c r="AI490" s="238"/>
      <c r="AJ490" s="238"/>
      <c r="AK490" s="238"/>
      <c r="AL490" s="239"/>
      <c r="AM490" s="254"/>
      <c r="AN490" s="262"/>
      <c r="AO490" s="249">
        <f t="shared" si="112"/>
        <v>0</v>
      </c>
      <c r="AP490" s="238"/>
      <c r="AQ490" s="238"/>
      <c r="AR490" s="238"/>
      <c r="AS490" s="242"/>
      <c r="AT490" s="214">
        <f t="shared" si="118"/>
        <v>0</v>
      </c>
      <c r="AU490" s="238"/>
      <c r="AV490" s="238"/>
      <c r="AW490" s="238"/>
      <c r="AX490" s="239"/>
      <c r="AY490" s="249">
        <f t="shared" si="113"/>
        <v>0</v>
      </c>
      <c r="AZ490" s="238"/>
      <c r="BA490" s="238"/>
      <c r="BB490" s="238"/>
      <c r="BC490" s="246"/>
      <c r="BD490" s="254"/>
      <c r="BE490" s="252"/>
      <c r="BF490" s="249">
        <f t="shared" si="114"/>
        <v>0</v>
      </c>
      <c r="BG490" s="238"/>
      <c r="BH490" s="238"/>
      <c r="BI490" s="238"/>
      <c r="BJ490" s="239"/>
      <c r="BK490" s="249">
        <f t="shared" si="115"/>
        <v>0</v>
      </c>
      <c r="BL490" s="238"/>
      <c r="BM490" s="238"/>
      <c r="BN490" s="238"/>
      <c r="BO490" s="246"/>
      <c r="BP490" s="223">
        <f t="shared" si="116"/>
        <v>0</v>
      </c>
      <c r="BQ490" s="238"/>
      <c r="BR490" s="238"/>
      <c r="BS490" s="238"/>
      <c r="BT490" s="246"/>
      <c r="BU490" s="249">
        <f t="shared" si="117"/>
        <v>0</v>
      </c>
      <c r="BV490" s="238"/>
      <c r="BW490" s="238"/>
      <c r="BX490" s="238"/>
      <c r="BY490" s="246"/>
      <c r="CA490" s="222">
        <v>470</v>
      </c>
      <c r="CF490" s="216">
        <f t="shared" si="120"/>
        <v>0</v>
      </c>
    </row>
    <row r="491" spans="1:84" x14ac:dyDescent="0.15">
      <c r="A491" s="213">
        <f t="shared" si="111"/>
        <v>477</v>
      </c>
      <c r="B491" s="236"/>
      <c r="C491" s="880"/>
      <c r="D491" s="133"/>
      <c r="E491" s="134"/>
      <c r="F491" s="135"/>
      <c r="G491" s="224"/>
      <c r="H491" s="263"/>
      <c r="I491" s="230"/>
      <c r="J491" s="231"/>
      <c r="K491" s="232"/>
      <c r="L491" s="232"/>
      <c r="M491" s="232"/>
      <c r="N491" s="232"/>
      <c r="O491" s="232"/>
      <c r="P491" s="232"/>
      <c r="Q491" s="233"/>
      <c r="R491" s="255"/>
      <c r="S491" s="255"/>
      <c r="T491" s="258"/>
      <c r="U491" s="214">
        <f t="shared" si="110"/>
        <v>0</v>
      </c>
      <c r="V491" s="218">
        <f t="shared" si="110"/>
        <v>0</v>
      </c>
      <c r="W491" s="218">
        <f t="shared" si="110"/>
        <v>0</v>
      </c>
      <c r="X491" s="218">
        <f t="shared" si="110"/>
        <v>0</v>
      </c>
      <c r="Y491" s="212">
        <f t="shared" si="110"/>
        <v>0</v>
      </c>
      <c r="Z491" s="214">
        <f t="shared" si="119"/>
        <v>0</v>
      </c>
      <c r="AA491" s="218">
        <f t="shared" si="119"/>
        <v>0</v>
      </c>
      <c r="AB491" s="218">
        <f t="shared" si="119"/>
        <v>0</v>
      </c>
      <c r="AC491" s="218">
        <f t="shared" si="119"/>
        <v>0</v>
      </c>
      <c r="AD491" s="212">
        <f t="shared" si="119"/>
        <v>0</v>
      </c>
      <c r="AE491" s="252"/>
      <c r="AF491" s="252"/>
      <c r="AH491" s="249">
        <f t="shared" si="108"/>
        <v>0</v>
      </c>
      <c r="AI491" s="238"/>
      <c r="AJ491" s="238"/>
      <c r="AK491" s="238"/>
      <c r="AL491" s="239"/>
      <c r="AM491" s="254"/>
      <c r="AN491" s="262"/>
      <c r="AO491" s="249">
        <f t="shared" si="112"/>
        <v>0</v>
      </c>
      <c r="AP491" s="238"/>
      <c r="AQ491" s="238"/>
      <c r="AR491" s="238"/>
      <c r="AS491" s="242"/>
      <c r="AT491" s="214">
        <f t="shared" si="118"/>
        <v>0</v>
      </c>
      <c r="AU491" s="238"/>
      <c r="AV491" s="238"/>
      <c r="AW491" s="238"/>
      <c r="AX491" s="239"/>
      <c r="AY491" s="249">
        <f t="shared" si="113"/>
        <v>0</v>
      </c>
      <c r="AZ491" s="238"/>
      <c r="BA491" s="238"/>
      <c r="BB491" s="238"/>
      <c r="BC491" s="246"/>
      <c r="BD491" s="254"/>
      <c r="BE491" s="252"/>
      <c r="BF491" s="249">
        <f t="shared" si="114"/>
        <v>0</v>
      </c>
      <c r="BG491" s="238"/>
      <c r="BH491" s="238"/>
      <c r="BI491" s="238"/>
      <c r="BJ491" s="239"/>
      <c r="BK491" s="249">
        <f t="shared" si="115"/>
        <v>0</v>
      </c>
      <c r="BL491" s="238"/>
      <c r="BM491" s="238"/>
      <c r="BN491" s="238"/>
      <c r="BO491" s="246"/>
      <c r="BP491" s="223">
        <f t="shared" si="116"/>
        <v>0</v>
      </c>
      <c r="BQ491" s="238"/>
      <c r="BR491" s="238"/>
      <c r="BS491" s="238"/>
      <c r="BT491" s="246"/>
      <c r="BU491" s="249">
        <f t="shared" si="117"/>
        <v>0</v>
      </c>
      <c r="BV491" s="238"/>
      <c r="BW491" s="238"/>
      <c r="BX491" s="238"/>
      <c r="BY491" s="246"/>
      <c r="CA491" s="222">
        <v>471</v>
      </c>
      <c r="CF491" s="216">
        <f t="shared" si="120"/>
        <v>0</v>
      </c>
    </row>
    <row r="492" spans="1:84" x14ac:dyDescent="0.15">
      <c r="A492" s="213">
        <f t="shared" si="111"/>
        <v>478</v>
      </c>
      <c r="B492" s="236"/>
      <c r="C492" s="136"/>
      <c r="D492" s="133"/>
      <c r="E492" s="127"/>
      <c r="F492" s="135"/>
      <c r="G492" s="224"/>
      <c r="H492" s="263"/>
      <c r="I492" s="230"/>
      <c r="J492" s="231"/>
      <c r="K492" s="232"/>
      <c r="L492" s="232"/>
      <c r="M492" s="232"/>
      <c r="N492" s="232"/>
      <c r="O492" s="232"/>
      <c r="P492" s="232"/>
      <c r="Q492" s="233"/>
      <c r="R492" s="255"/>
      <c r="S492" s="255"/>
      <c r="T492" s="258"/>
      <c r="U492" s="214">
        <f t="shared" si="110"/>
        <v>0</v>
      </c>
      <c r="V492" s="218">
        <f t="shared" si="110"/>
        <v>0</v>
      </c>
      <c r="W492" s="218">
        <f t="shared" si="110"/>
        <v>0</v>
      </c>
      <c r="X492" s="218">
        <f t="shared" si="110"/>
        <v>0</v>
      </c>
      <c r="Y492" s="212">
        <f t="shared" si="110"/>
        <v>0</v>
      </c>
      <c r="Z492" s="214">
        <f t="shared" si="119"/>
        <v>0</v>
      </c>
      <c r="AA492" s="218">
        <f t="shared" si="119"/>
        <v>0</v>
      </c>
      <c r="AB492" s="218">
        <f t="shared" si="119"/>
        <v>0</v>
      </c>
      <c r="AC492" s="218">
        <f t="shared" si="119"/>
        <v>0</v>
      </c>
      <c r="AD492" s="212">
        <f t="shared" si="119"/>
        <v>0</v>
      </c>
      <c r="AE492" s="252"/>
      <c r="AF492" s="252"/>
      <c r="AH492" s="249">
        <f t="shared" si="108"/>
        <v>0</v>
      </c>
      <c r="AI492" s="238"/>
      <c r="AJ492" s="238"/>
      <c r="AK492" s="238"/>
      <c r="AL492" s="239"/>
      <c r="AM492" s="254"/>
      <c r="AN492" s="262"/>
      <c r="AO492" s="249">
        <f t="shared" si="112"/>
        <v>0</v>
      </c>
      <c r="AP492" s="238"/>
      <c r="AQ492" s="238"/>
      <c r="AR492" s="238"/>
      <c r="AS492" s="242"/>
      <c r="AT492" s="214">
        <f t="shared" si="118"/>
        <v>0</v>
      </c>
      <c r="AU492" s="238"/>
      <c r="AV492" s="238"/>
      <c r="AW492" s="238"/>
      <c r="AX492" s="239"/>
      <c r="AY492" s="249">
        <f t="shared" si="113"/>
        <v>0</v>
      </c>
      <c r="AZ492" s="238"/>
      <c r="BA492" s="238"/>
      <c r="BB492" s="238"/>
      <c r="BC492" s="246"/>
      <c r="BD492" s="254"/>
      <c r="BE492" s="252"/>
      <c r="BF492" s="249">
        <f t="shared" si="114"/>
        <v>0</v>
      </c>
      <c r="BG492" s="238"/>
      <c r="BH492" s="238"/>
      <c r="BI492" s="238"/>
      <c r="BJ492" s="239"/>
      <c r="BK492" s="249">
        <f t="shared" si="115"/>
        <v>0</v>
      </c>
      <c r="BL492" s="238"/>
      <c r="BM492" s="238"/>
      <c r="BN492" s="238"/>
      <c r="BO492" s="246"/>
      <c r="BP492" s="223">
        <f t="shared" si="116"/>
        <v>0</v>
      </c>
      <c r="BQ492" s="238"/>
      <c r="BR492" s="238"/>
      <c r="BS492" s="238"/>
      <c r="BT492" s="246"/>
      <c r="BU492" s="249">
        <f t="shared" si="117"/>
        <v>0</v>
      </c>
      <c r="BV492" s="238"/>
      <c r="BW492" s="238"/>
      <c r="BX492" s="238"/>
      <c r="BY492" s="246"/>
      <c r="CA492" s="222">
        <v>472</v>
      </c>
      <c r="CF492" s="216">
        <f t="shared" si="120"/>
        <v>0</v>
      </c>
    </row>
    <row r="493" spans="1:84" x14ac:dyDescent="0.15">
      <c r="A493" s="213">
        <f t="shared" si="111"/>
        <v>479</v>
      </c>
      <c r="B493" s="236"/>
      <c r="C493" s="136"/>
      <c r="D493" s="133"/>
      <c r="E493" s="134"/>
      <c r="F493" s="135"/>
      <c r="G493" s="224"/>
      <c r="H493" s="263"/>
      <c r="I493" s="230"/>
      <c r="J493" s="231"/>
      <c r="K493" s="232"/>
      <c r="L493" s="232"/>
      <c r="M493" s="232"/>
      <c r="N493" s="232"/>
      <c r="O493" s="232"/>
      <c r="P493" s="232"/>
      <c r="Q493" s="233"/>
      <c r="R493" s="257"/>
      <c r="S493" s="257"/>
      <c r="T493" s="258"/>
      <c r="U493" s="214">
        <f t="shared" si="110"/>
        <v>0</v>
      </c>
      <c r="V493" s="218">
        <f t="shared" si="110"/>
        <v>0</v>
      </c>
      <c r="W493" s="218">
        <f t="shared" si="110"/>
        <v>0</v>
      </c>
      <c r="X493" s="218">
        <f t="shared" si="110"/>
        <v>0</v>
      </c>
      <c r="Y493" s="212">
        <f t="shared" si="110"/>
        <v>0</v>
      </c>
      <c r="Z493" s="215">
        <f t="shared" si="119"/>
        <v>0</v>
      </c>
      <c r="AA493" s="218">
        <f t="shared" si="119"/>
        <v>0</v>
      </c>
      <c r="AB493" s="218">
        <f t="shared" si="119"/>
        <v>0</v>
      </c>
      <c r="AC493" s="218">
        <f t="shared" si="119"/>
        <v>0</v>
      </c>
      <c r="AD493" s="212">
        <f t="shared" si="119"/>
        <v>0</v>
      </c>
      <c r="AE493" s="252"/>
      <c r="AF493" s="252"/>
      <c r="AH493" s="249">
        <f t="shared" si="108"/>
        <v>0</v>
      </c>
      <c r="AI493" s="238"/>
      <c r="AJ493" s="238"/>
      <c r="AK493" s="238"/>
      <c r="AL493" s="239"/>
      <c r="AM493" s="254"/>
      <c r="AN493" s="262"/>
      <c r="AO493" s="249">
        <f t="shared" si="112"/>
        <v>0</v>
      </c>
      <c r="AP493" s="238"/>
      <c r="AQ493" s="238"/>
      <c r="AR493" s="238"/>
      <c r="AS493" s="242"/>
      <c r="AT493" s="214">
        <f t="shared" si="118"/>
        <v>0</v>
      </c>
      <c r="AU493" s="238"/>
      <c r="AV493" s="238"/>
      <c r="AW493" s="238"/>
      <c r="AX493" s="239"/>
      <c r="AY493" s="249">
        <f t="shared" si="113"/>
        <v>0</v>
      </c>
      <c r="AZ493" s="238"/>
      <c r="BA493" s="238"/>
      <c r="BB493" s="238"/>
      <c r="BC493" s="246"/>
      <c r="BD493" s="254"/>
      <c r="BE493" s="252"/>
      <c r="BF493" s="249">
        <f t="shared" si="114"/>
        <v>0</v>
      </c>
      <c r="BG493" s="238"/>
      <c r="BH493" s="238"/>
      <c r="BI493" s="238"/>
      <c r="BJ493" s="239"/>
      <c r="BK493" s="249">
        <f t="shared" si="115"/>
        <v>0</v>
      </c>
      <c r="BL493" s="238"/>
      <c r="BM493" s="238"/>
      <c r="BN493" s="238"/>
      <c r="BO493" s="246"/>
      <c r="BP493" s="223">
        <f t="shared" si="116"/>
        <v>0</v>
      </c>
      <c r="BQ493" s="238"/>
      <c r="BR493" s="238"/>
      <c r="BS493" s="238"/>
      <c r="BT493" s="246"/>
      <c r="BU493" s="249">
        <f t="shared" si="117"/>
        <v>0</v>
      </c>
      <c r="BV493" s="238"/>
      <c r="BW493" s="238"/>
      <c r="BX493" s="238"/>
      <c r="BY493" s="246"/>
      <c r="CA493" s="222">
        <v>473</v>
      </c>
      <c r="CF493" s="216">
        <f t="shared" si="120"/>
        <v>0</v>
      </c>
    </row>
    <row r="494" spans="1:84" x14ac:dyDescent="0.15">
      <c r="A494" s="213">
        <f t="shared" si="111"/>
        <v>480</v>
      </c>
      <c r="B494" s="236"/>
      <c r="C494" s="880"/>
      <c r="D494" s="133"/>
      <c r="E494" s="134"/>
      <c r="F494" s="135"/>
      <c r="G494" s="224"/>
      <c r="H494" s="263"/>
      <c r="I494" s="230"/>
      <c r="J494" s="231"/>
      <c r="K494" s="232"/>
      <c r="L494" s="232"/>
      <c r="M494" s="232"/>
      <c r="N494" s="232"/>
      <c r="O494" s="232"/>
      <c r="P494" s="232"/>
      <c r="Q494" s="233"/>
      <c r="R494" s="255"/>
      <c r="S494" s="255"/>
      <c r="T494" s="258"/>
      <c r="U494" s="214">
        <f t="shared" si="110"/>
        <v>0</v>
      </c>
      <c r="V494" s="218">
        <f t="shared" si="110"/>
        <v>0</v>
      </c>
      <c r="W494" s="218">
        <f t="shared" si="110"/>
        <v>0</v>
      </c>
      <c r="X494" s="218">
        <f t="shared" si="110"/>
        <v>0</v>
      </c>
      <c r="Y494" s="212">
        <f t="shared" si="110"/>
        <v>0</v>
      </c>
      <c r="Z494" s="214">
        <f t="shared" si="119"/>
        <v>0</v>
      </c>
      <c r="AA494" s="218">
        <f t="shared" si="119"/>
        <v>0</v>
      </c>
      <c r="AB494" s="218">
        <f t="shared" si="119"/>
        <v>0</v>
      </c>
      <c r="AC494" s="218">
        <f t="shared" si="119"/>
        <v>0</v>
      </c>
      <c r="AD494" s="212">
        <f t="shared" si="119"/>
        <v>0</v>
      </c>
      <c r="AE494" s="252"/>
      <c r="AF494" s="252"/>
      <c r="AH494" s="249">
        <f t="shared" ref="AH494:AH499" si="121">SUM(AI494:AL494)</f>
        <v>0</v>
      </c>
      <c r="AI494" s="238"/>
      <c r="AJ494" s="238"/>
      <c r="AK494" s="238"/>
      <c r="AL494" s="239"/>
      <c r="AM494" s="254"/>
      <c r="AN494" s="262"/>
      <c r="AO494" s="249">
        <f t="shared" si="112"/>
        <v>0</v>
      </c>
      <c r="AP494" s="238"/>
      <c r="AQ494" s="238"/>
      <c r="AR494" s="238"/>
      <c r="AS494" s="242"/>
      <c r="AT494" s="214">
        <f t="shared" si="118"/>
        <v>0</v>
      </c>
      <c r="AU494" s="238"/>
      <c r="AV494" s="238"/>
      <c r="AW494" s="238"/>
      <c r="AX494" s="239"/>
      <c r="AY494" s="249">
        <f t="shared" si="113"/>
        <v>0</v>
      </c>
      <c r="AZ494" s="238"/>
      <c r="BA494" s="238"/>
      <c r="BB494" s="238"/>
      <c r="BC494" s="246"/>
      <c r="BD494" s="254"/>
      <c r="BE494" s="252"/>
      <c r="BF494" s="249">
        <f t="shared" si="114"/>
        <v>0</v>
      </c>
      <c r="BG494" s="238"/>
      <c r="BH494" s="238"/>
      <c r="BI494" s="238"/>
      <c r="BJ494" s="239"/>
      <c r="BK494" s="249">
        <f t="shared" si="115"/>
        <v>0</v>
      </c>
      <c r="BL494" s="238"/>
      <c r="BM494" s="238"/>
      <c r="BN494" s="238"/>
      <c r="BO494" s="246"/>
      <c r="BP494" s="223">
        <f t="shared" si="116"/>
        <v>0</v>
      </c>
      <c r="BQ494" s="238"/>
      <c r="BR494" s="238"/>
      <c r="BS494" s="238"/>
      <c r="BT494" s="246"/>
      <c r="BU494" s="249">
        <f t="shared" si="117"/>
        <v>0</v>
      </c>
      <c r="BV494" s="238"/>
      <c r="BW494" s="238"/>
      <c r="BX494" s="238"/>
      <c r="BY494" s="246"/>
      <c r="CA494" s="222">
        <v>475</v>
      </c>
      <c r="CF494" s="216">
        <f t="shared" si="120"/>
        <v>0</v>
      </c>
    </row>
    <row r="495" spans="1:84" x14ac:dyDescent="0.15">
      <c r="A495" s="213">
        <f t="shared" si="111"/>
        <v>481</v>
      </c>
      <c r="B495" s="236"/>
      <c r="C495" s="885"/>
      <c r="D495" s="882"/>
      <c r="E495" s="883"/>
      <c r="F495" s="884"/>
      <c r="G495" s="224"/>
      <c r="H495" s="263"/>
      <c r="I495" s="230"/>
      <c r="J495" s="231"/>
      <c r="K495" s="232"/>
      <c r="L495" s="232"/>
      <c r="M495" s="232"/>
      <c r="N495" s="232"/>
      <c r="O495" s="232"/>
      <c r="P495" s="232"/>
      <c r="Q495" s="233"/>
      <c r="R495" s="255"/>
      <c r="S495" s="255"/>
      <c r="T495" s="258"/>
      <c r="U495" s="214">
        <f t="shared" si="110"/>
        <v>0</v>
      </c>
      <c r="V495" s="218">
        <f t="shared" si="110"/>
        <v>0</v>
      </c>
      <c r="W495" s="218">
        <f t="shared" si="110"/>
        <v>0</v>
      </c>
      <c r="X495" s="218">
        <f t="shared" si="110"/>
        <v>0</v>
      </c>
      <c r="Y495" s="212">
        <f t="shared" si="110"/>
        <v>0</v>
      </c>
      <c r="Z495" s="214">
        <f t="shared" si="119"/>
        <v>0</v>
      </c>
      <c r="AA495" s="218">
        <f t="shared" si="119"/>
        <v>0</v>
      </c>
      <c r="AB495" s="218">
        <f t="shared" si="119"/>
        <v>0</v>
      </c>
      <c r="AC495" s="218">
        <f t="shared" si="119"/>
        <v>0</v>
      </c>
      <c r="AD495" s="212">
        <f t="shared" si="119"/>
        <v>0</v>
      </c>
      <c r="AE495" s="252"/>
      <c r="AF495" s="252"/>
      <c r="AH495" s="249">
        <f t="shared" si="121"/>
        <v>0</v>
      </c>
      <c r="AI495" s="238"/>
      <c r="AJ495" s="238"/>
      <c r="AK495" s="238"/>
      <c r="AL495" s="239"/>
      <c r="AM495" s="254"/>
      <c r="AN495" s="262"/>
      <c r="AO495" s="249">
        <f t="shared" si="112"/>
        <v>0</v>
      </c>
      <c r="AP495" s="238"/>
      <c r="AQ495" s="238"/>
      <c r="AR495" s="238"/>
      <c r="AS495" s="242"/>
      <c r="AT495" s="214">
        <f t="shared" si="118"/>
        <v>0</v>
      </c>
      <c r="AU495" s="238"/>
      <c r="AV495" s="238"/>
      <c r="AW495" s="238"/>
      <c r="AX495" s="239"/>
      <c r="AY495" s="249">
        <f t="shared" si="113"/>
        <v>0</v>
      </c>
      <c r="AZ495" s="238"/>
      <c r="BA495" s="238"/>
      <c r="BB495" s="238"/>
      <c r="BC495" s="246"/>
      <c r="BD495" s="254"/>
      <c r="BE495" s="252"/>
      <c r="BF495" s="249">
        <f t="shared" si="114"/>
        <v>0</v>
      </c>
      <c r="BG495" s="238"/>
      <c r="BH495" s="238"/>
      <c r="BI495" s="238"/>
      <c r="BJ495" s="239"/>
      <c r="BK495" s="249">
        <f t="shared" si="115"/>
        <v>0</v>
      </c>
      <c r="BL495" s="238"/>
      <c r="BM495" s="238"/>
      <c r="BN495" s="238"/>
      <c r="BO495" s="246"/>
      <c r="BP495" s="223">
        <f t="shared" si="116"/>
        <v>0</v>
      </c>
      <c r="BQ495" s="238"/>
      <c r="BR495" s="238"/>
      <c r="BS495" s="238"/>
      <c r="BT495" s="246"/>
      <c r="BU495" s="249">
        <f t="shared" si="117"/>
        <v>0</v>
      </c>
      <c r="BV495" s="238"/>
      <c r="BW495" s="238"/>
      <c r="BX495" s="238"/>
      <c r="BY495" s="246"/>
      <c r="CA495" s="222">
        <v>476</v>
      </c>
      <c r="CF495" s="216">
        <f t="shared" si="120"/>
        <v>0</v>
      </c>
    </row>
    <row r="496" spans="1:84" x14ac:dyDescent="0.15">
      <c r="A496" s="213">
        <f t="shared" si="111"/>
        <v>482</v>
      </c>
      <c r="B496" s="236"/>
      <c r="C496" s="881"/>
      <c r="D496" s="882"/>
      <c r="E496" s="883"/>
      <c r="F496" s="884"/>
      <c r="G496" s="224"/>
      <c r="H496" s="263"/>
      <c r="I496" s="230"/>
      <c r="J496" s="231"/>
      <c r="K496" s="427"/>
      <c r="L496" s="427"/>
      <c r="M496" s="427"/>
      <c r="N496" s="427"/>
      <c r="O496" s="427"/>
      <c r="P496" s="427"/>
      <c r="Q496" s="428"/>
      <c r="R496" s="255"/>
      <c r="S496" s="255"/>
      <c r="T496" s="258"/>
      <c r="U496" s="214">
        <f t="shared" si="110"/>
        <v>0</v>
      </c>
      <c r="V496" s="218">
        <f t="shared" si="110"/>
        <v>0</v>
      </c>
      <c r="W496" s="218">
        <f t="shared" si="110"/>
        <v>0</v>
      </c>
      <c r="X496" s="218">
        <f t="shared" si="110"/>
        <v>0</v>
      </c>
      <c r="Y496" s="212">
        <f t="shared" si="110"/>
        <v>0</v>
      </c>
      <c r="Z496" s="214">
        <f t="shared" si="119"/>
        <v>0</v>
      </c>
      <c r="AA496" s="218">
        <f t="shared" si="119"/>
        <v>0</v>
      </c>
      <c r="AB496" s="218">
        <f t="shared" si="119"/>
        <v>0</v>
      </c>
      <c r="AC496" s="218">
        <f t="shared" si="119"/>
        <v>0</v>
      </c>
      <c r="AD496" s="212">
        <f t="shared" si="119"/>
        <v>0</v>
      </c>
      <c r="AE496" s="252"/>
      <c r="AF496" s="252"/>
      <c r="AH496" s="249">
        <f t="shared" si="121"/>
        <v>0</v>
      </c>
      <c r="AI496" s="238"/>
      <c r="AJ496" s="238"/>
      <c r="AK496" s="238"/>
      <c r="AL496" s="239"/>
      <c r="AM496" s="254"/>
      <c r="AN496" s="262"/>
      <c r="AO496" s="249">
        <f t="shared" si="112"/>
        <v>0</v>
      </c>
      <c r="AP496" s="238"/>
      <c r="AQ496" s="238"/>
      <c r="AR496" s="238"/>
      <c r="AS496" s="242"/>
      <c r="AT496" s="214">
        <f t="shared" si="118"/>
        <v>0</v>
      </c>
      <c r="AU496" s="238"/>
      <c r="AV496" s="238"/>
      <c r="AW496" s="238"/>
      <c r="AX496" s="239"/>
      <c r="AY496" s="249">
        <f t="shared" si="113"/>
        <v>0</v>
      </c>
      <c r="AZ496" s="238"/>
      <c r="BA496" s="238"/>
      <c r="BB496" s="238"/>
      <c r="BC496" s="246"/>
      <c r="BD496" s="254"/>
      <c r="BE496" s="252"/>
      <c r="BF496" s="249">
        <f t="shared" si="114"/>
        <v>0</v>
      </c>
      <c r="BG496" s="238"/>
      <c r="BH496" s="238"/>
      <c r="BI496" s="238"/>
      <c r="BJ496" s="239"/>
      <c r="BK496" s="249">
        <f t="shared" si="115"/>
        <v>0</v>
      </c>
      <c r="BL496" s="238"/>
      <c r="BM496" s="238"/>
      <c r="BN496" s="238"/>
      <c r="BO496" s="246"/>
      <c r="BP496" s="223">
        <f t="shared" si="116"/>
        <v>0</v>
      </c>
      <c r="BQ496" s="238"/>
      <c r="BR496" s="238"/>
      <c r="BS496" s="238"/>
      <c r="BT496" s="246"/>
      <c r="BU496" s="249">
        <f t="shared" si="117"/>
        <v>0</v>
      </c>
      <c r="BV496" s="238"/>
      <c r="BW496" s="238"/>
      <c r="BX496" s="238"/>
      <c r="BY496" s="246"/>
      <c r="CA496" s="222">
        <v>477</v>
      </c>
      <c r="CB496" s="403"/>
      <c r="CC496" s="403"/>
      <c r="CD496" s="403"/>
      <c r="CE496" s="403"/>
      <c r="CF496" s="216">
        <f t="shared" si="120"/>
        <v>0</v>
      </c>
    </row>
    <row r="497" spans="1:84" x14ac:dyDescent="0.15">
      <c r="A497" s="213">
        <f t="shared" si="111"/>
        <v>483</v>
      </c>
      <c r="B497" s="236"/>
      <c r="C497" s="881"/>
      <c r="D497" s="882"/>
      <c r="E497" s="883"/>
      <c r="F497" s="884"/>
      <c r="G497" s="224"/>
      <c r="H497" s="263"/>
      <c r="I497" s="230"/>
      <c r="J497" s="231"/>
      <c r="K497" s="232"/>
      <c r="L497" s="232"/>
      <c r="M497" s="232"/>
      <c r="N497" s="232"/>
      <c r="O497" s="232"/>
      <c r="P497" s="232"/>
      <c r="Q497" s="233"/>
      <c r="R497" s="255"/>
      <c r="S497" s="255"/>
      <c r="T497" s="258"/>
      <c r="U497" s="214">
        <f t="shared" si="110"/>
        <v>0</v>
      </c>
      <c r="V497" s="218">
        <f t="shared" si="110"/>
        <v>0</v>
      </c>
      <c r="W497" s="218">
        <f t="shared" si="110"/>
        <v>0</v>
      </c>
      <c r="X497" s="218">
        <f t="shared" si="110"/>
        <v>0</v>
      </c>
      <c r="Y497" s="212">
        <f t="shared" si="110"/>
        <v>0</v>
      </c>
      <c r="Z497" s="214">
        <f t="shared" si="119"/>
        <v>0</v>
      </c>
      <c r="AA497" s="218">
        <f t="shared" si="119"/>
        <v>0</v>
      </c>
      <c r="AB497" s="218">
        <f t="shared" si="119"/>
        <v>0</v>
      </c>
      <c r="AC497" s="218">
        <f t="shared" si="119"/>
        <v>0</v>
      </c>
      <c r="AD497" s="212">
        <f t="shared" si="119"/>
        <v>0</v>
      </c>
      <c r="AE497" s="252"/>
      <c r="AF497" s="252"/>
      <c r="AH497" s="249">
        <f t="shared" si="121"/>
        <v>0</v>
      </c>
      <c r="AI497" s="238"/>
      <c r="AJ497" s="238"/>
      <c r="AK497" s="238"/>
      <c r="AL497" s="239"/>
      <c r="AM497" s="254"/>
      <c r="AN497" s="262"/>
      <c r="AO497" s="249">
        <f t="shared" si="112"/>
        <v>0</v>
      </c>
      <c r="AP497" s="238"/>
      <c r="AQ497" s="238"/>
      <c r="AR497" s="238"/>
      <c r="AS497" s="242"/>
      <c r="AT497" s="214">
        <f t="shared" si="118"/>
        <v>0</v>
      </c>
      <c r="AU497" s="238"/>
      <c r="AV497" s="238"/>
      <c r="AW497" s="238"/>
      <c r="AX497" s="239"/>
      <c r="AY497" s="249">
        <f t="shared" si="113"/>
        <v>0</v>
      </c>
      <c r="AZ497" s="238"/>
      <c r="BA497" s="238"/>
      <c r="BB497" s="238"/>
      <c r="BC497" s="246"/>
      <c r="BD497" s="254"/>
      <c r="BE497" s="252"/>
      <c r="BF497" s="249">
        <f t="shared" si="114"/>
        <v>0</v>
      </c>
      <c r="BG497" s="238"/>
      <c r="BH497" s="238"/>
      <c r="BI497" s="238"/>
      <c r="BJ497" s="239"/>
      <c r="BK497" s="249">
        <f t="shared" si="115"/>
        <v>0</v>
      </c>
      <c r="BL497" s="238"/>
      <c r="BM497" s="238"/>
      <c r="BN497" s="238"/>
      <c r="BO497" s="246"/>
      <c r="BP497" s="223">
        <f t="shared" si="116"/>
        <v>0</v>
      </c>
      <c r="BQ497" s="238"/>
      <c r="BR497" s="238"/>
      <c r="BS497" s="238"/>
      <c r="BT497" s="246"/>
      <c r="BU497" s="249">
        <f t="shared" si="117"/>
        <v>0</v>
      </c>
      <c r="BV497" s="238"/>
      <c r="BW497" s="238"/>
      <c r="BX497" s="238"/>
      <c r="BY497" s="246"/>
      <c r="CA497" s="222">
        <v>478</v>
      </c>
      <c r="CF497" s="216">
        <f t="shared" si="120"/>
        <v>0</v>
      </c>
    </row>
    <row r="498" spans="1:84" x14ac:dyDescent="0.15">
      <c r="A498" s="213">
        <f t="shared" si="111"/>
        <v>484</v>
      </c>
      <c r="B498" s="236"/>
      <c r="C498" s="880"/>
      <c r="D498" s="133"/>
      <c r="E498" s="134"/>
      <c r="F498" s="135"/>
      <c r="G498" s="224"/>
      <c r="H498" s="263"/>
      <c r="I498" s="230"/>
      <c r="J498" s="231"/>
      <c r="K498" s="232"/>
      <c r="L498" s="232"/>
      <c r="M498" s="232"/>
      <c r="N498" s="232"/>
      <c r="O498" s="232"/>
      <c r="P498" s="232"/>
      <c r="Q498" s="233"/>
      <c r="R498" s="255"/>
      <c r="S498" s="255"/>
      <c r="T498" s="258"/>
      <c r="U498" s="214">
        <f t="shared" si="110"/>
        <v>0</v>
      </c>
      <c r="V498" s="218">
        <f t="shared" si="110"/>
        <v>0</v>
      </c>
      <c r="W498" s="218">
        <f t="shared" si="110"/>
        <v>0</v>
      </c>
      <c r="X498" s="218">
        <f t="shared" si="110"/>
        <v>0</v>
      </c>
      <c r="Y498" s="212">
        <f t="shared" si="110"/>
        <v>0</v>
      </c>
      <c r="Z498" s="214">
        <f t="shared" si="119"/>
        <v>0</v>
      </c>
      <c r="AA498" s="218">
        <f t="shared" si="119"/>
        <v>0</v>
      </c>
      <c r="AB498" s="218">
        <f t="shared" si="119"/>
        <v>0</v>
      </c>
      <c r="AC498" s="218">
        <f t="shared" si="119"/>
        <v>0</v>
      </c>
      <c r="AD498" s="212">
        <f t="shared" si="119"/>
        <v>0</v>
      </c>
      <c r="AE498" s="252"/>
      <c r="AF498" s="252"/>
      <c r="AH498" s="249">
        <f t="shared" si="121"/>
        <v>0</v>
      </c>
      <c r="AI498" s="238"/>
      <c r="AJ498" s="238"/>
      <c r="AK498" s="238"/>
      <c r="AL498" s="239"/>
      <c r="AM498" s="254"/>
      <c r="AN498" s="262"/>
      <c r="AO498" s="249">
        <f t="shared" si="112"/>
        <v>0</v>
      </c>
      <c r="AP498" s="238"/>
      <c r="AQ498" s="238"/>
      <c r="AR498" s="238"/>
      <c r="AS498" s="242"/>
      <c r="AT498" s="214">
        <f t="shared" si="118"/>
        <v>0</v>
      </c>
      <c r="AU498" s="238"/>
      <c r="AV498" s="238"/>
      <c r="AW498" s="238"/>
      <c r="AX498" s="239"/>
      <c r="AY498" s="249">
        <f t="shared" si="113"/>
        <v>0</v>
      </c>
      <c r="AZ498" s="238"/>
      <c r="BA498" s="238"/>
      <c r="BB498" s="238"/>
      <c r="BC498" s="246"/>
      <c r="BD498" s="254"/>
      <c r="BE498" s="252"/>
      <c r="BF498" s="249">
        <f t="shared" si="114"/>
        <v>0</v>
      </c>
      <c r="BG498" s="238"/>
      <c r="BH498" s="238"/>
      <c r="BI498" s="238"/>
      <c r="BJ498" s="239"/>
      <c r="BK498" s="249">
        <f t="shared" si="115"/>
        <v>0</v>
      </c>
      <c r="BL498" s="238"/>
      <c r="BM498" s="238"/>
      <c r="BN498" s="238"/>
      <c r="BO498" s="246"/>
      <c r="BP498" s="223">
        <f t="shared" si="116"/>
        <v>0</v>
      </c>
      <c r="BQ498" s="238"/>
      <c r="BR498" s="238"/>
      <c r="BS498" s="238"/>
      <c r="BT498" s="246"/>
      <c r="BU498" s="249">
        <f t="shared" si="117"/>
        <v>0</v>
      </c>
      <c r="BV498" s="238"/>
      <c r="BW498" s="238"/>
      <c r="BX498" s="238"/>
      <c r="BY498" s="246"/>
      <c r="CA498" s="222">
        <v>479</v>
      </c>
      <c r="CF498" s="216">
        <f t="shared" si="120"/>
        <v>0</v>
      </c>
    </row>
    <row r="499" spans="1:84" x14ac:dyDescent="0.15">
      <c r="A499" s="213">
        <f t="shared" si="111"/>
        <v>485</v>
      </c>
      <c r="B499" s="236"/>
      <c r="C499" s="880"/>
      <c r="D499" s="133"/>
      <c r="E499" s="134"/>
      <c r="F499" s="135"/>
      <c r="G499" s="224"/>
      <c r="H499" s="263"/>
      <c r="I499" s="230"/>
      <c r="J499" s="231"/>
      <c r="K499" s="232"/>
      <c r="L499" s="232"/>
      <c r="M499" s="232"/>
      <c r="N499" s="232"/>
      <c r="O499" s="232"/>
      <c r="P499" s="232"/>
      <c r="Q499" s="233"/>
      <c r="R499" s="255"/>
      <c r="S499" s="255"/>
      <c r="T499" s="258"/>
      <c r="U499" s="214">
        <f t="shared" si="110"/>
        <v>0</v>
      </c>
      <c r="V499" s="218">
        <f t="shared" si="110"/>
        <v>0</v>
      </c>
      <c r="W499" s="218">
        <f t="shared" si="110"/>
        <v>0</v>
      </c>
      <c r="X499" s="218">
        <f t="shared" si="110"/>
        <v>0</v>
      </c>
      <c r="Y499" s="212">
        <f t="shared" si="110"/>
        <v>0</v>
      </c>
      <c r="Z499" s="214">
        <f t="shared" si="119"/>
        <v>0</v>
      </c>
      <c r="AA499" s="218">
        <f t="shared" si="119"/>
        <v>0</v>
      </c>
      <c r="AB499" s="218">
        <f t="shared" si="119"/>
        <v>0</v>
      </c>
      <c r="AC499" s="218">
        <f t="shared" si="119"/>
        <v>0</v>
      </c>
      <c r="AD499" s="212">
        <f t="shared" si="119"/>
        <v>0</v>
      </c>
      <c r="AE499" s="252"/>
      <c r="AF499" s="252"/>
      <c r="AH499" s="249">
        <f t="shared" si="121"/>
        <v>0</v>
      </c>
      <c r="AI499" s="238"/>
      <c r="AJ499" s="238"/>
      <c r="AK499" s="238"/>
      <c r="AL499" s="239"/>
      <c r="AM499" s="254"/>
      <c r="AN499" s="262"/>
      <c r="AO499" s="249">
        <f t="shared" si="112"/>
        <v>0</v>
      </c>
      <c r="AP499" s="238"/>
      <c r="AQ499" s="238"/>
      <c r="AR499" s="238"/>
      <c r="AS499" s="242"/>
      <c r="AT499" s="214">
        <f t="shared" si="118"/>
        <v>0</v>
      </c>
      <c r="AU499" s="238"/>
      <c r="AV499" s="238"/>
      <c r="AW499" s="238"/>
      <c r="AX499" s="239"/>
      <c r="AY499" s="249">
        <f t="shared" si="113"/>
        <v>0</v>
      </c>
      <c r="AZ499" s="238"/>
      <c r="BA499" s="238"/>
      <c r="BB499" s="238"/>
      <c r="BC499" s="246"/>
      <c r="BD499" s="254"/>
      <c r="BE499" s="252"/>
      <c r="BF499" s="249">
        <f t="shared" si="114"/>
        <v>0</v>
      </c>
      <c r="BG499" s="238"/>
      <c r="BH499" s="238"/>
      <c r="BI499" s="238"/>
      <c r="BJ499" s="239"/>
      <c r="BK499" s="249">
        <f t="shared" si="115"/>
        <v>0</v>
      </c>
      <c r="BL499" s="238"/>
      <c r="BM499" s="238"/>
      <c r="BN499" s="238"/>
      <c r="BO499" s="246"/>
      <c r="BP499" s="223">
        <f t="shared" si="116"/>
        <v>0</v>
      </c>
      <c r="BQ499" s="238"/>
      <c r="BR499" s="238"/>
      <c r="BS499" s="238"/>
      <c r="BT499" s="246"/>
      <c r="BU499" s="249">
        <f t="shared" si="117"/>
        <v>0</v>
      </c>
      <c r="BV499" s="238"/>
      <c r="BW499" s="238"/>
      <c r="BX499" s="238"/>
      <c r="BY499" s="246"/>
      <c r="CA499" s="222">
        <v>480</v>
      </c>
      <c r="CF499" s="216">
        <f t="shared" si="120"/>
        <v>0</v>
      </c>
    </row>
    <row r="500" spans="1:84" x14ac:dyDescent="0.15">
      <c r="A500" s="213">
        <f t="shared" si="111"/>
        <v>486</v>
      </c>
      <c r="B500" s="236"/>
      <c r="C500" s="136"/>
      <c r="D500" s="851"/>
      <c r="E500" s="134"/>
      <c r="F500" s="852"/>
      <c r="G500" s="226"/>
      <c r="H500" s="263"/>
      <c r="I500" s="230"/>
      <c r="J500" s="231"/>
      <c r="K500" s="232"/>
      <c r="L500" s="232"/>
      <c r="M500" s="232"/>
      <c r="N500" s="232"/>
      <c r="O500" s="232"/>
      <c r="P500" s="232"/>
      <c r="Q500" s="233"/>
      <c r="R500" s="255"/>
      <c r="S500" s="255"/>
      <c r="T500" s="259"/>
      <c r="U500" s="214">
        <f t="shared" si="110"/>
        <v>0</v>
      </c>
      <c r="V500" s="218">
        <f t="shared" si="110"/>
        <v>0</v>
      </c>
      <c r="W500" s="218">
        <f t="shared" si="110"/>
        <v>0</v>
      </c>
      <c r="X500" s="218">
        <f t="shared" si="110"/>
        <v>0</v>
      </c>
      <c r="Y500" s="212">
        <f t="shared" si="110"/>
        <v>0</v>
      </c>
      <c r="Z500" s="214">
        <f t="shared" si="119"/>
        <v>0</v>
      </c>
      <c r="AA500" s="218">
        <f t="shared" si="119"/>
        <v>0</v>
      </c>
      <c r="AB500" s="218">
        <f t="shared" si="119"/>
        <v>0</v>
      </c>
      <c r="AC500" s="218">
        <f t="shared" si="119"/>
        <v>0</v>
      </c>
      <c r="AD500" s="212">
        <f t="shared" si="119"/>
        <v>0</v>
      </c>
      <c r="AE500" s="252"/>
      <c r="AF500" s="252"/>
      <c r="AH500" s="249">
        <f>SUM(AI500:AL500)</f>
        <v>0</v>
      </c>
      <c r="AI500" s="238"/>
      <c r="AJ500" s="238"/>
      <c r="AK500" s="238"/>
      <c r="AL500" s="239"/>
      <c r="AM500" s="254"/>
      <c r="AN500" s="262"/>
      <c r="AO500" s="249">
        <f t="shared" si="112"/>
        <v>0</v>
      </c>
      <c r="AP500" s="238"/>
      <c r="AQ500" s="238"/>
      <c r="AR500" s="238"/>
      <c r="AS500" s="242"/>
      <c r="AT500" s="214">
        <f t="shared" si="118"/>
        <v>0</v>
      </c>
      <c r="AU500" s="238"/>
      <c r="AV500" s="238"/>
      <c r="AW500" s="238"/>
      <c r="AX500" s="239"/>
      <c r="AY500" s="249">
        <f t="shared" si="113"/>
        <v>0</v>
      </c>
      <c r="AZ500" s="238"/>
      <c r="BA500" s="238"/>
      <c r="BB500" s="238"/>
      <c r="BC500" s="246"/>
      <c r="BD500" s="254"/>
      <c r="BE500" s="252"/>
      <c r="BF500" s="249">
        <f t="shared" si="114"/>
        <v>0</v>
      </c>
      <c r="BG500" s="238"/>
      <c r="BH500" s="238"/>
      <c r="BI500" s="238"/>
      <c r="BJ500" s="239"/>
      <c r="BK500" s="249">
        <f t="shared" si="115"/>
        <v>0</v>
      </c>
      <c r="BL500" s="238"/>
      <c r="BM500" s="238"/>
      <c r="BN500" s="238"/>
      <c r="BO500" s="246"/>
      <c r="BP500" s="223">
        <f t="shared" si="116"/>
        <v>0</v>
      </c>
      <c r="BQ500" s="238"/>
      <c r="BR500" s="238"/>
      <c r="BS500" s="238"/>
      <c r="BT500" s="246"/>
      <c r="BU500" s="249">
        <f t="shared" si="117"/>
        <v>0</v>
      </c>
      <c r="BV500" s="238"/>
      <c r="BW500" s="238"/>
      <c r="BX500" s="238"/>
      <c r="BY500" s="246"/>
      <c r="CA500" s="222">
        <v>481</v>
      </c>
      <c r="CF500" s="216">
        <f t="shared" si="120"/>
        <v>0</v>
      </c>
    </row>
    <row r="501" spans="1:84" x14ac:dyDescent="0.15">
      <c r="A501" s="213">
        <f t="shared" si="111"/>
        <v>487</v>
      </c>
      <c r="B501" s="236"/>
      <c r="C501" s="136"/>
      <c r="D501" s="851"/>
      <c r="E501" s="127"/>
      <c r="F501" s="852"/>
      <c r="G501" s="226"/>
      <c r="H501" s="263"/>
      <c r="I501" s="230"/>
      <c r="J501" s="231"/>
      <c r="K501" s="232"/>
      <c r="L501" s="232"/>
      <c r="M501" s="232"/>
      <c r="N501" s="232"/>
      <c r="O501" s="232"/>
      <c r="P501" s="232"/>
      <c r="Q501" s="233"/>
      <c r="R501" s="255"/>
      <c r="S501" s="255"/>
      <c r="T501" s="259"/>
      <c r="U501" s="214">
        <f t="shared" si="110"/>
        <v>0</v>
      </c>
      <c r="V501" s="218">
        <f t="shared" si="110"/>
        <v>0</v>
      </c>
      <c r="W501" s="218">
        <f t="shared" si="110"/>
        <v>0</v>
      </c>
      <c r="X501" s="218">
        <f t="shared" si="110"/>
        <v>0</v>
      </c>
      <c r="Y501" s="212">
        <f t="shared" si="110"/>
        <v>0</v>
      </c>
      <c r="Z501" s="214">
        <f t="shared" si="119"/>
        <v>0</v>
      </c>
      <c r="AA501" s="218">
        <f t="shared" si="119"/>
        <v>0</v>
      </c>
      <c r="AB501" s="218">
        <f t="shared" si="119"/>
        <v>0</v>
      </c>
      <c r="AC501" s="218">
        <f t="shared" si="119"/>
        <v>0</v>
      </c>
      <c r="AD501" s="212">
        <f t="shared" si="119"/>
        <v>0</v>
      </c>
      <c r="AE501" s="252"/>
      <c r="AF501" s="252"/>
      <c r="AH501" s="249">
        <f t="shared" ref="AH501:AH514" si="122">SUM(AI501:AL501)</f>
        <v>0</v>
      </c>
      <c r="AI501" s="238"/>
      <c r="AJ501" s="238"/>
      <c r="AK501" s="238"/>
      <c r="AL501" s="239"/>
      <c r="AM501" s="254"/>
      <c r="AN501" s="262"/>
      <c r="AO501" s="249">
        <f t="shared" si="112"/>
        <v>0</v>
      </c>
      <c r="AP501" s="238"/>
      <c r="AQ501" s="238"/>
      <c r="AR501" s="238"/>
      <c r="AS501" s="242"/>
      <c r="AT501" s="214">
        <f t="shared" si="118"/>
        <v>0</v>
      </c>
      <c r="AU501" s="238"/>
      <c r="AV501" s="238"/>
      <c r="AW501" s="238"/>
      <c r="AX501" s="239"/>
      <c r="AY501" s="249">
        <f t="shared" si="113"/>
        <v>0</v>
      </c>
      <c r="AZ501" s="238"/>
      <c r="BA501" s="238"/>
      <c r="BB501" s="238"/>
      <c r="BC501" s="246"/>
      <c r="BD501" s="254"/>
      <c r="BE501" s="252"/>
      <c r="BF501" s="249">
        <f t="shared" si="114"/>
        <v>0</v>
      </c>
      <c r="BG501" s="238"/>
      <c r="BH501" s="238"/>
      <c r="BI501" s="238"/>
      <c r="BJ501" s="239"/>
      <c r="BK501" s="249">
        <f t="shared" si="115"/>
        <v>0</v>
      </c>
      <c r="BL501" s="238"/>
      <c r="BM501" s="238"/>
      <c r="BN501" s="238"/>
      <c r="BO501" s="246"/>
      <c r="BP501" s="223">
        <f t="shared" si="116"/>
        <v>0</v>
      </c>
      <c r="BQ501" s="238"/>
      <c r="BR501" s="238"/>
      <c r="BS501" s="238"/>
      <c r="BT501" s="246"/>
      <c r="BU501" s="249">
        <f t="shared" si="117"/>
        <v>0</v>
      </c>
      <c r="BV501" s="238"/>
      <c r="BW501" s="238"/>
      <c r="BX501" s="238"/>
      <c r="BY501" s="246"/>
      <c r="CA501" s="222">
        <v>482</v>
      </c>
      <c r="CF501" s="216">
        <f t="shared" si="120"/>
        <v>0</v>
      </c>
    </row>
    <row r="502" spans="1:84" x14ac:dyDescent="0.15">
      <c r="A502" s="213">
        <f t="shared" si="111"/>
        <v>488</v>
      </c>
      <c r="B502" s="236"/>
      <c r="C502" s="136"/>
      <c r="D502" s="851"/>
      <c r="E502" s="134"/>
      <c r="F502" s="852"/>
      <c r="G502" s="226"/>
      <c r="H502" s="263"/>
      <c r="I502" s="230"/>
      <c r="J502" s="231"/>
      <c r="K502" s="232"/>
      <c r="L502" s="232"/>
      <c r="M502" s="232"/>
      <c r="N502" s="232"/>
      <c r="O502" s="232"/>
      <c r="P502" s="232"/>
      <c r="Q502" s="233"/>
      <c r="R502" s="255"/>
      <c r="S502" s="255"/>
      <c r="T502" s="259"/>
      <c r="U502" s="214">
        <f t="shared" si="110"/>
        <v>0</v>
      </c>
      <c r="V502" s="218">
        <f t="shared" si="110"/>
        <v>0</v>
      </c>
      <c r="W502" s="218">
        <f t="shared" si="110"/>
        <v>0</v>
      </c>
      <c r="X502" s="218">
        <f t="shared" si="110"/>
        <v>0</v>
      </c>
      <c r="Y502" s="212">
        <f t="shared" si="110"/>
        <v>0</v>
      </c>
      <c r="Z502" s="214">
        <f t="shared" si="119"/>
        <v>0</v>
      </c>
      <c r="AA502" s="218">
        <f t="shared" si="119"/>
        <v>0</v>
      </c>
      <c r="AB502" s="218">
        <f t="shared" si="119"/>
        <v>0</v>
      </c>
      <c r="AC502" s="218">
        <f t="shared" si="119"/>
        <v>0</v>
      </c>
      <c r="AD502" s="212">
        <f t="shared" si="119"/>
        <v>0</v>
      </c>
      <c r="AE502" s="252"/>
      <c r="AF502" s="252"/>
      <c r="AH502" s="249">
        <f t="shared" si="122"/>
        <v>0</v>
      </c>
      <c r="AI502" s="238"/>
      <c r="AJ502" s="238"/>
      <c r="AK502" s="238"/>
      <c r="AL502" s="239"/>
      <c r="AM502" s="254"/>
      <c r="AN502" s="262"/>
      <c r="AO502" s="249">
        <f t="shared" si="112"/>
        <v>0</v>
      </c>
      <c r="AP502" s="238"/>
      <c r="AQ502" s="238"/>
      <c r="AR502" s="238"/>
      <c r="AS502" s="242"/>
      <c r="AT502" s="214">
        <f t="shared" si="118"/>
        <v>0</v>
      </c>
      <c r="AU502" s="238"/>
      <c r="AV502" s="238"/>
      <c r="AW502" s="238"/>
      <c r="AX502" s="239"/>
      <c r="AY502" s="249">
        <f t="shared" si="113"/>
        <v>0</v>
      </c>
      <c r="AZ502" s="238"/>
      <c r="BA502" s="238"/>
      <c r="BB502" s="238"/>
      <c r="BC502" s="246"/>
      <c r="BD502" s="254"/>
      <c r="BE502" s="252"/>
      <c r="BF502" s="249">
        <f t="shared" si="114"/>
        <v>0</v>
      </c>
      <c r="BG502" s="238"/>
      <c r="BH502" s="238"/>
      <c r="BI502" s="238"/>
      <c r="BJ502" s="239"/>
      <c r="BK502" s="249">
        <f t="shared" si="115"/>
        <v>0</v>
      </c>
      <c r="BL502" s="238"/>
      <c r="BM502" s="238"/>
      <c r="BN502" s="238"/>
      <c r="BO502" s="246"/>
      <c r="BP502" s="223">
        <f t="shared" si="116"/>
        <v>0</v>
      </c>
      <c r="BQ502" s="238"/>
      <c r="BR502" s="238"/>
      <c r="BS502" s="238"/>
      <c r="BT502" s="246"/>
      <c r="BU502" s="249">
        <f t="shared" si="117"/>
        <v>0</v>
      </c>
      <c r="BV502" s="238"/>
      <c r="BW502" s="238"/>
      <c r="BX502" s="238"/>
      <c r="BY502" s="246"/>
      <c r="CA502" s="222">
        <v>483</v>
      </c>
      <c r="CF502" s="216">
        <f t="shared" si="120"/>
        <v>0</v>
      </c>
    </row>
    <row r="503" spans="1:84" x14ac:dyDescent="0.15">
      <c r="A503" s="213">
        <f t="shared" si="111"/>
        <v>489</v>
      </c>
      <c r="B503" s="236"/>
      <c r="C503" s="136"/>
      <c r="D503" s="851"/>
      <c r="E503" s="127"/>
      <c r="F503" s="852"/>
      <c r="G503" s="226"/>
      <c r="H503" s="263"/>
      <c r="I503" s="230"/>
      <c r="J503" s="231"/>
      <c r="K503" s="232"/>
      <c r="L503" s="232"/>
      <c r="M503" s="232"/>
      <c r="N503" s="232"/>
      <c r="O503" s="232"/>
      <c r="P503" s="232"/>
      <c r="Q503" s="233"/>
      <c r="R503" s="255"/>
      <c r="S503" s="255"/>
      <c r="T503" s="259"/>
      <c r="U503" s="214">
        <f t="shared" si="110"/>
        <v>0</v>
      </c>
      <c r="V503" s="218">
        <f t="shared" si="110"/>
        <v>0</v>
      </c>
      <c r="W503" s="218">
        <f t="shared" si="110"/>
        <v>0</v>
      </c>
      <c r="X503" s="218">
        <f t="shared" si="110"/>
        <v>0</v>
      </c>
      <c r="Y503" s="212">
        <f t="shared" si="110"/>
        <v>0</v>
      </c>
      <c r="Z503" s="214">
        <f t="shared" si="119"/>
        <v>0</v>
      </c>
      <c r="AA503" s="218">
        <f t="shared" si="119"/>
        <v>0</v>
      </c>
      <c r="AB503" s="218">
        <f t="shared" si="119"/>
        <v>0</v>
      </c>
      <c r="AC503" s="218">
        <f t="shared" si="119"/>
        <v>0</v>
      </c>
      <c r="AD503" s="212">
        <f t="shared" si="119"/>
        <v>0</v>
      </c>
      <c r="AE503" s="252"/>
      <c r="AF503" s="252"/>
      <c r="AH503" s="249">
        <f t="shared" si="122"/>
        <v>0</v>
      </c>
      <c r="AI503" s="238"/>
      <c r="AJ503" s="238"/>
      <c r="AK503" s="238"/>
      <c r="AL503" s="239"/>
      <c r="AM503" s="254"/>
      <c r="AN503" s="262"/>
      <c r="AO503" s="249">
        <f t="shared" si="112"/>
        <v>0</v>
      </c>
      <c r="AP503" s="238"/>
      <c r="AQ503" s="238"/>
      <c r="AR503" s="238"/>
      <c r="AS503" s="242"/>
      <c r="AT503" s="214">
        <f t="shared" si="118"/>
        <v>0</v>
      </c>
      <c r="AU503" s="238"/>
      <c r="AV503" s="238"/>
      <c r="AW503" s="238"/>
      <c r="AX503" s="239"/>
      <c r="AY503" s="249">
        <f t="shared" si="113"/>
        <v>0</v>
      </c>
      <c r="AZ503" s="238"/>
      <c r="BA503" s="238"/>
      <c r="BB503" s="238"/>
      <c r="BC503" s="246"/>
      <c r="BD503" s="254"/>
      <c r="BE503" s="252"/>
      <c r="BF503" s="249">
        <f t="shared" si="114"/>
        <v>0</v>
      </c>
      <c r="BG503" s="238"/>
      <c r="BH503" s="238"/>
      <c r="BI503" s="238"/>
      <c r="BJ503" s="239"/>
      <c r="BK503" s="249">
        <f t="shared" si="115"/>
        <v>0</v>
      </c>
      <c r="BL503" s="238"/>
      <c r="BM503" s="238"/>
      <c r="BN503" s="238"/>
      <c r="BO503" s="246"/>
      <c r="BP503" s="223">
        <f t="shared" si="116"/>
        <v>0</v>
      </c>
      <c r="BQ503" s="238"/>
      <c r="BR503" s="238"/>
      <c r="BS503" s="238"/>
      <c r="BT503" s="246"/>
      <c r="BU503" s="249">
        <f t="shared" si="117"/>
        <v>0</v>
      </c>
      <c r="BV503" s="238"/>
      <c r="BW503" s="238"/>
      <c r="BX503" s="238"/>
      <c r="BY503" s="246"/>
      <c r="CA503" s="222">
        <v>484</v>
      </c>
      <c r="CF503" s="216">
        <f t="shared" si="120"/>
        <v>0</v>
      </c>
    </row>
    <row r="504" spans="1:84" x14ac:dyDescent="0.15">
      <c r="A504" s="213">
        <f t="shared" si="111"/>
        <v>490</v>
      </c>
      <c r="B504" s="236"/>
      <c r="C504" s="136"/>
      <c r="D504" s="851"/>
      <c r="E504" s="127"/>
      <c r="F504" s="852"/>
      <c r="G504" s="226"/>
      <c r="H504" s="263"/>
      <c r="I504" s="230"/>
      <c r="J504" s="231"/>
      <c r="K504" s="232"/>
      <c r="L504" s="232"/>
      <c r="M504" s="232"/>
      <c r="N504" s="232"/>
      <c r="O504" s="232"/>
      <c r="P504" s="232"/>
      <c r="Q504" s="233"/>
      <c r="R504" s="255"/>
      <c r="S504" s="255"/>
      <c r="T504" s="259"/>
      <c r="U504" s="214">
        <f t="shared" si="110"/>
        <v>0</v>
      </c>
      <c r="V504" s="218">
        <f t="shared" si="110"/>
        <v>0</v>
      </c>
      <c r="W504" s="218">
        <f t="shared" si="110"/>
        <v>0</v>
      </c>
      <c r="X504" s="218">
        <f t="shared" si="110"/>
        <v>0</v>
      </c>
      <c r="Y504" s="212">
        <f t="shared" si="110"/>
        <v>0</v>
      </c>
      <c r="Z504" s="214">
        <f t="shared" si="119"/>
        <v>0</v>
      </c>
      <c r="AA504" s="218">
        <f t="shared" si="119"/>
        <v>0</v>
      </c>
      <c r="AB504" s="218">
        <f t="shared" si="119"/>
        <v>0</v>
      </c>
      <c r="AC504" s="218">
        <f t="shared" si="119"/>
        <v>0</v>
      </c>
      <c r="AD504" s="212">
        <f t="shared" si="119"/>
        <v>0</v>
      </c>
      <c r="AE504" s="252"/>
      <c r="AF504" s="252"/>
      <c r="AH504" s="249">
        <f t="shared" si="122"/>
        <v>0</v>
      </c>
      <c r="AI504" s="238"/>
      <c r="AJ504" s="238"/>
      <c r="AK504" s="238"/>
      <c r="AL504" s="239"/>
      <c r="AM504" s="254"/>
      <c r="AN504" s="262"/>
      <c r="AO504" s="249">
        <f t="shared" si="112"/>
        <v>0</v>
      </c>
      <c r="AP504" s="238"/>
      <c r="AQ504" s="238"/>
      <c r="AR504" s="238"/>
      <c r="AS504" s="242"/>
      <c r="AT504" s="214">
        <f t="shared" si="118"/>
        <v>0</v>
      </c>
      <c r="AU504" s="238"/>
      <c r="AV504" s="238"/>
      <c r="AW504" s="238"/>
      <c r="AX504" s="239"/>
      <c r="AY504" s="249">
        <f t="shared" si="113"/>
        <v>0</v>
      </c>
      <c r="AZ504" s="238"/>
      <c r="BA504" s="238"/>
      <c r="BB504" s="238"/>
      <c r="BC504" s="246"/>
      <c r="BD504" s="254"/>
      <c r="BE504" s="252"/>
      <c r="BF504" s="249">
        <f t="shared" si="114"/>
        <v>0</v>
      </c>
      <c r="BG504" s="238"/>
      <c r="BH504" s="238"/>
      <c r="BI504" s="238"/>
      <c r="BJ504" s="239"/>
      <c r="BK504" s="249">
        <f t="shared" si="115"/>
        <v>0</v>
      </c>
      <c r="BL504" s="238"/>
      <c r="BM504" s="238"/>
      <c r="BN504" s="238"/>
      <c r="BO504" s="246"/>
      <c r="BP504" s="223">
        <f t="shared" si="116"/>
        <v>0</v>
      </c>
      <c r="BQ504" s="238"/>
      <c r="BR504" s="238"/>
      <c r="BS504" s="238"/>
      <c r="BT504" s="246"/>
      <c r="BU504" s="249">
        <f t="shared" si="117"/>
        <v>0</v>
      </c>
      <c r="BV504" s="238"/>
      <c r="BW504" s="238"/>
      <c r="BX504" s="238"/>
      <c r="BY504" s="246"/>
      <c r="CA504" s="222">
        <v>485</v>
      </c>
      <c r="CF504" s="216">
        <f t="shared" si="120"/>
        <v>0</v>
      </c>
    </row>
    <row r="505" spans="1:84" x14ac:dyDescent="0.15">
      <c r="A505" s="213">
        <f t="shared" si="111"/>
        <v>491</v>
      </c>
      <c r="B505" s="236"/>
      <c r="C505" s="136"/>
      <c r="D505" s="851"/>
      <c r="E505" s="134"/>
      <c r="F505" s="852"/>
      <c r="G505" s="226"/>
      <c r="H505" s="263"/>
      <c r="I505" s="230"/>
      <c r="J505" s="231"/>
      <c r="K505" s="232"/>
      <c r="L505" s="232"/>
      <c r="M505" s="232"/>
      <c r="N505" s="232"/>
      <c r="O505" s="232"/>
      <c r="P505" s="232"/>
      <c r="Q505" s="233"/>
      <c r="R505" s="255"/>
      <c r="S505" s="255"/>
      <c r="T505" s="259"/>
      <c r="U505" s="214">
        <f t="shared" si="110"/>
        <v>0</v>
      </c>
      <c r="V505" s="218">
        <f t="shared" si="110"/>
        <v>0</v>
      </c>
      <c r="W505" s="218">
        <f t="shared" si="110"/>
        <v>0</v>
      </c>
      <c r="X505" s="218">
        <f t="shared" si="110"/>
        <v>0</v>
      </c>
      <c r="Y505" s="212">
        <f t="shared" si="110"/>
        <v>0</v>
      </c>
      <c r="Z505" s="214">
        <f t="shared" si="119"/>
        <v>0</v>
      </c>
      <c r="AA505" s="218">
        <f t="shared" si="119"/>
        <v>0</v>
      </c>
      <c r="AB505" s="218">
        <f t="shared" si="119"/>
        <v>0</v>
      </c>
      <c r="AC505" s="218">
        <f t="shared" si="119"/>
        <v>0</v>
      </c>
      <c r="AD505" s="212">
        <f t="shared" si="119"/>
        <v>0</v>
      </c>
      <c r="AE505" s="252"/>
      <c r="AF505" s="252"/>
      <c r="AH505" s="249">
        <f t="shared" si="122"/>
        <v>0</v>
      </c>
      <c r="AI505" s="238"/>
      <c r="AJ505" s="238"/>
      <c r="AK505" s="238"/>
      <c r="AL505" s="239"/>
      <c r="AM505" s="254"/>
      <c r="AN505" s="262"/>
      <c r="AO505" s="249">
        <f t="shared" si="112"/>
        <v>0</v>
      </c>
      <c r="AP505" s="238"/>
      <c r="AQ505" s="238"/>
      <c r="AR505" s="238"/>
      <c r="AS505" s="242"/>
      <c r="AT505" s="214">
        <f t="shared" si="118"/>
        <v>0</v>
      </c>
      <c r="AU505" s="238"/>
      <c r="AV505" s="238"/>
      <c r="AW505" s="238"/>
      <c r="AX505" s="239"/>
      <c r="AY505" s="249">
        <f t="shared" si="113"/>
        <v>0</v>
      </c>
      <c r="AZ505" s="238"/>
      <c r="BA505" s="238"/>
      <c r="BB505" s="238"/>
      <c r="BC505" s="246"/>
      <c r="BD505" s="254"/>
      <c r="BE505" s="252"/>
      <c r="BF505" s="249">
        <f t="shared" si="114"/>
        <v>0</v>
      </c>
      <c r="BG505" s="238"/>
      <c r="BH505" s="238"/>
      <c r="BI505" s="238"/>
      <c r="BJ505" s="239"/>
      <c r="BK505" s="249">
        <f t="shared" si="115"/>
        <v>0</v>
      </c>
      <c r="BL505" s="238"/>
      <c r="BM505" s="238"/>
      <c r="BN505" s="238"/>
      <c r="BO505" s="246"/>
      <c r="BP505" s="223">
        <f t="shared" si="116"/>
        <v>0</v>
      </c>
      <c r="BQ505" s="238"/>
      <c r="BR505" s="238"/>
      <c r="BS505" s="238"/>
      <c r="BT505" s="246"/>
      <c r="BU505" s="249">
        <f t="shared" si="117"/>
        <v>0</v>
      </c>
      <c r="BV505" s="238"/>
      <c r="BW505" s="238"/>
      <c r="BX505" s="238"/>
      <c r="BY505" s="246"/>
      <c r="CA505" s="222">
        <v>486</v>
      </c>
      <c r="CF505" s="216">
        <f t="shared" si="120"/>
        <v>0</v>
      </c>
    </row>
    <row r="506" spans="1:84" x14ac:dyDescent="0.15">
      <c r="A506" s="213">
        <f t="shared" si="111"/>
        <v>492</v>
      </c>
      <c r="B506" s="236"/>
      <c r="C506" s="136"/>
      <c r="D506" s="851"/>
      <c r="E506" s="134"/>
      <c r="F506" s="852"/>
      <c r="G506" s="226"/>
      <c r="H506" s="263"/>
      <c r="I506" s="230"/>
      <c r="J506" s="231"/>
      <c r="K506" s="232"/>
      <c r="L506" s="232"/>
      <c r="M506" s="232"/>
      <c r="N506" s="232"/>
      <c r="O506" s="232"/>
      <c r="P506" s="232"/>
      <c r="Q506" s="233"/>
      <c r="R506" s="255"/>
      <c r="S506" s="255"/>
      <c r="T506" s="259"/>
      <c r="U506" s="214">
        <f t="shared" ref="U506:Y530" si="123">AH506+AO506</f>
        <v>0</v>
      </c>
      <c r="V506" s="218">
        <f t="shared" si="123"/>
        <v>0</v>
      </c>
      <c r="W506" s="218">
        <f t="shared" si="123"/>
        <v>0</v>
      </c>
      <c r="X506" s="218">
        <f t="shared" si="123"/>
        <v>0</v>
      </c>
      <c r="Y506" s="212">
        <f t="shared" si="123"/>
        <v>0</v>
      </c>
      <c r="Z506" s="214">
        <f t="shared" si="119"/>
        <v>0</v>
      </c>
      <c r="AA506" s="218">
        <f t="shared" si="119"/>
        <v>0</v>
      </c>
      <c r="AB506" s="218">
        <f t="shared" si="119"/>
        <v>0</v>
      </c>
      <c r="AC506" s="218">
        <f t="shared" si="119"/>
        <v>0</v>
      </c>
      <c r="AD506" s="212">
        <f t="shared" si="119"/>
        <v>0</v>
      </c>
      <c r="AE506" s="252"/>
      <c r="AF506" s="252"/>
      <c r="AH506" s="249">
        <f t="shared" si="122"/>
        <v>0</v>
      </c>
      <c r="AI506" s="238"/>
      <c r="AJ506" s="238"/>
      <c r="AK506" s="238"/>
      <c r="AL506" s="239"/>
      <c r="AM506" s="254"/>
      <c r="AN506" s="262"/>
      <c r="AO506" s="249">
        <f t="shared" si="112"/>
        <v>0</v>
      </c>
      <c r="AP506" s="238"/>
      <c r="AQ506" s="238"/>
      <c r="AR506" s="238"/>
      <c r="AS506" s="242"/>
      <c r="AT506" s="214">
        <f t="shared" si="118"/>
        <v>0</v>
      </c>
      <c r="AU506" s="238"/>
      <c r="AV506" s="238"/>
      <c r="AW506" s="238"/>
      <c r="AX506" s="239"/>
      <c r="AY506" s="249">
        <f t="shared" si="113"/>
        <v>0</v>
      </c>
      <c r="AZ506" s="238"/>
      <c r="BA506" s="238"/>
      <c r="BB506" s="238"/>
      <c r="BC506" s="246"/>
      <c r="BD506" s="254"/>
      <c r="BE506" s="252"/>
      <c r="BF506" s="249">
        <f t="shared" si="114"/>
        <v>0</v>
      </c>
      <c r="BG506" s="238"/>
      <c r="BH506" s="238"/>
      <c r="BI506" s="238"/>
      <c r="BJ506" s="239"/>
      <c r="BK506" s="249">
        <f t="shared" si="115"/>
        <v>0</v>
      </c>
      <c r="BL506" s="238"/>
      <c r="BM506" s="238"/>
      <c r="BN506" s="238"/>
      <c r="BO506" s="246"/>
      <c r="BP506" s="223">
        <f t="shared" si="116"/>
        <v>0</v>
      </c>
      <c r="BQ506" s="238"/>
      <c r="BR506" s="238"/>
      <c r="BS506" s="238"/>
      <c r="BT506" s="246"/>
      <c r="BU506" s="249">
        <f t="shared" si="117"/>
        <v>0</v>
      </c>
      <c r="BV506" s="238"/>
      <c r="BW506" s="238"/>
      <c r="BX506" s="238"/>
      <c r="BY506" s="246"/>
      <c r="CA506" s="222">
        <v>487</v>
      </c>
      <c r="CF506" s="216">
        <f t="shared" si="120"/>
        <v>0</v>
      </c>
    </row>
    <row r="507" spans="1:84" x14ac:dyDescent="0.15">
      <c r="A507" s="213">
        <f t="shared" si="111"/>
        <v>493</v>
      </c>
      <c r="B507" s="236"/>
      <c r="C507" s="880"/>
      <c r="D507" s="133"/>
      <c r="E507" s="127"/>
      <c r="F507" s="135"/>
      <c r="G507" s="224"/>
      <c r="H507" s="263"/>
      <c r="I507" s="230"/>
      <c r="J507" s="231"/>
      <c r="K507" s="232"/>
      <c r="L507" s="232"/>
      <c r="M507" s="232"/>
      <c r="N507" s="232"/>
      <c r="O507" s="232"/>
      <c r="P507" s="232"/>
      <c r="Q507" s="233"/>
      <c r="R507" s="255"/>
      <c r="S507" s="255"/>
      <c r="T507" s="258"/>
      <c r="U507" s="214">
        <f t="shared" si="123"/>
        <v>0</v>
      </c>
      <c r="V507" s="218">
        <f t="shared" si="123"/>
        <v>0</v>
      </c>
      <c r="W507" s="218">
        <f t="shared" si="123"/>
        <v>0</v>
      </c>
      <c r="X507" s="218">
        <f t="shared" si="123"/>
        <v>0</v>
      </c>
      <c r="Y507" s="212">
        <f t="shared" si="123"/>
        <v>0</v>
      </c>
      <c r="Z507" s="214">
        <f t="shared" si="119"/>
        <v>0</v>
      </c>
      <c r="AA507" s="218">
        <f t="shared" si="119"/>
        <v>0</v>
      </c>
      <c r="AB507" s="218">
        <f t="shared" si="119"/>
        <v>0</v>
      </c>
      <c r="AC507" s="218">
        <f t="shared" si="119"/>
        <v>0</v>
      </c>
      <c r="AD507" s="212">
        <f t="shared" si="119"/>
        <v>0</v>
      </c>
      <c r="AE507" s="252"/>
      <c r="AF507" s="252"/>
      <c r="AH507" s="249">
        <f t="shared" si="122"/>
        <v>0</v>
      </c>
      <c r="AI507" s="238"/>
      <c r="AJ507" s="238"/>
      <c r="AK507" s="238"/>
      <c r="AL507" s="239"/>
      <c r="AM507" s="254"/>
      <c r="AN507" s="262"/>
      <c r="AO507" s="249">
        <f t="shared" si="112"/>
        <v>0</v>
      </c>
      <c r="AP507" s="238"/>
      <c r="AQ507" s="238"/>
      <c r="AR507" s="238"/>
      <c r="AS507" s="242"/>
      <c r="AT507" s="214">
        <f t="shared" si="118"/>
        <v>0</v>
      </c>
      <c r="AU507" s="238"/>
      <c r="AV507" s="238"/>
      <c r="AW507" s="238"/>
      <c r="AX507" s="239"/>
      <c r="AY507" s="249">
        <f t="shared" si="113"/>
        <v>0</v>
      </c>
      <c r="AZ507" s="238"/>
      <c r="BA507" s="238"/>
      <c r="BB507" s="238"/>
      <c r="BC507" s="246"/>
      <c r="BD507" s="254"/>
      <c r="BE507" s="252"/>
      <c r="BF507" s="249">
        <f t="shared" si="114"/>
        <v>0</v>
      </c>
      <c r="BG507" s="238"/>
      <c r="BH507" s="238"/>
      <c r="BI507" s="238"/>
      <c r="BJ507" s="239"/>
      <c r="BK507" s="249">
        <f t="shared" si="115"/>
        <v>0</v>
      </c>
      <c r="BL507" s="238"/>
      <c r="BM507" s="238"/>
      <c r="BN507" s="238"/>
      <c r="BO507" s="246"/>
      <c r="BP507" s="223">
        <f t="shared" si="116"/>
        <v>0</v>
      </c>
      <c r="BQ507" s="238"/>
      <c r="BR507" s="238"/>
      <c r="BS507" s="238"/>
      <c r="BT507" s="246"/>
      <c r="BU507" s="249">
        <f t="shared" si="117"/>
        <v>0</v>
      </c>
      <c r="BV507" s="238"/>
      <c r="BW507" s="238"/>
      <c r="BX507" s="238"/>
      <c r="BY507" s="246"/>
      <c r="CA507" s="222">
        <v>488</v>
      </c>
      <c r="CF507" s="216">
        <f t="shared" si="120"/>
        <v>0</v>
      </c>
    </row>
    <row r="508" spans="1:84" x14ac:dyDescent="0.15">
      <c r="A508" s="213">
        <f t="shared" si="111"/>
        <v>494</v>
      </c>
      <c r="B508" s="236"/>
      <c r="C508" s="880"/>
      <c r="D508" s="133"/>
      <c r="E508" s="134"/>
      <c r="F508" s="135"/>
      <c r="G508" s="224"/>
      <c r="H508" s="263"/>
      <c r="I508" s="230"/>
      <c r="J508" s="231"/>
      <c r="K508" s="232"/>
      <c r="L508" s="232"/>
      <c r="M508" s="232"/>
      <c r="N508" s="232"/>
      <c r="O508" s="232"/>
      <c r="P508" s="232"/>
      <c r="Q508" s="233"/>
      <c r="R508" s="255"/>
      <c r="S508" s="255"/>
      <c r="T508" s="258"/>
      <c r="U508" s="214">
        <f t="shared" si="123"/>
        <v>0</v>
      </c>
      <c r="V508" s="218">
        <f t="shared" si="123"/>
        <v>0</v>
      </c>
      <c r="W508" s="218">
        <f t="shared" si="123"/>
        <v>0</v>
      </c>
      <c r="X508" s="218">
        <f t="shared" si="123"/>
        <v>0</v>
      </c>
      <c r="Y508" s="212">
        <f t="shared" si="123"/>
        <v>0</v>
      </c>
      <c r="Z508" s="214">
        <f t="shared" si="119"/>
        <v>0</v>
      </c>
      <c r="AA508" s="218">
        <f t="shared" si="119"/>
        <v>0</v>
      </c>
      <c r="AB508" s="218">
        <f t="shared" si="119"/>
        <v>0</v>
      </c>
      <c r="AC508" s="218">
        <f t="shared" si="119"/>
        <v>0</v>
      </c>
      <c r="AD508" s="212">
        <f t="shared" si="119"/>
        <v>0</v>
      </c>
      <c r="AE508" s="252"/>
      <c r="AF508" s="252"/>
      <c r="AH508" s="249">
        <f t="shared" si="122"/>
        <v>0</v>
      </c>
      <c r="AI508" s="238"/>
      <c r="AJ508" s="238"/>
      <c r="AK508" s="238"/>
      <c r="AL508" s="239"/>
      <c r="AM508" s="254"/>
      <c r="AN508" s="262"/>
      <c r="AO508" s="249">
        <f t="shared" si="112"/>
        <v>0</v>
      </c>
      <c r="AP508" s="238"/>
      <c r="AQ508" s="238"/>
      <c r="AR508" s="238"/>
      <c r="AS508" s="242"/>
      <c r="AT508" s="214">
        <f t="shared" si="118"/>
        <v>0</v>
      </c>
      <c r="AU508" s="238"/>
      <c r="AV508" s="238"/>
      <c r="AW508" s="238"/>
      <c r="AX508" s="239"/>
      <c r="AY508" s="249">
        <f t="shared" si="113"/>
        <v>0</v>
      </c>
      <c r="AZ508" s="238"/>
      <c r="BA508" s="238"/>
      <c r="BB508" s="238"/>
      <c r="BC508" s="246"/>
      <c r="BD508" s="254"/>
      <c r="BE508" s="252"/>
      <c r="BF508" s="249">
        <f t="shared" si="114"/>
        <v>0</v>
      </c>
      <c r="BG508" s="238"/>
      <c r="BH508" s="238"/>
      <c r="BI508" s="238"/>
      <c r="BJ508" s="239"/>
      <c r="BK508" s="249">
        <f t="shared" si="115"/>
        <v>0</v>
      </c>
      <c r="BL508" s="238"/>
      <c r="BM508" s="238"/>
      <c r="BN508" s="238"/>
      <c r="BO508" s="246"/>
      <c r="BP508" s="223">
        <f t="shared" si="116"/>
        <v>0</v>
      </c>
      <c r="BQ508" s="238"/>
      <c r="BR508" s="238"/>
      <c r="BS508" s="238"/>
      <c r="BT508" s="246"/>
      <c r="BU508" s="249">
        <f t="shared" si="117"/>
        <v>0</v>
      </c>
      <c r="BV508" s="238"/>
      <c r="BW508" s="238"/>
      <c r="BX508" s="238"/>
      <c r="BY508" s="246"/>
      <c r="CA508" s="222">
        <v>489</v>
      </c>
      <c r="CF508" s="216">
        <f t="shared" si="120"/>
        <v>0</v>
      </c>
    </row>
    <row r="509" spans="1:84" x14ac:dyDescent="0.15">
      <c r="A509" s="213">
        <f t="shared" si="111"/>
        <v>495</v>
      </c>
      <c r="B509" s="236"/>
      <c r="C509" s="136"/>
      <c r="D509" s="851"/>
      <c r="E509" s="134"/>
      <c r="F509" s="852"/>
      <c r="G509" s="226"/>
      <c r="H509" s="263"/>
      <c r="I509" s="230"/>
      <c r="J509" s="231"/>
      <c r="K509" s="232"/>
      <c r="L509" s="232"/>
      <c r="M509" s="232"/>
      <c r="N509" s="232"/>
      <c r="O509" s="232"/>
      <c r="P509" s="232"/>
      <c r="Q509" s="233"/>
      <c r="R509" s="255"/>
      <c r="S509" s="255"/>
      <c r="T509" s="259"/>
      <c r="U509" s="214">
        <f t="shared" si="123"/>
        <v>0</v>
      </c>
      <c r="V509" s="218">
        <f t="shared" si="123"/>
        <v>0</v>
      </c>
      <c r="W509" s="218">
        <f t="shared" si="123"/>
        <v>0</v>
      </c>
      <c r="X509" s="218">
        <f t="shared" si="123"/>
        <v>0</v>
      </c>
      <c r="Y509" s="212">
        <f t="shared" si="123"/>
        <v>0</v>
      </c>
      <c r="Z509" s="214">
        <f t="shared" si="119"/>
        <v>0</v>
      </c>
      <c r="AA509" s="218">
        <f t="shared" si="119"/>
        <v>0</v>
      </c>
      <c r="AB509" s="218">
        <f t="shared" si="119"/>
        <v>0</v>
      </c>
      <c r="AC509" s="218">
        <f t="shared" si="119"/>
        <v>0</v>
      </c>
      <c r="AD509" s="212">
        <f t="shared" si="119"/>
        <v>0</v>
      </c>
      <c r="AE509" s="252"/>
      <c r="AF509" s="252"/>
      <c r="AH509" s="249">
        <f t="shared" si="122"/>
        <v>0</v>
      </c>
      <c r="AI509" s="238"/>
      <c r="AJ509" s="238"/>
      <c r="AK509" s="238"/>
      <c r="AL509" s="239"/>
      <c r="AM509" s="254"/>
      <c r="AN509" s="262"/>
      <c r="AO509" s="249">
        <f t="shared" si="112"/>
        <v>0</v>
      </c>
      <c r="AP509" s="238"/>
      <c r="AQ509" s="238"/>
      <c r="AR509" s="238"/>
      <c r="AS509" s="242"/>
      <c r="AT509" s="214">
        <f t="shared" si="118"/>
        <v>0</v>
      </c>
      <c r="AU509" s="238"/>
      <c r="AV509" s="238"/>
      <c r="AW509" s="238"/>
      <c r="AX509" s="239"/>
      <c r="AY509" s="249">
        <f t="shared" si="113"/>
        <v>0</v>
      </c>
      <c r="AZ509" s="238"/>
      <c r="BA509" s="238"/>
      <c r="BB509" s="238"/>
      <c r="BC509" s="246"/>
      <c r="BD509" s="254"/>
      <c r="BE509" s="252"/>
      <c r="BF509" s="249">
        <f t="shared" si="114"/>
        <v>0</v>
      </c>
      <c r="BG509" s="238"/>
      <c r="BH509" s="238"/>
      <c r="BI509" s="238"/>
      <c r="BJ509" s="239"/>
      <c r="BK509" s="249">
        <f t="shared" si="115"/>
        <v>0</v>
      </c>
      <c r="BL509" s="238"/>
      <c r="BM509" s="238"/>
      <c r="BN509" s="238"/>
      <c r="BO509" s="246"/>
      <c r="BP509" s="223">
        <f t="shared" si="116"/>
        <v>0</v>
      </c>
      <c r="BQ509" s="238"/>
      <c r="BR509" s="238"/>
      <c r="BS509" s="238"/>
      <c r="BT509" s="246"/>
      <c r="BU509" s="249">
        <f t="shared" si="117"/>
        <v>0</v>
      </c>
      <c r="BV509" s="238"/>
      <c r="BW509" s="238"/>
      <c r="BX509" s="238"/>
      <c r="BY509" s="246"/>
      <c r="CA509" s="222">
        <v>490</v>
      </c>
      <c r="CF509" s="216">
        <f t="shared" si="120"/>
        <v>0</v>
      </c>
    </row>
    <row r="510" spans="1:84" x14ac:dyDescent="0.15">
      <c r="A510" s="213">
        <f t="shared" si="111"/>
        <v>496</v>
      </c>
      <c r="B510" s="236"/>
      <c r="C510" s="136"/>
      <c r="D510" s="851"/>
      <c r="E510" s="127"/>
      <c r="F510" s="852"/>
      <c r="G510" s="226"/>
      <c r="H510" s="263"/>
      <c r="I510" s="230"/>
      <c r="J510" s="231"/>
      <c r="K510" s="232"/>
      <c r="L510" s="232"/>
      <c r="M510" s="232"/>
      <c r="N510" s="232"/>
      <c r="O510" s="232"/>
      <c r="P510" s="232"/>
      <c r="Q510" s="233"/>
      <c r="R510" s="255"/>
      <c r="S510" s="255"/>
      <c r="T510" s="259"/>
      <c r="U510" s="214">
        <f t="shared" si="123"/>
        <v>0</v>
      </c>
      <c r="V510" s="218">
        <f t="shared" si="123"/>
        <v>0</v>
      </c>
      <c r="W510" s="218">
        <f t="shared" si="123"/>
        <v>0</v>
      </c>
      <c r="X510" s="218">
        <f t="shared" si="123"/>
        <v>0</v>
      </c>
      <c r="Y510" s="212">
        <f t="shared" si="123"/>
        <v>0</v>
      </c>
      <c r="Z510" s="214">
        <f t="shared" ref="Z510:AD541" si="124">AT510+AY510+BF510+BK510+BP510+BU510</f>
        <v>0</v>
      </c>
      <c r="AA510" s="218">
        <f t="shared" si="124"/>
        <v>0</v>
      </c>
      <c r="AB510" s="218">
        <f t="shared" si="124"/>
        <v>0</v>
      </c>
      <c r="AC510" s="218">
        <f t="shared" si="124"/>
        <v>0</v>
      </c>
      <c r="AD510" s="212">
        <f t="shared" si="124"/>
        <v>0</v>
      </c>
      <c r="AE510" s="252"/>
      <c r="AF510" s="252"/>
      <c r="AH510" s="249">
        <f t="shared" si="122"/>
        <v>0</v>
      </c>
      <c r="AI510" s="238"/>
      <c r="AJ510" s="238"/>
      <c r="AK510" s="238"/>
      <c r="AL510" s="239"/>
      <c r="AM510" s="254"/>
      <c r="AN510" s="262"/>
      <c r="AO510" s="249">
        <f t="shared" si="112"/>
        <v>0</v>
      </c>
      <c r="AP510" s="238"/>
      <c r="AQ510" s="238"/>
      <c r="AR510" s="238"/>
      <c r="AS510" s="242"/>
      <c r="AT510" s="214">
        <f t="shared" si="118"/>
        <v>0</v>
      </c>
      <c r="AU510" s="238"/>
      <c r="AV510" s="238"/>
      <c r="AW510" s="238"/>
      <c r="AX510" s="239"/>
      <c r="AY510" s="249">
        <f t="shared" si="113"/>
        <v>0</v>
      </c>
      <c r="AZ510" s="238"/>
      <c r="BA510" s="238"/>
      <c r="BB510" s="238"/>
      <c r="BC510" s="246"/>
      <c r="BD510" s="254"/>
      <c r="BE510" s="252"/>
      <c r="BF510" s="249">
        <f t="shared" si="114"/>
        <v>0</v>
      </c>
      <c r="BG510" s="238"/>
      <c r="BH510" s="238"/>
      <c r="BI510" s="238"/>
      <c r="BJ510" s="239"/>
      <c r="BK510" s="249">
        <f t="shared" si="115"/>
        <v>0</v>
      </c>
      <c r="BL510" s="238"/>
      <c r="BM510" s="238"/>
      <c r="BN510" s="238"/>
      <c r="BO510" s="246"/>
      <c r="BP510" s="223">
        <f t="shared" si="116"/>
        <v>0</v>
      </c>
      <c r="BQ510" s="238"/>
      <c r="BR510" s="238"/>
      <c r="BS510" s="238"/>
      <c r="BT510" s="246"/>
      <c r="BU510" s="249">
        <f t="shared" si="117"/>
        <v>0</v>
      </c>
      <c r="BV510" s="238"/>
      <c r="BW510" s="238"/>
      <c r="BX510" s="238"/>
      <c r="BY510" s="246"/>
      <c r="CA510" s="222">
        <v>491</v>
      </c>
      <c r="CF510" s="216">
        <f t="shared" si="120"/>
        <v>0</v>
      </c>
    </row>
    <row r="511" spans="1:84" x14ac:dyDescent="0.15">
      <c r="A511" s="213">
        <f t="shared" si="111"/>
        <v>497</v>
      </c>
      <c r="B511" s="236"/>
      <c r="C511" s="136"/>
      <c r="D511" s="133"/>
      <c r="E511" s="127"/>
      <c r="F511" s="135"/>
      <c r="G511" s="224"/>
      <c r="H511" s="263"/>
      <c r="I511" s="230"/>
      <c r="J511" s="231"/>
      <c r="K511" s="232"/>
      <c r="L511" s="232"/>
      <c r="M511" s="232"/>
      <c r="N511" s="232"/>
      <c r="O511" s="232"/>
      <c r="P511" s="232"/>
      <c r="Q511" s="233"/>
      <c r="R511" s="255"/>
      <c r="S511" s="255"/>
      <c r="T511" s="258"/>
      <c r="U511" s="214">
        <f t="shared" si="123"/>
        <v>0</v>
      </c>
      <c r="V511" s="218">
        <f t="shared" si="123"/>
        <v>0</v>
      </c>
      <c r="W511" s="218">
        <f t="shared" si="123"/>
        <v>0</v>
      </c>
      <c r="X511" s="218">
        <f t="shared" si="123"/>
        <v>0</v>
      </c>
      <c r="Y511" s="212">
        <f t="shared" si="123"/>
        <v>0</v>
      </c>
      <c r="Z511" s="214">
        <f t="shared" si="124"/>
        <v>0</v>
      </c>
      <c r="AA511" s="218">
        <f t="shared" si="124"/>
        <v>0</v>
      </c>
      <c r="AB511" s="218">
        <f t="shared" si="124"/>
        <v>0</v>
      </c>
      <c r="AC511" s="218">
        <f t="shared" si="124"/>
        <v>0</v>
      </c>
      <c r="AD511" s="212">
        <f t="shared" si="124"/>
        <v>0</v>
      </c>
      <c r="AE511" s="252"/>
      <c r="AF511" s="252"/>
      <c r="AH511" s="249">
        <f t="shared" si="122"/>
        <v>0</v>
      </c>
      <c r="AI511" s="238"/>
      <c r="AJ511" s="238"/>
      <c r="AK511" s="238"/>
      <c r="AL511" s="239"/>
      <c r="AM511" s="254"/>
      <c r="AN511" s="262"/>
      <c r="AO511" s="249">
        <f t="shared" si="112"/>
        <v>0</v>
      </c>
      <c r="AP511" s="238"/>
      <c r="AQ511" s="238"/>
      <c r="AR511" s="238"/>
      <c r="AS511" s="242"/>
      <c r="AT511" s="214">
        <f t="shared" si="118"/>
        <v>0</v>
      </c>
      <c r="AU511" s="238"/>
      <c r="AV511" s="238"/>
      <c r="AW511" s="238"/>
      <c r="AX511" s="239"/>
      <c r="AY511" s="249">
        <f t="shared" si="113"/>
        <v>0</v>
      </c>
      <c r="AZ511" s="238"/>
      <c r="BA511" s="238"/>
      <c r="BB511" s="238"/>
      <c r="BC511" s="246"/>
      <c r="BD511" s="254"/>
      <c r="BE511" s="252"/>
      <c r="BF511" s="249">
        <f t="shared" si="114"/>
        <v>0</v>
      </c>
      <c r="BG511" s="238"/>
      <c r="BH511" s="238"/>
      <c r="BI511" s="238"/>
      <c r="BJ511" s="239"/>
      <c r="BK511" s="249">
        <f t="shared" si="115"/>
        <v>0</v>
      </c>
      <c r="BL511" s="238"/>
      <c r="BM511" s="238"/>
      <c r="BN511" s="238"/>
      <c r="BO511" s="246"/>
      <c r="BP511" s="223">
        <f t="shared" si="116"/>
        <v>0</v>
      </c>
      <c r="BQ511" s="238"/>
      <c r="BR511" s="238"/>
      <c r="BS511" s="238"/>
      <c r="BT511" s="246"/>
      <c r="BU511" s="249">
        <f t="shared" si="117"/>
        <v>0</v>
      </c>
      <c r="BV511" s="238"/>
      <c r="BW511" s="238"/>
      <c r="BX511" s="238"/>
      <c r="BY511" s="246"/>
      <c r="CA511" s="222">
        <v>491.5</v>
      </c>
      <c r="CF511" s="216">
        <f t="shared" si="120"/>
        <v>0</v>
      </c>
    </row>
    <row r="512" spans="1:84" x14ac:dyDescent="0.15">
      <c r="A512" s="213">
        <f t="shared" si="111"/>
        <v>498</v>
      </c>
      <c r="B512" s="236"/>
      <c r="C512" s="880"/>
      <c r="D512" s="133"/>
      <c r="E512" s="134"/>
      <c r="F512" s="135"/>
      <c r="G512" s="224"/>
      <c r="H512" s="263"/>
      <c r="I512" s="230"/>
      <c r="J512" s="231"/>
      <c r="K512" s="232"/>
      <c r="L512" s="232"/>
      <c r="M512" s="232"/>
      <c r="N512" s="232"/>
      <c r="O512" s="232"/>
      <c r="P512" s="232"/>
      <c r="Q512" s="233"/>
      <c r="R512" s="255"/>
      <c r="S512" s="255"/>
      <c r="T512" s="258"/>
      <c r="U512" s="214">
        <f t="shared" si="123"/>
        <v>0</v>
      </c>
      <c r="V512" s="218">
        <f t="shared" si="123"/>
        <v>0</v>
      </c>
      <c r="W512" s="218">
        <f t="shared" si="123"/>
        <v>0</v>
      </c>
      <c r="X512" s="218">
        <f t="shared" si="123"/>
        <v>0</v>
      </c>
      <c r="Y512" s="212">
        <f t="shared" si="123"/>
        <v>0</v>
      </c>
      <c r="Z512" s="214">
        <f t="shared" si="124"/>
        <v>0</v>
      </c>
      <c r="AA512" s="218">
        <f t="shared" si="124"/>
        <v>0</v>
      </c>
      <c r="AB512" s="218">
        <f t="shared" si="124"/>
        <v>0</v>
      </c>
      <c r="AC512" s="218">
        <f t="shared" si="124"/>
        <v>0</v>
      </c>
      <c r="AD512" s="212">
        <f t="shared" si="124"/>
        <v>0</v>
      </c>
      <c r="AE512" s="252"/>
      <c r="AF512" s="252"/>
      <c r="AH512" s="249">
        <f t="shared" si="122"/>
        <v>0</v>
      </c>
      <c r="AI512" s="238"/>
      <c r="AJ512" s="238"/>
      <c r="AK512" s="238"/>
      <c r="AL512" s="239"/>
      <c r="AM512" s="254"/>
      <c r="AN512" s="262"/>
      <c r="AO512" s="249">
        <f t="shared" si="112"/>
        <v>0</v>
      </c>
      <c r="AP512" s="238"/>
      <c r="AQ512" s="238"/>
      <c r="AR512" s="238"/>
      <c r="AS512" s="242"/>
      <c r="AT512" s="214">
        <f t="shared" si="118"/>
        <v>0</v>
      </c>
      <c r="AU512" s="238"/>
      <c r="AV512" s="238"/>
      <c r="AW512" s="238"/>
      <c r="AX512" s="239"/>
      <c r="AY512" s="249">
        <f t="shared" si="113"/>
        <v>0</v>
      </c>
      <c r="AZ512" s="238"/>
      <c r="BA512" s="238"/>
      <c r="BB512" s="238"/>
      <c r="BC512" s="246"/>
      <c r="BD512" s="254"/>
      <c r="BE512" s="252"/>
      <c r="BF512" s="249">
        <f t="shared" si="114"/>
        <v>0</v>
      </c>
      <c r="BG512" s="238"/>
      <c r="BH512" s="238"/>
      <c r="BI512" s="238"/>
      <c r="BJ512" s="239"/>
      <c r="BK512" s="249">
        <f t="shared" si="115"/>
        <v>0</v>
      </c>
      <c r="BL512" s="238"/>
      <c r="BM512" s="238"/>
      <c r="BN512" s="238"/>
      <c r="BO512" s="246"/>
      <c r="BP512" s="223">
        <f t="shared" si="116"/>
        <v>0</v>
      </c>
      <c r="BQ512" s="238"/>
      <c r="BR512" s="238"/>
      <c r="BS512" s="238"/>
      <c r="BT512" s="246"/>
      <c r="BU512" s="249">
        <f t="shared" si="117"/>
        <v>0</v>
      </c>
      <c r="BV512" s="238"/>
      <c r="BW512" s="238"/>
      <c r="BX512" s="238"/>
      <c r="BY512" s="246"/>
      <c r="CA512" s="222">
        <v>492</v>
      </c>
      <c r="CC512" s="217"/>
      <c r="CD512" s="217"/>
      <c r="CE512" s="217"/>
      <c r="CF512" s="216">
        <f t="shared" si="120"/>
        <v>0</v>
      </c>
    </row>
    <row r="513" spans="1:84" x14ac:dyDescent="0.15">
      <c r="A513" s="213">
        <f t="shared" si="111"/>
        <v>499</v>
      </c>
      <c r="B513" s="236"/>
      <c r="C513" s="880"/>
      <c r="D513" s="133"/>
      <c r="E513" s="127"/>
      <c r="F513" s="135"/>
      <c r="G513" s="224"/>
      <c r="H513" s="263"/>
      <c r="I513" s="230"/>
      <c r="J513" s="231"/>
      <c r="K513" s="232"/>
      <c r="L513" s="232"/>
      <c r="M513" s="232"/>
      <c r="N513" s="232"/>
      <c r="O513" s="232"/>
      <c r="P513" s="232"/>
      <c r="Q513" s="233"/>
      <c r="R513" s="255"/>
      <c r="S513" s="255"/>
      <c r="T513" s="258"/>
      <c r="U513" s="214">
        <f t="shared" si="123"/>
        <v>0</v>
      </c>
      <c r="V513" s="218">
        <f t="shared" si="123"/>
        <v>0</v>
      </c>
      <c r="W513" s="218">
        <f t="shared" si="123"/>
        <v>0</v>
      </c>
      <c r="X513" s="218">
        <f t="shared" si="123"/>
        <v>0</v>
      </c>
      <c r="Y513" s="212">
        <f t="shared" si="123"/>
        <v>0</v>
      </c>
      <c r="Z513" s="214">
        <f t="shared" si="124"/>
        <v>0</v>
      </c>
      <c r="AA513" s="218">
        <f t="shared" si="124"/>
        <v>0</v>
      </c>
      <c r="AB513" s="218">
        <f t="shared" si="124"/>
        <v>0</v>
      </c>
      <c r="AC513" s="218">
        <f t="shared" si="124"/>
        <v>0</v>
      </c>
      <c r="AD513" s="212">
        <f t="shared" si="124"/>
        <v>0</v>
      </c>
      <c r="AE513" s="252"/>
      <c r="AF513" s="252"/>
      <c r="AH513" s="249">
        <f t="shared" si="122"/>
        <v>0</v>
      </c>
      <c r="AI513" s="238"/>
      <c r="AJ513" s="238"/>
      <c r="AK513" s="238"/>
      <c r="AL513" s="239"/>
      <c r="AM513" s="254"/>
      <c r="AN513" s="262"/>
      <c r="AO513" s="249">
        <f t="shared" si="112"/>
        <v>0</v>
      </c>
      <c r="AP513" s="238"/>
      <c r="AQ513" s="238"/>
      <c r="AR513" s="238"/>
      <c r="AS513" s="242"/>
      <c r="AT513" s="214">
        <f t="shared" si="118"/>
        <v>0</v>
      </c>
      <c r="AU513" s="238"/>
      <c r="AV513" s="238"/>
      <c r="AW513" s="238"/>
      <c r="AX513" s="239"/>
      <c r="AY513" s="249">
        <f t="shared" si="113"/>
        <v>0</v>
      </c>
      <c r="AZ513" s="238"/>
      <c r="BA513" s="238"/>
      <c r="BB513" s="238"/>
      <c r="BC513" s="246"/>
      <c r="BD513" s="254"/>
      <c r="BE513" s="252"/>
      <c r="BF513" s="249">
        <f t="shared" si="114"/>
        <v>0</v>
      </c>
      <c r="BG513" s="238"/>
      <c r="BH513" s="238"/>
      <c r="BI513" s="238"/>
      <c r="BJ513" s="239"/>
      <c r="BK513" s="249">
        <f t="shared" si="115"/>
        <v>0</v>
      </c>
      <c r="BL513" s="238"/>
      <c r="BM513" s="238"/>
      <c r="BN513" s="238"/>
      <c r="BO513" s="246"/>
      <c r="BP513" s="223">
        <f t="shared" si="116"/>
        <v>0</v>
      </c>
      <c r="BQ513" s="238"/>
      <c r="BR513" s="238"/>
      <c r="BS513" s="238"/>
      <c r="BT513" s="246"/>
      <c r="BU513" s="249">
        <f t="shared" si="117"/>
        <v>0</v>
      </c>
      <c r="BV513" s="238"/>
      <c r="BW513" s="238"/>
      <c r="BX513" s="238"/>
      <c r="BY513" s="246"/>
      <c r="CA513" s="222">
        <v>493</v>
      </c>
      <c r="CF513" s="216">
        <f t="shared" si="120"/>
        <v>0</v>
      </c>
    </row>
    <row r="514" spans="1:84" x14ac:dyDescent="0.15">
      <c r="A514" s="213">
        <f t="shared" si="111"/>
        <v>500</v>
      </c>
      <c r="B514" s="236"/>
      <c r="C514" s="880"/>
      <c r="D514" s="133"/>
      <c r="E514" s="134"/>
      <c r="F514" s="135"/>
      <c r="G514" s="224"/>
      <c r="H514" s="263"/>
      <c r="I514" s="230"/>
      <c r="J514" s="231"/>
      <c r="K514" s="232"/>
      <c r="L514" s="232"/>
      <c r="M514" s="232"/>
      <c r="N514" s="232"/>
      <c r="O514" s="232"/>
      <c r="P514" s="232"/>
      <c r="Q514" s="233"/>
      <c r="R514" s="255"/>
      <c r="S514" s="255"/>
      <c r="T514" s="258"/>
      <c r="U514" s="214">
        <f t="shared" si="123"/>
        <v>0</v>
      </c>
      <c r="V514" s="218">
        <f t="shared" si="123"/>
        <v>0</v>
      </c>
      <c r="W514" s="218">
        <f t="shared" si="123"/>
        <v>0</v>
      </c>
      <c r="X514" s="218">
        <f t="shared" si="123"/>
        <v>0</v>
      </c>
      <c r="Y514" s="212">
        <f t="shared" si="123"/>
        <v>0</v>
      </c>
      <c r="Z514" s="214">
        <f t="shared" si="124"/>
        <v>0</v>
      </c>
      <c r="AA514" s="218">
        <f t="shared" si="124"/>
        <v>0</v>
      </c>
      <c r="AB514" s="218">
        <f t="shared" si="124"/>
        <v>0</v>
      </c>
      <c r="AC514" s="218">
        <f t="shared" si="124"/>
        <v>0</v>
      </c>
      <c r="AD514" s="212">
        <f t="shared" si="124"/>
        <v>0</v>
      </c>
      <c r="AE514" s="252"/>
      <c r="AF514" s="252"/>
      <c r="AH514" s="249">
        <f t="shared" si="122"/>
        <v>0</v>
      </c>
      <c r="AI514" s="238"/>
      <c r="AJ514" s="238"/>
      <c r="AK514" s="238"/>
      <c r="AL514" s="239"/>
      <c r="AM514" s="254"/>
      <c r="AN514" s="262"/>
      <c r="AO514" s="249">
        <f t="shared" si="112"/>
        <v>0</v>
      </c>
      <c r="AP514" s="238"/>
      <c r="AQ514" s="238"/>
      <c r="AR514" s="238"/>
      <c r="AS514" s="242"/>
      <c r="AT514" s="214">
        <f t="shared" si="118"/>
        <v>0</v>
      </c>
      <c r="AU514" s="238"/>
      <c r="AV514" s="238"/>
      <c r="AW514" s="238"/>
      <c r="AX514" s="239"/>
      <c r="AY514" s="249">
        <f t="shared" si="113"/>
        <v>0</v>
      </c>
      <c r="AZ514" s="238"/>
      <c r="BA514" s="238"/>
      <c r="BB514" s="238"/>
      <c r="BC514" s="246"/>
      <c r="BD514" s="254"/>
      <c r="BE514" s="252"/>
      <c r="BF514" s="249">
        <f t="shared" si="114"/>
        <v>0</v>
      </c>
      <c r="BG514" s="238"/>
      <c r="BH514" s="238"/>
      <c r="BI514" s="238"/>
      <c r="BJ514" s="239"/>
      <c r="BK514" s="249">
        <f t="shared" si="115"/>
        <v>0</v>
      </c>
      <c r="BL514" s="238"/>
      <c r="BM514" s="238"/>
      <c r="BN514" s="238"/>
      <c r="BO514" s="246"/>
      <c r="BP514" s="223">
        <f t="shared" si="116"/>
        <v>0</v>
      </c>
      <c r="BQ514" s="238"/>
      <c r="BR514" s="238"/>
      <c r="BS514" s="238"/>
      <c r="BT514" s="246"/>
      <c r="BU514" s="249">
        <f t="shared" si="117"/>
        <v>0</v>
      </c>
      <c r="BV514" s="238"/>
      <c r="BW514" s="238"/>
      <c r="BX514" s="238"/>
      <c r="BY514" s="246"/>
      <c r="CA514" s="222">
        <v>494</v>
      </c>
      <c r="CF514" s="216">
        <f t="shared" si="120"/>
        <v>0</v>
      </c>
    </row>
    <row r="515" spans="1:84" x14ac:dyDescent="0.15">
      <c r="A515" s="213">
        <f t="shared" si="111"/>
        <v>501</v>
      </c>
      <c r="B515" s="236"/>
      <c r="C515" s="881"/>
      <c r="D515" s="882"/>
      <c r="E515" s="883"/>
      <c r="F515" s="917"/>
      <c r="G515" s="224"/>
      <c r="H515" s="263"/>
      <c r="I515" s="230"/>
      <c r="J515" s="231"/>
      <c r="K515" s="427"/>
      <c r="L515" s="427"/>
      <c r="M515" s="427"/>
      <c r="N515" s="427"/>
      <c r="O515" s="427"/>
      <c r="P515" s="427"/>
      <c r="Q515" s="428"/>
      <c r="R515" s="255"/>
      <c r="S515" s="255"/>
      <c r="T515" s="258"/>
      <c r="U515" s="214">
        <f t="shared" si="123"/>
        <v>0</v>
      </c>
      <c r="V515" s="218">
        <f t="shared" si="123"/>
        <v>0</v>
      </c>
      <c r="W515" s="218">
        <f t="shared" si="123"/>
        <v>0</v>
      </c>
      <c r="X515" s="218">
        <f t="shared" si="123"/>
        <v>0</v>
      </c>
      <c r="Y515" s="212">
        <f t="shared" si="123"/>
        <v>0</v>
      </c>
      <c r="Z515" s="214">
        <f t="shared" si="124"/>
        <v>0</v>
      </c>
      <c r="AA515" s="218">
        <f t="shared" si="124"/>
        <v>0</v>
      </c>
      <c r="AB515" s="218">
        <f t="shared" si="124"/>
        <v>0</v>
      </c>
      <c r="AC515" s="218">
        <f t="shared" si="124"/>
        <v>0</v>
      </c>
      <c r="AD515" s="212">
        <f t="shared" si="124"/>
        <v>0</v>
      </c>
      <c r="AE515" s="252"/>
      <c r="AF515" s="252"/>
      <c r="AH515" s="249">
        <v>0</v>
      </c>
      <c r="AI515" s="238"/>
      <c r="AJ515" s="238"/>
      <c r="AK515" s="238"/>
      <c r="AL515" s="239"/>
      <c r="AM515" s="254"/>
      <c r="AN515" s="262"/>
      <c r="AO515" s="249">
        <f t="shared" si="112"/>
        <v>0</v>
      </c>
      <c r="AP515" s="238"/>
      <c r="AQ515" s="238"/>
      <c r="AR515" s="238"/>
      <c r="AS515" s="242"/>
      <c r="AT515" s="214">
        <f t="shared" si="118"/>
        <v>0</v>
      </c>
      <c r="AU515" s="238"/>
      <c r="AV515" s="238"/>
      <c r="AW515" s="238"/>
      <c r="AX515" s="239"/>
      <c r="AY515" s="249">
        <f t="shared" si="113"/>
        <v>0</v>
      </c>
      <c r="AZ515" s="238"/>
      <c r="BA515" s="238"/>
      <c r="BB515" s="238"/>
      <c r="BC515" s="246"/>
      <c r="BD515" s="254"/>
      <c r="BE515" s="252"/>
      <c r="BF515" s="249">
        <f t="shared" si="114"/>
        <v>0</v>
      </c>
      <c r="BG515" s="238"/>
      <c r="BH515" s="238"/>
      <c r="BI515" s="238"/>
      <c r="BJ515" s="239"/>
      <c r="BK515" s="249">
        <f t="shared" si="115"/>
        <v>0</v>
      </c>
      <c r="BL515" s="238"/>
      <c r="BM515" s="238"/>
      <c r="BN515" s="238"/>
      <c r="BO515" s="246"/>
      <c r="BP515" s="223">
        <f t="shared" si="116"/>
        <v>0</v>
      </c>
      <c r="BQ515" s="238"/>
      <c r="BR515" s="238"/>
      <c r="BS515" s="238"/>
      <c r="BT515" s="246"/>
      <c r="BU515" s="249">
        <f t="shared" si="117"/>
        <v>0</v>
      </c>
      <c r="BV515" s="238"/>
      <c r="BW515" s="238"/>
      <c r="BX515" s="238"/>
      <c r="BY515" s="246"/>
      <c r="CA515" s="222">
        <v>495</v>
      </c>
      <c r="CC515" s="403"/>
      <c r="CD515" s="403"/>
      <c r="CE515" s="403"/>
      <c r="CF515" s="216">
        <f t="shared" si="120"/>
        <v>0</v>
      </c>
    </row>
    <row r="516" spans="1:84" x14ac:dyDescent="0.15">
      <c r="A516" s="213">
        <f t="shared" si="111"/>
        <v>502</v>
      </c>
      <c r="B516" s="236"/>
      <c r="C516" s="881"/>
      <c r="D516" s="882"/>
      <c r="E516" s="883"/>
      <c r="F516" s="884"/>
      <c r="G516" s="224"/>
      <c r="H516" s="263"/>
      <c r="I516" s="230"/>
      <c r="J516" s="231"/>
      <c r="K516" s="232"/>
      <c r="L516" s="232"/>
      <c r="M516" s="232"/>
      <c r="N516" s="232"/>
      <c r="O516" s="232"/>
      <c r="P516" s="232"/>
      <c r="Q516" s="233"/>
      <c r="R516" s="255"/>
      <c r="S516" s="255"/>
      <c r="T516" s="258"/>
      <c r="U516" s="214">
        <f t="shared" si="123"/>
        <v>0</v>
      </c>
      <c r="V516" s="218">
        <f t="shared" si="123"/>
        <v>0</v>
      </c>
      <c r="W516" s="218">
        <f t="shared" si="123"/>
        <v>0</v>
      </c>
      <c r="X516" s="218">
        <f t="shared" si="123"/>
        <v>0</v>
      </c>
      <c r="Y516" s="212">
        <f t="shared" si="123"/>
        <v>0</v>
      </c>
      <c r="Z516" s="214">
        <f t="shared" si="124"/>
        <v>0</v>
      </c>
      <c r="AA516" s="218">
        <f t="shared" si="124"/>
        <v>0</v>
      </c>
      <c r="AB516" s="218">
        <f t="shared" si="124"/>
        <v>0</v>
      </c>
      <c r="AC516" s="218">
        <f t="shared" si="124"/>
        <v>0</v>
      </c>
      <c r="AD516" s="212">
        <f t="shared" si="124"/>
        <v>0</v>
      </c>
      <c r="AE516" s="252"/>
      <c r="AF516" s="252"/>
      <c r="AH516" s="249">
        <f t="shared" ref="AH516:AH576" si="125">SUM(AI516:AL516)</f>
        <v>0</v>
      </c>
      <c r="AI516" s="238"/>
      <c r="AJ516" s="238"/>
      <c r="AK516" s="238"/>
      <c r="AL516" s="239"/>
      <c r="AM516" s="254"/>
      <c r="AN516" s="262"/>
      <c r="AO516" s="249">
        <f t="shared" si="112"/>
        <v>0</v>
      </c>
      <c r="AP516" s="238"/>
      <c r="AQ516" s="238"/>
      <c r="AR516" s="238"/>
      <c r="AS516" s="242"/>
      <c r="AT516" s="214">
        <f t="shared" si="118"/>
        <v>0</v>
      </c>
      <c r="AU516" s="238"/>
      <c r="AV516" s="238"/>
      <c r="AW516" s="238"/>
      <c r="AX516" s="239"/>
      <c r="AY516" s="249">
        <f t="shared" si="113"/>
        <v>0</v>
      </c>
      <c r="AZ516" s="238"/>
      <c r="BA516" s="238"/>
      <c r="BB516" s="238"/>
      <c r="BC516" s="246"/>
      <c r="BD516" s="254"/>
      <c r="BE516" s="252"/>
      <c r="BF516" s="249">
        <f t="shared" si="114"/>
        <v>0</v>
      </c>
      <c r="BG516" s="238"/>
      <c r="BH516" s="238"/>
      <c r="BI516" s="238"/>
      <c r="BJ516" s="239"/>
      <c r="BK516" s="249">
        <f t="shared" si="115"/>
        <v>0</v>
      </c>
      <c r="BL516" s="238"/>
      <c r="BM516" s="238"/>
      <c r="BN516" s="238"/>
      <c r="BO516" s="246"/>
      <c r="BP516" s="223">
        <f t="shared" si="116"/>
        <v>0</v>
      </c>
      <c r="BQ516" s="238"/>
      <c r="BR516" s="238"/>
      <c r="BS516" s="238"/>
      <c r="BT516" s="246"/>
      <c r="BU516" s="249">
        <f t="shared" si="117"/>
        <v>0</v>
      </c>
      <c r="BV516" s="238"/>
      <c r="BW516" s="238"/>
      <c r="BX516" s="238"/>
      <c r="BY516" s="246"/>
      <c r="CA516" s="222">
        <v>496</v>
      </c>
      <c r="CC516" s="403"/>
      <c r="CD516" s="403"/>
      <c r="CE516" s="403"/>
      <c r="CF516" s="216">
        <f t="shared" si="120"/>
        <v>0</v>
      </c>
    </row>
    <row r="517" spans="1:84" x14ac:dyDescent="0.15">
      <c r="A517" s="213">
        <f t="shared" si="111"/>
        <v>503</v>
      </c>
      <c r="B517" s="236"/>
      <c r="C517" s="880"/>
      <c r="D517" s="133"/>
      <c r="E517" s="134"/>
      <c r="F517" s="135"/>
      <c r="G517" s="224"/>
      <c r="H517" s="263"/>
      <c r="I517" s="230"/>
      <c r="J517" s="231"/>
      <c r="K517" s="570"/>
      <c r="L517" s="570"/>
      <c r="M517" s="570"/>
      <c r="N517" s="570"/>
      <c r="O517" s="570"/>
      <c r="P517" s="570"/>
      <c r="Q517" s="571"/>
      <c r="R517" s="255"/>
      <c r="S517" s="255"/>
      <c r="T517" s="258"/>
      <c r="U517" s="214">
        <f t="shared" si="123"/>
        <v>0</v>
      </c>
      <c r="V517" s="218">
        <f t="shared" si="123"/>
        <v>0</v>
      </c>
      <c r="W517" s="218">
        <f t="shared" si="123"/>
        <v>0</v>
      </c>
      <c r="X517" s="218">
        <f t="shared" si="123"/>
        <v>0</v>
      </c>
      <c r="Y517" s="212">
        <f t="shared" si="123"/>
        <v>0</v>
      </c>
      <c r="Z517" s="214">
        <f t="shared" si="124"/>
        <v>0</v>
      </c>
      <c r="AA517" s="218">
        <f t="shared" si="124"/>
        <v>0</v>
      </c>
      <c r="AB517" s="218">
        <f t="shared" si="124"/>
        <v>0</v>
      </c>
      <c r="AC517" s="218">
        <f t="shared" si="124"/>
        <v>0</v>
      </c>
      <c r="AD517" s="212">
        <f t="shared" si="124"/>
        <v>0</v>
      </c>
      <c r="AE517" s="252"/>
      <c r="AF517" s="252"/>
      <c r="AH517" s="249">
        <f t="shared" si="125"/>
        <v>0</v>
      </c>
      <c r="AI517" s="238"/>
      <c r="AJ517" s="238"/>
      <c r="AK517" s="238"/>
      <c r="AL517" s="239"/>
      <c r="AM517" s="254"/>
      <c r="AN517" s="262"/>
      <c r="AO517" s="249">
        <f t="shared" si="112"/>
        <v>0</v>
      </c>
      <c r="AP517" s="238"/>
      <c r="AQ517" s="238"/>
      <c r="AR517" s="238"/>
      <c r="AS517" s="242"/>
      <c r="AT517" s="214">
        <f t="shared" si="118"/>
        <v>0</v>
      </c>
      <c r="AU517" s="238"/>
      <c r="AV517" s="238"/>
      <c r="AW517" s="238"/>
      <c r="AX517" s="239"/>
      <c r="AY517" s="249">
        <f t="shared" si="113"/>
        <v>0</v>
      </c>
      <c r="AZ517" s="238"/>
      <c r="BA517" s="238"/>
      <c r="BB517" s="238"/>
      <c r="BC517" s="246"/>
      <c r="BD517" s="254"/>
      <c r="BE517" s="252"/>
      <c r="BF517" s="249">
        <f t="shared" si="114"/>
        <v>0</v>
      </c>
      <c r="BG517" s="238"/>
      <c r="BH517" s="238"/>
      <c r="BI517" s="238"/>
      <c r="BJ517" s="239"/>
      <c r="BK517" s="249">
        <f t="shared" si="115"/>
        <v>0</v>
      </c>
      <c r="BL517" s="238"/>
      <c r="BM517" s="238"/>
      <c r="BN517" s="238"/>
      <c r="BO517" s="246"/>
      <c r="BP517" s="223">
        <f t="shared" si="116"/>
        <v>0</v>
      </c>
      <c r="BQ517" s="238"/>
      <c r="BR517" s="238"/>
      <c r="BS517" s="238"/>
      <c r="BT517" s="246"/>
      <c r="BU517" s="249">
        <f t="shared" si="117"/>
        <v>0</v>
      </c>
      <c r="BV517" s="238"/>
      <c r="BW517" s="238"/>
      <c r="BX517" s="238"/>
      <c r="BY517" s="246"/>
      <c r="CA517" s="222">
        <v>497</v>
      </c>
      <c r="CF517" s="216">
        <f t="shared" si="120"/>
        <v>0</v>
      </c>
    </row>
    <row r="518" spans="1:84" x14ac:dyDescent="0.15">
      <c r="A518" s="213">
        <f t="shared" si="111"/>
        <v>504</v>
      </c>
      <c r="B518" s="236"/>
      <c r="C518" s="881"/>
      <c r="D518" s="882"/>
      <c r="E518" s="883"/>
      <c r="F518" s="884"/>
      <c r="G518" s="224"/>
      <c r="H518" s="263"/>
      <c r="I518" s="230"/>
      <c r="J518" s="231"/>
      <c r="K518" s="427"/>
      <c r="L518" s="427"/>
      <c r="M518" s="427"/>
      <c r="N518" s="427"/>
      <c r="O518" s="427"/>
      <c r="P518" s="427"/>
      <c r="Q518" s="428"/>
      <c r="R518" s="255"/>
      <c r="S518" s="255"/>
      <c r="T518" s="258"/>
      <c r="U518" s="214">
        <f t="shared" si="123"/>
        <v>0</v>
      </c>
      <c r="V518" s="218">
        <f t="shared" si="123"/>
        <v>0</v>
      </c>
      <c r="W518" s="218">
        <f t="shared" si="123"/>
        <v>0</v>
      </c>
      <c r="X518" s="218">
        <f t="shared" si="123"/>
        <v>0</v>
      </c>
      <c r="Y518" s="212">
        <f t="shared" si="123"/>
        <v>0</v>
      </c>
      <c r="Z518" s="214">
        <f t="shared" si="124"/>
        <v>0</v>
      </c>
      <c r="AA518" s="218">
        <f t="shared" si="124"/>
        <v>0</v>
      </c>
      <c r="AB518" s="218">
        <f t="shared" si="124"/>
        <v>0</v>
      </c>
      <c r="AC518" s="218">
        <f t="shared" si="124"/>
        <v>0</v>
      </c>
      <c r="AD518" s="212">
        <f t="shared" si="124"/>
        <v>0</v>
      </c>
      <c r="AE518" s="252"/>
      <c r="AF518" s="252"/>
      <c r="AH518" s="249">
        <f t="shared" si="125"/>
        <v>0</v>
      </c>
      <c r="AI518" s="238"/>
      <c r="AJ518" s="238"/>
      <c r="AK518" s="238"/>
      <c r="AL518" s="239"/>
      <c r="AM518" s="254"/>
      <c r="AN518" s="262"/>
      <c r="AO518" s="249">
        <f t="shared" si="112"/>
        <v>0</v>
      </c>
      <c r="AP518" s="238"/>
      <c r="AQ518" s="238"/>
      <c r="AR518" s="238"/>
      <c r="AS518" s="242"/>
      <c r="AT518" s="214">
        <f t="shared" si="118"/>
        <v>0</v>
      </c>
      <c r="AU518" s="238"/>
      <c r="AV518" s="238"/>
      <c r="AW518" s="238"/>
      <c r="AX518" s="239"/>
      <c r="AY518" s="249">
        <f t="shared" si="113"/>
        <v>0</v>
      </c>
      <c r="AZ518" s="238"/>
      <c r="BA518" s="238"/>
      <c r="BB518" s="238"/>
      <c r="BC518" s="246"/>
      <c r="BD518" s="254"/>
      <c r="BE518" s="252"/>
      <c r="BF518" s="249">
        <f t="shared" si="114"/>
        <v>0</v>
      </c>
      <c r="BG518" s="238"/>
      <c r="BH518" s="238"/>
      <c r="BI518" s="238"/>
      <c r="BJ518" s="239"/>
      <c r="BK518" s="249">
        <f t="shared" si="115"/>
        <v>0</v>
      </c>
      <c r="BL518" s="238"/>
      <c r="BM518" s="238"/>
      <c r="BN518" s="238"/>
      <c r="BO518" s="246"/>
      <c r="BP518" s="223">
        <f t="shared" si="116"/>
        <v>0</v>
      </c>
      <c r="BQ518" s="238"/>
      <c r="BR518" s="238"/>
      <c r="BS518" s="238"/>
      <c r="BT518" s="246"/>
      <c r="BU518" s="249">
        <f t="shared" si="117"/>
        <v>0</v>
      </c>
      <c r="BV518" s="238"/>
      <c r="BW518" s="238"/>
      <c r="BX518" s="238"/>
      <c r="BY518" s="246"/>
      <c r="CA518" s="222">
        <v>498</v>
      </c>
      <c r="CB518" s="403"/>
      <c r="CC518" s="403"/>
      <c r="CD518" s="403"/>
      <c r="CE518" s="403"/>
      <c r="CF518" s="216">
        <f t="shared" si="120"/>
        <v>0</v>
      </c>
    </row>
    <row r="519" spans="1:84" x14ac:dyDescent="0.15">
      <c r="A519" s="213">
        <f t="shared" si="111"/>
        <v>505</v>
      </c>
      <c r="B519" s="236"/>
      <c r="C519" s="880"/>
      <c r="D519" s="133"/>
      <c r="E519" s="127"/>
      <c r="F519" s="135"/>
      <c r="G519" s="224"/>
      <c r="H519" s="263"/>
      <c r="I519" s="230"/>
      <c r="J519" s="231"/>
      <c r="K519" s="232"/>
      <c r="L519" s="232"/>
      <c r="M519" s="232"/>
      <c r="N519" s="232"/>
      <c r="O519" s="232"/>
      <c r="P519" s="232"/>
      <c r="Q519" s="233"/>
      <c r="R519" s="255"/>
      <c r="S519" s="255"/>
      <c r="T519" s="258"/>
      <c r="U519" s="214">
        <f t="shared" si="123"/>
        <v>0</v>
      </c>
      <c r="V519" s="218">
        <f t="shared" si="123"/>
        <v>0</v>
      </c>
      <c r="W519" s="218">
        <f t="shared" si="123"/>
        <v>0</v>
      </c>
      <c r="X519" s="218">
        <f t="shared" si="123"/>
        <v>0</v>
      </c>
      <c r="Y519" s="212">
        <f t="shared" si="123"/>
        <v>0</v>
      </c>
      <c r="Z519" s="214">
        <f t="shared" si="124"/>
        <v>0</v>
      </c>
      <c r="AA519" s="218">
        <f t="shared" si="124"/>
        <v>0</v>
      </c>
      <c r="AB519" s="218">
        <f t="shared" si="124"/>
        <v>0</v>
      </c>
      <c r="AC519" s="218">
        <f t="shared" si="124"/>
        <v>0</v>
      </c>
      <c r="AD519" s="212">
        <f t="shared" si="124"/>
        <v>0</v>
      </c>
      <c r="AE519" s="252"/>
      <c r="AF519" s="252"/>
      <c r="AH519" s="249">
        <f t="shared" si="125"/>
        <v>0</v>
      </c>
      <c r="AI519" s="238"/>
      <c r="AJ519" s="238"/>
      <c r="AK519" s="238"/>
      <c r="AL519" s="239"/>
      <c r="AM519" s="254"/>
      <c r="AN519" s="262"/>
      <c r="AO519" s="249">
        <f t="shared" si="112"/>
        <v>0</v>
      </c>
      <c r="AP519" s="238"/>
      <c r="AQ519" s="238"/>
      <c r="AR519" s="238"/>
      <c r="AS519" s="242"/>
      <c r="AT519" s="214">
        <f t="shared" si="118"/>
        <v>0</v>
      </c>
      <c r="AU519" s="238"/>
      <c r="AV519" s="238"/>
      <c r="AW519" s="238"/>
      <c r="AX519" s="239"/>
      <c r="AY519" s="249">
        <f t="shared" si="113"/>
        <v>0</v>
      </c>
      <c r="AZ519" s="238"/>
      <c r="BA519" s="238"/>
      <c r="BB519" s="238"/>
      <c r="BC519" s="246"/>
      <c r="BD519" s="254"/>
      <c r="BE519" s="252"/>
      <c r="BF519" s="249">
        <f t="shared" si="114"/>
        <v>0</v>
      </c>
      <c r="BG519" s="238"/>
      <c r="BH519" s="238"/>
      <c r="BI519" s="238"/>
      <c r="BJ519" s="239"/>
      <c r="BK519" s="249">
        <f t="shared" si="115"/>
        <v>0</v>
      </c>
      <c r="BL519" s="238"/>
      <c r="BM519" s="238"/>
      <c r="BN519" s="238"/>
      <c r="BO519" s="246"/>
      <c r="BP519" s="223">
        <f t="shared" si="116"/>
        <v>0</v>
      </c>
      <c r="BQ519" s="238"/>
      <c r="BR519" s="238"/>
      <c r="BS519" s="238"/>
      <c r="BT519" s="246"/>
      <c r="BU519" s="249">
        <f t="shared" si="117"/>
        <v>0</v>
      </c>
      <c r="BV519" s="238"/>
      <c r="BW519" s="238"/>
      <c r="BX519" s="238"/>
      <c r="BY519" s="246"/>
      <c r="CA519" s="222">
        <v>499</v>
      </c>
      <c r="CF519" s="216">
        <f t="shared" si="120"/>
        <v>0</v>
      </c>
    </row>
    <row r="520" spans="1:84" x14ac:dyDescent="0.15">
      <c r="A520" s="213">
        <f t="shared" si="111"/>
        <v>506</v>
      </c>
      <c r="B520" s="236"/>
      <c r="C520" s="885"/>
      <c r="D520" s="882"/>
      <c r="E520" s="883"/>
      <c r="F520" s="884"/>
      <c r="G520" s="224"/>
      <c r="H520" s="263"/>
      <c r="I520" s="230"/>
      <c r="J520" s="231"/>
      <c r="K520" s="232"/>
      <c r="L520" s="232"/>
      <c r="M520" s="232"/>
      <c r="N520" s="232"/>
      <c r="O520" s="232"/>
      <c r="P520" s="232"/>
      <c r="Q520" s="233"/>
      <c r="R520" s="255"/>
      <c r="S520" s="255"/>
      <c r="T520" s="258"/>
      <c r="U520" s="214">
        <f t="shared" si="123"/>
        <v>0</v>
      </c>
      <c r="V520" s="218">
        <f t="shared" si="123"/>
        <v>0</v>
      </c>
      <c r="W520" s="218">
        <f t="shared" si="123"/>
        <v>0</v>
      </c>
      <c r="X520" s="218">
        <f t="shared" si="123"/>
        <v>0</v>
      </c>
      <c r="Y520" s="212">
        <f t="shared" si="123"/>
        <v>0</v>
      </c>
      <c r="Z520" s="214">
        <f t="shared" si="124"/>
        <v>0</v>
      </c>
      <c r="AA520" s="218">
        <f t="shared" si="124"/>
        <v>0</v>
      </c>
      <c r="AB520" s="218">
        <f t="shared" si="124"/>
        <v>0</v>
      </c>
      <c r="AC520" s="218">
        <f t="shared" si="124"/>
        <v>0</v>
      </c>
      <c r="AD520" s="212">
        <f t="shared" si="124"/>
        <v>0</v>
      </c>
      <c r="AE520" s="252"/>
      <c r="AF520" s="252"/>
      <c r="AH520" s="249">
        <f t="shared" si="125"/>
        <v>0</v>
      </c>
      <c r="AI520" s="238"/>
      <c r="AJ520" s="238"/>
      <c r="AK520" s="238"/>
      <c r="AL520" s="239"/>
      <c r="AM520" s="254"/>
      <c r="AN520" s="262"/>
      <c r="AO520" s="249">
        <f t="shared" si="112"/>
        <v>0</v>
      </c>
      <c r="AP520" s="238"/>
      <c r="AQ520" s="238"/>
      <c r="AR520" s="238"/>
      <c r="AS520" s="242"/>
      <c r="AT520" s="214">
        <f t="shared" si="118"/>
        <v>0</v>
      </c>
      <c r="AU520" s="238"/>
      <c r="AV520" s="238"/>
      <c r="AW520" s="238"/>
      <c r="AX520" s="239"/>
      <c r="AY520" s="249">
        <f t="shared" si="113"/>
        <v>0</v>
      </c>
      <c r="AZ520" s="238"/>
      <c r="BA520" s="238"/>
      <c r="BB520" s="238"/>
      <c r="BC520" s="246"/>
      <c r="BD520" s="254"/>
      <c r="BE520" s="252"/>
      <c r="BF520" s="249">
        <f t="shared" si="114"/>
        <v>0</v>
      </c>
      <c r="BG520" s="238"/>
      <c r="BH520" s="238"/>
      <c r="BI520" s="238"/>
      <c r="BJ520" s="239"/>
      <c r="BK520" s="249">
        <f t="shared" si="115"/>
        <v>0</v>
      </c>
      <c r="BL520" s="238"/>
      <c r="BM520" s="238"/>
      <c r="BN520" s="238"/>
      <c r="BO520" s="246"/>
      <c r="BP520" s="223">
        <f t="shared" si="116"/>
        <v>0</v>
      </c>
      <c r="BQ520" s="238"/>
      <c r="BR520" s="238"/>
      <c r="BS520" s="238"/>
      <c r="BT520" s="246"/>
      <c r="BU520" s="249">
        <f t="shared" si="117"/>
        <v>0</v>
      </c>
      <c r="BV520" s="238"/>
      <c r="BW520" s="238"/>
      <c r="BX520" s="238"/>
      <c r="BY520" s="246"/>
      <c r="CA520" s="222">
        <v>500</v>
      </c>
      <c r="CF520" s="216">
        <f t="shared" si="120"/>
        <v>0</v>
      </c>
    </row>
    <row r="521" spans="1:84" x14ac:dyDescent="0.15">
      <c r="A521" s="213">
        <f t="shared" si="111"/>
        <v>507</v>
      </c>
      <c r="B521" s="236"/>
      <c r="C521" s="136"/>
      <c r="D521" s="133"/>
      <c r="E521" s="134"/>
      <c r="F521" s="135"/>
      <c r="G521" s="224"/>
      <c r="H521" s="263"/>
      <c r="I521" s="230"/>
      <c r="J521" s="231"/>
      <c r="K521" s="232"/>
      <c r="L521" s="232"/>
      <c r="M521" s="232"/>
      <c r="N521" s="232"/>
      <c r="O521" s="232"/>
      <c r="P521" s="232"/>
      <c r="Q521" s="233"/>
      <c r="R521" s="255"/>
      <c r="S521" s="255"/>
      <c r="T521" s="258"/>
      <c r="U521" s="214">
        <f t="shared" si="123"/>
        <v>0</v>
      </c>
      <c r="V521" s="218">
        <f t="shared" si="123"/>
        <v>0</v>
      </c>
      <c r="W521" s="218">
        <f t="shared" si="123"/>
        <v>0</v>
      </c>
      <c r="X521" s="218">
        <f t="shared" si="123"/>
        <v>0</v>
      </c>
      <c r="Y521" s="212">
        <f t="shared" si="123"/>
        <v>0</v>
      </c>
      <c r="Z521" s="214">
        <f t="shared" si="124"/>
        <v>0</v>
      </c>
      <c r="AA521" s="218">
        <f t="shared" si="124"/>
        <v>0</v>
      </c>
      <c r="AB521" s="218">
        <f t="shared" si="124"/>
        <v>0</v>
      </c>
      <c r="AC521" s="218">
        <f t="shared" si="124"/>
        <v>0</v>
      </c>
      <c r="AD521" s="212">
        <f t="shared" si="124"/>
        <v>0</v>
      </c>
      <c r="AE521" s="252"/>
      <c r="AF521" s="252"/>
      <c r="AH521" s="249">
        <f t="shared" si="125"/>
        <v>0</v>
      </c>
      <c r="AI521" s="238"/>
      <c r="AJ521" s="238"/>
      <c r="AK521" s="238"/>
      <c r="AL521" s="239"/>
      <c r="AM521" s="254"/>
      <c r="AN521" s="262"/>
      <c r="AO521" s="249">
        <f t="shared" si="112"/>
        <v>0</v>
      </c>
      <c r="AP521" s="238"/>
      <c r="AQ521" s="238"/>
      <c r="AR521" s="238"/>
      <c r="AS521" s="242"/>
      <c r="AT521" s="214">
        <f t="shared" si="118"/>
        <v>0</v>
      </c>
      <c r="AU521" s="238"/>
      <c r="AV521" s="238"/>
      <c r="AW521" s="238"/>
      <c r="AX521" s="239"/>
      <c r="AY521" s="249">
        <f t="shared" si="113"/>
        <v>0</v>
      </c>
      <c r="AZ521" s="238"/>
      <c r="BA521" s="238"/>
      <c r="BB521" s="238"/>
      <c r="BC521" s="246"/>
      <c r="BD521" s="254"/>
      <c r="BE521" s="252"/>
      <c r="BF521" s="249">
        <f t="shared" si="114"/>
        <v>0</v>
      </c>
      <c r="BG521" s="238"/>
      <c r="BH521" s="238"/>
      <c r="BI521" s="238"/>
      <c r="BJ521" s="239"/>
      <c r="BK521" s="249">
        <f t="shared" si="115"/>
        <v>0</v>
      </c>
      <c r="BL521" s="238"/>
      <c r="BM521" s="238"/>
      <c r="BN521" s="238"/>
      <c r="BO521" s="246"/>
      <c r="BP521" s="223">
        <f t="shared" si="116"/>
        <v>0</v>
      </c>
      <c r="BQ521" s="238"/>
      <c r="BR521" s="238"/>
      <c r="BS521" s="238"/>
      <c r="BT521" s="246"/>
      <c r="BU521" s="249">
        <f t="shared" si="117"/>
        <v>0</v>
      </c>
      <c r="BV521" s="238"/>
      <c r="BW521" s="238"/>
      <c r="BX521" s="238"/>
      <c r="BY521" s="246"/>
      <c r="CA521" s="222">
        <v>501</v>
      </c>
      <c r="CF521" s="216">
        <f t="shared" si="120"/>
        <v>0</v>
      </c>
    </row>
    <row r="522" spans="1:84" x14ac:dyDescent="0.15">
      <c r="A522" s="213">
        <f t="shared" si="111"/>
        <v>508</v>
      </c>
      <c r="B522" s="236"/>
      <c r="C522" s="136"/>
      <c r="D522" s="133"/>
      <c r="E522" s="134"/>
      <c r="F522" s="135"/>
      <c r="G522" s="224"/>
      <c r="H522" s="263"/>
      <c r="I522" s="230"/>
      <c r="J522" s="231"/>
      <c r="K522" s="232"/>
      <c r="L522" s="232"/>
      <c r="M522" s="232"/>
      <c r="N522" s="232"/>
      <c r="O522" s="232"/>
      <c r="P522" s="232"/>
      <c r="Q522" s="233"/>
      <c r="R522" s="255"/>
      <c r="S522" s="255"/>
      <c r="T522" s="258"/>
      <c r="U522" s="214">
        <f t="shared" si="123"/>
        <v>0</v>
      </c>
      <c r="V522" s="218">
        <f t="shared" si="123"/>
        <v>0</v>
      </c>
      <c r="W522" s="218">
        <f t="shared" si="123"/>
        <v>0</v>
      </c>
      <c r="X522" s="218">
        <f t="shared" si="123"/>
        <v>0</v>
      </c>
      <c r="Y522" s="212">
        <f t="shared" si="123"/>
        <v>0</v>
      </c>
      <c r="Z522" s="214">
        <f t="shared" si="124"/>
        <v>0</v>
      </c>
      <c r="AA522" s="218">
        <f t="shared" si="124"/>
        <v>0</v>
      </c>
      <c r="AB522" s="218">
        <f t="shared" si="124"/>
        <v>0</v>
      </c>
      <c r="AC522" s="218">
        <f t="shared" si="124"/>
        <v>0</v>
      </c>
      <c r="AD522" s="212">
        <f t="shared" si="124"/>
        <v>0</v>
      </c>
      <c r="AE522" s="252"/>
      <c r="AF522" s="252"/>
      <c r="AH522" s="249">
        <f t="shared" si="125"/>
        <v>0</v>
      </c>
      <c r="AI522" s="238"/>
      <c r="AJ522" s="238"/>
      <c r="AK522" s="238"/>
      <c r="AL522" s="239"/>
      <c r="AM522" s="254"/>
      <c r="AN522" s="262"/>
      <c r="AO522" s="249">
        <f t="shared" si="112"/>
        <v>0</v>
      </c>
      <c r="AP522" s="238"/>
      <c r="AQ522" s="238"/>
      <c r="AR522" s="238"/>
      <c r="AS522" s="242"/>
      <c r="AT522" s="214">
        <f t="shared" si="118"/>
        <v>0</v>
      </c>
      <c r="AU522" s="238"/>
      <c r="AV522" s="238"/>
      <c r="AW522" s="238"/>
      <c r="AX522" s="239"/>
      <c r="AY522" s="249">
        <f t="shared" si="113"/>
        <v>0</v>
      </c>
      <c r="AZ522" s="238"/>
      <c r="BA522" s="238"/>
      <c r="BB522" s="238"/>
      <c r="BC522" s="246"/>
      <c r="BD522" s="254"/>
      <c r="BE522" s="252"/>
      <c r="BF522" s="249">
        <f t="shared" si="114"/>
        <v>0</v>
      </c>
      <c r="BG522" s="238"/>
      <c r="BH522" s="238"/>
      <c r="BI522" s="238"/>
      <c r="BJ522" s="239"/>
      <c r="BK522" s="249">
        <f t="shared" si="115"/>
        <v>0</v>
      </c>
      <c r="BL522" s="238"/>
      <c r="BM522" s="238"/>
      <c r="BN522" s="238"/>
      <c r="BO522" s="246"/>
      <c r="BP522" s="223">
        <f t="shared" si="116"/>
        <v>0</v>
      </c>
      <c r="BQ522" s="238"/>
      <c r="BR522" s="238"/>
      <c r="BS522" s="238"/>
      <c r="BT522" s="246"/>
      <c r="BU522" s="249">
        <f t="shared" si="117"/>
        <v>0</v>
      </c>
      <c r="BV522" s="238"/>
      <c r="BW522" s="238"/>
      <c r="BX522" s="238"/>
      <c r="BY522" s="246"/>
      <c r="CA522" s="222">
        <v>502</v>
      </c>
      <c r="CF522" s="216">
        <f t="shared" si="120"/>
        <v>0</v>
      </c>
    </row>
    <row r="523" spans="1:84" x14ac:dyDescent="0.15">
      <c r="A523" s="213">
        <f t="shared" si="111"/>
        <v>509</v>
      </c>
      <c r="B523" s="236"/>
      <c r="C523" s="136"/>
      <c r="D523" s="133"/>
      <c r="E523" s="134"/>
      <c r="F523" s="135"/>
      <c r="G523" s="224"/>
      <c r="H523" s="263"/>
      <c r="I523" s="230"/>
      <c r="J523" s="231"/>
      <c r="K523" s="232"/>
      <c r="L523" s="232"/>
      <c r="M523" s="232"/>
      <c r="N523" s="232"/>
      <c r="O523" s="232"/>
      <c r="P523" s="232"/>
      <c r="Q523" s="233"/>
      <c r="R523" s="255"/>
      <c r="S523" s="255"/>
      <c r="T523" s="258"/>
      <c r="U523" s="214">
        <f t="shared" si="123"/>
        <v>0</v>
      </c>
      <c r="V523" s="218">
        <f t="shared" si="123"/>
        <v>0</v>
      </c>
      <c r="W523" s="218">
        <f t="shared" si="123"/>
        <v>0</v>
      </c>
      <c r="X523" s="218">
        <f t="shared" si="123"/>
        <v>0</v>
      </c>
      <c r="Y523" s="212">
        <f t="shared" si="123"/>
        <v>0</v>
      </c>
      <c r="Z523" s="214">
        <f t="shared" si="124"/>
        <v>0</v>
      </c>
      <c r="AA523" s="218">
        <f t="shared" si="124"/>
        <v>0</v>
      </c>
      <c r="AB523" s="218">
        <f t="shared" si="124"/>
        <v>0</v>
      </c>
      <c r="AC523" s="218">
        <f t="shared" si="124"/>
        <v>0</v>
      </c>
      <c r="AD523" s="212">
        <f t="shared" si="124"/>
        <v>0</v>
      </c>
      <c r="AE523" s="252"/>
      <c r="AF523" s="252"/>
      <c r="AH523" s="249">
        <f t="shared" si="125"/>
        <v>0</v>
      </c>
      <c r="AI523" s="238"/>
      <c r="AJ523" s="238"/>
      <c r="AK523" s="238"/>
      <c r="AL523" s="239"/>
      <c r="AM523" s="254"/>
      <c r="AN523" s="262"/>
      <c r="AO523" s="249">
        <f t="shared" si="112"/>
        <v>0</v>
      </c>
      <c r="AP523" s="238"/>
      <c r="AQ523" s="238"/>
      <c r="AR523" s="238"/>
      <c r="AS523" s="242"/>
      <c r="AT523" s="214">
        <f t="shared" si="118"/>
        <v>0</v>
      </c>
      <c r="AU523" s="238"/>
      <c r="AV523" s="238"/>
      <c r="AW523" s="238"/>
      <c r="AX523" s="239"/>
      <c r="AY523" s="249">
        <f t="shared" si="113"/>
        <v>0</v>
      </c>
      <c r="AZ523" s="238"/>
      <c r="BA523" s="238"/>
      <c r="BB523" s="238"/>
      <c r="BC523" s="246"/>
      <c r="BD523" s="254"/>
      <c r="BE523" s="252"/>
      <c r="BF523" s="249">
        <f t="shared" si="114"/>
        <v>0</v>
      </c>
      <c r="BG523" s="238"/>
      <c r="BH523" s="238"/>
      <c r="BI523" s="238"/>
      <c r="BJ523" s="239"/>
      <c r="BK523" s="249">
        <f t="shared" si="115"/>
        <v>0</v>
      </c>
      <c r="BL523" s="238"/>
      <c r="BM523" s="238"/>
      <c r="BN523" s="238"/>
      <c r="BO523" s="246"/>
      <c r="BP523" s="223">
        <f t="shared" si="116"/>
        <v>0</v>
      </c>
      <c r="BQ523" s="238"/>
      <c r="BR523" s="238"/>
      <c r="BS523" s="238"/>
      <c r="BT523" s="246"/>
      <c r="BU523" s="249">
        <f t="shared" si="117"/>
        <v>0</v>
      </c>
      <c r="BV523" s="238"/>
      <c r="BW523" s="238"/>
      <c r="BX523" s="238"/>
      <c r="BY523" s="246"/>
      <c r="CA523" s="222">
        <v>503</v>
      </c>
      <c r="CF523" s="216">
        <f t="shared" si="120"/>
        <v>0</v>
      </c>
    </row>
    <row r="524" spans="1:84" x14ac:dyDescent="0.15">
      <c r="A524" s="213">
        <f t="shared" si="111"/>
        <v>510</v>
      </c>
      <c r="B524" s="236"/>
      <c r="C524" s="136"/>
      <c r="D524" s="133"/>
      <c r="E524" s="134"/>
      <c r="F524" s="135"/>
      <c r="G524" s="224"/>
      <c r="H524" s="263"/>
      <c r="I524" s="230"/>
      <c r="J524" s="231"/>
      <c r="K524" s="232"/>
      <c r="L524" s="232"/>
      <c r="M524" s="232"/>
      <c r="N524" s="232"/>
      <c r="O524" s="232"/>
      <c r="P524" s="232"/>
      <c r="Q524" s="233"/>
      <c r="R524" s="255"/>
      <c r="S524" s="255"/>
      <c r="T524" s="258"/>
      <c r="U524" s="214">
        <f t="shared" si="123"/>
        <v>0</v>
      </c>
      <c r="V524" s="218">
        <f t="shared" si="123"/>
        <v>0</v>
      </c>
      <c r="W524" s="218">
        <f t="shared" si="123"/>
        <v>0</v>
      </c>
      <c r="X524" s="218">
        <f t="shared" si="123"/>
        <v>0</v>
      </c>
      <c r="Y524" s="212">
        <f t="shared" si="123"/>
        <v>0</v>
      </c>
      <c r="Z524" s="214">
        <f t="shared" si="124"/>
        <v>0</v>
      </c>
      <c r="AA524" s="218">
        <f t="shared" si="124"/>
        <v>0</v>
      </c>
      <c r="AB524" s="218">
        <f t="shared" si="124"/>
        <v>0</v>
      </c>
      <c r="AC524" s="218">
        <f t="shared" si="124"/>
        <v>0</v>
      </c>
      <c r="AD524" s="212">
        <f t="shared" si="124"/>
        <v>0</v>
      </c>
      <c r="AE524" s="252"/>
      <c r="AF524" s="252"/>
      <c r="AH524" s="249">
        <f t="shared" si="125"/>
        <v>0</v>
      </c>
      <c r="AI524" s="238"/>
      <c r="AJ524" s="238"/>
      <c r="AK524" s="238"/>
      <c r="AL524" s="239"/>
      <c r="AM524" s="254"/>
      <c r="AN524" s="262"/>
      <c r="AO524" s="249">
        <f t="shared" si="112"/>
        <v>0</v>
      </c>
      <c r="AP524" s="238"/>
      <c r="AQ524" s="238"/>
      <c r="AR524" s="238"/>
      <c r="AS524" s="242"/>
      <c r="AT524" s="214">
        <f t="shared" si="118"/>
        <v>0</v>
      </c>
      <c r="AU524" s="238"/>
      <c r="AV524" s="238"/>
      <c r="AW524" s="238"/>
      <c r="AX524" s="239"/>
      <c r="AY524" s="249">
        <f t="shared" si="113"/>
        <v>0</v>
      </c>
      <c r="AZ524" s="238"/>
      <c r="BA524" s="238"/>
      <c r="BB524" s="238"/>
      <c r="BC524" s="246"/>
      <c r="BD524" s="254"/>
      <c r="BE524" s="252"/>
      <c r="BF524" s="249">
        <f t="shared" si="114"/>
        <v>0</v>
      </c>
      <c r="BG524" s="238"/>
      <c r="BH524" s="238"/>
      <c r="BI524" s="238"/>
      <c r="BJ524" s="239"/>
      <c r="BK524" s="249">
        <f t="shared" si="115"/>
        <v>0</v>
      </c>
      <c r="BL524" s="238"/>
      <c r="BM524" s="238"/>
      <c r="BN524" s="238"/>
      <c r="BO524" s="246"/>
      <c r="BP524" s="223">
        <f t="shared" si="116"/>
        <v>0</v>
      </c>
      <c r="BQ524" s="238"/>
      <c r="BR524" s="238"/>
      <c r="BS524" s="238"/>
      <c r="BT524" s="246"/>
      <c r="BU524" s="249">
        <f t="shared" si="117"/>
        <v>0</v>
      </c>
      <c r="BV524" s="238"/>
      <c r="BW524" s="238"/>
      <c r="BX524" s="238"/>
      <c r="BY524" s="246"/>
      <c r="CA524" s="222">
        <v>504</v>
      </c>
      <c r="CF524" s="216">
        <f t="shared" si="120"/>
        <v>0</v>
      </c>
    </row>
    <row r="525" spans="1:84" x14ac:dyDescent="0.15">
      <c r="A525" s="213">
        <f t="shared" si="111"/>
        <v>511</v>
      </c>
      <c r="B525" s="236"/>
      <c r="C525" s="136"/>
      <c r="D525" s="133"/>
      <c r="E525" s="134"/>
      <c r="F525" s="135"/>
      <c r="G525" s="224"/>
      <c r="H525" s="263"/>
      <c r="I525" s="230"/>
      <c r="J525" s="231"/>
      <c r="K525" s="232"/>
      <c r="L525" s="232"/>
      <c r="M525" s="232"/>
      <c r="N525" s="232"/>
      <c r="O525" s="232"/>
      <c r="P525" s="232"/>
      <c r="Q525" s="233"/>
      <c r="R525" s="255"/>
      <c r="S525" s="255"/>
      <c r="T525" s="258"/>
      <c r="U525" s="214">
        <f t="shared" si="123"/>
        <v>0</v>
      </c>
      <c r="V525" s="218">
        <f t="shared" si="123"/>
        <v>0</v>
      </c>
      <c r="W525" s="218">
        <f t="shared" si="123"/>
        <v>0</v>
      </c>
      <c r="X525" s="218">
        <f t="shared" si="123"/>
        <v>0</v>
      </c>
      <c r="Y525" s="212">
        <f t="shared" si="123"/>
        <v>0</v>
      </c>
      <c r="Z525" s="214">
        <f t="shared" si="124"/>
        <v>0</v>
      </c>
      <c r="AA525" s="218">
        <f t="shared" si="124"/>
        <v>0</v>
      </c>
      <c r="AB525" s="218">
        <f t="shared" si="124"/>
        <v>0</v>
      </c>
      <c r="AC525" s="218">
        <f t="shared" si="124"/>
        <v>0</v>
      </c>
      <c r="AD525" s="212">
        <f t="shared" si="124"/>
        <v>0</v>
      </c>
      <c r="AE525" s="252"/>
      <c r="AF525" s="252"/>
      <c r="AH525" s="249">
        <f t="shared" si="125"/>
        <v>0</v>
      </c>
      <c r="AI525" s="238"/>
      <c r="AJ525" s="238"/>
      <c r="AK525" s="238"/>
      <c r="AL525" s="239"/>
      <c r="AM525" s="254"/>
      <c r="AN525" s="262"/>
      <c r="AO525" s="249">
        <f t="shared" si="112"/>
        <v>0</v>
      </c>
      <c r="AP525" s="238"/>
      <c r="AQ525" s="238"/>
      <c r="AR525" s="238"/>
      <c r="AS525" s="242"/>
      <c r="AT525" s="214">
        <f t="shared" si="118"/>
        <v>0</v>
      </c>
      <c r="AU525" s="238"/>
      <c r="AV525" s="238"/>
      <c r="AW525" s="238"/>
      <c r="AX525" s="239"/>
      <c r="AY525" s="249">
        <f t="shared" si="113"/>
        <v>0</v>
      </c>
      <c r="AZ525" s="238"/>
      <c r="BA525" s="238"/>
      <c r="BB525" s="238"/>
      <c r="BC525" s="246"/>
      <c r="BD525" s="254"/>
      <c r="BE525" s="252"/>
      <c r="BF525" s="249">
        <f t="shared" si="114"/>
        <v>0</v>
      </c>
      <c r="BG525" s="238"/>
      <c r="BH525" s="238"/>
      <c r="BI525" s="238"/>
      <c r="BJ525" s="239"/>
      <c r="BK525" s="249">
        <f t="shared" si="115"/>
        <v>0</v>
      </c>
      <c r="BL525" s="238"/>
      <c r="BM525" s="238"/>
      <c r="BN525" s="238"/>
      <c r="BO525" s="246"/>
      <c r="BP525" s="223">
        <f t="shared" si="116"/>
        <v>0</v>
      </c>
      <c r="BQ525" s="238"/>
      <c r="BR525" s="238"/>
      <c r="BS525" s="238"/>
      <c r="BT525" s="246"/>
      <c r="BU525" s="249">
        <f t="shared" si="117"/>
        <v>0</v>
      </c>
      <c r="BV525" s="238"/>
      <c r="BW525" s="238"/>
      <c r="BX525" s="238"/>
      <c r="BY525" s="246"/>
      <c r="CA525" s="222">
        <v>505</v>
      </c>
      <c r="CF525" s="216">
        <f t="shared" si="120"/>
        <v>0</v>
      </c>
    </row>
    <row r="526" spans="1:84" x14ac:dyDescent="0.15">
      <c r="A526" s="213">
        <f t="shared" si="111"/>
        <v>512</v>
      </c>
      <c r="B526" s="236"/>
      <c r="C526" s="136"/>
      <c r="D526" s="133"/>
      <c r="E526" s="134"/>
      <c r="F526" s="135"/>
      <c r="G526" s="224"/>
      <c r="H526" s="263"/>
      <c r="I526" s="230"/>
      <c r="J526" s="231"/>
      <c r="K526" s="232"/>
      <c r="L526" s="232"/>
      <c r="M526" s="232"/>
      <c r="N526" s="232"/>
      <c r="O526" s="232"/>
      <c r="P526" s="232"/>
      <c r="Q526" s="233"/>
      <c r="R526" s="255"/>
      <c r="S526" s="255"/>
      <c r="T526" s="258"/>
      <c r="U526" s="214">
        <f t="shared" si="123"/>
        <v>0</v>
      </c>
      <c r="V526" s="218">
        <f t="shared" si="123"/>
        <v>0</v>
      </c>
      <c r="W526" s="218">
        <f t="shared" si="123"/>
        <v>0</v>
      </c>
      <c r="X526" s="218">
        <f t="shared" si="123"/>
        <v>0</v>
      </c>
      <c r="Y526" s="212">
        <f t="shared" si="123"/>
        <v>0</v>
      </c>
      <c r="Z526" s="214">
        <f t="shared" si="124"/>
        <v>0</v>
      </c>
      <c r="AA526" s="218">
        <f t="shared" si="124"/>
        <v>0</v>
      </c>
      <c r="AB526" s="218">
        <f t="shared" si="124"/>
        <v>0</v>
      </c>
      <c r="AC526" s="218">
        <f t="shared" si="124"/>
        <v>0</v>
      </c>
      <c r="AD526" s="212">
        <f t="shared" si="124"/>
        <v>0</v>
      </c>
      <c r="AE526" s="252"/>
      <c r="AF526" s="252"/>
      <c r="AH526" s="249">
        <f t="shared" si="125"/>
        <v>0</v>
      </c>
      <c r="AI526" s="238"/>
      <c r="AJ526" s="238"/>
      <c r="AK526" s="238"/>
      <c r="AL526" s="239"/>
      <c r="AM526" s="254"/>
      <c r="AN526" s="262"/>
      <c r="AO526" s="249">
        <f t="shared" si="112"/>
        <v>0</v>
      </c>
      <c r="AP526" s="238"/>
      <c r="AQ526" s="238"/>
      <c r="AR526" s="238"/>
      <c r="AS526" s="242"/>
      <c r="AT526" s="214">
        <f t="shared" si="118"/>
        <v>0</v>
      </c>
      <c r="AU526" s="238"/>
      <c r="AV526" s="238"/>
      <c r="AW526" s="238"/>
      <c r="AX526" s="239"/>
      <c r="AY526" s="249">
        <f t="shared" si="113"/>
        <v>0</v>
      </c>
      <c r="AZ526" s="238"/>
      <c r="BA526" s="238"/>
      <c r="BB526" s="238"/>
      <c r="BC526" s="246"/>
      <c r="BD526" s="254"/>
      <c r="BE526" s="252"/>
      <c r="BF526" s="249">
        <f t="shared" si="114"/>
        <v>0</v>
      </c>
      <c r="BG526" s="238"/>
      <c r="BH526" s="238"/>
      <c r="BI526" s="238"/>
      <c r="BJ526" s="239"/>
      <c r="BK526" s="249">
        <f t="shared" si="115"/>
        <v>0</v>
      </c>
      <c r="BL526" s="238"/>
      <c r="BM526" s="238"/>
      <c r="BN526" s="238"/>
      <c r="BO526" s="246"/>
      <c r="BP526" s="223">
        <f t="shared" si="116"/>
        <v>0</v>
      </c>
      <c r="BQ526" s="238"/>
      <c r="BR526" s="238"/>
      <c r="BS526" s="238"/>
      <c r="BT526" s="246"/>
      <c r="BU526" s="249">
        <f t="shared" si="117"/>
        <v>0</v>
      </c>
      <c r="BV526" s="238"/>
      <c r="BW526" s="238"/>
      <c r="BX526" s="238"/>
      <c r="BY526" s="246"/>
      <c r="CA526" s="222">
        <v>506</v>
      </c>
      <c r="CF526" s="216">
        <f t="shared" si="120"/>
        <v>0</v>
      </c>
    </row>
    <row r="527" spans="1:84" x14ac:dyDescent="0.15">
      <c r="A527" s="213">
        <f t="shared" si="111"/>
        <v>513</v>
      </c>
      <c r="B527" s="236"/>
      <c r="C527" s="136"/>
      <c r="D527" s="133"/>
      <c r="E527" s="134"/>
      <c r="F527" s="135"/>
      <c r="G527" s="224"/>
      <c r="H527" s="263"/>
      <c r="I527" s="230"/>
      <c r="J527" s="231"/>
      <c r="K527" s="232"/>
      <c r="L527" s="232"/>
      <c r="M527" s="232"/>
      <c r="N527" s="232"/>
      <c r="O527" s="232"/>
      <c r="P527" s="232"/>
      <c r="Q527" s="233"/>
      <c r="R527" s="255"/>
      <c r="S527" s="255"/>
      <c r="T527" s="258"/>
      <c r="U527" s="214">
        <f t="shared" si="123"/>
        <v>0</v>
      </c>
      <c r="V527" s="218">
        <f t="shared" si="123"/>
        <v>0</v>
      </c>
      <c r="W527" s="218">
        <f t="shared" si="123"/>
        <v>0</v>
      </c>
      <c r="X527" s="218">
        <f t="shared" si="123"/>
        <v>0</v>
      </c>
      <c r="Y527" s="212">
        <f t="shared" si="123"/>
        <v>0</v>
      </c>
      <c r="Z527" s="214">
        <f t="shared" si="124"/>
        <v>0</v>
      </c>
      <c r="AA527" s="218">
        <f t="shared" si="124"/>
        <v>0</v>
      </c>
      <c r="AB527" s="218">
        <f t="shared" si="124"/>
        <v>0</v>
      </c>
      <c r="AC527" s="218">
        <f t="shared" si="124"/>
        <v>0</v>
      </c>
      <c r="AD527" s="212">
        <f t="shared" si="124"/>
        <v>0</v>
      </c>
      <c r="AE527" s="252"/>
      <c r="AF527" s="252"/>
      <c r="AH527" s="249">
        <f t="shared" si="125"/>
        <v>0</v>
      </c>
      <c r="AI527" s="238"/>
      <c r="AJ527" s="238"/>
      <c r="AK527" s="238"/>
      <c r="AL527" s="239"/>
      <c r="AM527" s="254"/>
      <c r="AN527" s="262"/>
      <c r="AO527" s="249">
        <f t="shared" si="112"/>
        <v>0</v>
      </c>
      <c r="AP527" s="238"/>
      <c r="AQ527" s="238"/>
      <c r="AR527" s="238"/>
      <c r="AS527" s="242"/>
      <c r="AT527" s="214">
        <f t="shared" si="118"/>
        <v>0</v>
      </c>
      <c r="AU527" s="238"/>
      <c r="AV527" s="238"/>
      <c r="AW527" s="238"/>
      <c r="AX527" s="239"/>
      <c r="AY527" s="249">
        <f t="shared" si="113"/>
        <v>0</v>
      </c>
      <c r="AZ527" s="238"/>
      <c r="BA527" s="238"/>
      <c r="BB527" s="238"/>
      <c r="BC527" s="246"/>
      <c r="BD527" s="254"/>
      <c r="BE527" s="252"/>
      <c r="BF527" s="249">
        <f t="shared" si="114"/>
        <v>0</v>
      </c>
      <c r="BG527" s="238"/>
      <c r="BH527" s="238"/>
      <c r="BI527" s="238"/>
      <c r="BJ527" s="239"/>
      <c r="BK527" s="249">
        <f t="shared" si="115"/>
        <v>0</v>
      </c>
      <c r="BL527" s="238"/>
      <c r="BM527" s="238"/>
      <c r="BN527" s="238"/>
      <c r="BO527" s="246"/>
      <c r="BP527" s="223">
        <f t="shared" si="116"/>
        <v>0</v>
      </c>
      <c r="BQ527" s="238"/>
      <c r="BR527" s="238"/>
      <c r="BS527" s="238"/>
      <c r="BT527" s="246"/>
      <c r="BU527" s="249">
        <f t="shared" si="117"/>
        <v>0</v>
      </c>
      <c r="BV527" s="238"/>
      <c r="BW527" s="238"/>
      <c r="BX527" s="238"/>
      <c r="BY527" s="246"/>
      <c r="CA527" s="222">
        <v>507</v>
      </c>
      <c r="CF527" s="216">
        <f t="shared" si="120"/>
        <v>0</v>
      </c>
    </row>
    <row r="528" spans="1:84" x14ac:dyDescent="0.15">
      <c r="A528" s="213">
        <f t="shared" si="111"/>
        <v>514</v>
      </c>
      <c r="B528" s="236"/>
      <c r="C528" s="136"/>
      <c r="D528" s="133"/>
      <c r="E528" s="134"/>
      <c r="F528" s="135"/>
      <c r="G528" s="224"/>
      <c r="H528" s="263"/>
      <c r="I528" s="230"/>
      <c r="J528" s="231"/>
      <c r="K528" s="232"/>
      <c r="L528" s="232"/>
      <c r="M528" s="232"/>
      <c r="N528" s="232"/>
      <c r="O528" s="232"/>
      <c r="P528" s="232"/>
      <c r="Q528" s="233"/>
      <c r="R528" s="255"/>
      <c r="S528" s="255"/>
      <c r="T528" s="258"/>
      <c r="U528" s="214">
        <f t="shared" si="123"/>
        <v>0</v>
      </c>
      <c r="V528" s="218">
        <f t="shared" si="123"/>
        <v>0</v>
      </c>
      <c r="W528" s="218">
        <f t="shared" si="123"/>
        <v>0</v>
      </c>
      <c r="X528" s="218">
        <f t="shared" si="123"/>
        <v>0</v>
      </c>
      <c r="Y528" s="212">
        <f t="shared" si="123"/>
        <v>0</v>
      </c>
      <c r="Z528" s="214">
        <f t="shared" si="124"/>
        <v>0</v>
      </c>
      <c r="AA528" s="218">
        <f t="shared" si="124"/>
        <v>0</v>
      </c>
      <c r="AB528" s="218">
        <f t="shared" si="124"/>
        <v>0</v>
      </c>
      <c r="AC528" s="218">
        <f t="shared" si="124"/>
        <v>0</v>
      </c>
      <c r="AD528" s="212">
        <f t="shared" si="124"/>
        <v>0</v>
      </c>
      <c r="AE528" s="252"/>
      <c r="AF528" s="252"/>
      <c r="AH528" s="249">
        <f t="shared" si="125"/>
        <v>0</v>
      </c>
      <c r="AI528" s="238"/>
      <c r="AJ528" s="238"/>
      <c r="AK528" s="238"/>
      <c r="AL528" s="239"/>
      <c r="AM528" s="254"/>
      <c r="AN528" s="262"/>
      <c r="AO528" s="249">
        <f t="shared" si="112"/>
        <v>0</v>
      </c>
      <c r="AP528" s="238"/>
      <c r="AQ528" s="238"/>
      <c r="AR528" s="238"/>
      <c r="AS528" s="242"/>
      <c r="AT528" s="214">
        <f t="shared" si="118"/>
        <v>0</v>
      </c>
      <c r="AU528" s="238"/>
      <c r="AV528" s="238"/>
      <c r="AW528" s="238"/>
      <c r="AX528" s="239"/>
      <c r="AY528" s="249">
        <f t="shared" si="113"/>
        <v>0</v>
      </c>
      <c r="AZ528" s="238"/>
      <c r="BA528" s="238"/>
      <c r="BB528" s="238"/>
      <c r="BC528" s="246"/>
      <c r="BD528" s="254"/>
      <c r="BE528" s="252"/>
      <c r="BF528" s="249">
        <f t="shared" si="114"/>
        <v>0</v>
      </c>
      <c r="BG528" s="238"/>
      <c r="BH528" s="238"/>
      <c r="BI528" s="238"/>
      <c r="BJ528" s="239"/>
      <c r="BK528" s="249">
        <f t="shared" si="115"/>
        <v>0</v>
      </c>
      <c r="BL528" s="238"/>
      <c r="BM528" s="238"/>
      <c r="BN528" s="238"/>
      <c r="BO528" s="246"/>
      <c r="BP528" s="223">
        <f t="shared" si="116"/>
        <v>0</v>
      </c>
      <c r="BQ528" s="238"/>
      <c r="BR528" s="238"/>
      <c r="BS528" s="238"/>
      <c r="BT528" s="246"/>
      <c r="BU528" s="249">
        <f t="shared" si="117"/>
        <v>0</v>
      </c>
      <c r="BV528" s="238"/>
      <c r="BW528" s="238"/>
      <c r="BX528" s="238"/>
      <c r="BY528" s="246"/>
      <c r="CA528" s="222">
        <v>508</v>
      </c>
      <c r="CF528" s="216">
        <f t="shared" si="120"/>
        <v>0</v>
      </c>
    </row>
    <row r="529" spans="1:84" x14ac:dyDescent="0.15">
      <c r="A529" s="213">
        <f t="shared" ref="A529:A537" si="126">+ROW()-14</f>
        <v>515</v>
      </c>
      <c r="B529" s="236"/>
      <c r="C529" s="140"/>
      <c r="D529" s="137"/>
      <c r="E529" s="134"/>
      <c r="F529" s="138"/>
      <c r="G529" s="227"/>
      <c r="H529" s="263"/>
      <c r="I529" s="230"/>
      <c r="J529" s="231"/>
      <c r="K529" s="234"/>
      <c r="L529" s="234"/>
      <c r="M529" s="234"/>
      <c r="N529" s="234"/>
      <c r="O529" s="234"/>
      <c r="P529" s="234"/>
      <c r="Q529" s="235"/>
      <c r="R529" s="255"/>
      <c r="S529" s="255"/>
      <c r="T529" s="261"/>
      <c r="U529" s="219">
        <f t="shared" si="123"/>
        <v>0</v>
      </c>
      <c r="V529" s="220">
        <f t="shared" si="123"/>
        <v>0</v>
      </c>
      <c r="W529" s="220">
        <f t="shared" si="123"/>
        <v>0</v>
      </c>
      <c r="X529" s="220">
        <f t="shared" si="123"/>
        <v>0</v>
      </c>
      <c r="Y529" s="221">
        <f t="shared" si="123"/>
        <v>0</v>
      </c>
      <c r="Z529" s="219">
        <f t="shared" si="124"/>
        <v>0</v>
      </c>
      <c r="AA529" s="220">
        <f t="shared" si="124"/>
        <v>0</v>
      </c>
      <c r="AB529" s="220">
        <f t="shared" si="124"/>
        <v>0</v>
      </c>
      <c r="AC529" s="220">
        <f t="shared" si="124"/>
        <v>0</v>
      </c>
      <c r="AD529" s="221">
        <f t="shared" si="124"/>
        <v>0</v>
      </c>
      <c r="AE529" s="252"/>
      <c r="AF529" s="252"/>
      <c r="AH529" s="251">
        <f t="shared" si="125"/>
        <v>0</v>
      </c>
      <c r="AI529" s="240"/>
      <c r="AJ529" s="240"/>
      <c r="AK529" s="240"/>
      <c r="AL529" s="241"/>
      <c r="AM529" s="254"/>
      <c r="AN529" s="262"/>
      <c r="AO529" s="249">
        <f t="shared" ref="AO529:AO576" si="127">SUM(AP529:AS529)</f>
        <v>0</v>
      </c>
      <c r="AP529" s="240"/>
      <c r="AQ529" s="240"/>
      <c r="AR529" s="240"/>
      <c r="AS529" s="243"/>
      <c r="AT529" s="214">
        <f t="shared" si="118"/>
        <v>0</v>
      </c>
      <c r="AU529" s="240"/>
      <c r="AV529" s="240"/>
      <c r="AW529" s="240"/>
      <c r="AX529" s="241"/>
      <c r="AY529" s="249">
        <f t="shared" ref="AY529:AY576" si="128">SUM(AZ529:BC529)</f>
        <v>0</v>
      </c>
      <c r="AZ529" s="240"/>
      <c r="BA529" s="240"/>
      <c r="BB529" s="240"/>
      <c r="BC529" s="247"/>
      <c r="BD529" s="254"/>
      <c r="BE529" s="252"/>
      <c r="BF529" s="249">
        <f t="shared" ref="BF529:BF576" si="129">SUM(BG529:BJ529)</f>
        <v>0</v>
      </c>
      <c r="BG529" s="240"/>
      <c r="BH529" s="240"/>
      <c r="BI529" s="240"/>
      <c r="BJ529" s="241"/>
      <c r="BK529" s="249">
        <f t="shared" ref="BK529:BK576" si="130">SUM(BL529:BO529)</f>
        <v>0</v>
      </c>
      <c r="BL529" s="240"/>
      <c r="BM529" s="240"/>
      <c r="BN529" s="240"/>
      <c r="BO529" s="247"/>
      <c r="BP529" s="223">
        <f t="shared" ref="BP529:BP576" si="131">SUM(BQ529:BT529)</f>
        <v>0</v>
      </c>
      <c r="BQ529" s="240"/>
      <c r="BR529" s="240"/>
      <c r="BS529" s="240"/>
      <c r="BT529" s="247"/>
      <c r="BU529" s="249">
        <f t="shared" ref="BU529:BU576" si="132">SUM(BV529:BY529)</f>
        <v>0</v>
      </c>
      <c r="BV529" s="240"/>
      <c r="BW529" s="240"/>
      <c r="BX529" s="240"/>
      <c r="BY529" s="247"/>
      <c r="CA529" s="222">
        <v>509</v>
      </c>
      <c r="CF529" s="216">
        <f t="shared" si="120"/>
        <v>0</v>
      </c>
    </row>
    <row r="530" spans="1:84" x14ac:dyDescent="0.15">
      <c r="A530" s="213">
        <f t="shared" si="126"/>
        <v>516</v>
      </c>
      <c r="B530" s="236"/>
      <c r="C530" s="140"/>
      <c r="D530" s="133"/>
      <c r="E530" s="134"/>
      <c r="F530" s="138"/>
      <c r="G530" s="224"/>
      <c r="H530" s="263"/>
      <c r="I530" s="230"/>
      <c r="J530" s="231"/>
      <c r="K530" s="234"/>
      <c r="L530" s="234"/>
      <c r="M530" s="234"/>
      <c r="N530" s="234"/>
      <c r="O530" s="234"/>
      <c r="P530" s="234"/>
      <c r="Q530" s="235"/>
      <c r="R530" s="255"/>
      <c r="S530" s="255"/>
      <c r="T530" s="261"/>
      <c r="U530" s="219">
        <f t="shared" si="123"/>
        <v>0</v>
      </c>
      <c r="V530" s="220">
        <f t="shared" si="123"/>
        <v>0</v>
      </c>
      <c r="W530" s="220">
        <f t="shared" si="123"/>
        <v>0</v>
      </c>
      <c r="X530" s="220">
        <f t="shared" si="123"/>
        <v>0</v>
      </c>
      <c r="Y530" s="221">
        <f t="shared" si="123"/>
        <v>0</v>
      </c>
      <c r="Z530" s="219">
        <f t="shared" si="124"/>
        <v>0</v>
      </c>
      <c r="AA530" s="220">
        <f t="shared" si="124"/>
        <v>0</v>
      </c>
      <c r="AB530" s="220">
        <f t="shared" si="124"/>
        <v>0</v>
      </c>
      <c r="AC530" s="220">
        <f t="shared" si="124"/>
        <v>0</v>
      </c>
      <c r="AD530" s="221">
        <f t="shared" si="124"/>
        <v>0</v>
      </c>
      <c r="AE530" s="252"/>
      <c r="AF530" s="252"/>
      <c r="AH530" s="251">
        <f t="shared" si="125"/>
        <v>0</v>
      </c>
      <c r="AI530" s="240"/>
      <c r="AJ530" s="240"/>
      <c r="AK530" s="240"/>
      <c r="AL530" s="241"/>
      <c r="AM530" s="254"/>
      <c r="AN530" s="262"/>
      <c r="AO530" s="249">
        <f t="shared" si="127"/>
        <v>0</v>
      </c>
      <c r="AP530" s="240"/>
      <c r="AQ530" s="240"/>
      <c r="AR530" s="240"/>
      <c r="AS530" s="243"/>
      <c r="AT530" s="214">
        <f t="shared" si="118"/>
        <v>0</v>
      </c>
      <c r="AU530" s="240"/>
      <c r="AV530" s="240"/>
      <c r="AW530" s="240"/>
      <c r="AX530" s="241"/>
      <c r="AY530" s="249">
        <f t="shared" si="128"/>
        <v>0</v>
      </c>
      <c r="AZ530" s="240"/>
      <c r="BA530" s="240"/>
      <c r="BB530" s="240"/>
      <c r="BC530" s="247"/>
      <c r="BD530" s="254"/>
      <c r="BE530" s="252"/>
      <c r="BF530" s="249">
        <f t="shared" si="129"/>
        <v>0</v>
      </c>
      <c r="BG530" s="240"/>
      <c r="BH530" s="240"/>
      <c r="BI530" s="240"/>
      <c r="BJ530" s="241"/>
      <c r="BK530" s="249">
        <f t="shared" si="130"/>
        <v>0</v>
      </c>
      <c r="BL530" s="240"/>
      <c r="BM530" s="240"/>
      <c r="BN530" s="240"/>
      <c r="BO530" s="247"/>
      <c r="BP530" s="223">
        <f t="shared" si="131"/>
        <v>0</v>
      </c>
      <c r="BQ530" s="240"/>
      <c r="BR530" s="240"/>
      <c r="BS530" s="240"/>
      <c r="BT530" s="247"/>
      <c r="BU530" s="249">
        <f t="shared" si="132"/>
        <v>0</v>
      </c>
      <c r="BV530" s="240"/>
      <c r="BW530" s="240"/>
      <c r="BX530" s="240"/>
      <c r="BY530" s="247"/>
      <c r="CA530" s="222">
        <v>510</v>
      </c>
      <c r="CF530" s="216">
        <f t="shared" si="120"/>
        <v>0</v>
      </c>
    </row>
    <row r="531" spans="1:84" x14ac:dyDescent="0.15">
      <c r="A531" s="213">
        <f t="shared" si="126"/>
        <v>517</v>
      </c>
      <c r="B531" s="236"/>
      <c r="C531" s="880"/>
      <c r="D531" s="133"/>
      <c r="E531" s="907"/>
      <c r="F531" s="135"/>
      <c r="G531" s="224"/>
      <c r="H531" s="263"/>
      <c r="I531" s="230"/>
      <c r="J531" s="231"/>
      <c r="K531" s="232"/>
      <c r="L531" s="232"/>
      <c r="M531" s="232"/>
      <c r="N531" s="232"/>
      <c r="O531" s="232"/>
      <c r="P531" s="232"/>
      <c r="Q531" s="233"/>
      <c r="R531" s="255"/>
      <c r="S531" s="255"/>
      <c r="T531" s="258"/>
      <c r="U531" s="214">
        <f t="shared" ref="U531:Y576" si="133">AH531+AO531</f>
        <v>0</v>
      </c>
      <c r="V531" s="218">
        <f t="shared" si="133"/>
        <v>0</v>
      </c>
      <c r="W531" s="218">
        <f t="shared" si="133"/>
        <v>0</v>
      </c>
      <c r="X531" s="218">
        <f t="shared" si="133"/>
        <v>0</v>
      </c>
      <c r="Y531" s="212">
        <f t="shared" si="133"/>
        <v>0</v>
      </c>
      <c r="Z531" s="214">
        <f t="shared" si="124"/>
        <v>0</v>
      </c>
      <c r="AA531" s="218">
        <f t="shared" si="124"/>
        <v>0</v>
      </c>
      <c r="AB531" s="218">
        <f t="shared" si="124"/>
        <v>0</v>
      </c>
      <c r="AC531" s="218">
        <f t="shared" si="124"/>
        <v>0</v>
      </c>
      <c r="AD531" s="212">
        <f t="shared" si="124"/>
        <v>0</v>
      </c>
      <c r="AE531" s="252"/>
      <c r="AF531" s="252"/>
      <c r="AH531" s="249">
        <f t="shared" si="125"/>
        <v>0</v>
      </c>
      <c r="AI531" s="238"/>
      <c r="AJ531" s="238"/>
      <c r="AK531" s="238"/>
      <c r="AL531" s="239"/>
      <c r="AM531" s="254"/>
      <c r="AN531" s="262"/>
      <c r="AO531" s="249">
        <f t="shared" si="127"/>
        <v>0</v>
      </c>
      <c r="AP531" s="238"/>
      <c r="AQ531" s="238"/>
      <c r="AR531" s="238"/>
      <c r="AS531" s="242"/>
      <c r="AT531" s="214">
        <f t="shared" si="118"/>
        <v>0</v>
      </c>
      <c r="AU531" s="238"/>
      <c r="AV531" s="238"/>
      <c r="AW531" s="238"/>
      <c r="AX531" s="239"/>
      <c r="AY531" s="249">
        <f t="shared" si="128"/>
        <v>0</v>
      </c>
      <c r="AZ531" s="238"/>
      <c r="BA531" s="238"/>
      <c r="BB531" s="238"/>
      <c r="BC531" s="246"/>
      <c r="BD531" s="254"/>
      <c r="BE531" s="252"/>
      <c r="BF531" s="249">
        <f t="shared" si="129"/>
        <v>0</v>
      </c>
      <c r="BG531" s="238"/>
      <c r="BH531" s="238"/>
      <c r="BI531" s="238"/>
      <c r="BJ531" s="239"/>
      <c r="BK531" s="249">
        <f t="shared" si="130"/>
        <v>0</v>
      </c>
      <c r="BL531" s="238"/>
      <c r="BM531" s="238"/>
      <c r="BN531" s="238"/>
      <c r="BO531" s="246"/>
      <c r="BP531" s="223">
        <f t="shared" si="131"/>
        <v>0</v>
      </c>
      <c r="BQ531" s="238"/>
      <c r="BR531" s="238"/>
      <c r="BS531" s="238"/>
      <c r="BT531" s="246"/>
      <c r="BU531" s="249">
        <f t="shared" si="132"/>
        <v>0</v>
      </c>
      <c r="BV531" s="238"/>
      <c r="BW531" s="238"/>
      <c r="BX531" s="238"/>
      <c r="BY531" s="246"/>
      <c r="CA531" s="222"/>
      <c r="CF531" s="216">
        <f t="shared" si="120"/>
        <v>0</v>
      </c>
    </row>
    <row r="532" spans="1:84" x14ac:dyDescent="0.15">
      <c r="A532" s="213">
        <f t="shared" si="126"/>
        <v>518</v>
      </c>
      <c r="B532" s="236"/>
      <c r="C532" s="918"/>
      <c r="D532" s="919"/>
      <c r="E532" s="134"/>
      <c r="F532" s="135"/>
      <c r="G532" s="225"/>
      <c r="H532" s="263"/>
      <c r="I532" s="230"/>
      <c r="J532" s="231"/>
      <c r="K532" s="791"/>
      <c r="L532" s="791"/>
      <c r="M532" s="232"/>
      <c r="N532" s="232"/>
      <c r="O532" s="232"/>
      <c r="P532" s="232"/>
      <c r="Q532" s="233"/>
      <c r="R532" s="255"/>
      <c r="S532" s="255"/>
      <c r="T532" s="284"/>
      <c r="U532" s="214">
        <f t="shared" si="133"/>
        <v>0</v>
      </c>
      <c r="V532" s="218">
        <f t="shared" si="133"/>
        <v>0</v>
      </c>
      <c r="W532" s="218">
        <f t="shared" si="133"/>
        <v>0</v>
      </c>
      <c r="X532" s="218">
        <f t="shared" si="133"/>
        <v>0</v>
      </c>
      <c r="Y532" s="212">
        <f t="shared" si="133"/>
        <v>0</v>
      </c>
      <c r="Z532" s="214">
        <f t="shared" si="124"/>
        <v>0</v>
      </c>
      <c r="AA532" s="218">
        <f t="shared" si="124"/>
        <v>0</v>
      </c>
      <c r="AB532" s="218">
        <f t="shared" si="124"/>
        <v>0</v>
      </c>
      <c r="AC532" s="218">
        <f t="shared" si="124"/>
        <v>0</v>
      </c>
      <c r="AD532" s="212">
        <f t="shared" si="124"/>
        <v>0</v>
      </c>
      <c r="AE532" s="252"/>
      <c r="AF532" s="252"/>
      <c r="AH532" s="249">
        <f t="shared" si="125"/>
        <v>0</v>
      </c>
      <c r="AI532" s="238"/>
      <c r="AJ532" s="238"/>
      <c r="AK532" s="238"/>
      <c r="AL532" s="239"/>
      <c r="AM532" s="254"/>
      <c r="AN532" s="262"/>
      <c r="AO532" s="249">
        <f t="shared" si="127"/>
        <v>0</v>
      </c>
      <c r="AP532" s="238"/>
      <c r="AQ532" s="238"/>
      <c r="AR532" s="238"/>
      <c r="AS532" s="242"/>
      <c r="AT532" s="214">
        <f t="shared" ref="AT532:AT553" si="134">SUM(AU532:AX532)</f>
        <v>0</v>
      </c>
      <c r="AU532" s="238"/>
      <c r="AV532" s="238"/>
      <c r="AW532" s="238"/>
      <c r="AX532" s="239"/>
      <c r="AY532" s="249">
        <f t="shared" si="128"/>
        <v>0</v>
      </c>
      <c r="AZ532" s="238"/>
      <c r="BA532" s="238"/>
      <c r="BB532" s="238"/>
      <c r="BC532" s="246"/>
      <c r="BD532" s="254"/>
      <c r="BE532" s="252"/>
      <c r="BF532" s="249">
        <f t="shared" si="129"/>
        <v>0</v>
      </c>
      <c r="BG532" s="238"/>
      <c r="BH532" s="238"/>
      <c r="BI532" s="238"/>
      <c r="BJ532" s="239"/>
      <c r="BK532" s="249">
        <f t="shared" si="130"/>
        <v>0</v>
      </c>
      <c r="BL532" s="238"/>
      <c r="BM532" s="238"/>
      <c r="BN532" s="238"/>
      <c r="BO532" s="246"/>
      <c r="BP532" s="223">
        <f t="shared" si="131"/>
        <v>0</v>
      </c>
      <c r="BQ532" s="238"/>
      <c r="BR532" s="238"/>
      <c r="BS532" s="238"/>
      <c r="BT532" s="246"/>
      <c r="BU532" s="249">
        <f t="shared" si="132"/>
        <v>0</v>
      </c>
      <c r="BV532" s="238"/>
      <c r="BW532" s="238"/>
      <c r="BX532" s="238"/>
      <c r="BY532" s="246"/>
      <c r="CA532" s="222"/>
      <c r="CF532" s="216">
        <f t="shared" si="120"/>
        <v>0</v>
      </c>
    </row>
    <row r="533" spans="1:84" x14ac:dyDescent="0.15">
      <c r="A533" s="213">
        <f t="shared" si="126"/>
        <v>519</v>
      </c>
      <c r="B533" s="236"/>
      <c r="C533" s="136"/>
      <c r="D533" s="133"/>
      <c r="E533" s="127"/>
      <c r="F533" s="135"/>
      <c r="G533" s="224"/>
      <c r="H533" s="263"/>
      <c r="I533" s="230"/>
      <c r="J533" s="231"/>
      <c r="K533" s="232"/>
      <c r="L533" s="232"/>
      <c r="M533" s="232"/>
      <c r="N533" s="232"/>
      <c r="O533" s="232"/>
      <c r="P533" s="232"/>
      <c r="Q533" s="233"/>
      <c r="R533" s="255"/>
      <c r="S533" s="255"/>
      <c r="T533" s="258"/>
      <c r="U533" s="214">
        <f t="shared" si="133"/>
        <v>0</v>
      </c>
      <c r="V533" s="218">
        <f t="shared" si="133"/>
        <v>0</v>
      </c>
      <c r="W533" s="218">
        <f t="shared" si="133"/>
        <v>0</v>
      </c>
      <c r="X533" s="218">
        <f t="shared" si="133"/>
        <v>0</v>
      </c>
      <c r="Y533" s="212">
        <f t="shared" si="133"/>
        <v>0</v>
      </c>
      <c r="Z533" s="214">
        <f t="shared" si="124"/>
        <v>0</v>
      </c>
      <c r="AA533" s="218">
        <f t="shared" si="124"/>
        <v>0</v>
      </c>
      <c r="AB533" s="218">
        <f t="shared" si="124"/>
        <v>0</v>
      </c>
      <c r="AC533" s="218">
        <f t="shared" si="124"/>
        <v>0</v>
      </c>
      <c r="AD533" s="212">
        <f t="shared" si="124"/>
        <v>0</v>
      </c>
      <c r="AE533" s="252"/>
      <c r="AF533" s="252"/>
      <c r="AH533" s="249">
        <f t="shared" si="125"/>
        <v>0</v>
      </c>
      <c r="AI533" s="238"/>
      <c r="AJ533" s="238"/>
      <c r="AK533" s="238"/>
      <c r="AL533" s="239"/>
      <c r="AM533" s="254"/>
      <c r="AN533" s="262"/>
      <c r="AO533" s="249">
        <f t="shared" si="127"/>
        <v>0</v>
      </c>
      <c r="AP533" s="238"/>
      <c r="AQ533" s="238"/>
      <c r="AR533" s="238"/>
      <c r="AS533" s="242"/>
      <c r="AT533" s="214">
        <f t="shared" si="134"/>
        <v>0</v>
      </c>
      <c r="AU533" s="238"/>
      <c r="AV533" s="238"/>
      <c r="AW533" s="238"/>
      <c r="AX533" s="239"/>
      <c r="AY533" s="249">
        <f t="shared" si="128"/>
        <v>0</v>
      </c>
      <c r="AZ533" s="238"/>
      <c r="BA533" s="238"/>
      <c r="BB533" s="238"/>
      <c r="BC533" s="246"/>
      <c r="BD533" s="254"/>
      <c r="BE533" s="252"/>
      <c r="BF533" s="249">
        <f t="shared" si="129"/>
        <v>0</v>
      </c>
      <c r="BG533" s="238"/>
      <c r="BH533" s="238"/>
      <c r="BI533" s="238"/>
      <c r="BJ533" s="239"/>
      <c r="BK533" s="249">
        <f t="shared" si="130"/>
        <v>0</v>
      </c>
      <c r="BL533" s="238"/>
      <c r="BM533" s="238"/>
      <c r="BN533" s="238"/>
      <c r="BO533" s="246"/>
      <c r="BP533" s="223">
        <f t="shared" si="131"/>
        <v>0</v>
      </c>
      <c r="BQ533" s="238"/>
      <c r="BR533" s="238"/>
      <c r="BS533" s="238"/>
      <c r="BT533" s="246"/>
      <c r="BU533" s="249">
        <f t="shared" si="132"/>
        <v>0</v>
      </c>
      <c r="BV533" s="238"/>
      <c r="BW533" s="238"/>
      <c r="BX533" s="238"/>
      <c r="BY533" s="246"/>
      <c r="CA533" s="222"/>
      <c r="CF533" s="216">
        <f t="shared" si="120"/>
        <v>0</v>
      </c>
    </row>
    <row r="534" spans="1:84" x14ac:dyDescent="0.15">
      <c r="A534" s="213">
        <f t="shared" si="126"/>
        <v>520</v>
      </c>
      <c r="B534" s="236"/>
      <c r="C534" s="136"/>
      <c r="D534" s="133"/>
      <c r="E534" s="127"/>
      <c r="F534" s="135"/>
      <c r="G534" s="224"/>
      <c r="H534" s="263"/>
      <c r="I534" s="230"/>
      <c r="J534" s="231"/>
      <c r="K534" s="232"/>
      <c r="L534" s="232"/>
      <c r="M534" s="232"/>
      <c r="N534" s="232"/>
      <c r="O534" s="232"/>
      <c r="P534" s="232"/>
      <c r="Q534" s="233"/>
      <c r="R534" s="255"/>
      <c r="S534" s="255"/>
      <c r="T534" s="258"/>
      <c r="U534" s="214">
        <f t="shared" si="133"/>
        <v>0</v>
      </c>
      <c r="V534" s="218">
        <f t="shared" si="133"/>
        <v>0</v>
      </c>
      <c r="W534" s="218">
        <f t="shared" si="133"/>
        <v>0</v>
      </c>
      <c r="X534" s="218">
        <f t="shared" si="133"/>
        <v>0</v>
      </c>
      <c r="Y534" s="212">
        <f t="shared" si="133"/>
        <v>0</v>
      </c>
      <c r="Z534" s="214">
        <f t="shared" si="124"/>
        <v>0</v>
      </c>
      <c r="AA534" s="218">
        <f t="shared" si="124"/>
        <v>0</v>
      </c>
      <c r="AB534" s="218">
        <f t="shared" si="124"/>
        <v>0</v>
      </c>
      <c r="AC534" s="218">
        <f t="shared" si="124"/>
        <v>0</v>
      </c>
      <c r="AD534" s="212">
        <f t="shared" si="124"/>
        <v>0</v>
      </c>
      <c r="AE534" s="252"/>
      <c r="AF534" s="252"/>
      <c r="AH534" s="249">
        <f t="shared" si="125"/>
        <v>0</v>
      </c>
      <c r="AI534" s="238"/>
      <c r="AJ534" s="238"/>
      <c r="AK534" s="238"/>
      <c r="AL534" s="239"/>
      <c r="AM534" s="254"/>
      <c r="AN534" s="262"/>
      <c r="AO534" s="249">
        <f t="shared" si="127"/>
        <v>0</v>
      </c>
      <c r="AP534" s="238"/>
      <c r="AQ534" s="238"/>
      <c r="AR534" s="238"/>
      <c r="AS534" s="242"/>
      <c r="AT534" s="214">
        <f t="shared" si="134"/>
        <v>0</v>
      </c>
      <c r="AU534" s="238"/>
      <c r="AV534" s="238"/>
      <c r="AW534" s="238"/>
      <c r="AX534" s="239"/>
      <c r="AY534" s="249">
        <f t="shared" si="128"/>
        <v>0</v>
      </c>
      <c r="AZ534" s="238"/>
      <c r="BA534" s="238"/>
      <c r="BB534" s="238"/>
      <c r="BC534" s="246"/>
      <c r="BD534" s="254"/>
      <c r="BE534" s="252"/>
      <c r="BF534" s="249">
        <f t="shared" si="129"/>
        <v>0</v>
      </c>
      <c r="BG534" s="238"/>
      <c r="BH534" s="238"/>
      <c r="BI534" s="238"/>
      <c r="BJ534" s="239"/>
      <c r="BK534" s="249">
        <f t="shared" si="130"/>
        <v>0</v>
      </c>
      <c r="BL534" s="238"/>
      <c r="BM534" s="238"/>
      <c r="BN534" s="238"/>
      <c r="BO534" s="246"/>
      <c r="BP534" s="223">
        <f t="shared" si="131"/>
        <v>0</v>
      </c>
      <c r="BQ534" s="238"/>
      <c r="BR534" s="238"/>
      <c r="BS534" s="238"/>
      <c r="BT534" s="246"/>
      <c r="BU534" s="249">
        <f t="shared" si="132"/>
        <v>0</v>
      </c>
      <c r="BV534" s="238"/>
      <c r="BW534" s="238"/>
      <c r="BX534" s="238"/>
      <c r="BY534" s="246"/>
      <c r="CA534" s="222"/>
      <c r="CF534" s="216">
        <f t="shared" si="120"/>
        <v>0</v>
      </c>
    </row>
    <row r="535" spans="1:84" x14ac:dyDescent="0.15">
      <c r="A535" s="213">
        <f t="shared" si="126"/>
        <v>521</v>
      </c>
      <c r="B535" s="236"/>
      <c r="C535" s="136"/>
      <c r="D535" s="133"/>
      <c r="E535" s="127"/>
      <c r="F535" s="135"/>
      <c r="G535" s="224"/>
      <c r="H535" s="263"/>
      <c r="I535" s="230"/>
      <c r="J535" s="231"/>
      <c r="K535" s="232"/>
      <c r="L535" s="232"/>
      <c r="M535" s="232"/>
      <c r="N535" s="232"/>
      <c r="O535" s="232"/>
      <c r="P535" s="232"/>
      <c r="Q535" s="233"/>
      <c r="R535" s="255"/>
      <c r="S535" s="255"/>
      <c r="T535" s="258"/>
      <c r="U535" s="214">
        <f t="shared" si="133"/>
        <v>0</v>
      </c>
      <c r="V535" s="218">
        <f t="shared" si="133"/>
        <v>0</v>
      </c>
      <c r="W535" s="218">
        <f t="shared" si="133"/>
        <v>0</v>
      </c>
      <c r="X535" s="218">
        <f t="shared" si="133"/>
        <v>0</v>
      </c>
      <c r="Y535" s="212">
        <f t="shared" si="133"/>
        <v>0</v>
      </c>
      <c r="Z535" s="214">
        <f t="shared" si="124"/>
        <v>0</v>
      </c>
      <c r="AA535" s="218">
        <f t="shared" si="124"/>
        <v>0</v>
      </c>
      <c r="AB535" s="218">
        <f t="shared" si="124"/>
        <v>0</v>
      </c>
      <c r="AC535" s="218">
        <f t="shared" si="124"/>
        <v>0</v>
      </c>
      <c r="AD535" s="212">
        <f t="shared" si="124"/>
        <v>0</v>
      </c>
      <c r="AE535" s="252"/>
      <c r="AF535" s="252"/>
      <c r="AH535" s="249">
        <f t="shared" si="125"/>
        <v>0</v>
      </c>
      <c r="AI535" s="238"/>
      <c r="AJ535" s="238"/>
      <c r="AK535" s="238"/>
      <c r="AL535" s="239"/>
      <c r="AM535" s="254"/>
      <c r="AN535" s="262"/>
      <c r="AO535" s="249">
        <f t="shared" si="127"/>
        <v>0</v>
      </c>
      <c r="AP535" s="238"/>
      <c r="AQ535" s="238"/>
      <c r="AR535" s="238"/>
      <c r="AS535" s="242"/>
      <c r="AT535" s="214">
        <f t="shared" si="134"/>
        <v>0</v>
      </c>
      <c r="AU535" s="238"/>
      <c r="AV535" s="238"/>
      <c r="AW535" s="238"/>
      <c r="AX535" s="239"/>
      <c r="AY535" s="249">
        <f t="shared" si="128"/>
        <v>0</v>
      </c>
      <c r="AZ535" s="238"/>
      <c r="BA535" s="238"/>
      <c r="BB535" s="238"/>
      <c r="BC535" s="246"/>
      <c r="BD535" s="254"/>
      <c r="BE535" s="252"/>
      <c r="BF535" s="249">
        <f t="shared" si="129"/>
        <v>0</v>
      </c>
      <c r="BG535" s="238"/>
      <c r="BH535" s="238"/>
      <c r="BI535" s="238"/>
      <c r="BJ535" s="239"/>
      <c r="BK535" s="249">
        <f t="shared" si="130"/>
        <v>0</v>
      </c>
      <c r="BL535" s="238"/>
      <c r="BM535" s="238"/>
      <c r="BN535" s="238"/>
      <c r="BO535" s="246"/>
      <c r="BP535" s="223">
        <f t="shared" si="131"/>
        <v>0</v>
      </c>
      <c r="BQ535" s="238"/>
      <c r="BR535" s="238"/>
      <c r="BS535" s="238"/>
      <c r="BT535" s="246"/>
      <c r="BU535" s="249">
        <f t="shared" si="132"/>
        <v>0</v>
      </c>
      <c r="BV535" s="238"/>
      <c r="BW535" s="238"/>
      <c r="BX535" s="238"/>
      <c r="BY535" s="246"/>
      <c r="CA535" s="222"/>
      <c r="CF535" s="216">
        <f t="shared" si="120"/>
        <v>0</v>
      </c>
    </row>
    <row r="536" spans="1:84" x14ac:dyDescent="0.15">
      <c r="A536" s="213">
        <f t="shared" si="126"/>
        <v>522</v>
      </c>
      <c r="B536" s="236"/>
      <c r="C536" s="136"/>
      <c r="D536" s="133"/>
      <c r="E536" s="127"/>
      <c r="F536" s="135"/>
      <c r="G536" s="224"/>
      <c r="H536" s="263"/>
      <c r="I536" s="230"/>
      <c r="J536" s="231"/>
      <c r="K536" s="232"/>
      <c r="L536" s="232"/>
      <c r="M536" s="232"/>
      <c r="N536" s="232"/>
      <c r="O536" s="232"/>
      <c r="P536" s="232"/>
      <c r="Q536" s="233"/>
      <c r="R536" s="255"/>
      <c r="S536" s="255"/>
      <c r="T536" s="258"/>
      <c r="U536" s="214">
        <f t="shared" si="133"/>
        <v>0</v>
      </c>
      <c r="V536" s="218">
        <f t="shared" si="133"/>
        <v>0</v>
      </c>
      <c r="W536" s="218">
        <f t="shared" si="133"/>
        <v>0</v>
      </c>
      <c r="X536" s="218">
        <f t="shared" si="133"/>
        <v>0</v>
      </c>
      <c r="Y536" s="212">
        <f t="shared" si="133"/>
        <v>0</v>
      </c>
      <c r="Z536" s="214">
        <f t="shared" si="124"/>
        <v>0</v>
      </c>
      <c r="AA536" s="218">
        <f t="shared" si="124"/>
        <v>0</v>
      </c>
      <c r="AB536" s="218">
        <f t="shared" si="124"/>
        <v>0</v>
      </c>
      <c r="AC536" s="218">
        <f t="shared" si="124"/>
        <v>0</v>
      </c>
      <c r="AD536" s="212">
        <f t="shared" si="124"/>
        <v>0</v>
      </c>
      <c r="AE536" s="252"/>
      <c r="AF536" s="252"/>
      <c r="AH536" s="249">
        <f t="shared" si="125"/>
        <v>0</v>
      </c>
      <c r="AI536" s="238"/>
      <c r="AJ536" s="238"/>
      <c r="AK536" s="238"/>
      <c r="AL536" s="239"/>
      <c r="AM536" s="254"/>
      <c r="AN536" s="262"/>
      <c r="AO536" s="249">
        <f t="shared" si="127"/>
        <v>0</v>
      </c>
      <c r="AP536" s="238"/>
      <c r="AQ536" s="238"/>
      <c r="AR536" s="238"/>
      <c r="AS536" s="242"/>
      <c r="AT536" s="214">
        <f t="shared" si="134"/>
        <v>0</v>
      </c>
      <c r="AU536" s="238"/>
      <c r="AV536" s="238"/>
      <c r="AW536" s="238"/>
      <c r="AX536" s="239"/>
      <c r="AY536" s="249">
        <f t="shared" si="128"/>
        <v>0</v>
      </c>
      <c r="AZ536" s="238"/>
      <c r="BA536" s="238"/>
      <c r="BB536" s="238"/>
      <c r="BC536" s="246"/>
      <c r="BD536" s="254"/>
      <c r="BE536" s="252"/>
      <c r="BF536" s="249">
        <f t="shared" si="129"/>
        <v>0</v>
      </c>
      <c r="BG536" s="238"/>
      <c r="BH536" s="238"/>
      <c r="BI536" s="238"/>
      <c r="BJ536" s="239"/>
      <c r="BK536" s="249">
        <f t="shared" si="130"/>
        <v>0</v>
      </c>
      <c r="BL536" s="238"/>
      <c r="BM536" s="238"/>
      <c r="BN536" s="238"/>
      <c r="BO536" s="246"/>
      <c r="BP536" s="223">
        <f t="shared" si="131"/>
        <v>0</v>
      </c>
      <c r="BQ536" s="238"/>
      <c r="BR536" s="238"/>
      <c r="BS536" s="238"/>
      <c r="BT536" s="246"/>
      <c r="BU536" s="249">
        <f t="shared" si="132"/>
        <v>0</v>
      </c>
      <c r="BV536" s="238"/>
      <c r="BW536" s="238"/>
      <c r="BX536" s="238"/>
      <c r="BY536" s="246"/>
      <c r="CA536" s="222"/>
      <c r="CF536" s="216">
        <f t="shared" si="120"/>
        <v>0</v>
      </c>
    </row>
    <row r="537" spans="1:84" x14ac:dyDescent="0.15">
      <c r="A537" s="213">
        <f t="shared" si="126"/>
        <v>523</v>
      </c>
      <c r="B537" s="236"/>
      <c r="C537" s="136"/>
      <c r="D537" s="133"/>
      <c r="E537" s="127"/>
      <c r="F537" s="135"/>
      <c r="G537" s="224"/>
      <c r="H537" s="263"/>
      <c r="I537" s="230"/>
      <c r="J537" s="231"/>
      <c r="K537" s="232"/>
      <c r="L537" s="232"/>
      <c r="M537" s="232"/>
      <c r="N537" s="232"/>
      <c r="O537" s="232"/>
      <c r="P537" s="232"/>
      <c r="Q537" s="233"/>
      <c r="R537" s="255"/>
      <c r="S537" s="255"/>
      <c r="T537" s="258"/>
      <c r="U537" s="214">
        <f t="shared" si="133"/>
        <v>0</v>
      </c>
      <c r="V537" s="218">
        <f t="shared" si="133"/>
        <v>0</v>
      </c>
      <c r="W537" s="218">
        <f t="shared" si="133"/>
        <v>0</v>
      </c>
      <c r="X537" s="218">
        <f t="shared" si="133"/>
        <v>0</v>
      </c>
      <c r="Y537" s="212">
        <f t="shared" si="133"/>
        <v>0</v>
      </c>
      <c r="Z537" s="214">
        <f t="shared" si="124"/>
        <v>0</v>
      </c>
      <c r="AA537" s="218">
        <f t="shared" si="124"/>
        <v>0</v>
      </c>
      <c r="AB537" s="218">
        <f t="shared" si="124"/>
        <v>0</v>
      </c>
      <c r="AC537" s="218">
        <f t="shared" si="124"/>
        <v>0</v>
      </c>
      <c r="AD537" s="212">
        <f t="shared" si="124"/>
        <v>0</v>
      </c>
      <c r="AE537" s="252"/>
      <c r="AF537" s="252"/>
      <c r="AH537" s="249">
        <f t="shared" si="125"/>
        <v>0</v>
      </c>
      <c r="AI537" s="238"/>
      <c r="AJ537" s="238"/>
      <c r="AK537" s="238"/>
      <c r="AL537" s="239"/>
      <c r="AM537" s="254"/>
      <c r="AN537" s="262"/>
      <c r="AO537" s="249">
        <f t="shared" si="127"/>
        <v>0</v>
      </c>
      <c r="AP537" s="238"/>
      <c r="AQ537" s="238"/>
      <c r="AR537" s="238"/>
      <c r="AS537" s="242"/>
      <c r="AT537" s="214">
        <f t="shared" si="134"/>
        <v>0</v>
      </c>
      <c r="AU537" s="238"/>
      <c r="AV537" s="238"/>
      <c r="AW537" s="238"/>
      <c r="AX537" s="239"/>
      <c r="AY537" s="249">
        <f t="shared" si="128"/>
        <v>0</v>
      </c>
      <c r="AZ537" s="238"/>
      <c r="BA537" s="238"/>
      <c r="BB537" s="238"/>
      <c r="BC537" s="246"/>
      <c r="BD537" s="254"/>
      <c r="BE537" s="252"/>
      <c r="BF537" s="249">
        <f t="shared" si="129"/>
        <v>0</v>
      </c>
      <c r="BG537" s="238"/>
      <c r="BH537" s="238"/>
      <c r="BI537" s="238"/>
      <c r="BJ537" s="239"/>
      <c r="BK537" s="249">
        <f t="shared" si="130"/>
        <v>0</v>
      </c>
      <c r="BL537" s="238"/>
      <c r="BM537" s="238"/>
      <c r="BN537" s="238"/>
      <c r="BO537" s="246"/>
      <c r="BP537" s="223">
        <f t="shared" si="131"/>
        <v>0</v>
      </c>
      <c r="BQ537" s="238"/>
      <c r="BR537" s="238"/>
      <c r="BS537" s="238"/>
      <c r="BT537" s="246"/>
      <c r="BU537" s="249">
        <f t="shared" si="132"/>
        <v>0</v>
      </c>
      <c r="BV537" s="238"/>
      <c r="BW537" s="238"/>
      <c r="BX537" s="238"/>
      <c r="BY537" s="246"/>
      <c r="CA537" s="222"/>
      <c r="CF537" s="216">
        <f t="shared" si="120"/>
        <v>0</v>
      </c>
    </row>
    <row r="538" spans="1:84" x14ac:dyDescent="0.15">
      <c r="A538" s="213"/>
      <c r="B538" s="236"/>
      <c r="C538" s="136"/>
      <c r="D538" s="133"/>
      <c r="E538" s="127"/>
      <c r="F538" s="135"/>
      <c r="G538" s="224"/>
      <c r="H538" s="263"/>
      <c r="I538" s="230"/>
      <c r="J538" s="231"/>
      <c r="K538" s="232"/>
      <c r="L538" s="232"/>
      <c r="M538" s="232"/>
      <c r="N538" s="232"/>
      <c r="O538" s="232"/>
      <c r="P538" s="232"/>
      <c r="Q538" s="233"/>
      <c r="R538" s="255"/>
      <c r="S538" s="255"/>
      <c r="T538" s="258"/>
      <c r="U538" s="214">
        <f t="shared" si="133"/>
        <v>0</v>
      </c>
      <c r="V538" s="218">
        <f t="shared" si="133"/>
        <v>0</v>
      </c>
      <c r="W538" s="218">
        <f t="shared" si="133"/>
        <v>0</v>
      </c>
      <c r="X538" s="218">
        <f t="shared" si="133"/>
        <v>0</v>
      </c>
      <c r="Y538" s="212">
        <f t="shared" si="133"/>
        <v>0</v>
      </c>
      <c r="Z538" s="214">
        <f t="shared" si="124"/>
        <v>0</v>
      </c>
      <c r="AA538" s="218">
        <f t="shared" si="124"/>
        <v>0</v>
      </c>
      <c r="AB538" s="218">
        <f t="shared" si="124"/>
        <v>0</v>
      </c>
      <c r="AC538" s="218">
        <f t="shared" si="124"/>
        <v>0</v>
      </c>
      <c r="AD538" s="212">
        <f t="shared" si="124"/>
        <v>0</v>
      </c>
      <c r="AE538" s="252"/>
      <c r="AF538" s="252"/>
      <c r="AH538" s="249">
        <f t="shared" si="125"/>
        <v>0</v>
      </c>
      <c r="AI538" s="238"/>
      <c r="AJ538" s="238"/>
      <c r="AK538" s="238"/>
      <c r="AL538" s="239"/>
      <c r="AM538" s="254"/>
      <c r="AN538" s="262"/>
      <c r="AO538" s="249">
        <f t="shared" si="127"/>
        <v>0</v>
      </c>
      <c r="AP538" s="238"/>
      <c r="AQ538" s="238"/>
      <c r="AR538" s="238"/>
      <c r="AS538" s="242"/>
      <c r="AT538" s="214">
        <f t="shared" si="134"/>
        <v>0</v>
      </c>
      <c r="AU538" s="238"/>
      <c r="AV538" s="238"/>
      <c r="AW538" s="238"/>
      <c r="AX538" s="239"/>
      <c r="AY538" s="249">
        <f t="shared" si="128"/>
        <v>0</v>
      </c>
      <c r="AZ538" s="238"/>
      <c r="BA538" s="238"/>
      <c r="BB538" s="238"/>
      <c r="BC538" s="246"/>
      <c r="BD538" s="254"/>
      <c r="BE538" s="252"/>
      <c r="BF538" s="249">
        <f t="shared" si="129"/>
        <v>0</v>
      </c>
      <c r="BG538" s="238"/>
      <c r="BH538" s="238"/>
      <c r="BI538" s="238"/>
      <c r="BJ538" s="239"/>
      <c r="BK538" s="249">
        <f t="shared" si="130"/>
        <v>0</v>
      </c>
      <c r="BL538" s="238"/>
      <c r="BM538" s="238"/>
      <c r="BN538" s="238"/>
      <c r="BO538" s="246"/>
      <c r="BP538" s="223">
        <f t="shared" si="131"/>
        <v>0</v>
      </c>
      <c r="BQ538" s="238"/>
      <c r="BR538" s="238"/>
      <c r="BS538" s="238"/>
      <c r="BT538" s="246"/>
      <c r="BU538" s="249">
        <f t="shared" si="132"/>
        <v>0</v>
      </c>
      <c r="BV538" s="238"/>
      <c r="BW538" s="238"/>
      <c r="BX538" s="238"/>
      <c r="BY538" s="246"/>
      <c r="CA538" s="222"/>
      <c r="CF538" s="216">
        <f t="shared" si="120"/>
        <v>0</v>
      </c>
    </row>
    <row r="539" spans="1:84" x14ac:dyDescent="0.15">
      <c r="A539" s="213"/>
      <c r="B539" s="236"/>
      <c r="C539" s="136"/>
      <c r="D539" s="133"/>
      <c r="E539" s="127"/>
      <c r="F539" s="135"/>
      <c r="G539" s="224"/>
      <c r="H539" s="263"/>
      <c r="I539" s="230"/>
      <c r="J539" s="231"/>
      <c r="K539" s="232"/>
      <c r="L539" s="232"/>
      <c r="M539" s="232"/>
      <c r="N539" s="232"/>
      <c r="O539" s="232"/>
      <c r="P539" s="232"/>
      <c r="Q539" s="233"/>
      <c r="R539" s="255"/>
      <c r="S539" s="255"/>
      <c r="T539" s="258"/>
      <c r="U539" s="214">
        <f t="shared" si="133"/>
        <v>0</v>
      </c>
      <c r="V539" s="218">
        <f t="shared" si="133"/>
        <v>0</v>
      </c>
      <c r="W539" s="218">
        <f t="shared" si="133"/>
        <v>0</v>
      </c>
      <c r="X539" s="218">
        <f t="shared" si="133"/>
        <v>0</v>
      </c>
      <c r="Y539" s="212">
        <f t="shared" si="133"/>
        <v>0</v>
      </c>
      <c r="Z539" s="214">
        <f t="shared" si="124"/>
        <v>0</v>
      </c>
      <c r="AA539" s="218">
        <f t="shared" si="124"/>
        <v>0</v>
      </c>
      <c r="AB539" s="218">
        <f t="shared" si="124"/>
        <v>0</v>
      </c>
      <c r="AC539" s="218">
        <f t="shared" si="124"/>
        <v>0</v>
      </c>
      <c r="AD539" s="212">
        <f t="shared" si="124"/>
        <v>0</v>
      </c>
      <c r="AE539" s="252"/>
      <c r="AF539" s="252"/>
      <c r="AH539" s="249">
        <f t="shared" si="125"/>
        <v>0</v>
      </c>
      <c r="AI539" s="238"/>
      <c r="AJ539" s="238"/>
      <c r="AK539" s="238"/>
      <c r="AL539" s="239"/>
      <c r="AM539" s="254"/>
      <c r="AN539" s="262"/>
      <c r="AO539" s="249">
        <f t="shared" si="127"/>
        <v>0</v>
      </c>
      <c r="AP539" s="238"/>
      <c r="AQ539" s="238"/>
      <c r="AR539" s="238"/>
      <c r="AS539" s="242"/>
      <c r="AT539" s="214">
        <f t="shared" si="134"/>
        <v>0</v>
      </c>
      <c r="AU539" s="238"/>
      <c r="AV539" s="238"/>
      <c r="AW539" s="238"/>
      <c r="AX539" s="239"/>
      <c r="AY539" s="249">
        <f t="shared" si="128"/>
        <v>0</v>
      </c>
      <c r="AZ539" s="238"/>
      <c r="BA539" s="238"/>
      <c r="BB539" s="238"/>
      <c r="BC539" s="246"/>
      <c r="BD539" s="254"/>
      <c r="BE539" s="252"/>
      <c r="BF539" s="249">
        <f t="shared" si="129"/>
        <v>0</v>
      </c>
      <c r="BG539" s="238"/>
      <c r="BH539" s="238"/>
      <c r="BI539" s="238"/>
      <c r="BJ539" s="239"/>
      <c r="BK539" s="249">
        <f t="shared" si="130"/>
        <v>0</v>
      </c>
      <c r="BL539" s="238"/>
      <c r="BM539" s="238"/>
      <c r="BN539" s="238"/>
      <c r="BO539" s="246"/>
      <c r="BP539" s="223">
        <f t="shared" si="131"/>
        <v>0</v>
      </c>
      <c r="BQ539" s="238"/>
      <c r="BR539" s="238"/>
      <c r="BS539" s="238"/>
      <c r="BT539" s="246"/>
      <c r="BU539" s="249">
        <f t="shared" si="132"/>
        <v>0</v>
      </c>
      <c r="BV539" s="238"/>
      <c r="BW539" s="238"/>
      <c r="BX539" s="238"/>
      <c r="BY539" s="246"/>
      <c r="CA539" s="222"/>
      <c r="CF539" s="216">
        <f t="shared" si="120"/>
        <v>0</v>
      </c>
    </row>
    <row r="540" spans="1:84" x14ac:dyDescent="0.15">
      <c r="A540" s="213"/>
      <c r="B540" s="236"/>
      <c r="C540" s="136"/>
      <c r="D540" s="133"/>
      <c r="E540" s="127"/>
      <c r="F540" s="135"/>
      <c r="G540" s="224"/>
      <c r="H540" s="263"/>
      <c r="I540" s="230"/>
      <c r="J540" s="231"/>
      <c r="K540" s="232"/>
      <c r="L540" s="232"/>
      <c r="M540" s="232"/>
      <c r="N540" s="232"/>
      <c r="O540" s="232"/>
      <c r="P540" s="232"/>
      <c r="Q540" s="233"/>
      <c r="R540" s="255"/>
      <c r="S540" s="255"/>
      <c r="T540" s="258"/>
      <c r="U540" s="214">
        <f t="shared" si="133"/>
        <v>0</v>
      </c>
      <c r="V540" s="218">
        <f t="shared" si="133"/>
        <v>0</v>
      </c>
      <c r="W540" s="218">
        <f t="shared" si="133"/>
        <v>0</v>
      </c>
      <c r="X540" s="218">
        <f t="shared" si="133"/>
        <v>0</v>
      </c>
      <c r="Y540" s="212">
        <f t="shared" si="133"/>
        <v>0</v>
      </c>
      <c r="Z540" s="214">
        <f t="shared" si="124"/>
        <v>0</v>
      </c>
      <c r="AA540" s="218">
        <f t="shared" si="124"/>
        <v>0</v>
      </c>
      <c r="AB540" s="218">
        <f t="shared" si="124"/>
        <v>0</v>
      </c>
      <c r="AC540" s="218">
        <f t="shared" si="124"/>
        <v>0</v>
      </c>
      <c r="AD540" s="212">
        <f t="shared" si="124"/>
        <v>0</v>
      </c>
      <c r="AE540" s="252"/>
      <c r="AF540" s="252"/>
      <c r="AH540" s="249">
        <f t="shared" si="125"/>
        <v>0</v>
      </c>
      <c r="AI540" s="238"/>
      <c r="AJ540" s="238"/>
      <c r="AK540" s="238"/>
      <c r="AL540" s="239"/>
      <c r="AM540" s="254"/>
      <c r="AN540" s="262"/>
      <c r="AO540" s="249">
        <f t="shared" si="127"/>
        <v>0</v>
      </c>
      <c r="AP540" s="238"/>
      <c r="AQ540" s="238"/>
      <c r="AR540" s="238"/>
      <c r="AS540" s="242"/>
      <c r="AT540" s="214">
        <f t="shared" si="134"/>
        <v>0</v>
      </c>
      <c r="AU540" s="238"/>
      <c r="AV540" s="238"/>
      <c r="AW540" s="238"/>
      <c r="AX540" s="239"/>
      <c r="AY540" s="249">
        <f t="shared" si="128"/>
        <v>0</v>
      </c>
      <c r="AZ540" s="238"/>
      <c r="BA540" s="238"/>
      <c r="BB540" s="238"/>
      <c r="BC540" s="246"/>
      <c r="BD540" s="254"/>
      <c r="BE540" s="252"/>
      <c r="BF540" s="249">
        <f t="shared" si="129"/>
        <v>0</v>
      </c>
      <c r="BG540" s="238"/>
      <c r="BH540" s="238"/>
      <c r="BI540" s="238"/>
      <c r="BJ540" s="239"/>
      <c r="BK540" s="249">
        <f t="shared" si="130"/>
        <v>0</v>
      </c>
      <c r="BL540" s="238"/>
      <c r="BM540" s="238"/>
      <c r="BN540" s="238"/>
      <c r="BO540" s="246"/>
      <c r="BP540" s="223">
        <f t="shared" si="131"/>
        <v>0</v>
      </c>
      <c r="BQ540" s="238"/>
      <c r="BR540" s="238"/>
      <c r="BS540" s="238"/>
      <c r="BT540" s="246"/>
      <c r="BU540" s="249">
        <f t="shared" si="132"/>
        <v>0</v>
      </c>
      <c r="BV540" s="238"/>
      <c r="BW540" s="238"/>
      <c r="BX540" s="238"/>
      <c r="BY540" s="246"/>
      <c r="CA540" s="222"/>
      <c r="CF540" s="216">
        <f t="shared" si="120"/>
        <v>0</v>
      </c>
    </row>
    <row r="541" spans="1:84" x14ac:dyDescent="0.15">
      <c r="A541" s="213"/>
      <c r="B541" s="236"/>
      <c r="C541" s="136"/>
      <c r="D541" s="133"/>
      <c r="E541" s="127"/>
      <c r="F541" s="135"/>
      <c r="G541" s="224"/>
      <c r="H541" s="263"/>
      <c r="I541" s="230"/>
      <c r="J541" s="231"/>
      <c r="K541" s="232"/>
      <c r="L541" s="232"/>
      <c r="M541" s="232"/>
      <c r="N541" s="232"/>
      <c r="O541" s="232"/>
      <c r="P541" s="232"/>
      <c r="Q541" s="233"/>
      <c r="R541" s="255"/>
      <c r="S541" s="255"/>
      <c r="T541" s="258"/>
      <c r="U541" s="214">
        <f t="shared" si="133"/>
        <v>0</v>
      </c>
      <c r="V541" s="218">
        <f t="shared" si="133"/>
        <v>0</v>
      </c>
      <c r="W541" s="218">
        <f t="shared" si="133"/>
        <v>0</v>
      </c>
      <c r="X541" s="218">
        <f t="shared" si="133"/>
        <v>0</v>
      </c>
      <c r="Y541" s="212">
        <f t="shared" si="133"/>
        <v>0</v>
      </c>
      <c r="Z541" s="214">
        <f t="shared" si="124"/>
        <v>0</v>
      </c>
      <c r="AA541" s="218">
        <f t="shared" si="124"/>
        <v>0</v>
      </c>
      <c r="AB541" s="218">
        <f t="shared" si="124"/>
        <v>0</v>
      </c>
      <c r="AC541" s="218">
        <f t="shared" si="124"/>
        <v>0</v>
      </c>
      <c r="AD541" s="212">
        <f t="shared" si="124"/>
        <v>0</v>
      </c>
      <c r="AE541" s="252"/>
      <c r="AF541" s="252"/>
      <c r="AH541" s="249">
        <f t="shared" si="125"/>
        <v>0</v>
      </c>
      <c r="AI541" s="238"/>
      <c r="AJ541" s="238"/>
      <c r="AK541" s="238"/>
      <c r="AL541" s="239"/>
      <c r="AM541" s="254"/>
      <c r="AN541" s="262"/>
      <c r="AO541" s="249">
        <f t="shared" si="127"/>
        <v>0</v>
      </c>
      <c r="AP541" s="238"/>
      <c r="AQ541" s="238"/>
      <c r="AR541" s="238"/>
      <c r="AS541" s="242"/>
      <c r="AT541" s="214">
        <f t="shared" si="134"/>
        <v>0</v>
      </c>
      <c r="AU541" s="238"/>
      <c r="AV541" s="238"/>
      <c r="AW541" s="238"/>
      <c r="AX541" s="239"/>
      <c r="AY541" s="249">
        <f t="shared" si="128"/>
        <v>0</v>
      </c>
      <c r="AZ541" s="238"/>
      <c r="BA541" s="238"/>
      <c r="BB541" s="238"/>
      <c r="BC541" s="246"/>
      <c r="BD541" s="254"/>
      <c r="BE541" s="252"/>
      <c r="BF541" s="249">
        <f t="shared" si="129"/>
        <v>0</v>
      </c>
      <c r="BG541" s="238"/>
      <c r="BH541" s="238"/>
      <c r="BI541" s="238"/>
      <c r="BJ541" s="239"/>
      <c r="BK541" s="249">
        <f t="shared" si="130"/>
        <v>0</v>
      </c>
      <c r="BL541" s="238"/>
      <c r="BM541" s="238"/>
      <c r="BN541" s="238"/>
      <c r="BO541" s="246"/>
      <c r="BP541" s="223">
        <f t="shared" si="131"/>
        <v>0</v>
      </c>
      <c r="BQ541" s="238"/>
      <c r="BR541" s="238"/>
      <c r="BS541" s="238"/>
      <c r="BT541" s="246"/>
      <c r="BU541" s="249">
        <f t="shared" si="132"/>
        <v>0</v>
      </c>
      <c r="BV541" s="238"/>
      <c r="BW541" s="238"/>
      <c r="BX541" s="238"/>
      <c r="BY541" s="246"/>
      <c r="CA541" s="222"/>
      <c r="CF541" s="216">
        <f t="shared" si="120"/>
        <v>0</v>
      </c>
    </row>
    <row r="542" spans="1:84" x14ac:dyDescent="0.15">
      <c r="A542" s="213"/>
      <c r="B542" s="236"/>
      <c r="C542" s="136"/>
      <c r="D542" s="133"/>
      <c r="E542" s="127"/>
      <c r="F542" s="135"/>
      <c r="G542" s="224"/>
      <c r="H542" s="263"/>
      <c r="I542" s="230"/>
      <c r="J542" s="231"/>
      <c r="K542" s="232"/>
      <c r="L542" s="232"/>
      <c r="M542" s="232"/>
      <c r="N542" s="232"/>
      <c r="O542" s="232"/>
      <c r="P542" s="232"/>
      <c r="Q542" s="233"/>
      <c r="R542" s="255"/>
      <c r="S542" s="255"/>
      <c r="T542" s="258"/>
      <c r="U542" s="214">
        <f t="shared" si="133"/>
        <v>0</v>
      </c>
      <c r="V542" s="218">
        <f t="shared" si="133"/>
        <v>0</v>
      </c>
      <c r="W542" s="218">
        <f t="shared" si="133"/>
        <v>0</v>
      </c>
      <c r="X542" s="218">
        <f t="shared" si="133"/>
        <v>0</v>
      </c>
      <c r="Y542" s="212">
        <f t="shared" si="133"/>
        <v>0</v>
      </c>
      <c r="Z542" s="214">
        <f t="shared" ref="Z542:AD576" si="135">AT542+AY542+BF542+BK542+BP542+BU542</f>
        <v>0</v>
      </c>
      <c r="AA542" s="218">
        <f t="shared" si="135"/>
        <v>0</v>
      </c>
      <c r="AB542" s="218">
        <f t="shared" si="135"/>
        <v>0</v>
      </c>
      <c r="AC542" s="218">
        <f t="shared" si="135"/>
        <v>0</v>
      </c>
      <c r="AD542" s="212">
        <f t="shared" si="135"/>
        <v>0</v>
      </c>
      <c r="AE542" s="252"/>
      <c r="AF542" s="252"/>
      <c r="AH542" s="249">
        <f t="shared" si="125"/>
        <v>0</v>
      </c>
      <c r="AI542" s="238"/>
      <c r="AJ542" s="238"/>
      <c r="AK542" s="238"/>
      <c r="AL542" s="239"/>
      <c r="AM542" s="254"/>
      <c r="AN542" s="262"/>
      <c r="AO542" s="249">
        <f t="shared" si="127"/>
        <v>0</v>
      </c>
      <c r="AP542" s="238"/>
      <c r="AQ542" s="238"/>
      <c r="AR542" s="238"/>
      <c r="AS542" s="242"/>
      <c r="AT542" s="214">
        <f t="shared" si="134"/>
        <v>0</v>
      </c>
      <c r="AU542" s="238"/>
      <c r="AV542" s="238"/>
      <c r="AW542" s="238"/>
      <c r="AX542" s="239"/>
      <c r="AY542" s="249">
        <f t="shared" si="128"/>
        <v>0</v>
      </c>
      <c r="AZ542" s="238"/>
      <c r="BA542" s="238"/>
      <c r="BB542" s="238"/>
      <c r="BC542" s="246"/>
      <c r="BD542" s="254"/>
      <c r="BE542" s="252"/>
      <c r="BF542" s="249">
        <f t="shared" si="129"/>
        <v>0</v>
      </c>
      <c r="BG542" s="238"/>
      <c r="BH542" s="238"/>
      <c r="BI542" s="238"/>
      <c r="BJ542" s="239"/>
      <c r="BK542" s="249">
        <f t="shared" si="130"/>
        <v>0</v>
      </c>
      <c r="BL542" s="238"/>
      <c r="BM542" s="238"/>
      <c r="BN542" s="238"/>
      <c r="BO542" s="246"/>
      <c r="BP542" s="223">
        <f t="shared" si="131"/>
        <v>0</v>
      </c>
      <c r="BQ542" s="238"/>
      <c r="BR542" s="238"/>
      <c r="BS542" s="238"/>
      <c r="BT542" s="246"/>
      <c r="BU542" s="249">
        <f t="shared" si="132"/>
        <v>0</v>
      </c>
      <c r="BV542" s="238"/>
      <c r="BW542" s="238"/>
      <c r="BX542" s="238"/>
      <c r="BY542" s="246"/>
      <c r="CA542" s="222"/>
      <c r="CF542" s="216">
        <f t="shared" si="120"/>
        <v>0</v>
      </c>
    </row>
    <row r="543" spans="1:84" x14ac:dyDescent="0.15">
      <c r="A543" s="213"/>
      <c r="B543" s="236"/>
      <c r="C543" s="136"/>
      <c r="D543" s="133"/>
      <c r="E543" s="127"/>
      <c r="F543" s="135"/>
      <c r="G543" s="224"/>
      <c r="H543" s="263"/>
      <c r="I543" s="230"/>
      <c r="J543" s="231"/>
      <c r="K543" s="232"/>
      <c r="L543" s="232"/>
      <c r="M543" s="232"/>
      <c r="N543" s="232"/>
      <c r="O543" s="232"/>
      <c r="P543" s="232"/>
      <c r="Q543" s="233"/>
      <c r="R543" s="255"/>
      <c r="S543" s="255"/>
      <c r="T543" s="258"/>
      <c r="U543" s="214">
        <f t="shared" si="133"/>
        <v>0</v>
      </c>
      <c r="V543" s="218">
        <f t="shared" si="133"/>
        <v>0</v>
      </c>
      <c r="W543" s="218">
        <f t="shared" si="133"/>
        <v>0</v>
      </c>
      <c r="X543" s="218">
        <f t="shared" si="133"/>
        <v>0</v>
      </c>
      <c r="Y543" s="212">
        <f t="shared" si="133"/>
        <v>0</v>
      </c>
      <c r="Z543" s="214">
        <f t="shared" si="135"/>
        <v>0</v>
      </c>
      <c r="AA543" s="218">
        <f t="shared" si="135"/>
        <v>0</v>
      </c>
      <c r="AB543" s="218">
        <f t="shared" si="135"/>
        <v>0</v>
      </c>
      <c r="AC543" s="218">
        <f t="shared" si="135"/>
        <v>0</v>
      </c>
      <c r="AD543" s="212">
        <f t="shared" si="135"/>
        <v>0</v>
      </c>
      <c r="AE543" s="252"/>
      <c r="AF543" s="252"/>
      <c r="AH543" s="249">
        <f t="shared" si="125"/>
        <v>0</v>
      </c>
      <c r="AI543" s="238"/>
      <c r="AJ543" s="238"/>
      <c r="AK543" s="238"/>
      <c r="AL543" s="239"/>
      <c r="AM543" s="254"/>
      <c r="AN543" s="262"/>
      <c r="AO543" s="249">
        <f t="shared" si="127"/>
        <v>0</v>
      </c>
      <c r="AP543" s="238"/>
      <c r="AQ543" s="238"/>
      <c r="AR543" s="238"/>
      <c r="AS543" s="242"/>
      <c r="AT543" s="214">
        <f t="shared" si="134"/>
        <v>0</v>
      </c>
      <c r="AU543" s="238"/>
      <c r="AV543" s="238"/>
      <c r="AW543" s="238"/>
      <c r="AX543" s="239"/>
      <c r="AY543" s="249">
        <f t="shared" si="128"/>
        <v>0</v>
      </c>
      <c r="AZ543" s="238"/>
      <c r="BA543" s="238"/>
      <c r="BB543" s="238"/>
      <c r="BC543" s="246"/>
      <c r="BD543" s="254"/>
      <c r="BE543" s="252"/>
      <c r="BF543" s="249">
        <f t="shared" si="129"/>
        <v>0</v>
      </c>
      <c r="BG543" s="238"/>
      <c r="BH543" s="238"/>
      <c r="BI543" s="238"/>
      <c r="BJ543" s="239"/>
      <c r="BK543" s="249">
        <f t="shared" si="130"/>
        <v>0</v>
      </c>
      <c r="BL543" s="238"/>
      <c r="BM543" s="238"/>
      <c r="BN543" s="238"/>
      <c r="BO543" s="246"/>
      <c r="BP543" s="223">
        <f t="shared" si="131"/>
        <v>0</v>
      </c>
      <c r="BQ543" s="238"/>
      <c r="BR543" s="238"/>
      <c r="BS543" s="238"/>
      <c r="BT543" s="246"/>
      <c r="BU543" s="249">
        <f t="shared" si="132"/>
        <v>0</v>
      </c>
      <c r="BV543" s="238"/>
      <c r="BW543" s="238"/>
      <c r="BX543" s="238"/>
      <c r="BY543" s="246"/>
      <c r="CA543" s="222"/>
      <c r="CF543" s="216">
        <f t="shared" si="120"/>
        <v>0</v>
      </c>
    </row>
    <row r="544" spans="1:84" x14ac:dyDescent="0.15">
      <c r="A544" s="213"/>
      <c r="B544" s="236"/>
      <c r="C544" s="136"/>
      <c r="D544" s="133"/>
      <c r="E544" s="127"/>
      <c r="F544" s="135"/>
      <c r="G544" s="224"/>
      <c r="H544" s="263"/>
      <c r="I544" s="230"/>
      <c r="J544" s="231"/>
      <c r="K544" s="232"/>
      <c r="L544" s="232"/>
      <c r="M544" s="232"/>
      <c r="N544" s="232"/>
      <c r="O544" s="232"/>
      <c r="P544" s="232"/>
      <c r="Q544" s="233"/>
      <c r="R544" s="255"/>
      <c r="S544" s="255"/>
      <c r="T544" s="258"/>
      <c r="U544" s="214">
        <f t="shared" si="133"/>
        <v>0</v>
      </c>
      <c r="V544" s="218">
        <f t="shared" si="133"/>
        <v>0</v>
      </c>
      <c r="W544" s="218">
        <f t="shared" si="133"/>
        <v>0</v>
      </c>
      <c r="X544" s="218">
        <f t="shared" si="133"/>
        <v>0</v>
      </c>
      <c r="Y544" s="212">
        <f t="shared" si="133"/>
        <v>0</v>
      </c>
      <c r="Z544" s="214">
        <f t="shared" si="135"/>
        <v>0</v>
      </c>
      <c r="AA544" s="218">
        <f t="shared" si="135"/>
        <v>0</v>
      </c>
      <c r="AB544" s="218">
        <f t="shared" si="135"/>
        <v>0</v>
      </c>
      <c r="AC544" s="218">
        <f t="shared" si="135"/>
        <v>0</v>
      </c>
      <c r="AD544" s="212">
        <f t="shared" si="135"/>
        <v>0</v>
      </c>
      <c r="AE544" s="252"/>
      <c r="AF544" s="252"/>
      <c r="AH544" s="249">
        <f t="shared" si="125"/>
        <v>0</v>
      </c>
      <c r="AI544" s="238"/>
      <c r="AJ544" s="238"/>
      <c r="AK544" s="238"/>
      <c r="AL544" s="239"/>
      <c r="AM544" s="254"/>
      <c r="AN544" s="262"/>
      <c r="AO544" s="249">
        <f t="shared" si="127"/>
        <v>0</v>
      </c>
      <c r="AP544" s="238"/>
      <c r="AQ544" s="238"/>
      <c r="AR544" s="238"/>
      <c r="AS544" s="242"/>
      <c r="AT544" s="214">
        <f t="shared" si="134"/>
        <v>0</v>
      </c>
      <c r="AU544" s="238"/>
      <c r="AV544" s="238"/>
      <c r="AW544" s="238"/>
      <c r="AX544" s="239"/>
      <c r="AY544" s="249">
        <f t="shared" si="128"/>
        <v>0</v>
      </c>
      <c r="AZ544" s="238"/>
      <c r="BA544" s="238"/>
      <c r="BB544" s="238"/>
      <c r="BC544" s="246"/>
      <c r="BD544" s="254"/>
      <c r="BE544" s="252"/>
      <c r="BF544" s="249">
        <f t="shared" si="129"/>
        <v>0</v>
      </c>
      <c r="BG544" s="238"/>
      <c r="BH544" s="238"/>
      <c r="BI544" s="238"/>
      <c r="BJ544" s="239"/>
      <c r="BK544" s="249">
        <f t="shared" si="130"/>
        <v>0</v>
      </c>
      <c r="BL544" s="238"/>
      <c r="BM544" s="238"/>
      <c r="BN544" s="238"/>
      <c r="BO544" s="246"/>
      <c r="BP544" s="223">
        <f t="shared" si="131"/>
        <v>0</v>
      </c>
      <c r="BQ544" s="238"/>
      <c r="BR544" s="238"/>
      <c r="BS544" s="238"/>
      <c r="BT544" s="246"/>
      <c r="BU544" s="249">
        <f t="shared" si="132"/>
        <v>0</v>
      </c>
      <c r="BV544" s="238"/>
      <c r="BW544" s="238"/>
      <c r="BX544" s="238"/>
      <c r="BY544" s="246"/>
      <c r="CA544" s="222"/>
      <c r="CF544" s="216">
        <f t="shared" si="120"/>
        <v>0</v>
      </c>
    </row>
    <row r="545" spans="1:84" x14ac:dyDescent="0.15">
      <c r="A545" s="213"/>
      <c r="B545" s="236"/>
      <c r="C545" s="136"/>
      <c r="D545" s="133"/>
      <c r="E545" s="127"/>
      <c r="F545" s="135"/>
      <c r="G545" s="224"/>
      <c r="H545" s="263"/>
      <c r="I545" s="230"/>
      <c r="J545" s="231"/>
      <c r="K545" s="232"/>
      <c r="L545" s="232"/>
      <c r="M545" s="232"/>
      <c r="N545" s="232"/>
      <c r="O545" s="232"/>
      <c r="P545" s="232"/>
      <c r="Q545" s="233"/>
      <c r="R545" s="255"/>
      <c r="S545" s="255"/>
      <c r="T545" s="258"/>
      <c r="U545" s="214">
        <f t="shared" si="133"/>
        <v>0</v>
      </c>
      <c r="V545" s="218">
        <f t="shared" si="133"/>
        <v>0</v>
      </c>
      <c r="W545" s="218">
        <f t="shared" si="133"/>
        <v>0</v>
      </c>
      <c r="X545" s="218">
        <f t="shared" si="133"/>
        <v>0</v>
      </c>
      <c r="Y545" s="212">
        <f t="shared" si="133"/>
        <v>0</v>
      </c>
      <c r="Z545" s="214">
        <f t="shared" si="135"/>
        <v>0</v>
      </c>
      <c r="AA545" s="218">
        <f t="shared" si="135"/>
        <v>0</v>
      </c>
      <c r="AB545" s="218">
        <f t="shared" si="135"/>
        <v>0</v>
      </c>
      <c r="AC545" s="218">
        <f t="shared" si="135"/>
        <v>0</v>
      </c>
      <c r="AD545" s="212">
        <f t="shared" si="135"/>
        <v>0</v>
      </c>
      <c r="AE545" s="252"/>
      <c r="AF545" s="252"/>
      <c r="AH545" s="249">
        <f t="shared" si="125"/>
        <v>0</v>
      </c>
      <c r="AI545" s="238"/>
      <c r="AJ545" s="238"/>
      <c r="AK545" s="238"/>
      <c r="AL545" s="239"/>
      <c r="AM545" s="254"/>
      <c r="AN545" s="262"/>
      <c r="AO545" s="249">
        <f t="shared" si="127"/>
        <v>0</v>
      </c>
      <c r="AP545" s="238"/>
      <c r="AQ545" s="238"/>
      <c r="AR545" s="238"/>
      <c r="AS545" s="242"/>
      <c r="AT545" s="214">
        <f t="shared" si="134"/>
        <v>0</v>
      </c>
      <c r="AU545" s="238"/>
      <c r="AV545" s="238"/>
      <c r="AW545" s="238"/>
      <c r="AX545" s="239"/>
      <c r="AY545" s="249">
        <f t="shared" si="128"/>
        <v>0</v>
      </c>
      <c r="AZ545" s="238"/>
      <c r="BA545" s="238"/>
      <c r="BB545" s="238"/>
      <c r="BC545" s="246"/>
      <c r="BD545" s="254"/>
      <c r="BE545" s="252"/>
      <c r="BF545" s="249">
        <f t="shared" si="129"/>
        <v>0</v>
      </c>
      <c r="BG545" s="238"/>
      <c r="BH545" s="238"/>
      <c r="BI545" s="238"/>
      <c r="BJ545" s="239"/>
      <c r="BK545" s="249">
        <f t="shared" si="130"/>
        <v>0</v>
      </c>
      <c r="BL545" s="238"/>
      <c r="BM545" s="238"/>
      <c r="BN545" s="238"/>
      <c r="BO545" s="246"/>
      <c r="BP545" s="223">
        <f t="shared" si="131"/>
        <v>0</v>
      </c>
      <c r="BQ545" s="238"/>
      <c r="BR545" s="238"/>
      <c r="BS545" s="238"/>
      <c r="BT545" s="246"/>
      <c r="BU545" s="249">
        <f t="shared" si="132"/>
        <v>0</v>
      </c>
      <c r="BV545" s="238"/>
      <c r="BW545" s="238"/>
      <c r="BX545" s="238"/>
      <c r="BY545" s="246"/>
      <c r="CA545" s="222"/>
      <c r="CF545" s="216">
        <f t="shared" si="120"/>
        <v>0</v>
      </c>
    </row>
    <row r="546" spans="1:84" x14ac:dyDescent="0.15">
      <c r="A546" s="213"/>
      <c r="B546" s="236"/>
      <c r="C546" s="136"/>
      <c r="D546" s="133"/>
      <c r="E546" s="127"/>
      <c r="F546" s="135"/>
      <c r="G546" s="224"/>
      <c r="H546" s="263"/>
      <c r="I546" s="230"/>
      <c r="J546" s="231"/>
      <c r="K546" s="232"/>
      <c r="L546" s="232"/>
      <c r="M546" s="232"/>
      <c r="N546" s="232"/>
      <c r="O546" s="232"/>
      <c r="P546" s="232"/>
      <c r="Q546" s="233"/>
      <c r="R546" s="255"/>
      <c r="S546" s="255"/>
      <c r="T546" s="258"/>
      <c r="U546" s="214">
        <f t="shared" si="133"/>
        <v>0</v>
      </c>
      <c r="V546" s="218">
        <f t="shared" si="133"/>
        <v>0</v>
      </c>
      <c r="W546" s="218">
        <f t="shared" si="133"/>
        <v>0</v>
      </c>
      <c r="X546" s="218">
        <f t="shared" si="133"/>
        <v>0</v>
      </c>
      <c r="Y546" s="212">
        <f t="shared" si="133"/>
        <v>0</v>
      </c>
      <c r="Z546" s="214">
        <f t="shared" si="135"/>
        <v>0</v>
      </c>
      <c r="AA546" s="218">
        <f t="shared" si="135"/>
        <v>0</v>
      </c>
      <c r="AB546" s="218">
        <f t="shared" si="135"/>
        <v>0</v>
      </c>
      <c r="AC546" s="218">
        <f t="shared" si="135"/>
        <v>0</v>
      </c>
      <c r="AD546" s="212">
        <f t="shared" si="135"/>
        <v>0</v>
      </c>
      <c r="AE546" s="252"/>
      <c r="AF546" s="252"/>
      <c r="AH546" s="249">
        <f t="shared" si="125"/>
        <v>0</v>
      </c>
      <c r="AI546" s="238"/>
      <c r="AJ546" s="238"/>
      <c r="AK546" s="238"/>
      <c r="AL546" s="239"/>
      <c r="AM546" s="254"/>
      <c r="AN546" s="262"/>
      <c r="AO546" s="249">
        <f t="shared" si="127"/>
        <v>0</v>
      </c>
      <c r="AP546" s="238"/>
      <c r="AQ546" s="238"/>
      <c r="AR546" s="238"/>
      <c r="AS546" s="242"/>
      <c r="AT546" s="214">
        <f t="shared" si="134"/>
        <v>0</v>
      </c>
      <c r="AU546" s="238"/>
      <c r="AV546" s="238"/>
      <c r="AW546" s="238"/>
      <c r="AX546" s="239"/>
      <c r="AY546" s="249">
        <f t="shared" si="128"/>
        <v>0</v>
      </c>
      <c r="AZ546" s="238"/>
      <c r="BA546" s="238"/>
      <c r="BB546" s="238"/>
      <c r="BC546" s="246"/>
      <c r="BD546" s="254"/>
      <c r="BE546" s="252"/>
      <c r="BF546" s="249">
        <f t="shared" si="129"/>
        <v>0</v>
      </c>
      <c r="BG546" s="238"/>
      <c r="BH546" s="238"/>
      <c r="BI546" s="238"/>
      <c r="BJ546" s="239"/>
      <c r="BK546" s="249">
        <f t="shared" si="130"/>
        <v>0</v>
      </c>
      <c r="BL546" s="238"/>
      <c r="BM546" s="238"/>
      <c r="BN546" s="238"/>
      <c r="BO546" s="246"/>
      <c r="BP546" s="223">
        <f t="shared" si="131"/>
        <v>0</v>
      </c>
      <c r="BQ546" s="238"/>
      <c r="BR546" s="238"/>
      <c r="BS546" s="238"/>
      <c r="BT546" s="246"/>
      <c r="BU546" s="249">
        <f t="shared" si="132"/>
        <v>0</v>
      </c>
      <c r="BV546" s="238"/>
      <c r="BW546" s="238"/>
      <c r="BX546" s="238"/>
      <c r="BY546" s="246"/>
      <c r="CA546" s="222"/>
      <c r="CF546" s="216">
        <f t="shared" si="120"/>
        <v>0</v>
      </c>
    </row>
    <row r="547" spans="1:84" x14ac:dyDescent="0.15">
      <c r="A547" s="213"/>
      <c r="B547" s="236"/>
      <c r="C547" s="136"/>
      <c r="D547" s="133"/>
      <c r="E547" s="127"/>
      <c r="F547" s="135"/>
      <c r="G547" s="224"/>
      <c r="H547" s="263"/>
      <c r="I547" s="230"/>
      <c r="J547" s="231"/>
      <c r="K547" s="232"/>
      <c r="L547" s="232"/>
      <c r="M547" s="232"/>
      <c r="N547" s="232"/>
      <c r="O547" s="232"/>
      <c r="P547" s="232"/>
      <c r="Q547" s="233"/>
      <c r="R547" s="255"/>
      <c r="S547" s="255"/>
      <c r="T547" s="258"/>
      <c r="U547" s="214">
        <f t="shared" si="133"/>
        <v>0</v>
      </c>
      <c r="V547" s="218">
        <f t="shared" si="133"/>
        <v>0</v>
      </c>
      <c r="W547" s="218">
        <f t="shared" si="133"/>
        <v>0</v>
      </c>
      <c r="X547" s="218">
        <f t="shared" si="133"/>
        <v>0</v>
      </c>
      <c r="Y547" s="212">
        <f t="shared" si="133"/>
        <v>0</v>
      </c>
      <c r="Z547" s="214">
        <f t="shared" si="135"/>
        <v>0</v>
      </c>
      <c r="AA547" s="218">
        <f t="shared" si="135"/>
        <v>0</v>
      </c>
      <c r="AB547" s="218">
        <f t="shared" si="135"/>
        <v>0</v>
      </c>
      <c r="AC547" s="218">
        <f t="shared" si="135"/>
        <v>0</v>
      </c>
      <c r="AD547" s="212">
        <f t="shared" si="135"/>
        <v>0</v>
      </c>
      <c r="AE547" s="252"/>
      <c r="AF547" s="252"/>
      <c r="AH547" s="249">
        <f t="shared" si="125"/>
        <v>0</v>
      </c>
      <c r="AI547" s="238"/>
      <c r="AJ547" s="238"/>
      <c r="AK547" s="238"/>
      <c r="AL547" s="239"/>
      <c r="AM547" s="254"/>
      <c r="AN547" s="262"/>
      <c r="AO547" s="249">
        <f t="shared" si="127"/>
        <v>0</v>
      </c>
      <c r="AP547" s="238"/>
      <c r="AQ547" s="238"/>
      <c r="AR547" s="238"/>
      <c r="AS547" s="242"/>
      <c r="AT547" s="214">
        <f t="shared" si="134"/>
        <v>0</v>
      </c>
      <c r="AU547" s="238"/>
      <c r="AV547" s="238"/>
      <c r="AW547" s="238"/>
      <c r="AX547" s="239"/>
      <c r="AY547" s="249">
        <f t="shared" si="128"/>
        <v>0</v>
      </c>
      <c r="AZ547" s="238"/>
      <c r="BA547" s="238"/>
      <c r="BB547" s="238"/>
      <c r="BC547" s="246"/>
      <c r="BD547" s="254"/>
      <c r="BE547" s="252"/>
      <c r="BF547" s="249">
        <f t="shared" si="129"/>
        <v>0</v>
      </c>
      <c r="BG547" s="238"/>
      <c r="BH547" s="238"/>
      <c r="BI547" s="238"/>
      <c r="BJ547" s="239"/>
      <c r="BK547" s="249">
        <f t="shared" si="130"/>
        <v>0</v>
      </c>
      <c r="BL547" s="238"/>
      <c r="BM547" s="238"/>
      <c r="BN547" s="238"/>
      <c r="BO547" s="246"/>
      <c r="BP547" s="223">
        <f t="shared" si="131"/>
        <v>0</v>
      </c>
      <c r="BQ547" s="238"/>
      <c r="BR547" s="238"/>
      <c r="BS547" s="238"/>
      <c r="BT547" s="246"/>
      <c r="BU547" s="249">
        <f t="shared" si="132"/>
        <v>0</v>
      </c>
      <c r="BV547" s="238"/>
      <c r="BW547" s="238"/>
      <c r="BX547" s="238"/>
      <c r="BY547" s="246"/>
      <c r="CA547" s="222"/>
      <c r="CF547" s="216">
        <f t="shared" si="120"/>
        <v>0</v>
      </c>
    </row>
    <row r="548" spans="1:84" x14ac:dyDescent="0.15">
      <c r="A548" s="213"/>
      <c r="B548" s="236"/>
      <c r="C548" s="136"/>
      <c r="D548" s="133"/>
      <c r="E548" s="127"/>
      <c r="F548" s="135"/>
      <c r="G548" s="224"/>
      <c r="H548" s="263"/>
      <c r="I548" s="230"/>
      <c r="J548" s="231"/>
      <c r="K548" s="232"/>
      <c r="L548" s="232"/>
      <c r="M548" s="232"/>
      <c r="N548" s="232"/>
      <c r="O548" s="232"/>
      <c r="P548" s="232"/>
      <c r="Q548" s="233"/>
      <c r="R548" s="255"/>
      <c r="S548" s="255"/>
      <c r="T548" s="258"/>
      <c r="U548" s="214">
        <f t="shared" si="133"/>
        <v>0</v>
      </c>
      <c r="V548" s="218">
        <f t="shared" si="133"/>
        <v>0</v>
      </c>
      <c r="W548" s="218">
        <f t="shared" si="133"/>
        <v>0</v>
      </c>
      <c r="X548" s="218">
        <f t="shared" si="133"/>
        <v>0</v>
      </c>
      <c r="Y548" s="212">
        <f t="shared" si="133"/>
        <v>0</v>
      </c>
      <c r="Z548" s="214">
        <f t="shared" si="135"/>
        <v>0</v>
      </c>
      <c r="AA548" s="218">
        <f t="shared" si="135"/>
        <v>0</v>
      </c>
      <c r="AB548" s="218">
        <f t="shared" si="135"/>
        <v>0</v>
      </c>
      <c r="AC548" s="218">
        <f t="shared" si="135"/>
        <v>0</v>
      </c>
      <c r="AD548" s="212">
        <f t="shared" si="135"/>
        <v>0</v>
      </c>
      <c r="AE548" s="252"/>
      <c r="AF548" s="252"/>
      <c r="AH548" s="249">
        <f t="shared" si="125"/>
        <v>0</v>
      </c>
      <c r="AI548" s="238"/>
      <c r="AJ548" s="238"/>
      <c r="AK548" s="238"/>
      <c r="AL548" s="239"/>
      <c r="AM548" s="254"/>
      <c r="AN548" s="262"/>
      <c r="AO548" s="249">
        <f t="shared" si="127"/>
        <v>0</v>
      </c>
      <c r="AP548" s="238"/>
      <c r="AQ548" s="238"/>
      <c r="AR548" s="238"/>
      <c r="AS548" s="242"/>
      <c r="AT548" s="214">
        <f t="shared" si="134"/>
        <v>0</v>
      </c>
      <c r="AU548" s="238"/>
      <c r="AV548" s="238"/>
      <c r="AW548" s="238"/>
      <c r="AX548" s="239"/>
      <c r="AY548" s="249">
        <f t="shared" si="128"/>
        <v>0</v>
      </c>
      <c r="AZ548" s="238"/>
      <c r="BA548" s="238"/>
      <c r="BB548" s="238"/>
      <c r="BC548" s="246"/>
      <c r="BD548" s="254"/>
      <c r="BE548" s="252"/>
      <c r="BF548" s="249">
        <f t="shared" si="129"/>
        <v>0</v>
      </c>
      <c r="BG548" s="238"/>
      <c r="BH548" s="238"/>
      <c r="BI548" s="238"/>
      <c r="BJ548" s="239"/>
      <c r="BK548" s="249">
        <f t="shared" si="130"/>
        <v>0</v>
      </c>
      <c r="BL548" s="238"/>
      <c r="BM548" s="238"/>
      <c r="BN548" s="238"/>
      <c r="BO548" s="246"/>
      <c r="BP548" s="223">
        <f t="shared" si="131"/>
        <v>0</v>
      </c>
      <c r="BQ548" s="238"/>
      <c r="BR548" s="238"/>
      <c r="BS548" s="238"/>
      <c r="BT548" s="246"/>
      <c r="BU548" s="249">
        <f t="shared" si="132"/>
        <v>0</v>
      </c>
      <c r="BV548" s="238"/>
      <c r="BW548" s="238"/>
      <c r="BX548" s="238"/>
      <c r="BY548" s="246"/>
      <c r="CA548" s="222"/>
      <c r="CF548" s="216">
        <f t="shared" si="120"/>
        <v>0</v>
      </c>
    </row>
    <row r="549" spans="1:84" x14ac:dyDescent="0.15">
      <c r="A549" s="213"/>
      <c r="B549" s="236"/>
      <c r="C549" s="136"/>
      <c r="D549" s="133"/>
      <c r="E549" s="127"/>
      <c r="F549" s="135"/>
      <c r="G549" s="224"/>
      <c r="H549" s="263"/>
      <c r="I549" s="230"/>
      <c r="J549" s="231"/>
      <c r="K549" s="232"/>
      <c r="L549" s="232"/>
      <c r="M549" s="232"/>
      <c r="N549" s="232"/>
      <c r="O549" s="232"/>
      <c r="P549" s="232"/>
      <c r="Q549" s="233"/>
      <c r="R549" s="255"/>
      <c r="S549" s="255"/>
      <c r="T549" s="258"/>
      <c r="U549" s="214">
        <f t="shared" si="133"/>
        <v>0</v>
      </c>
      <c r="V549" s="218">
        <f t="shared" si="133"/>
        <v>0</v>
      </c>
      <c r="W549" s="218">
        <f t="shared" si="133"/>
        <v>0</v>
      </c>
      <c r="X549" s="218">
        <f t="shared" si="133"/>
        <v>0</v>
      </c>
      <c r="Y549" s="212">
        <f t="shared" si="133"/>
        <v>0</v>
      </c>
      <c r="Z549" s="214">
        <f t="shared" si="135"/>
        <v>0</v>
      </c>
      <c r="AA549" s="218">
        <f t="shared" si="135"/>
        <v>0</v>
      </c>
      <c r="AB549" s="218">
        <f t="shared" si="135"/>
        <v>0</v>
      </c>
      <c r="AC549" s="218">
        <f t="shared" si="135"/>
        <v>0</v>
      </c>
      <c r="AD549" s="212">
        <f t="shared" si="135"/>
        <v>0</v>
      </c>
      <c r="AE549" s="252"/>
      <c r="AF549" s="252"/>
      <c r="AH549" s="249">
        <f t="shared" si="125"/>
        <v>0</v>
      </c>
      <c r="AI549" s="238"/>
      <c r="AJ549" s="238"/>
      <c r="AK549" s="238"/>
      <c r="AL549" s="239"/>
      <c r="AM549" s="254"/>
      <c r="AN549" s="262"/>
      <c r="AO549" s="249">
        <f t="shared" si="127"/>
        <v>0</v>
      </c>
      <c r="AP549" s="238"/>
      <c r="AQ549" s="238"/>
      <c r="AR549" s="238"/>
      <c r="AS549" s="242"/>
      <c r="AT549" s="214">
        <f t="shared" si="134"/>
        <v>0</v>
      </c>
      <c r="AU549" s="238"/>
      <c r="AV549" s="238"/>
      <c r="AW549" s="238"/>
      <c r="AX549" s="239"/>
      <c r="AY549" s="249">
        <f t="shared" si="128"/>
        <v>0</v>
      </c>
      <c r="AZ549" s="238"/>
      <c r="BA549" s="238"/>
      <c r="BB549" s="238"/>
      <c r="BC549" s="246"/>
      <c r="BD549" s="254"/>
      <c r="BE549" s="252"/>
      <c r="BF549" s="249">
        <f t="shared" si="129"/>
        <v>0</v>
      </c>
      <c r="BG549" s="238"/>
      <c r="BH549" s="238"/>
      <c r="BI549" s="238"/>
      <c r="BJ549" s="239"/>
      <c r="BK549" s="249">
        <f t="shared" si="130"/>
        <v>0</v>
      </c>
      <c r="BL549" s="238"/>
      <c r="BM549" s="238"/>
      <c r="BN549" s="238"/>
      <c r="BO549" s="246"/>
      <c r="BP549" s="223">
        <f t="shared" si="131"/>
        <v>0</v>
      </c>
      <c r="BQ549" s="238"/>
      <c r="BR549" s="238"/>
      <c r="BS549" s="238"/>
      <c r="BT549" s="246"/>
      <c r="BU549" s="249">
        <f t="shared" si="132"/>
        <v>0</v>
      </c>
      <c r="BV549" s="238"/>
      <c r="BW549" s="238"/>
      <c r="BX549" s="238"/>
      <c r="BY549" s="246"/>
      <c r="CA549" s="222"/>
      <c r="CF549" s="216">
        <f t="shared" ref="CF549:CF576" si="136">+T549-Z549</f>
        <v>0</v>
      </c>
    </row>
    <row r="550" spans="1:84" x14ac:dyDescent="0.15">
      <c r="A550" s="213"/>
      <c r="B550" s="236"/>
      <c r="C550" s="136"/>
      <c r="D550" s="133"/>
      <c r="E550" s="127"/>
      <c r="F550" s="135"/>
      <c r="G550" s="224"/>
      <c r="H550" s="263"/>
      <c r="I550" s="230"/>
      <c r="J550" s="231"/>
      <c r="K550" s="232"/>
      <c r="L550" s="232"/>
      <c r="M550" s="232"/>
      <c r="N550" s="232"/>
      <c r="O550" s="232"/>
      <c r="P550" s="232"/>
      <c r="Q550" s="233"/>
      <c r="R550" s="255"/>
      <c r="S550" s="255"/>
      <c r="T550" s="258"/>
      <c r="U550" s="214">
        <f t="shared" si="133"/>
        <v>0</v>
      </c>
      <c r="V550" s="218">
        <f t="shared" si="133"/>
        <v>0</v>
      </c>
      <c r="W550" s="218">
        <f t="shared" si="133"/>
        <v>0</v>
      </c>
      <c r="X550" s="218">
        <f t="shared" si="133"/>
        <v>0</v>
      </c>
      <c r="Y550" s="212">
        <f t="shared" si="133"/>
        <v>0</v>
      </c>
      <c r="Z550" s="214">
        <f t="shared" si="135"/>
        <v>0</v>
      </c>
      <c r="AA550" s="218">
        <f t="shared" si="135"/>
        <v>0</v>
      </c>
      <c r="AB550" s="218">
        <f t="shared" si="135"/>
        <v>0</v>
      </c>
      <c r="AC550" s="218">
        <f t="shared" si="135"/>
        <v>0</v>
      </c>
      <c r="AD550" s="212">
        <f t="shared" si="135"/>
        <v>0</v>
      </c>
      <c r="AE550" s="252"/>
      <c r="AF550" s="252"/>
      <c r="AH550" s="249">
        <f t="shared" si="125"/>
        <v>0</v>
      </c>
      <c r="AI550" s="238"/>
      <c r="AJ550" s="238"/>
      <c r="AK550" s="238"/>
      <c r="AL550" s="239"/>
      <c r="AM550" s="254"/>
      <c r="AN550" s="262"/>
      <c r="AO550" s="249">
        <f t="shared" si="127"/>
        <v>0</v>
      </c>
      <c r="AP550" s="238"/>
      <c r="AQ550" s="238"/>
      <c r="AR550" s="238"/>
      <c r="AS550" s="242"/>
      <c r="AT550" s="214">
        <f t="shared" si="134"/>
        <v>0</v>
      </c>
      <c r="AU550" s="238"/>
      <c r="AV550" s="238"/>
      <c r="AW550" s="238"/>
      <c r="AX550" s="239"/>
      <c r="AY550" s="249">
        <f t="shared" si="128"/>
        <v>0</v>
      </c>
      <c r="AZ550" s="238"/>
      <c r="BA550" s="238"/>
      <c r="BB550" s="238"/>
      <c r="BC550" s="246"/>
      <c r="BD550" s="254"/>
      <c r="BE550" s="252"/>
      <c r="BF550" s="249">
        <f t="shared" si="129"/>
        <v>0</v>
      </c>
      <c r="BG550" s="238"/>
      <c r="BH550" s="238"/>
      <c r="BI550" s="238"/>
      <c r="BJ550" s="239"/>
      <c r="BK550" s="249">
        <f t="shared" si="130"/>
        <v>0</v>
      </c>
      <c r="BL550" s="238"/>
      <c r="BM550" s="238"/>
      <c r="BN550" s="238"/>
      <c r="BO550" s="246"/>
      <c r="BP550" s="223">
        <f t="shared" si="131"/>
        <v>0</v>
      </c>
      <c r="BQ550" s="238"/>
      <c r="BR550" s="238"/>
      <c r="BS550" s="238"/>
      <c r="BT550" s="246"/>
      <c r="BU550" s="249">
        <f t="shared" si="132"/>
        <v>0</v>
      </c>
      <c r="BV550" s="238"/>
      <c r="BW550" s="238"/>
      <c r="BX550" s="238"/>
      <c r="BY550" s="246"/>
      <c r="CA550" s="222"/>
      <c r="CF550" s="216">
        <f t="shared" si="136"/>
        <v>0</v>
      </c>
    </row>
    <row r="551" spans="1:84" x14ac:dyDescent="0.15">
      <c r="A551" s="213"/>
      <c r="B551" s="236"/>
      <c r="C551" s="136"/>
      <c r="D551" s="133"/>
      <c r="E551" s="127"/>
      <c r="F551" s="135"/>
      <c r="G551" s="224"/>
      <c r="H551" s="263"/>
      <c r="I551" s="230"/>
      <c r="J551" s="231"/>
      <c r="K551" s="232"/>
      <c r="L551" s="232"/>
      <c r="M551" s="232"/>
      <c r="N551" s="232"/>
      <c r="O551" s="232"/>
      <c r="P551" s="232"/>
      <c r="Q551" s="233"/>
      <c r="R551" s="255"/>
      <c r="S551" s="255"/>
      <c r="T551" s="258"/>
      <c r="U551" s="214">
        <f t="shared" si="133"/>
        <v>0</v>
      </c>
      <c r="V551" s="218">
        <f t="shared" si="133"/>
        <v>0</v>
      </c>
      <c r="W551" s="218">
        <f t="shared" si="133"/>
        <v>0</v>
      </c>
      <c r="X551" s="218">
        <f t="shared" si="133"/>
        <v>0</v>
      </c>
      <c r="Y551" s="212">
        <f t="shared" si="133"/>
        <v>0</v>
      </c>
      <c r="Z551" s="214">
        <f t="shared" si="135"/>
        <v>0</v>
      </c>
      <c r="AA551" s="218">
        <f t="shared" si="135"/>
        <v>0</v>
      </c>
      <c r="AB551" s="218">
        <f t="shared" si="135"/>
        <v>0</v>
      </c>
      <c r="AC551" s="218">
        <f t="shared" si="135"/>
        <v>0</v>
      </c>
      <c r="AD551" s="212">
        <f t="shared" si="135"/>
        <v>0</v>
      </c>
      <c r="AE551" s="252"/>
      <c r="AF551" s="252"/>
      <c r="AH551" s="249">
        <f t="shared" si="125"/>
        <v>0</v>
      </c>
      <c r="AI551" s="238"/>
      <c r="AJ551" s="238"/>
      <c r="AK551" s="238"/>
      <c r="AL551" s="239"/>
      <c r="AM551" s="254"/>
      <c r="AN551" s="262"/>
      <c r="AO551" s="249">
        <f t="shared" si="127"/>
        <v>0</v>
      </c>
      <c r="AP551" s="238"/>
      <c r="AQ551" s="238"/>
      <c r="AR551" s="238"/>
      <c r="AS551" s="242"/>
      <c r="AT551" s="214">
        <f t="shared" si="134"/>
        <v>0</v>
      </c>
      <c r="AU551" s="238"/>
      <c r="AV551" s="238"/>
      <c r="AW551" s="238"/>
      <c r="AX551" s="239"/>
      <c r="AY551" s="249">
        <f t="shared" si="128"/>
        <v>0</v>
      </c>
      <c r="AZ551" s="238"/>
      <c r="BA551" s="238"/>
      <c r="BB551" s="238"/>
      <c r="BC551" s="246"/>
      <c r="BD551" s="254"/>
      <c r="BE551" s="252"/>
      <c r="BF551" s="249">
        <f t="shared" si="129"/>
        <v>0</v>
      </c>
      <c r="BG551" s="238"/>
      <c r="BH551" s="238"/>
      <c r="BI551" s="238"/>
      <c r="BJ551" s="239"/>
      <c r="BK551" s="249">
        <f t="shared" si="130"/>
        <v>0</v>
      </c>
      <c r="BL551" s="238"/>
      <c r="BM551" s="238"/>
      <c r="BN551" s="238"/>
      <c r="BO551" s="246"/>
      <c r="BP551" s="223">
        <f t="shared" si="131"/>
        <v>0</v>
      </c>
      <c r="BQ551" s="238"/>
      <c r="BR551" s="238"/>
      <c r="BS551" s="238"/>
      <c r="BT551" s="246"/>
      <c r="BU551" s="249">
        <f t="shared" si="132"/>
        <v>0</v>
      </c>
      <c r="BV551" s="238"/>
      <c r="BW551" s="238"/>
      <c r="BX551" s="238"/>
      <c r="BY551" s="246"/>
      <c r="CA551" s="222"/>
      <c r="CF551" s="216">
        <f t="shared" si="136"/>
        <v>0</v>
      </c>
    </row>
    <row r="552" spans="1:84" x14ac:dyDescent="0.15">
      <c r="A552" s="213"/>
      <c r="B552" s="236"/>
      <c r="C552" s="136"/>
      <c r="D552" s="133"/>
      <c r="E552" s="127"/>
      <c r="F552" s="135"/>
      <c r="G552" s="224"/>
      <c r="H552" s="263"/>
      <c r="I552" s="230"/>
      <c r="J552" s="231"/>
      <c r="K552" s="232"/>
      <c r="L552" s="232"/>
      <c r="M552" s="232"/>
      <c r="N552" s="232"/>
      <c r="O552" s="232"/>
      <c r="P552" s="232"/>
      <c r="Q552" s="233"/>
      <c r="R552" s="255"/>
      <c r="S552" s="255"/>
      <c r="T552" s="258"/>
      <c r="U552" s="214">
        <f t="shared" si="133"/>
        <v>0</v>
      </c>
      <c r="V552" s="218">
        <f t="shared" si="133"/>
        <v>0</v>
      </c>
      <c r="W552" s="218">
        <f t="shared" si="133"/>
        <v>0</v>
      </c>
      <c r="X552" s="218">
        <f t="shared" si="133"/>
        <v>0</v>
      </c>
      <c r="Y552" s="212">
        <f t="shared" si="133"/>
        <v>0</v>
      </c>
      <c r="Z552" s="214">
        <f t="shared" si="135"/>
        <v>0</v>
      </c>
      <c r="AA552" s="218">
        <f t="shared" si="135"/>
        <v>0</v>
      </c>
      <c r="AB552" s="218">
        <f t="shared" si="135"/>
        <v>0</v>
      </c>
      <c r="AC552" s="218">
        <f t="shared" si="135"/>
        <v>0</v>
      </c>
      <c r="AD552" s="212">
        <f t="shared" si="135"/>
        <v>0</v>
      </c>
      <c r="AE552" s="252"/>
      <c r="AF552" s="252"/>
      <c r="AH552" s="249">
        <f t="shared" si="125"/>
        <v>0</v>
      </c>
      <c r="AI552" s="238"/>
      <c r="AJ552" s="238"/>
      <c r="AK552" s="238"/>
      <c r="AL552" s="239"/>
      <c r="AM552" s="254"/>
      <c r="AN552" s="262"/>
      <c r="AO552" s="249">
        <f t="shared" si="127"/>
        <v>0</v>
      </c>
      <c r="AP552" s="238"/>
      <c r="AQ552" s="238"/>
      <c r="AR552" s="238"/>
      <c r="AS552" s="242"/>
      <c r="AT552" s="214">
        <f t="shared" si="134"/>
        <v>0</v>
      </c>
      <c r="AU552" s="238"/>
      <c r="AV552" s="238"/>
      <c r="AW552" s="238"/>
      <c r="AX552" s="239"/>
      <c r="AY552" s="249">
        <f t="shared" si="128"/>
        <v>0</v>
      </c>
      <c r="AZ552" s="238"/>
      <c r="BA552" s="238"/>
      <c r="BB552" s="238"/>
      <c r="BC552" s="246"/>
      <c r="BD552" s="254"/>
      <c r="BE552" s="252"/>
      <c r="BF552" s="249">
        <f t="shared" si="129"/>
        <v>0</v>
      </c>
      <c r="BG552" s="238"/>
      <c r="BH552" s="238"/>
      <c r="BI552" s="238"/>
      <c r="BJ552" s="239"/>
      <c r="BK552" s="249">
        <f t="shared" si="130"/>
        <v>0</v>
      </c>
      <c r="BL552" s="238"/>
      <c r="BM552" s="238"/>
      <c r="BN552" s="238"/>
      <c r="BO552" s="246"/>
      <c r="BP552" s="223">
        <f t="shared" si="131"/>
        <v>0</v>
      </c>
      <c r="BQ552" s="238"/>
      <c r="BR552" s="238"/>
      <c r="BS552" s="238"/>
      <c r="BT552" s="246"/>
      <c r="BU552" s="249">
        <f t="shared" si="132"/>
        <v>0</v>
      </c>
      <c r="BV552" s="238"/>
      <c r="BW552" s="238"/>
      <c r="BX552" s="238"/>
      <c r="BY552" s="246"/>
      <c r="CA552" s="222"/>
      <c r="CF552" s="216">
        <f t="shared" si="136"/>
        <v>0</v>
      </c>
    </row>
    <row r="553" spans="1:84" x14ac:dyDescent="0.15">
      <c r="A553" s="213"/>
      <c r="B553" s="236"/>
      <c r="C553" s="136"/>
      <c r="D553" s="133"/>
      <c r="E553" s="127"/>
      <c r="F553" s="135"/>
      <c r="G553" s="224"/>
      <c r="H553" s="263"/>
      <c r="I553" s="230"/>
      <c r="J553" s="231"/>
      <c r="K553" s="232"/>
      <c r="L553" s="232"/>
      <c r="M553" s="232"/>
      <c r="N553" s="232"/>
      <c r="O553" s="232"/>
      <c r="P553" s="232"/>
      <c r="Q553" s="233"/>
      <c r="R553" s="255"/>
      <c r="S553" s="255"/>
      <c r="T553" s="258"/>
      <c r="U553" s="214">
        <f t="shared" si="133"/>
        <v>0</v>
      </c>
      <c r="V553" s="218">
        <f t="shared" si="133"/>
        <v>0</v>
      </c>
      <c r="W553" s="218">
        <f t="shared" si="133"/>
        <v>0</v>
      </c>
      <c r="X553" s="218">
        <f t="shared" si="133"/>
        <v>0</v>
      </c>
      <c r="Y553" s="212">
        <f t="shared" si="133"/>
        <v>0</v>
      </c>
      <c r="Z553" s="214">
        <f t="shared" si="135"/>
        <v>0</v>
      </c>
      <c r="AA553" s="218">
        <f t="shared" si="135"/>
        <v>0</v>
      </c>
      <c r="AB553" s="218">
        <f t="shared" si="135"/>
        <v>0</v>
      </c>
      <c r="AC553" s="218">
        <f t="shared" si="135"/>
        <v>0</v>
      </c>
      <c r="AD553" s="212">
        <f t="shared" si="135"/>
        <v>0</v>
      </c>
      <c r="AE553" s="252"/>
      <c r="AF553" s="252"/>
      <c r="AH553" s="249">
        <f t="shared" si="125"/>
        <v>0</v>
      </c>
      <c r="AI553" s="238"/>
      <c r="AJ553" s="238"/>
      <c r="AK553" s="238"/>
      <c r="AL553" s="239"/>
      <c r="AM553" s="254"/>
      <c r="AN553" s="262"/>
      <c r="AO553" s="249">
        <f t="shared" si="127"/>
        <v>0</v>
      </c>
      <c r="AP553" s="238"/>
      <c r="AQ553" s="238"/>
      <c r="AR553" s="238"/>
      <c r="AS553" s="242"/>
      <c r="AT553" s="214">
        <f t="shared" si="134"/>
        <v>0</v>
      </c>
      <c r="AU553" s="238"/>
      <c r="AV553" s="238"/>
      <c r="AW553" s="238"/>
      <c r="AX553" s="239"/>
      <c r="AY553" s="249">
        <f t="shared" si="128"/>
        <v>0</v>
      </c>
      <c r="AZ553" s="238"/>
      <c r="BA553" s="238"/>
      <c r="BB553" s="238"/>
      <c r="BC553" s="246"/>
      <c r="BD553" s="254"/>
      <c r="BE553" s="252"/>
      <c r="BF553" s="249">
        <f t="shared" si="129"/>
        <v>0</v>
      </c>
      <c r="BG553" s="238"/>
      <c r="BH553" s="238"/>
      <c r="BI553" s="238"/>
      <c r="BJ553" s="239"/>
      <c r="BK553" s="249">
        <f t="shared" si="130"/>
        <v>0</v>
      </c>
      <c r="BL553" s="238"/>
      <c r="BM553" s="238"/>
      <c r="BN553" s="238"/>
      <c r="BO553" s="246"/>
      <c r="BP553" s="223">
        <f t="shared" si="131"/>
        <v>0</v>
      </c>
      <c r="BQ553" s="238"/>
      <c r="BR553" s="238"/>
      <c r="BS553" s="238"/>
      <c r="BT553" s="246"/>
      <c r="BU553" s="249">
        <f t="shared" si="132"/>
        <v>0</v>
      </c>
      <c r="BV553" s="238"/>
      <c r="BW553" s="238"/>
      <c r="BX553" s="238"/>
      <c r="BY553" s="246"/>
      <c r="CA553" s="222"/>
      <c r="CF553" s="216">
        <f t="shared" si="136"/>
        <v>0</v>
      </c>
    </row>
    <row r="554" spans="1:84" x14ac:dyDescent="0.15">
      <c r="A554" s="213"/>
      <c r="B554" s="236"/>
      <c r="C554" s="136"/>
      <c r="D554" s="133"/>
      <c r="E554" s="127"/>
      <c r="F554" s="135"/>
      <c r="G554" s="224"/>
      <c r="H554" s="263"/>
      <c r="I554" s="230"/>
      <c r="J554" s="231"/>
      <c r="K554" s="232"/>
      <c r="L554" s="232"/>
      <c r="M554" s="232"/>
      <c r="N554" s="232"/>
      <c r="O554" s="232"/>
      <c r="P554" s="232"/>
      <c r="Q554" s="233"/>
      <c r="R554" s="255"/>
      <c r="S554" s="255"/>
      <c r="T554" s="258"/>
      <c r="U554" s="214">
        <f t="shared" si="133"/>
        <v>0</v>
      </c>
      <c r="V554" s="218">
        <f t="shared" si="133"/>
        <v>0</v>
      </c>
      <c r="W554" s="218">
        <f t="shared" si="133"/>
        <v>0</v>
      </c>
      <c r="X554" s="218">
        <f t="shared" si="133"/>
        <v>0</v>
      </c>
      <c r="Y554" s="212">
        <f t="shared" si="133"/>
        <v>0</v>
      </c>
      <c r="Z554" s="214">
        <f t="shared" si="135"/>
        <v>0</v>
      </c>
      <c r="AA554" s="218">
        <f t="shared" si="135"/>
        <v>0</v>
      </c>
      <c r="AB554" s="218">
        <f t="shared" si="135"/>
        <v>0</v>
      </c>
      <c r="AC554" s="218">
        <f t="shared" si="135"/>
        <v>0</v>
      </c>
      <c r="AD554" s="212">
        <f t="shared" si="135"/>
        <v>0</v>
      </c>
      <c r="AE554" s="252"/>
      <c r="AF554" s="252"/>
      <c r="AH554" s="249">
        <f t="shared" si="125"/>
        <v>0</v>
      </c>
      <c r="AI554" s="238"/>
      <c r="AJ554" s="238"/>
      <c r="AK554" s="238"/>
      <c r="AL554" s="239"/>
      <c r="AM554" s="254"/>
      <c r="AN554" s="262"/>
      <c r="AO554" s="249">
        <f t="shared" si="127"/>
        <v>0</v>
      </c>
      <c r="AP554" s="238"/>
      <c r="AQ554" s="238"/>
      <c r="AR554" s="238"/>
      <c r="AS554" s="242"/>
      <c r="AT554" s="214">
        <f>SUM(AU554:AX554)</f>
        <v>0</v>
      </c>
      <c r="AU554" s="238"/>
      <c r="AV554" s="238"/>
      <c r="AW554" s="238"/>
      <c r="AX554" s="239"/>
      <c r="AY554" s="249">
        <f t="shared" si="128"/>
        <v>0</v>
      </c>
      <c r="AZ554" s="238"/>
      <c r="BA554" s="238"/>
      <c r="BB554" s="238"/>
      <c r="BC554" s="246"/>
      <c r="BD554" s="254"/>
      <c r="BE554" s="252"/>
      <c r="BF554" s="249">
        <f t="shared" si="129"/>
        <v>0</v>
      </c>
      <c r="BG554" s="238"/>
      <c r="BH554" s="238"/>
      <c r="BI554" s="238"/>
      <c r="BJ554" s="239"/>
      <c r="BK554" s="249">
        <f t="shared" si="130"/>
        <v>0</v>
      </c>
      <c r="BL554" s="238"/>
      <c r="BM554" s="238"/>
      <c r="BN554" s="238"/>
      <c r="BO554" s="246"/>
      <c r="BP554" s="223">
        <f t="shared" si="131"/>
        <v>0</v>
      </c>
      <c r="BQ554" s="238"/>
      <c r="BR554" s="238"/>
      <c r="BS554" s="238"/>
      <c r="BT554" s="246"/>
      <c r="BU554" s="249">
        <f t="shared" si="132"/>
        <v>0</v>
      </c>
      <c r="BV554" s="238"/>
      <c r="BW554" s="238"/>
      <c r="BX554" s="238"/>
      <c r="BY554" s="246"/>
      <c r="CA554" s="222"/>
      <c r="CF554" s="216">
        <f t="shared" si="136"/>
        <v>0</v>
      </c>
    </row>
    <row r="555" spans="1:84" x14ac:dyDescent="0.15">
      <c r="A555" s="213"/>
      <c r="B555" s="236"/>
      <c r="C555" s="136"/>
      <c r="D555" s="133"/>
      <c r="E555" s="127"/>
      <c r="F555" s="135"/>
      <c r="G555" s="224"/>
      <c r="H555" s="263"/>
      <c r="I555" s="230"/>
      <c r="J555" s="231"/>
      <c r="K555" s="232"/>
      <c r="L555" s="232"/>
      <c r="M555" s="232"/>
      <c r="N555" s="232"/>
      <c r="O555" s="232"/>
      <c r="P555" s="232"/>
      <c r="Q555" s="233"/>
      <c r="R555" s="255"/>
      <c r="S555" s="255"/>
      <c r="T555" s="258"/>
      <c r="U555" s="214">
        <f t="shared" si="133"/>
        <v>0</v>
      </c>
      <c r="V555" s="218">
        <f t="shared" si="133"/>
        <v>0</v>
      </c>
      <c r="W555" s="218">
        <f t="shared" si="133"/>
        <v>0</v>
      </c>
      <c r="X555" s="218">
        <f t="shared" si="133"/>
        <v>0</v>
      </c>
      <c r="Y555" s="212">
        <f t="shared" si="133"/>
        <v>0</v>
      </c>
      <c r="Z555" s="214">
        <f t="shared" si="135"/>
        <v>0</v>
      </c>
      <c r="AA555" s="218">
        <f t="shared" si="135"/>
        <v>0</v>
      </c>
      <c r="AB555" s="218">
        <f t="shared" si="135"/>
        <v>0</v>
      </c>
      <c r="AC555" s="218">
        <f t="shared" si="135"/>
        <v>0</v>
      </c>
      <c r="AD555" s="212">
        <f t="shared" si="135"/>
        <v>0</v>
      </c>
      <c r="AE555" s="252"/>
      <c r="AF555" s="252"/>
      <c r="AH555" s="249">
        <f t="shared" si="125"/>
        <v>0</v>
      </c>
      <c r="AI555" s="238"/>
      <c r="AJ555" s="238"/>
      <c r="AK555" s="238"/>
      <c r="AL555" s="239"/>
      <c r="AM555" s="254"/>
      <c r="AN555" s="262"/>
      <c r="AO555" s="249">
        <f t="shared" si="127"/>
        <v>0</v>
      </c>
      <c r="AP555" s="238"/>
      <c r="AQ555" s="238"/>
      <c r="AR555" s="238"/>
      <c r="AS555" s="242"/>
      <c r="AT555" s="214">
        <f t="shared" ref="AT555:AT576" si="137">SUM(AU555:AX555)</f>
        <v>0</v>
      </c>
      <c r="AU555" s="238"/>
      <c r="AV555" s="238"/>
      <c r="AW555" s="238"/>
      <c r="AX555" s="239"/>
      <c r="AY555" s="249">
        <f t="shared" si="128"/>
        <v>0</v>
      </c>
      <c r="AZ555" s="238"/>
      <c r="BA555" s="238"/>
      <c r="BB555" s="238"/>
      <c r="BC555" s="246"/>
      <c r="BD555" s="254"/>
      <c r="BE555" s="252"/>
      <c r="BF555" s="249">
        <f t="shared" si="129"/>
        <v>0</v>
      </c>
      <c r="BG555" s="238"/>
      <c r="BH555" s="238"/>
      <c r="BI555" s="238"/>
      <c r="BJ555" s="239"/>
      <c r="BK555" s="249">
        <f t="shared" si="130"/>
        <v>0</v>
      </c>
      <c r="BL555" s="238"/>
      <c r="BM555" s="238"/>
      <c r="BN555" s="238"/>
      <c r="BO555" s="246"/>
      <c r="BP555" s="223">
        <f t="shared" si="131"/>
        <v>0</v>
      </c>
      <c r="BQ555" s="238"/>
      <c r="BR555" s="238"/>
      <c r="BS555" s="238"/>
      <c r="BT555" s="246"/>
      <c r="BU555" s="249">
        <f t="shared" si="132"/>
        <v>0</v>
      </c>
      <c r="BV555" s="238"/>
      <c r="BW555" s="238"/>
      <c r="BX555" s="238"/>
      <c r="BY555" s="246"/>
      <c r="CA555" s="222"/>
      <c r="CF555" s="216">
        <f t="shared" si="136"/>
        <v>0</v>
      </c>
    </row>
    <row r="556" spans="1:84" x14ac:dyDescent="0.15">
      <c r="A556" s="213"/>
      <c r="B556" s="236"/>
      <c r="C556" s="136"/>
      <c r="D556" s="133"/>
      <c r="E556" s="127"/>
      <c r="F556" s="135"/>
      <c r="G556" s="224"/>
      <c r="H556" s="263"/>
      <c r="I556" s="230"/>
      <c r="J556" s="231"/>
      <c r="K556" s="232"/>
      <c r="L556" s="232"/>
      <c r="M556" s="232"/>
      <c r="N556" s="232"/>
      <c r="O556" s="232"/>
      <c r="P556" s="232"/>
      <c r="Q556" s="233"/>
      <c r="R556" s="255"/>
      <c r="S556" s="255"/>
      <c r="T556" s="258"/>
      <c r="U556" s="214">
        <f t="shared" si="133"/>
        <v>0</v>
      </c>
      <c r="V556" s="218">
        <f t="shared" si="133"/>
        <v>0</v>
      </c>
      <c r="W556" s="218">
        <f t="shared" si="133"/>
        <v>0</v>
      </c>
      <c r="X556" s="218">
        <f t="shared" si="133"/>
        <v>0</v>
      </c>
      <c r="Y556" s="212">
        <f t="shared" si="133"/>
        <v>0</v>
      </c>
      <c r="Z556" s="214">
        <f t="shared" si="135"/>
        <v>0</v>
      </c>
      <c r="AA556" s="218">
        <f t="shared" si="135"/>
        <v>0</v>
      </c>
      <c r="AB556" s="218">
        <f t="shared" si="135"/>
        <v>0</v>
      </c>
      <c r="AC556" s="218">
        <f t="shared" si="135"/>
        <v>0</v>
      </c>
      <c r="AD556" s="212">
        <f t="shared" si="135"/>
        <v>0</v>
      </c>
      <c r="AE556" s="252"/>
      <c r="AF556" s="252"/>
      <c r="AH556" s="249">
        <f t="shared" si="125"/>
        <v>0</v>
      </c>
      <c r="AI556" s="238"/>
      <c r="AJ556" s="238"/>
      <c r="AK556" s="238"/>
      <c r="AL556" s="239"/>
      <c r="AM556" s="254"/>
      <c r="AN556" s="262"/>
      <c r="AO556" s="249">
        <f t="shared" si="127"/>
        <v>0</v>
      </c>
      <c r="AP556" s="238"/>
      <c r="AQ556" s="238"/>
      <c r="AR556" s="238"/>
      <c r="AS556" s="242"/>
      <c r="AT556" s="214">
        <f t="shared" si="137"/>
        <v>0</v>
      </c>
      <c r="AU556" s="238"/>
      <c r="AV556" s="238"/>
      <c r="AW556" s="238"/>
      <c r="AX556" s="239"/>
      <c r="AY556" s="249">
        <f t="shared" si="128"/>
        <v>0</v>
      </c>
      <c r="AZ556" s="238"/>
      <c r="BA556" s="238"/>
      <c r="BB556" s="238"/>
      <c r="BC556" s="246"/>
      <c r="BD556" s="254"/>
      <c r="BE556" s="252"/>
      <c r="BF556" s="249">
        <f t="shared" si="129"/>
        <v>0</v>
      </c>
      <c r="BG556" s="238"/>
      <c r="BH556" s="238"/>
      <c r="BI556" s="238"/>
      <c r="BJ556" s="239"/>
      <c r="BK556" s="249">
        <f t="shared" si="130"/>
        <v>0</v>
      </c>
      <c r="BL556" s="238"/>
      <c r="BM556" s="238"/>
      <c r="BN556" s="238"/>
      <c r="BO556" s="246"/>
      <c r="BP556" s="223">
        <f t="shared" si="131"/>
        <v>0</v>
      </c>
      <c r="BQ556" s="238"/>
      <c r="BR556" s="238"/>
      <c r="BS556" s="238"/>
      <c r="BT556" s="246"/>
      <c r="BU556" s="249">
        <f t="shared" si="132"/>
        <v>0</v>
      </c>
      <c r="BV556" s="238"/>
      <c r="BW556" s="238"/>
      <c r="BX556" s="238"/>
      <c r="BY556" s="246"/>
      <c r="CA556" s="222"/>
      <c r="CF556" s="216">
        <f t="shared" si="136"/>
        <v>0</v>
      </c>
    </row>
    <row r="557" spans="1:84" x14ac:dyDescent="0.15">
      <c r="A557" s="213"/>
      <c r="B557" s="236"/>
      <c r="C557" s="136"/>
      <c r="D557" s="133"/>
      <c r="E557" s="127"/>
      <c r="F557" s="135"/>
      <c r="G557" s="224"/>
      <c r="H557" s="263"/>
      <c r="I557" s="230"/>
      <c r="J557" s="231"/>
      <c r="K557" s="232"/>
      <c r="L557" s="232"/>
      <c r="M557" s="232"/>
      <c r="N557" s="232"/>
      <c r="O557" s="232"/>
      <c r="P557" s="232"/>
      <c r="Q557" s="233"/>
      <c r="R557" s="255"/>
      <c r="S557" s="255"/>
      <c r="T557" s="258"/>
      <c r="U557" s="214">
        <f t="shared" si="133"/>
        <v>0</v>
      </c>
      <c r="V557" s="218">
        <f t="shared" si="133"/>
        <v>0</v>
      </c>
      <c r="W557" s="218">
        <f t="shared" si="133"/>
        <v>0</v>
      </c>
      <c r="X557" s="218">
        <f t="shared" si="133"/>
        <v>0</v>
      </c>
      <c r="Y557" s="212">
        <f t="shared" si="133"/>
        <v>0</v>
      </c>
      <c r="Z557" s="214">
        <f t="shared" si="135"/>
        <v>0</v>
      </c>
      <c r="AA557" s="218">
        <f t="shared" si="135"/>
        <v>0</v>
      </c>
      <c r="AB557" s="218">
        <f t="shared" si="135"/>
        <v>0</v>
      </c>
      <c r="AC557" s="218">
        <f t="shared" si="135"/>
        <v>0</v>
      </c>
      <c r="AD557" s="212">
        <f t="shared" si="135"/>
        <v>0</v>
      </c>
      <c r="AE557" s="252"/>
      <c r="AF557" s="252"/>
      <c r="AH557" s="249">
        <f t="shared" si="125"/>
        <v>0</v>
      </c>
      <c r="AI557" s="238"/>
      <c r="AJ557" s="238"/>
      <c r="AK557" s="238"/>
      <c r="AL557" s="239"/>
      <c r="AM557" s="254"/>
      <c r="AN557" s="262"/>
      <c r="AO557" s="249">
        <f t="shared" si="127"/>
        <v>0</v>
      </c>
      <c r="AP557" s="238"/>
      <c r="AQ557" s="238"/>
      <c r="AR557" s="238"/>
      <c r="AS557" s="242"/>
      <c r="AT557" s="214">
        <f t="shared" si="137"/>
        <v>0</v>
      </c>
      <c r="AU557" s="238"/>
      <c r="AV557" s="238"/>
      <c r="AW557" s="238"/>
      <c r="AX557" s="239"/>
      <c r="AY557" s="249">
        <f t="shared" si="128"/>
        <v>0</v>
      </c>
      <c r="AZ557" s="238"/>
      <c r="BA557" s="238"/>
      <c r="BB557" s="238"/>
      <c r="BC557" s="246"/>
      <c r="BD557" s="254"/>
      <c r="BE557" s="252"/>
      <c r="BF557" s="249">
        <f t="shared" si="129"/>
        <v>0</v>
      </c>
      <c r="BG557" s="238"/>
      <c r="BH557" s="238"/>
      <c r="BI557" s="238"/>
      <c r="BJ557" s="239"/>
      <c r="BK557" s="249">
        <f t="shared" si="130"/>
        <v>0</v>
      </c>
      <c r="BL557" s="238"/>
      <c r="BM557" s="238"/>
      <c r="BN557" s="238"/>
      <c r="BO557" s="246"/>
      <c r="BP557" s="223">
        <f t="shared" si="131"/>
        <v>0</v>
      </c>
      <c r="BQ557" s="238"/>
      <c r="BR557" s="238"/>
      <c r="BS557" s="238"/>
      <c r="BT557" s="246"/>
      <c r="BU557" s="249">
        <f t="shared" si="132"/>
        <v>0</v>
      </c>
      <c r="BV557" s="238"/>
      <c r="BW557" s="238"/>
      <c r="BX557" s="238"/>
      <c r="BY557" s="246"/>
      <c r="CA557" s="222"/>
      <c r="CF557" s="216">
        <f t="shared" si="136"/>
        <v>0</v>
      </c>
    </row>
    <row r="558" spans="1:84" x14ac:dyDescent="0.15">
      <c r="A558" s="213"/>
      <c r="B558" s="236"/>
      <c r="C558" s="136"/>
      <c r="D558" s="133"/>
      <c r="E558" s="127"/>
      <c r="F558" s="135"/>
      <c r="G558" s="224"/>
      <c r="H558" s="263"/>
      <c r="I558" s="230"/>
      <c r="J558" s="231"/>
      <c r="K558" s="232"/>
      <c r="L558" s="232"/>
      <c r="M558" s="232"/>
      <c r="N558" s="232"/>
      <c r="O558" s="232"/>
      <c r="P558" s="232"/>
      <c r="Q558" s="233"/>
      <c r="R558" s="255"/>
      <c r="S558" s="255"/>
      <c r="T558" s="258"/>
      <c r="U558" s="214">
        <f t="shared" si="133"/>
        <v>0</v>
      </c>
      <c r="V558" s="218">
        <f t="shared" si="133"/>
        <v>0</v>
      </c>
      <c r="W558" s="218">
        <f t="shared" si="133"/>
        <v>0</v>
      </c>
      <c r="X558" s="218">
        <f t="shared" si="133"/>
        <v>0</v>
      </c>
      <c r="Y558" s="212">
        <f t="shared" si="133"/>
        <v>0</v>
      </c>
      <c r="Z558" s="214">
        <f t="shared" si="135"/>
        <v>0</v>
      </c>
      <c r="AA558" s="218">
        <f t="shared" si="135"/>
        <v>0</v>
      </c>
      <c r="AB558" s="218">
        <f t="shared" si="135"/>
        <v>0</v>
      </c>
      <c r="AC558" s="218">
        <f t="shared" si="135"/>
        <v>0</v>
      </c>
      <c r="AD558" s="212">
        <f t="shared" si="135"/>
        <v>0</v>
      </c>
      <c r="AE558" s="252"/>
      <c r="AF558" s="252"/>
      <c r="AH558" s="249">
        <f t="shared" si="125"/>
        <v>0</v>
      </c>
      <c r="AI558" s="238"/>
      <c r="AJ558" s="238"/>
      <c r="AK558" s="238"/>
      <c r="AL558" s="239"/>
      <c r="AM558" s="254"/>
      <c r="AN558" s="262"/>
      <c r="AO558" s="249">
        <f t="shared" si="127"/>
        <v>0</v>
      </c>
      <c r="AP558" s="238"/>
      <c r="AQ558" s="238"/>
      <c r="AR558" s="238"/>
      <c r="AS558" s="242"/>
      <c r="AT558" s="214">
        <f t="shared" si="137"/>
        <v>0</v>
      </c>
      <c r="AU558" s="238"/>
      <c r="AV558" s="238"/>
      <c r="AW558" s="238"/>
      <c r="AX558" s="239"/>
      <c r="AY558" s="249">
        <f t="shared" si="128"/>
        <v>0</v>
      </c>
      <c r="AZ558" s="238"/>
      <c r="BA558" s="238"/>
      <c r="BB558" s="238"/>
      <c r="BC558" s="246"/>
      <c r="BD558" s="254"/>
      <c r="BE558" s="252"/>
      <c r="BF558" s="249">
        <f t="shared" si="129"/>
        <v>0</v>
      </c>
      <c r="BG558" s="238"/>
      <c r="BH558" s="238"/>
      <c r="BI558" s="238"/>
      <c r="BJ558" s="239"/>
      <c r="BK558" s="249">
        <f t="shared" si="130"/>
        <v>0</v>
      </c>
      <c r="BL558" s="238"/>
      <c r="BM558" s="238"/>
      <c r="BN558" s="238"/>
      <c r="BO558" s="246"/>
      <c r="BP558" s="223">
        <f t="shared" si="131"/>
        <v>0</v>
      </c>
      <c r="BQ558" s="238"/>
      <c r="BR558" s="238"/>
      <c r="BS558" s="238"/>
      <c r="BT558" s="246"/>
      <c r="BU558" s="249">
        <f t="shared" si="132"/>
        <v>0</v>
      </c>
      <c r="BV558" s="238"/>
      <c r="BW558" s="238"/>
      <c r="BX558" s="238"/>
      <c r="BY558" s="246"/>
      <c r="CA558" s="222"/>
      <c r="CF558" s="216">
        <f t="shared" si="136"/>
        <v>0</v>
      </c>
    </row>
    <row r="559" spans="1:84" x14ac:dyDescent="0.15">
      <c r="A559" s="213"/>
      <c r="B559" s="236"/>
      <c r="C559" s="136"/>
      <c r="D559" s="133"/>
      <c r="E559" s="127"/>
      <c r="F559" s="135"/>
      <c r="G559" s="224"/>
      <c r="H559" s="263"/>
      <c r="I559" s="230"/>
      <c r="J559" s="231"/>
      <c r="K559" s="232"/>
      <c r="L559" s="232"/>
      <c r="M559" s="232"/>
      <c r="N559" s="232"/>
      <c r="O559" s="232"/>
      <c r="P559" s="232"/>
      <c r="Q559" s="233"/>
      <c r="R559" s="255"/>
      <c r="S559" s="255"/>
      <c r="T559" s="258"/>
      <c r="U559" s="214">
        <f t="shared" si="133"/>
        <v>0</v>
      </c>
      <c r="V559" s="218">
        <f t="shared" si="133"/>
        <v>0</v>
      </c>
      <c r="W559" s="218">
        <f t="shared" si="133"/>
        <v>0</v>
      </c>
      <c r="X559" s="218">
        <f t="shared" si="133"/>
        <v>0</v>
      </c>
      <c r="Y559" s="212">
        <f t="shared" si="133"/>
        <v>0</v>
      </c>
      <c r="Z559" s="214">
        <f t="shared" si="135"/>
        <v>0</v>
      </c>
      <c r="AA559" s="218">
        <f t="shared" si="135"/>
        <v>0</v>
      </c>
      <c r="AB559" s="218">
        <f t="shared" si="135"/>
        <v>0</v>
      </c>
      <c r="AC559" s="218">
        <f t="shared" si="135"/>
        <v>0</v>
      </c>
      <c r="AD559" s="212">
        <f t="shared" si="135"/>
        <v>0</v>
      </c>
      <c r="AE559" s="252"/>
      <c r="AF559" s="252"/>
      <c r="AH559" s="249">
        <f t="shared" si="125"/>
        <v>0</v>
      </c>
      <c r="AI559" s="238"/>
      <c r="AJ559" s="238"/>
      <c r="AK559" s="238"/>
      <c r="AL559" s="239"/>
      <c r="AM559" s="254"/>
      <c r="AN559" s="262"/>
      <c r="AO559" s="249">
        <f t="shared" si="127"/>
        <v>0</v>
      </c>
      <c r="AP559" s="238"/>
      <c r="AQ559" s="238"/>
      <c r="AR559" s="238"/>
      <c r="AS559" s="242"/>
      <c r="AT559" s="214">
        <f t="shared" si="137"/>
        <v>0</v>
      </c>
      <c r="AU559" s="238"/>
      <c r="AV559" s="238"/>
      <c r="AW559" s="238"/>
      <c r="AX559" s="239"/>
      <c r="AY559" s="249">
        <f t="shared" si="128"/>
        <v>0</v>
      </c>
      <c r="AZ559" s="238"/>
      <c r="BA559" s="238"/>
      <c r="BB559" s="238"/>
      <c r="BC559" s="246"/>
      <c r="BD559" s="254"/>
      <c r="BE559" s="252"/>
      <c r="BF559" s="249">
        <f t="shared" si="129"/>
        <v>0</v>
      </c>
      <c r="BG559" s="238"/>
      <c r="BH559" s="238"/>
      <c r="BI559" s="238"/>
      <c r="BJ559" s="239"/>
      <c r="BK559" s="249">
        <f t="shared" si="130"/>
        <v>0</v>
      </c>
      <c r="BL559" s="238"/>
      <c r="BM559" s="238"/>
      <c r="BN559" s="238"/>
      <c r="BO559" s="246"/>
      <c r="BP559" s="223">
        <f t="shared" si="131"/>
        <v>0</v>
      </c>
      <c r="BQ559" s="238"/>
      <c r="BR559" s="238"/>
      <c r="BS559" s="238"/>
      <c r="BT559" s="246"/>
      <c r="BU559" s="249">
        <f t="shared" si="132"/>
        <v>0</v>
      </c>
      <c r="BV559" s="238"/>
      <c r="BW559" s="238"/>
      <c r="BX559" s="238"/>
      <c r="BY559" s="246"/>
      <c r="CA559" s="222"/>
      <c r="CF559" s="216">
        <f t="shared" si="136"/>
        <v>0</v>
      </c>
    </row>
    <row r="560" spans="1:84" x14ac:dyDescent="0.15">
      <c r="A560" s="213"/>
      <c r="B560" s="236"/>
      <c r="C560" s="136"/>
      <c r="D560" s="133"/>
      <c r="E560" s="127"/>
      <c r="F560" s="135"/>
      <c r="G560" s="224"/>
      <c r="H560" s="263"/>
      <c r="I560" s="230"/>
      <c r="J560" s="231"/>
      <c r="K560" s="232"/>
      <c r="L560" s="232"/>
      <c r="M560" s="232"/>
      <c r="N560" s="232"/>
      <c r="O560" s="232"/>
      <c r="P560" s="232"/>
      <c r="Q560" s="233"/>
      <c r="R560" s="255"/>
      <c r="S560" s="255"/>
      <c r="T560" s="258"/>
      <c r="U560" s="214">
        <f t="shared" si="133"/>
        <v>0</v>
      </c>
      <c r="V560" s="218">
        <f t="shared" si="133"/>
        <v>0</v>
      </c>
      <c r="W560" s="218">
        <f t="shared" si="133"/>
        <v>0</v>
      </c>
      <c r="X560" s="218">
        <f t="shared" si="133"/>
        <v>0</v>
      </c>
      <c r="Y560" s="212">
        <f t="shared" si="133"/>
        <v>0</v>
      </c>
      <c r="Z560" s="214">
        <f t="shared" si="135"/>
        <v>0</v>
      </c>
      <c r="AA560" s="218">
        <f t="shared" si="135"/>
        <v>0</v>
      </c>
      <c r="AB560" s="218">
        <f t="shared" si="135"/>
        <v>0</v>
      </c>
      <c r="AC560" s="218">
        <f t="shared" si="135"/>
        <v>0</v>
      </c>
      <c r="AD560" s="212">
        <f t="shared" si="135"/>
        <v>0</v>
      </c>
      <c r="AE560" s="252"/>
      <c r="AF560" s="252"/>
      <c r="AH560" s="249">
        <f t="shared" si="125"/>
        <v>0</v>
      </c>
      <c r="AI560" s="238"/>
      <c r="AJ560" s="238"/>
      <c r="AK560" s="238"/>
      <c r="AL560" s="239"/>
      <c r="AM560" s="254"/>
      <c r="AN560" s="262"/>
      <c r="AO560" s="249">
        <f t="shared" si="127"/>
        <v>0</v>
      </c>
      <c r="AP560" s="238"/>
      <c r="AQ560" s="238"/>
      <c r="AR560" s="238"/>
      <c r="AS560" s="242"/>
      <c r="AT560" s="214">
        <f t="shared" si="137"/>
        <v>0</v>
      </c>
      <c r="AU560" s="238"/>
      <c r="AV560" s="238"/>
      <c r="AW560" s="238"/>
      <c r="AX560" s="239"/>
      <c r="AY560" s="249">
        <f t="shared" si="128"/>
        <v>0</v>
      </c>
      <c r="AZ560" s="238"/>
      <c r="BA560" s="238"/>
      <c r="BB560" s="238"/>
      <c r="BC560" s="246"/>
      <c r="BD560" s="254"/>
      <c r="BE560" s="252"/>
      <c r="BF560" s="249">
        <f t="shared" si="129"/>
        <v>0</v>
      </c>
      <c r="BG560" s="238"/>
      <c r="BH560" s="238"/>
      <c r="BI560" s="238"/>
      <c r="BJ560" s="239"/>
      <c r="BK560" s="249">
        <f t="shared" si="130"/>
        <v>0</v>
      </c>
      <c r="BL560" s="238"/>
      <c r="BM560" s="238"/>
      <c r="BN560" s="238"/>
      <c r="BO560" s="246"/>
      <c r="BP560" s="223">
        <f t="shared" si="131"/>
        <v>0</v>
      </c>
      <c r="BQ560" s="238"/>
      <c r="BR560" s="238"/>
      <c r="BS560" s="238"/>
      <c r="BT560" s="246"/>
      <c r="BU560" s="249">
        <f t="shared" si="132"/>
        <v>0</v>
      </c>
      <c r="BV560" s="238"/>
      <c r="BW560" s="238"/>
      <c r="BX560" s="238"/>
      <c r="BY560" s="246"/>
      <c r="CA560" s="222"/>
      <c r="CF560" s="216">
        <f t="shared" si="136"/>
        <v>0</v>
      </c>
    </row>
    <row r="561" spans="1:84" x14ac:dyDescent="0.15">
      <c r="A561" s="213"/>
      <c r="B561" s="236"/>
      <c r="C561" s="136"/>
      <c r="D561" s="133"/>
      <c r="E561" s="127"/>
      <c r="F561" s="135"/>
      <c r="G561" s="224"/>
      <c r="H561" s="263"/>
      <c r="I561" s="230"/>
      <c r="J561" s="231"/>
      <c r="K561" s="232"/>
      <c r="L561" s="232"/>
      <c r="M561" s="232"/>
      <c r="N561" s="232"/>
      <c r="O561" s="232"/>
      <c r="P561" s="232"/>
      <c r="Q561" s="233"/>
      <c r="R561" s="255"/>
      <c r="S561" s="255"/>
      <c r="T561" s="258"/>
      <c r="U561" s="214">
        <f t="shared" si="133"/>
        <v>0</v>
      </c>
      <c r="V561" s="218">
        <f t="shared" si="133"/>
        <v>0</v>
      </c>
      <c r="W561" s="218">
        <f t="shared" si="133"/>
        <v>0</v>
      </c>
      <c r="X561" s="218">
        <f t="shared" si="133"/>
        <v>0</v>
      </c>
      <c r="Y561" s="212">
        <f t="shared" si="133"/>
        <v>0</v>
      </c>
      <c r="Z561" s="214">
        <f t="shared" si="135"/>
        <v>0</v>
      </c>
      <c r="AA561" s="218">
        <f t="shared" si="135"/>
        <v>0</v>
      </c>
      <c r="AB561" s="218">
        <f t="shared" si="135"/>
        <v>0</v>
      </c>
      <c r="AC561" s="218">
        <f t="shared" si="135"/>
        <v>0</v>
      </c>
      <c r="AD561" s="212">
        <f t="shared" si="135"/>
        <v>0</v>
      </c>
      <c r="AE561" s="252"/>
      <c r="AF561" s="252"/>
      <c r="AH561" s="249">
        <f t="shared" si="125"/>
        <v>0</v>
      </c>
      <c r="AI561" s="238"/>
      <c r="AJ561" s="238"/>
      <c r="AK561" s="238"/>
      <c r="AL561" s="239"/>
      <c r="AM561" s="254"/>
      <c r="AN561" s="262"/>
      <c r="AO561" s="249">
        <f t="shared" si="127"/>
        <v>0</v>
      </c>
      <c r="AP561" s="238"/>
      <c r="AQ561" s="238"/>
      <c r="AR561" s="238"/>
      <c r="AS561" s="242"/>
      <c r="AT561" s="214">
        <f t="shared" si="137"/>
        <v>0</v>
      </c>
      <c r="AU561" s="238"/>
      <c r="AV561" s="238"/>
      <c r="AW561" s="238"/>
      <c r="AX561" s="239"/>
      <c r="AY561" s="249">
        <f t="shared" si="128"/>
        <v>0</v>
      </c>
      <c r="AZ561" s="238"/>
      <c r="BA561" s="238"/>
      <c r="BB561" s="238"/>
      <c r="BC561" s="246"/>
      <c r="BD561" s="254"/>
      <c r="BE561" s="252"/>
      <c r="BF561" s="249">
        <f t="shared" si="129"/>
        <v>0</v>
      </c>
      <c r="BG561" s="238"/>
      <c r="BH561" s="238"/>
      <c r="BI561" s="238"/>
      <c r="BJ561" s="239"/>
      <c r="BK561" s="249">
        <f t="shared" si="130"/>
        <v>0</v>
      </c>
      <c r="BL561" s="238"/>
      <c r="BM561" s="238"/>
      <c r="BN561" s="238"/>
      <c r="BO561" s="246"/>
      <c r="BP561" s="223">
        <f t="shared" si="131"/>
        <v>0</v>
      </c>
      <c r="BQ561" s="238"/>
      <c r="BR561" s="238"/>
      <c r="BS561" s="238"/>
      <c r="BT561" s="246"/>
      <c r="BU561" s="249">
        <f t="shared" si="132"/>
        <v>0</v>
      </c>
      <c r="BV561" s="238"/>
      <c r="BW561" s="238"/>
      <c r="BX561" s="238"/>
      <c r="BY561" s="246"/>
      <c r="CA561" s="222"/>
      <c r="CF561" s="216">
        <f t="shared" si="136"/>
        <v>0</v>
      </c>
    </row>
    <row r="562" spans="1:84" x14ac:dyDescent="0.15">
      <c r="A562" s="213"/>
      <c r="B562" s="236"/>
      <c r="C562" s="136"/>
      <c r="D562" s="133"/>
      <c r="E562" s="127"/>
      <c r="F562" s="135"/>
      <c r="G562" s="224"/>
      <c r="H562" s="263"/>
      <c r="I562" s="230"/>
      <c r="J562" s="231"/>
      <c r="K562" s="232"/>
      <c r="L562" s="232"/>
      <c r="M562" s="232"/>
      <c r="N562" s="232"/>
      <c r="O562" s="232"/>
      <c r="P562" s="232"/>
      <c r="Q562" s="233"/>
      <c r="R562" s="255"/>
      <c r="S562" s="255"/>
      <c r="T562" s="258"/>
      <c r="U562" s="214">
        <f t="shared" si="133"/>
        <v>0</v>
      </c>
      <c r="V562" s="218">
        <f t="shared" si="133"/>
        <v>0</v>
      </c>
      <c r="W562" s="218">
        <f t="shared" si="133"/>
        <v>0</v>
      </c>
      <c r="X562" s="218">
        <f t="shared" si="133"/>
        <v>0</v>
      </c>
      <c r="Y562" s="212">
        <f t="shared" si="133"/>
        <v>0</v>
      </c>
      <c r="Z562" s="214">
        <f t="shared" si="135"/>
        <v>0</v>
      </c>
      <c r="AA562" s="218">
        <f t="shared" si="135"/>
        <v>0</v>
      </c>
      <c r="AB562" s="218">
        <f t="shared" si="135"/>
        <v>0</v>
      </c>
      <c r="AC562" s="218">
        <f t="shared" si="135"/>
        <v>0</v>
      </c>
      <c r="AD562" s="212">
        <f t="shared" si="135"/>
        <v>0</v>
      </c>
      <c r="AE562" s="252"/>
      <c r="AF562" s="252"/>
      <c r="AH562" s="249">
        <f t="shared" si="125"/>
        <v>0</v>
      </c>
      <c r="AI562" s="238"/>
      <c r="AJ562" s="238"/>
      <c r="AK562" s="238"/>
      <c r="AL562" s="239"/>
      <c r="AM562" s="254"/>
      <c r="AN562" s="262"/>
      <c r="AO562" s="249">
        <f t="shared" si="127"/>
        <v>0</v>
      </c>
      <c r="AP562" s="238"/>
      <c r="AQ562" s="238"/>
      <c r="AR562" s="238"/>
      <c r="AS562" s="242"/>
      <c r="AT562" s="214">
        <f t="shared" si="137"/>
        <v>0</v>
      </c>
      <c r="AU562" s="238"/>
      <c r="AV562" s="238"/>
      <c r="AW562" s="238"/>
      <c r="AX562" s="239"/>
      <c r="AY562" s="249">
        <f t="shared" si="128"/>
        <v>0</v>
      </c>
      <c r="AZ562" s="238"/>
      <c r="BA562" s="238"/>
      <c r="BB562" s="238"/>
      <c r="BC562" s="246"/>
      <c r="BD562" s="254"/>
      <c r="BE562" s="252"/>
      <c r="BF562" s="249">
        <f t="shared" si="129"/>
        <v>0</v>
      </c>
      <c r="BG562" s="238"/>
      <c r="BH562" s="238"/>
      <c r="BI562" s="238"/>
      <c r="BJ562" s="239"/>
      <c r="BK562" s="249">
        <f t="shared" si="130"/>
        <v>0</v>
      </c>
      <c r="BL562" s="238"/>
      <c r="BM562" s="238"/>
      <c r="BN562" s="238"/>
      <c r="BO562" s="246"/>
      <c r="BP562" s="223">
        <f t="shared" si="131"/>
        <v>0</v>
      </c>
      <c r="BQ562" s="238"/>
      <c r="BR562" s="238"/>
      <c r="BS562" s="238"/>
      <c r="BT562" s="246"/>
      <c r="BU562" s="249">
        <f t="shared" si="132"/>
        <v>0</v>
      </c>
      <c r="BV562" s="238"/>
      <c r="BW562" s="238"/>
      <c r="BX562" s="238"/>
      <c r="BY562" s="246"/>
      <c r="CA562" s="222"/>
      <c r="CF562" s="216">
        <f t="shared" si="136"/>
        <v>0</v>
      </c>
    </row>
    <row r="563" spans="1:84" x14ac:dyDescent="0.15">
      <c r="A563" s="213"/>
      <c r="B563" s="236"/>
      <c r="C563" s="136"/>
      <c r="D563" s="133"/>
      <c r="E563" s="127"/>
      <c r="F563" s="135"/>
      <c r="G563" s="224"/>
      <c r="H563" s="263"/>
      <c r="I563" s="230"/>
      <c r="J563" s="231"/>
      <c r="K563" s="232"/>
      <c r="L563" s="232"/>
      <c r="M563" s="232"/>
      <c r="N563" s="232"/>
      <c r="O563" s="232"/>
      <c r="P563" s="232"/>
      <c r="Q563" s="233"/>
      <c r="R563" s="255"/>
      <c r="S563" s="255"/>
      <c r="T563" s="258"/>
      <c r="U563" s="214">
        <f t="shared" si="133"/>
        <v>0</v>
      </c>
      <c r="V563" s="218">
        <f t="shared" si="133"/>
        <v>0</v>
      </c>
      <c r="W563" s="218">
        <f t="shared" si="133"/>
        <v>0</v>
      </c>
      <c r="X563" s="218">
        <f t="shared" si="133"/>
        <v>0</v>
      </c>
      <c r="Y563" s="212">
        <f t="shared" si="133"/>
        <v>0</v>
      </c>
      <c r="Z563" s="214">
        <f t="shared" si="135"/>
        <v>0</v>
      </c>
      <c r="AA563" s="218">
        <f t="shared" si="135"/>
        <v>0</v>
      </c>
      <c r="AB563" s="218">
        <f t="shared" si="135"/>
        <v>0</v>
      </c>
      <c r="AC563" s="218">
        <f t="shared" si="135"/>
        <v>0</v>
      </c>
      <c r="AD563" s="212">
        <f t="shared" si="135"/>
        <v>0</v>
      </c>
      <c r="AE563" s="252"/>
      <c r="AF563" s="252"/>
      <c r="AH563" s="249">
        <f t="shared" si="125"/>
        <v>0</v>
      </c>
      <c r="AI563" s="238"/>
      <c r="AJ563" s="238"/>
      <c r="AK563" s="238"/>
      <c r="AL563" s="239"/>
      <c r="AM563" s="254"/>
      <c r="AN563" s="262"/>
      <c r="AO563" s="249">
        <f t="shared" si="127"/>
        <v>0</v>
      </c>
      <c r="AP563" s="238"/>
      <c r="AQ563" s="238"/>
      <c r="AR563" s="238"/>
      <c r="AS563" s="242"/>
      <c r="AT563" s="214">
        <f t="shared" si="137"/>
        <v>0</v>
      </c>
      <c r="AU563" s="238"/>
      <c r="AV563" s="238"/>
      <c r="AW563" s="238"/>
      <c r="AX563" s="239"/>
      <c r="AY563" s="249">
        <f t="shared" si="128"/>
        <v>0</v>
      </c>
      <c r="AZ563" s="238"/>
      <c r="BA563" s="238"/>
      <c r="BB563" s="238"/>
      <c r="BC563" s="246"/>
      <c r="BD563" s="254"/>
      <c r="BE563" s="252"/>
      <c r="BF563" s="249">
        <f t="shared" si="129"/>
        <v>0</v>
      </c>
      <c r="BG563" s="238"/>
      <c r="BH563" s="238"/>
      <c r="BI563" s="238"/>
      <c r="BJ563" s="239"/>
      <c r="BK563" s="249">
        <f t="shared" si="130"/>
        <v>0</v>
      </c>
      <c r="BL563" s="238"/>
      <c r="BM563" s="238"/>
      <c r="BN563" s="238"/>
      <c r="BO563" s="246"/>
      <c r="BP563" s="223">
        <f t="shared" si="131"/>
        <v>0</v>
      </c>
      <c r="BQ563" s="238"/>
      <c r="BR563" s="238"/>
      <c r="BS563" s="238"/>
      <c r="BT563" s="246"/>
      <c r="BU563" s="249">
        <f t="shared" si="132"/>
        <v>0</v>
      </c>
      <c r="BV563" s="238"/>
      <c r="BW563" s="238"/>
      <c r="BX563" s="238"/>
      <c r="BY563" s="246"/>
      <c r="CA563" s="222"/>
      <c r="CF563" s="216">
        <f t="shared" si="136"/>
        <v>0</v>
      </c>
    </row>
    <row r="564" spans="1:84" x14ac:dyDescent="0.15">
      <c r="A564" s="213"/>
      <c r="B564" s="236"/>
      <c r="C564" s="136"/>
      <c r="D564" s="133"/>
      <c r="E564" s="127"/>
      <c r="F564" s="135"/>
      <c r="G564" s="224"/>
      <c r="H564" s="263"/>
      <c r="I564" s="230"/>
      <c r="J564" s="231"/>
      <c r="K564" s="232"/>
      <c r="L564" s="232"/>
      <c r="M564" s="232"/>
      <c r="N564" s="232"/>
      <c r="O564" s="232"/>
      <c r="P564" s="232"/>
      <c r="Q564" s="233"/>
      <c r="R564" s="255"/>
      <c r="S564" s="255"/>
      <c r="T564" s="258"/>
      <c r="U564" s="214">
        <f t="shared" si="133"/>
        <v>0</v>
      </c>
      <c r="V564" s="218">
        <f t="shared" si="133"/>
        <v>0</v>
      </c>
      <c r="W564" s="218">
        <f t="shared" si="133"/>
        <v>0</v>
      </c>
      <c r="X564" s="218">
        <f t="shared" si="133"/>
        <v>0</v>
      </c>
      <c r="Y564" s="212">
        <f t="shared" si="133"/>
        <v>0</v>
      </c>
      <c r="Z564" s="214">
        <f t="shared" si="135"/>
        <v>0</v>
      </c>
      <c r="AA564" s="218">
        <f t="shared" si="135"/>
        <v>0</v>
      </c>
      <c r="AB564" s="218">
        <f t="shared" si="135"/>
        <v>0</v>
      </c>
      <c r="AC564" s="218">
        <f t="shared" si="135"/>
        <v>0</v>
      </c>
      <c r="AD564" s="212">
        <f t="shared" si="135"/>
        <v>0</v>
      </c>
      <c r="AE564" s="252"/>
      <c r="AF564" s="252"/>
      <c r="AH564" s="249">
        <f t="shared" si="125"/>
        <v>0</v>
      </c>
      <c r="AI564" s="238"/>
      <c r="AJ564" s="238"/>
      <c r="AK564" s="238"/>
      <c r="AL564" s="239"/>
      <c r="AM564" s="254"/>
      <c r="AN564" s="262"/>
      <c r="AO564" s="249">
        <f t="shared" si="127"/>
        <v>0</v>
      </c>
      <c r="AP564" s="238"/>
      <c r="AQ564" s="238"/>
      <c r="AR564" s="238"/>
      <c r="AS564" s="242"/>
      <c r="AT564" s="214">
        <f t="shared" si="137"/>
        <v>0</v>
      </c>
      <c r="AU564" s="238"/>
      <c r="AV564" s="238"/>
      <c r="AW564" s="238"/>
      <c r="AX564" s="239"/>
      <c r="AY564" s="249">
        <f t="shared" si="128"/>
        <v>0</v>
      </c>
      <c r="AZ564" s="238"/>
      <c r="BA564" s="238"/>
      <c r="BB564" s="238"/>
      <c r="BC564" s="246"/>
      <c r="BD564" s="254"/>
      <c r="BE564" s="252"/>
      <c r="BF564" s="249">
        <f t="shared" si="129"/>
        <v>0</v>
      </c>
      <c r="BG564" s="238"/>
      <c r="BH564" s="238"/>
      <c r="BI564" s="238"/>
      <c r="BJ564" s="239"/>
      <c r="BK564" s="249">
        <f t="shared" si="130"/>
        <v>0</v>
      </c>
      <c r="BL564" s="238"/>
      <c r="BM564" s="238"/>
      <c r="BN564" s="238"/>
      <c r="BO564" s="246"/>
      <c r="BP564" s="223">
        <f t="shared" si="131"/>
        <v>0</v>
      </c>
      <c r="BQ564" s="238"/>
      <c r="BR564" s="238"/>
      <c r="BS564" s="238"/>
      <c r="BT564" s="246"/>
      <c r="BU564" s="249">
        <f t="shared" si="132"/>
        <v>0</v>
      </c>
      <c r="BV564" s="238"/>
      <c r="BW564" s="238"/>
      <c r="BX564" s="238"/>
      <c r="BY564" s="246"/>
      <c r="CA564" s="222"/>
      <c r="CF564" s="216">
        <f t="shared" si="136"/>
        <v>0</v>
      </c>
    </row>
    <row r="565" spans="1:84" x14ac:dyDescent="0.15">
      <c r="A565" s="213"/>
      <c r="B565" s="236"/>
      <c r="C565" s="136"/>
      <c r="D565" s="133"/>
      <c r="E565" s="127"/>
      <c r="F565" s="135"/>
      <c r="G565" s="224"/>
      <c r="H565" s="263"/>
      <c r="I565" s="230"/>
      <c r="J565" s="231"/>
      <c r="K565" s="232"/>
      <c r="L565" s="232"/>
      <c r="M565" s="232"/>
      <c r="N565" s="232"/>
      <c r="O565" s="232"/>
      <c r="P565" s="232"/>
      <c r="Q565" s="233"/>
      <c r="R565" s="255"/>
      <c r="S565" s="255"/>
      <c r="T565" s="258"/>
      <c r="U565" s="214">
        <f t="shared" si="133"/>
        <v>0</v>
      </c>
      <c r="V565" s="218">
        <f t="shared" si="133"/>
        <v>0</v>
      </c>
      <c r="W565" s="218">
        <f t="shared" si="133"/>
        <v>0</v>
      </c>
      <c r="X565" s="218">
        <f t="shared" si="133"/>
        <v>0</v>
      </c>
      <c r="Y565" s="212">
        <f t="shared" si="133"/>
        <v>0</v>
      </c>
      <c r="Z565" s="214">
        <f t="shared" si="135"/>
        <v>0</v>
      </c>
      <c r="AA565" s="218">
        <f t="shared" si="135"/>
        <v>0</v>
      </c>
      <c r="AB565" s="218">
        <f t="shared" si="135"/>
        <v>0</v>
      </c>
      <c r="AC565" s="218">
        <f t="shared" si="135"/>
        <v>0</v>
      </c>
      <c r="AD565" s="212">
        <f t="shared" si="135"/>
        <v>0</v>
      </c>
      <c r="AE565" s="252"/>
      <c r="AF565" s="252"/>
      <c r="AH565" s="249">
        <f t="shared" si="125"/>
        <v>0</v>
      </c>
      <c r="AI565" s="238"/>
      <c r="AJ565" s="238"/>
      <c r="AK565" s="238"/>
      <c r="AL565" s="239"/>
      <c r="AM565" s="254"/>
      <c r="AN565" s="262"/>
      <c r="AO565" s="249">
        <f t="shared" si="127"/>
        <v>0</v>
      </c>
      <c r="AP565" s="238"/>
      <c r="AQ565" s="238"/>
      <c r="AR565" s="238"/>
      <c r="AS565" s="242"/>
      <c r="AT565" s="214">
        <f t="shared" si="137"/>
        <v>0</v>
      </c>
      <c r="AU565" s="238"/>
      <c r="AV565" s="238"/>
      <c r="AW565" s="238"/>
      <c r="AX565" s="239"/>
      <c r="AY565" s="249">
        <f t="shared" si="128"/>
        <v>0</v>
      </c>
      <c r="AZ565" s="238"/>
      <c r="BA565" s="238"/>
      <c r="BB565" s="238"/>
      <c r="BC565" s="246"/>
      <c r="BD565" s="254"/>
      <c r="BE565" s="252"/>
      <c r="BF565" s="249">
        <f t="shared" si="129"/>
        <v>0</v>
      </c>
      <c r="BG565" s="238"/>
      <c r="BH565" s="238"/>
      <c r="BI565" s="238"/>
      <c r="BJ565" s="239"/>
      <c r="BK565" s="249">
        <f t="shared" si="130"/>
        <v>0</v>
      </c>
      <c r="BL565" s="238"/>
      <c r="BM565" s="238"/>
      <c r="BN565" s="238"/>
      <c r="BO565" s="246"/>
      <c r="BP565" s="223">
        <f t="shared" si="131"/>
        <v>0</v>
      </c>
      <c r="BQ565" s="238"/>
      <c r="BR565" s="238"/>
      <c r="BS565" s="238"/>
      <c r="BT565" s="246"/>
      <c r="BU565" s="249">
        <f t="shared" si="132"/>
        <v>0</v>
      </c>
      <c r="BV565" s="238"/>
      <c r="BW565" s="238"/>
      <c r="BX565" s="238"/>
      <c r="BY565" s="246"/>
      <c r="CA565" s="222"/>
      <c r="CF565" s="216">
        <f t="shared" si="136"/>
        <v>0</v>
      </c>
    </row>
    <row r="566" spans="1:84" x14ac:dyDescent="0.15">
      <c r="A566" s="213"/>
      <c r="B566" s="236"/>
      <c r="C566" s="136"/>
      <c r="D566" s="133"/>
      <c r="E566" s="127"/>
      <c r="F566" s="135"/>
      <c r="G566" s="224"/>
      <c r="H566" s="263"/>
      <c r="I566" s="230"/>
      <c r="J566" s="231"/>
      <c r="K566" s="232"/>
      <c r="L566" s="232"/>
      <c r="M566" s="232"/>
      <c r="N566" s="232"/>
      <c r="O566" s="232"/>
      <c r="P566" s="232"/>
      <c r="Q566" s="233"/>
      <c r="R566" s="255"/>
      <c r="S566" s="255"/>
      <c r="T566" s="258"/>
      <c r="U566" s="214">
        <f t="shared" si="133"/>
        <v>0</v>
      </c>
      <c r="V566" s="218">
        <f t="shared" si="133"/>
        <v>0</v>
      </c>
      <c r="W566" s="218">
        <f t="shared" si="133"/>
        <v>0</v>
      </c>
      <c r="X566" s="218">
        <f t="shared" si="133"/>
        <v>0</v>
      </c>
      <c r="Y566" s="212">
        <f t="shared" si="133"/>
        <v>0</v>
      </c>
      <c r="Z566" s="214">
        <f t="shared" si="135"/>
        <v>0</v>
      </c>
      <c r="AA566" s="218">
        <f t="shared" si="135"/>
        <v>0</v>
      </c>
      <c r="AB566" s="218">
        <f t="shared" si="135"/>
        <v>0</v>
      </c>
      <c r="AC566" s="218">
        <f t="shared" si="135"/>
        <v>0</v>
      </c>
      <c r="AD566" s="212">
        <f t="shared" si="135"/>
        <v>0</v>
      </c>
      <c r="AE566" s="252"/>
      <c r="AF566" s="252"/>
      <c r="AH566" s="249">
        <f t="shared" si="125"/>
        <v>0</v>
      </c>
      <c r="AI566" s="238"/>
      <c r="AJ566" s="238"/>
      <c r="AK566" s="238"/>
      <c r="AL566" s="239"/>
      <c r="AM566" s="254"/>
      <c r="AN566" s="262"/>
      <c r="AO566" s="249">
        <f t="shared" si="127"/>
        <v>0</v>
      </c>
      <c r="AP566" s="238"/>
      <c r="AQ566" s="238"/>
      <c r="AR566" s="238"/>
      <c r="AS566" s="242"/>
      <c r="AT566" s="214">
        <f t="shared" si="137"/>
        <v>0</v>
      </c>
      <c r="AU566" s="238"/>
      <c r="AV566" s="238"/>
      <c r="AW566" s="238"/>
      <c r="AX566" s="239"/>
      <c r="AY566" s="249">
        <f t="shared" si="128"/>
        <v>0</v>
      </c>
      <c r="AZ566" s="238"/>
      <c r="BA566" s="238"/>
      <c r="BB566" s="238"/>
      <c r="BC566" s="246"/>
      <c r="BD566" s="254"/>
      <c r="BE566" s="252"/>
      <c r="BF566" s="249">
        <f t="shared" si="129"/>
        <v>0</v>
      </c>
      <c r="BG566" s="238"/>
      <c r="BH566" s="238"/>
      <c r="BI566" s="238"/>
      <c r="BJ566" s="239"/>
      <c r="BK566" s="249">
        <f t="shared" si="130"/>
        <v>0</v>
      </c>
      <c r="BL566" s="238"/>
      <c r="BM566" s="238"/>
      <c r="BN566" s="238"/>
      <c r="BO566" s="246"/>
      <c r="BP566" s="223">
        <f t="shared" si="131"/>
        <v>0</v>
      </c>
      <c r="BQ566" s="238"/>
      <c r="BR566" s="238"/>
      <c r="BS566" s="238"/>
      <c r="BT566" s="246"/>
      <c r="BU566" s="249">
        <f t="shared" si="132"/>
        <v>0</v>
      </c>
      <c r="BV566" s="238"/>
      <c r="BW566" s="238"/>
      <c r="BX566" s="238"/>
      <c r="BY566" s="246"/>
      <c r="CA566" s="222"/>
      <c r="CF566" s="216">
        <f t="shared" si="136"/>
        <v>0</v>
      </c>
    </row>
    <row r="567" spans="1:84" x14ac:dyDescent="0.15">
      <c r="A567" s="213"/>
      <c r="B567" s="236"/>
      <c r="C567" s="136"/>
      <c r="D567" s="133"/>
      <c r="E567" s="127"/>
      <c r="F567" s="135"/>
      <c r="G567" s="224"/>
      <c r="H567" s="263"/>
      <c r="I567" s="230"/>
      <c r="J567" s="231"/>
      <c r="K567" s="232"/>
      <c r="L567" s="232"/>
      <c r="M567" s="232"/>
      <c r="N567" s="232"/>
      <c r="O567" s="232"/>
      <c r="P567" s="232"/>
      <c r="Q567" s="233"/>
      <c r="R567" s="255"/>
      <c r="S567" s="255"/>
      <c r="T567" s="258"/>
      <c r="U567" s="214">
        <f t="shared" si="133"/>
        <v>0</v>
      </c>
      <c r="V567" s="218">
        <f t="shared" si="133"/>
        <v>0</v>
      </c>
      <c r="W567" s="218">
        <f t="shared" si="133"/>
        <v>0</v>
      </c>
      <c r="X567" s="218">
        <f t="shared" si="133"/>
        <v>0</v>
      </c>
      <c r="Y567" s="212">
        <f t="shared" si="133"/>
        <v>0</v>
      </c>
      <c r="Z567" s="214">
        <f t="shared" si="135"/>
        <v>0</v>
      </c>
      <c r="AA567" s="218">
        <f t="shared" si="135"/>
        <v>0</v>
      </c>
      <c r="AB567" s="218">
        <f t="shared" si="135"/>
        <v>0</v>
      </c>
      <c r="AC567" s="218">
        <f t="shared" si="135"/>
        <v>0</v>
      </c>
      <c r="AD567" s="212">
        <f t="shared" si="135"/>
        <v>0</v>
      </c>
      <c r="AE567" s="252"/>
      <c r="AF567" s="252"/>
      <c r="AH567" s="249">
        <f t="shared" si="125"/>
        <v>0</v>
      </c>
      <c r="AI567" s="238"/>
      <c r="AJ567" s="238"/>
      <c r="AK567" s="238"/>
      <c r="AL567" s="239"/>
      <c r="AM567" s="254"/>
      <c r="AN567" s="262"/>
      <c r="AO567" s="249">
        <f t="shared" si="127"/>
        <v>0</v>
      </c>
      <c r="AP567" s="238"/>
      <c r="AQ567" s="238"/>
      <c r="AR567" s="238"/>
      <c r="AS567" s="242"/>
      <c r="AT567" s="214">
        <f t="shared" si="137"/>
        <v>0</v>
      </c>
      <c r="AU567" s="238"/>
      <c r="AV567" s="238"/>
      <c r="AW567" s="238"/>
      <c r="AX567" s="239"/>
      <c r="AY567" s="249">
        <f t="shared" si="128"/>
        <v>0</v>
      </c>
      <c r="AZ567" s="238"/>
      <c r="BA567" s="238"/>
      <c r="BB567" s="238"/>
      <c r="BC567" s="246"/>
      <c r="BD567" s="254"/>
      <c r="BE567" s="252"/>
      <c r="BF567" s="249">
        <f t="shared" si="129"/>
        <v>0</v>
      </c>
      <c r="BG567" s="238"/>
      <c r="BH567" s="238"/>
      <c r="BI567" s="238"/>
      <c r="BJ567" s="239"/>
      <c r="BK567" s="249">
        <f t="shared" si="130"/>
        <v>0</v>
      </c>
      <c r="BL567" s="238"/>
      <c r="BM567" s="238"/>
      <c r="BN567" s="238"/>
      <c r="BO567" s="246"/>
      <c r="BP567" s="223">
        <f t="shared" si="131"/>
        <v>0</v>
      </c>
      <c r="BQ567" s="238"/>
      <c r="BR567" s="238"/>
      <c r="BS567" s="238"/>
      <c r="BT567" s="246"/>
      <c r="BU567" s="249">
        <f t="shared" si="132"/>
        <v>0</v>
      </c>
      <c r="BV567" s="238"/>
      <c r="BW567" s="238"/>
      <c r="BX567" s="238"/>
      <c r="BY567" s="246"/>
      <c r="CA567" s="222"/>
      <c r="CF567" s="216">
        <f t="shared" si="136"/>
        <v>0</v>
      </c>
    </row>
    <row r="568" spans="1:84" x14ac:dyDescent="0.15">
      <c r="A568" s="213"/>
      <c r="B568" s="236"/>
      <c r="C568" s="136"/>
      <c r="D568" s="133"/>
      <c r="E568" s="127"/>
      <c r="F568" s="135"/>
      <c r="G568" s="224"/>
      <c r="H568" s="263"/>
      <c r="I568" s="230"/>
      <c r="J568" s="231"/>
      <c r="K568" s="232"/>
      <c r="L568" s="232"/>
      <c r="M568" s="232"/>
      <c r="N568" s="232"/>
      <c r="O568" s="232"/>
      <c r="P568" s="232"/>
      <c r="Q568" s="233"/>
      <c r="R568" s="255"/>
      <c r="S568" s="255"/>
      <c r="T568" s="258"/>
      <c r="U568" s="214">
        <f t="shared" si="133"/>
        <v>0</v>
      </c>
      <c r="V568" s="218">
        <f t="shared" si="133"/>
        <v>0</v>
      </c>
      <c r="W568" s="218">
        <f t="shared" si="133"/>
        <v>0</v>
      </c>
      <c r="X568" s="218">
        <f t="shared" si="133"/>
        <v>0</v>
      </c>
      <c r="Y568" s="212">
        <f t="shared" si="133"/>
        <v>0</v>
      </c>
      <c r="Z568" s="214">
        <f t="shared" si="135"/>
        <v>0</v>
      </c>
      <c r="AA568" s="218">
        <f t="shared" si="135"/>
        <v>0</v>
      </c>
      <c r="AB568" s="218">
        <f t="shared" si="135"/>
        <v>0</v>
      </c>
      <c r="AC568" s="218">
        <f t="shared" si="135"/>
        <v>0</v>
      </c>
      <c r="AD568" s="212">
        <f t="shared" si="135"/>
        <v>0</v>
      </c>
      <c r="AE568" s="252"/>
      <c r="AF568" s="252"/>
      <c r="AH568" s="249">
        <f t="shared" si="125"/>
        <v>0</v>
      </c>
      <c r="AI568" s="238"/>
      <c r="AJ568" s="238"/>
      <c r="AK568" s="238"/>
      <c r="AL568" s="239"/>
      <c r="AM568" s="254"/>
      <c r="AN568" s="262"/>
      <c r="AO568" s="249">
        <f t="shared" si="127"/>
        <v>0</v>
      </c>
      <c r="AP568" s="238"/>
      <c r="AQ568" s="238"/>
      <c r="AR568" s="238"/>
      <c r="AS568" s="242"/>
      <c r="AT568" s="214">
        <f t="shared" si="137"/>
        <v>0</v>
      </c>
      <c r="AU568" s="238"/>
      <c r="AV568" s="238"/>
      <c r="AW568" s="238"/>
      <c r="AX568" s="239"/>
      <c r="AY568" s="249">
        <f t="shared" si="128"/>
        <v>0</v>
      </c>
      <c r="AZ568" s="238"/>
      <c r="BA568" s="238"/>
      <c r="BB568" s="238"/>
      <c r="BC568" s="246"/>
      <c r="BD568" s="254"/>
      <c r="BE568" s="252"/>
      <c r="BF568" s="249">
        <f t="shared" si="129"/>
        <v>0</v>
      </c>
      <c r="BG568" s="238"/>
      <c r="BH568" s="238"/>
      <c r="BI568" s="238"/>
      <c r="BJ568" s="239"/>
      <c r="BK568" s="249">
        <f t="shared" si="130"/>
        <v>0</v>
      </c>
      <c r="BL568" s="238"/>
      <c r="BM568" s="238"/>
      <c r="BN568" s="238"/>
      <c r="BO568" s="246"/>
      <c r="BP568" s="223">
        <f t="shared" si="131"/>
        <v>0</v>
      </c>
      <c r="BQ568" s="238"/>
      <c r="BR568" s="238"/>
      <c r="BS568" s="238"/>
      <c r="BT568" s="246"/>
      <c r="BU568" s="249">
        <f t="shared" si="132"/>
        <v>0</v>
      </c>
      <c r="BV568" s="238"/>
      <c r="BW568" s="238"/>
      <c r="BX568" s="238"/>
      <c r="BY568" s="246"/>
      <c r="CA568" s="222"/>
      <c r="CF568" s="216">
        <f t="shared" si="136"/>
        <v>0</v>
      </c>
    </row>
    <row r="569" spans="1:84" x14ac:dyDescent="0.15">
      <c r="A569" s="213"/>
      <c r="B569" s="236"/>
      <c r="C569" s="136"/>
      <c r="D569" s="133"/>
      <c r="E569" s="127"/>
      <c r="F569" s="135"/>
      <c r="G569" s="224"/>
      <c r="H569" s="263"/>
      <c r="I569" s="230"/>
      <c r="J569" s="231"/>
      <c r="K569" s="232"/>
      <c r="L569" s="232"/>
      <c r="M569" s="232"/>
      <c r="N569" s="232"/>
      <c r="O569" s="232"/>
      <c r="P569" s="232"/>
      <c r="Q569" s="233"/>
      <c r="R569" s="255"/>
      <c r="S569" s="255"/>
      <c r="T569" s="258"/>
      <c r="U569" s="214">
        <f t="shared" si="133"/>
        <v>0</v>
      </c>
      <c r="V569" s="218">
        <f t="shared" si="133"/>
        <v>0</v>
      </c>
      <c r="W569" s="218">
        <f t="shared" si="133"/>
        <v>0</v>
      </c>
      <c r="X569" s="218">
        <f t="shared" si="133"/>
        <v>0</v>
      </c>
      <c r="Y569" s="212">
        <f t="shared" si="133"/>
        <v>0</v>
      </c>
      <c r="Z569" s="214">
        <f t="shared" si="135"/>
        <v>0</v>
      </c>
      <c r="AA569" s="218">
        <f t="shared" si="135"/>
        <v>0</v>
      </c>
      <c r="AB569" s="218">
        <f t="shared" si="135"/>
        <v>0</v>
      </c>
      <c r="AC569" s="218">
        <f t="shared" si="135"/>
        <v>0</v>
      </c>
      <c r="AD569" s="212">
        <f t="shared" si="135"/>
        <v>0</v>
      </c>
      <c r="AE569" s="252"/>
      <c r="AF569" s="252"/>
      <c r="AH569" s="249">
        <f t="shared" si="125"/>
        <v>0</v>
      </c>
      <c r="AI569" s="238"/>
      <c r="AJ569" s="238"/>
      <c r="AK569" s="238"/>
      <c r="AL569" s="239"/>
      <c r="AM569" s="254"/>
      <c r="AN569" s="262"/>
      <c r="AO569" s="249">
        <f t="shared" si="127"/>
        <v>0</v>
      </c>
      <c r="AP569" s="238"/>
      <c r="AQ569" s="238"/>
      <c r="AR569" s="238"/>
      <c r="AS569" s="242"/>
      <c r="AT569" s="214">
        <f t="shared" si="137"/>
        <v>0</v>
      </c>
      <c r="AU569" s="238"/>
      <c r="AV569" s="238"/>
      <c r="AW569" s="238"/>
      <c r="AX569" s="239"/>
      <c r="AY569" s="249">
        <f t="shared" si="128"/>
        <v>0</v>
      </c>
      <c r="AZ569" s="238"/>
      <c r="BA569" s="238"/>
      <c r="BB569" s="238"/>
      <c r="BC569" s="246"/>
      <c r="BD569" s="254"/>
      <c r="BE569" s="252"/>
      <c r="BF569" s="249">
        <f t="shared" si="129"/>
        <v>0</v>
      </c>
      <c r="BG569" s="238"/>
      <c r="BH569" s="238"/>
      <c r="BI569" s="238"/>
      <c r="BJ569" s="239"/>
      <c r="BK569" s="249">
        <f t="shared" si="130"/>
        <v>0</v>
      </c>
      <c r="BL569" s="238"/>
      <c r="BM569" s="238"/>
      <c r="BN569" s="238"/>
      <c r="BO569" s="246"/>
      <c r="BP569" s="223">
        <f t="shared" si="131"/>
        <v>0</v>
      </c>
      <c r="BQ569" s="238"/>
      <c r="BR569" s="238"/>
      <c r="BS569" s="238"/>
      <c r="BT569" s="246"/>
      <c r="BU569" s="249">
        <f t="shared" si="132"/>
        <v>0</v>
      </c>
      <c r="BV569" s="238"/>
      <c r="BW569" s="238"/>
      <c r="BX569" s="238"/>
      <c r="BY569" s="246"/>
      <c r="CA569" s="222"/>
      <c r="CF569" s="216">
        <f t="shared" si="136"/>
        <v>0</v>
      </c>
    </row>
    <row r="570" spans="1:84" x14ac:dyDescent="0.15">
      <c r="A570" s="213"/>
      <c r="B570" s="236"/>
      <c r="C570" s="136"/>
      <c r="D570" s="133"/>
      <c r="E570" s="127"/>
      <c r="F570" s="135"/>
      <c r="G570" s="224"/>
      <c r="H570" s="263"/>
      <c r="I570" s="230"/>
      <c r="J570" s="231"/>
      <c r="K570" s="232"/>
      <c r="L570" s="232"/>
      <c r="M570" s="232"/>
      <c r="N570" s="232"/>
      <c r="O570" s="232"/>
      <c r="P570" s="232"/>
      <c r="Q570" s="233"/>
      <c r="R570" s="255"/>
      <c r="S570" s="255"/>
      <c r="T570" s="258"/>
      <c r="U570" s="214">
        <f t="shared" si="133"/>
        <v>0</v>
      </c>
      <c r="V570" s="218">
        <f t="shared" si="133"/>
        <v>0</v>
      </c>
      <c r="W570" s="218">
        <f t="shared" si="133"/>
        <v>0</v>
      </c>
      <c r="X570" s="218">
        <f t="shared" si="133"/>
        <v>0</v>
      </c>
      <c r="Y570" s="212">
        <f t="shared" si="133"/>
        <v>0</v>
      </c>
      <c r="Z570" s="214">
        <f t="shared" si="135"/>
        <v>0</v>
      </c>
      <c r="AA570" s="218">
        <f t="shared" si="135"/>
        <v>0</v>
      </c>
      <c r="AB570" s="218">
        <f t="shared" si="135"/>
        <v>0</v>
      </c>
      <c r="AC570" s="218">
        <f t="shared" si="135"/>
        <v>0</v>
      </c>
      <c r="AD570" s="212">
        <f t="shared" si="135"/>
        <v>0</v>
      </c>
      <c r="AE570" s="252"/>
      <c r="AF570" s="252"/>
      <c r="AH570" s="249">
        <f t="shared" si="125"/>
        <v>0</v>
      </c>
      <c r="AI570" s="238"/>
      <c r="AJ570" s="238"/>
      <c r="AK570" s="238"/>
      <c r="AL570" s="239"/>
      <c r="AM570" s="254"/>
      <c r="AN570" s="262"/>
      <c r="AO570" s="249">
        <f t="shared" si="127"/>
        <v>0</v>
      </c>
      <c r="AP570" s="238"/>
      <c r="AQ570" s="238"/>
      <c r="AR570" s="238"/>
      <c r="AS570" s="242"/>
      <c r="AT570" s="214">
        <f t="shared" si="137"/>
        <v>0</v>
      </c>
      <c r="AU570" s="238"/>
      <c r="AV570" s="238"/>
      <c r="AW570" s="238"/>
      <c r="AX570" s="239"/>
      <c r="AY570" s="249">
        <f t="shared" si="128"/>
        <v>0</v>
      </c>
      <c r="AZ570" s="238"/>
      <c r="BA570" s="238"/>
      <c r="BB570" s="238"/>
      <c r="BC570" s="246"/>
      <c r="BD570" s="254"/>
      <c r="BE570" s="252"/>
      <c r="BF570" s="249">
        <f t="shared" si="129"/>
        <v>0</v>
      </c>
      <c r="BG570" s="238"/>
      <c r="BH570" s="238"/>
      <c r="BI570" s="238"/>
      <c r="BJ570" s="239"/>
      <c r="BK570" s="249">
        <f t="shared" si="130"/>
        <v>0</v>
      </c>
      <c r="BL570" s="238"/>
      <c r="BM570" s="238"/>
      <c r="BN570" s="238"/>
      <c r="BO570" s="246"/>
      <c r="BP570" s="223">
        <f t="shared" si="131"/>
        <v>0</v>
      </c>
      <c r="BQ570" s="238"/>
      <c r="BR570" s="238"/>
      <c r="BS570" s="238"/>
      <c r="BT570" s="246"/>
      <c r="BU570" s="249">
        <f t="shared" si="132"/>
        <v>0</v>
      </c>
      <c r="BV570" s="238"/>
      <c r="BW570" s="238"/>
      <c r="BX570" s="238"/>
      <c r="BY570" s="246"/>
      <c r="CA570" s="222"/>
      <c r="CF570" s="216">
        <f t="shared" si="136"/>
        <v>0</v>
      </c>
    </row>
    <row r="571" spans="1:84" x14ac:dyDescent="0.15">
      <c r="A571" s="213"/>
      <c r="B571" s="236"/>
      <c r="C571" s="136"/>
      <c r="D571" s="133"/>
      <c r="E571" s="127"/>
      <c r="F571" s="135"/>
      <c r="G571" s="224"/>
      <c r="H571" s="263"/>
      <c r="I571" s="230"/>
      <c r="J571" s="231"/>
      <c r="K571" s="232"/>
      <c r="L571" s="232"/>
      <c r="M571" s="232"/>
      <c r="N571" s="232"/>
      <c r="O571" s="232"/>
      <c r="P571" s="232"/>
      <c r="Q571" s="233"/>
      <c r="R571" s="255"/>
      <c r="S571" s="255"/>
      <c r="T571" s="258"/>
      <c r="U571" s="214">
        <f t="shared" si="133"/>
        <v>0</v>
      </c>
      <c r="V571" s="218">
        <f t="shared" si="133"/>
        <v>0</v>
      </c>
      <c r="W571" s="218">
        <f t="shared" si="133"/>
        <v>0</v>
      </c>
      <c r="X571" s="218">
        <f t="shared" si="133"/>
        <v>0</v>
      </c>
      <c r="Y571" s="212">
        <f t="shared" si="133"/>
        <v>0</v>
      </c>
      <c r="Z571" s="214">
        <f t="shared" si="135"/>
        <v>0</v>
      </c>
      <c r="AA571" s="218">
        <f t="shared" si="135"/>
        <v>0</v>
      </c>
      <c r="AB571" s="218">
        <f t="shared" si="135"/>
        <v>0</v>
      </c>
      <c r="AC571" s="218">
        <f t="shared" si="135"/>
        <v>0</v>
      </c>
      <c r="AD571" s="212">
        <f t="shared" si="135"/>
        <v>0</v>
      </c>
      <c r="AE571" s="252"/>
      <c r="AF571" s="252"/>
      <c r="AH571" s="249">
        <f t="shared" si="125"/>
        <v>0</v>
      </c>
      <c r="AI571" s="238"/>
      <c r="AJ571" s="238"/>
      <c r="AK571" s="238"/>
      <c r="AL571" s="239"/>
      <c r="AM571" s="254"/>
      <c r="AN571" s="262"/>
      <c r="AO571" s="249">
        <f t="shared" si="127"/>
        <v>0</v>
      </c>
      <c r="AP571" s="238"/>
      <c r="AQ571" s="238"/>
      <c r="AR571" s="238"/>
      <c r="AS571" s="242"/>
      <c r="AT571" s="214">
        <f t="shared" si="137"/>
        <v>0</v>
      </c>
      <c r="AU571" s="238"/>
      <c r="AV571" s="238"/>
      <c r="AW571" s="238"/>
      <c r="AX571" s="239"/>
      <c r="AY571" s="249">
        <f t="shared" si="128"/>
        <v>0</v>
      </c>
      <c r="AZ571" s="238"/>
      <c r="BA571" s="238"/>
      <c r="BB571" s="238"/>
      <c r="BC571" s="246"/>
      <c r="BD571" s="254"/>
      <c r="BE571" s="252"/>
      <c r="BF571" s="249">
        <f t="shared" si="129"/>
        <v>0</v>
      </c>
      <c r="BG571" s="238"/>
      <c r="BH571" s="238"/>
      <c r="BI571" s="238"/>
      <c r="BJ571" s="239"/>
      <c r="BK571" s="249">
        <f t="shared" si="130"/>
        <v>0</v>
      </c>
      <c r="BL571" s="238"/>
      <c r="BM571" s="238"/>
      <c r="BN571" s="238"/>
      <c r="BO571" s="246"/>
      <c r="BP571" s="223">
        <f t="shared" si="131"/>
        <v>0</v>
      </c>
      <c r="BQ571" s="238"/>
      <c r="BR571" s="238"/>
      <c r="BS571" s="238"/>
      <c r="BT571" s="246"/>
      <c r="BU571" s="249">
        <f t="shared" si="132"/>
        <v>0</v>
      </c>
      <c r="BV571" s="238"/>
      <c r="BW571" s="238"/>
      <c r="BX571" s="238"/>
      <c r="BY571" s="246"/>
      <c r="CA571" s="222"/>
      <c r="CF571" s="216">
        <f t="shared" si="136"/>
        <v>0</v>
      </c>
    </row>
    <row r="572" spans="1:84" x14ac:dyDescent="0.15">
      <c r="A572" s="213"/>
      <c r="B572" s="236"/>
      <c r="C572" s="136"/>
      <c r="D572" s="133"/>
      <c r="E572" s="127"/>
      <c r="F572" s="135"/>
      <c r="G572" s="224"/>
      <c r="H572" s="263"/>
      <c r="I572" s="230"/>
      <c r="J572" s="231"/>
      <c r="K572" s="232"/>
      <c r="L572" s="232"/>
      <c r="M572" s="232"/>
      <c r="N572" s="232"/>
      <c r="O572" s="232"/>
      <c r="P572" s="232"/>
      <c r="Q572" s="233"/>
      <c r="R572" s="255"/>
      <c r="S572" s="255"/>
      <c r="T572" s="258"/>
      <c r="U572" s="214">
        <f t="shared" si="133"/>
        <v>0</v>
      </c>
      <c r="V572" s="218">
        <f t="shared" si="133"/>
        <v>0</v>
      </c>
      <c r="W572" s="218">
        <f t="shared" si="133"/>
        <v>0</v>
      </c>
      <c r="X572" s="218">
        <f t="shared" si="133"/>
        <v>0</v>
      </c>
      <c r="Y572" s="212">
        <f t="shared" si="133"/>
        <v>0</v>
      </c>
      <c r="Z572" s="214">
        <f t="shared" si="135"/>
        <v>0</v>
      </c>
      <c r="AA572" s="218">
        <f t="shared" si="135"/>
        <v>0</v>
      </c>
      <c r="AB572" s="218">
        <f t="shared" si="135"/>
        <v>0</v>
      </c>
      <c r="AC572" s="218">
        <f t="shared" si="135"/>
        <v>0</v>
      </c>
      <c r="AD572" s="212">
        <f t="shared" si="135"/>
        <v>0</v>
      </c>
      <c r="AE572" s="252"/>
      <c r="AF572" s="252"/>
      <c r="AH572" s="249">
        <f t="shared" si="125"/>
        <v>0</v>
      </c>
      <c r="AI572" s="238"/>
      <c r="AJ572" s="238"/>
      <c r="AK572" s="238"/>
      <c r="AL572" s="239"/>
      <c r="AM572" s="254"/>
      <c r="AN572" s="262"/>
      <c r="AO572" s="249">
        <f t="shared" si="127"/>
        <v>0</v>
      </c>
      <c r="AP572" s="238"/>
      <c r="AQ572" s="238"/>
      <c r="AR572" s="238"/>
      <c r="AS572" s="242"/>
      <c r="AT572" s="214">
        <f t="shared" si="137"/>
        <v>0</v>
      </c>
      <c r="AU572" s="238"/>
      <c r="AV572" s="238"/>
      <c r="AW572" s="238"/>
      <c r="AX572" s="239"/>
      <c r="AY572" s="249">
        <f t="shared" si="128"/>
        <v>0</v>
      </c>
      <c r="AZ572" s="238"/>
      <c r="BA572" s="238"/>
      <c r="BB572" s="238"/>
      <c r="BC572" s="246"/>
      <c r="BD572" s="254"/>
      <c r="BE572" s="252"/>
      <c r="BF572" s="249">
        <f t="shared" si="129"/>
        <v>0</v>
      </c>
      <c r="BG572" s="238"/>
      <c r="BH572" s="238"/>
      <c r="BI572" s="238"/>
      <c r="BJ572" s="239"/>
      <c r="BK572" s="249">
        <f t="shared" si="130"/>
        <v>0</v>
      </c>
      <c r="BL572" s="238"/>
      <c r="BM572" s="238"/>
      <c r="BN572" s="238"/>
      <c r="BO572" s="246"/>
      <c r="BP572" s="223">
        <f t="shared" si="131"/>
        <v>0</v>
      </c>
      <c r="BQ572" s="238"/>
      <c r="BR572" s="238"/>
      <c r="BS572" s="238"/>
      <c r="BT572" s="246"/>
      <c r="BU572" s="249">
        <f t="shared" si="132"/>
        <v>0</v>
      </c>
      <c r="BV572" s="238"/>
      <c r="BW572" s="238"/>
      <c r="BX572" s="238"/>
      <c r="BY572" s="246"/>
      <c r="CA572" s="222"/>
      <c r="CF572" s="216">
        <f t="shared" si="136"/>
        <v>0</v>
      </c>
    </row>
    <row r="573" spans="1:84" x14ac:dyDescent="0.15">
      <c r="A573" s="213"/>
      <c r="B573" s="236"/>
      <c r="C573" s="136"/>
      <c r="D573" s="133"/>
      <c r="E573" s="127"/>
      <c r="F573" s="135"/>
      <c r="G573" s="224"/>
      <c r="H573" s="263"/>
      <c r="I573" s="230"/>
      <c r="J573" s="231"/>
      <c r="K573" s="232"/>
      <c r="L573" s="232"/>
      <c r="M573" s="232"/>
      <c r="N573" s="232"/>
      <c r="O573" s="232"/>
      <c r="P573" s="232"/>
      <c r="Q573" s="233"/>
      <c r="R573" s="255"/>
      <c r="S573" s="255"/>
      <c r="T573" s="258"/>
      <c r="U573" s="214">
        <f t="shared" si="133"/>
        <v>0</v>
      </c>
      <c r="V573" s="218">
        <f t="shared" si="133"/>
        <v>0</v>
      </c>
      <c r="W573" s="218">
        <f t="shared" si="133"/>
        <v>0</v>
      </c>
      <c r="X573" s="218">
        <f t="shared" si="133"/>
        <v>0</v>
      </c>
      <c r="Y573" s="212">
        <f t="shared" si="133"/>
        <v>0</v>
      </c>
      <c r="Z573" s="214">
        <f t="shared" si="135"/>
        <v>0</v>
      </c>
      <c r="AA573" s="218">
        <f t="shared" si="135"/>
        <v>0</v>
      </c>
      <c r="AB573" s="218">
        <f t="shared" si="135"/>
        <v>0</v>
      </c>
      <c r="AC573" s="218">
        <f t="shared" si="135"/>
        <v>0</v>
      </c>
      <c r="AD573" s="212">
        <f t="shared" si="135"/>
        <v>0</v>
      </c>
      <c r="AE573" s="252"/>
      <c r="AF573" s="252"/>
      <c r="AH573" s="249">
        <f t="shared" si="125"/>
        <v>0</v>
      </c>
      <c r="AI573" s="238"/>
      <c r="AJ573" s="238"/>
      <c r="AK573" s="238"/>
      <c r="AL573" s="239"/>
      <c r="AM573" s="254"/>
      <c r="AN573" s="262"/>
      <c r="AO573" s="249">
        <f t="shared" si="127"/>
        <v>0</v>
      </c>
      <c r="AP573" s="238"/>
      <c r="AQ573" s="238"/>
      <c r="AR573" s="238"/>
      <c r="AS573" s="242"/>
      <c r="AT573" s="214">
        <f t="shared" si="137"/>
        <v>0</v>
      </c>
      <c r="AU573" s="238"/>
      <c r="AV573" s="238"/>
      <c r="AW573" s="238"/>
      <c r="AX573" s="239"/>
      <c r="AY573" s="249">
        <f t="shared" si="128"/>
        <v>0</v>
      </c>
      <c r="AZ573" s="238"/>
      <c r="BA573" s="238"/>
      <c r="BB573" s="238"/>
      <c r="BC573" s="246"/>
      <c r="BD573" s="254"/>
      <c r="BE573" s="252"/>
      <c r="BF573" s="249">
        <f t="shared" si="129"/>
        <v>0</v>
      </c>
      <c r="BG573" s="238"/>
      <c r="BH573" s="238"/>
      <c r="BI573" s="238"/>
      <c r="BJ573" s="239"/>
      <c r="BK573" s="249">
        <f t="shared" si="130"/>
        <v>0</v>
      </c>
      <c r="BL573" s="238"/>
      <c r="BM573" s="238"/>
      <c r="BN573" s="238"/>
      <c r="BO573" s="246"/>
      <c r="BP573" s="223">
        <f t="shared" si="131"/>
        <v>0</v>
      </c>
      <c r="BQ573" s="238"/>
      <c r="BR573" s="238"/>
      <c r="BS573" s="238"/>
      <c r="BT573" s="246"/>
      <c r="BU573" s="249">
        <f t="shared" si="132"/>
        <v>0</v>
      </c>
      <c r="BV573" s="238"/>
      <c r="BW573" s="238"/>
      <c r="BX573" s="238"/>
      <c r="BY573" s="246"/>
      <c r="CA573" s="222"/>
      <c r="CF573" s="216">
        <f t="shared" si="136"/>
        <v>0</v>
      </c>
    </row>
    <row r="574" spans="1:84" x14ac:dyDescent="0.15">
      <c r="A574" s="213"/>
      <c r="B574" s="236"/>
      <c r="C574" s="136"/>
      <c r="D574" s="133"/>
      <c r="E574" s="127"/>
      <c r="F574" s="135"/>
      <c r="G574" s="224"/>
      <c r="H574" s="263"/>
      <c r="I574" s="230"/>
      <c r="J574" s="231"/>
      <c r="K574" s="232"/>
      <c r="L574" s="232"/>
      <c r="M574" s="232"/>
      <c r="N574" s="232"/>
      <c r="O574" s="232"/>
      <c r="P574" s="232"/>
      <c r="Q574" s="233"/>
      <c r="R574" s="255"/>
      <c r="S574" s="255"/>
      <c r="T574" s="258"/>
      <c r="U574" s="214">
        <f t="shared" si="133"/>
        <v>0</v>
      </c>
      <c r="V574" s="218">
        <f t="shared" si="133"/>
        <v>0</v>
      </c>
      <c r="W574" s="218">
        <f t="shared" si="133"/>
        <v>0</v>
      </c>
      <c r="X574" s="218">
        <f t="shared" si="133"/>
        <v>0</v>
      </c>
      <c r="Y574" s="212">
        <f t="shared" si="133"/>
        <v>0</v>
      </c>
      <c r="Z574" s="214">
        <f t="shared" si="135"/>
        <v>0</v>
      </c>
      <c r="AA574" s="218">
        <f t="shared" si="135"/>
        <v>0</v>
      </c>
      <c r="AB574" s="218">
        <f t="shared" si="135"/>
        <v>0</v>
      </c>
      <c r="AC574" s="218">
        <f t="shared" si="135"/>
        <v>0</v>
      </c>
      <c r="AD574" s="212">
        <f t="shared" si="135"/>
        <v>0</v>
      </c>
      <c r="AE574" s="252"/>
      <c r="AF574" s="252"/>
      <c r="AH574" s="249">
        <f t="shared" si="125"/>
        <v>0</v>
      </c>
      <c r="AI574" s="238"/>
      <c r="AJ574" s="238"/>
      <c r="AK574" s="238"/>
      <c r="AL574" s="239"/>
      <c r="AM574" s="254"/>
      <c r="AN574" s="262"/>
      <c r="AO574" s="249">
        <f t="shared" si="127"/>
        <v>0</v>
      </c>
      <c r="AP574" s="238"/>
      <c r="AQ574" s="238"/>
      <c r="AR574" s="238"/>
      <c r="AS574" s="242"/>
      <c r="AT574" s="214">
        <f t="shared" si="137"/>
        <v>0</v>
      </c>
      <c r="AU574" s="238"/>
      <c r="AV574" s="238"/>
      <c r="AW574" s="238"/>
      <c r="AX574" s="239"/>
      <c r="AY574" s="249">
        <f t="shared" si="128"/>
        <v>0</v>
      </c>
      <c r="AZ574" s="238"/>
      <c r="BA574" s="238"/>
      <c r="BB574" s="238"/>
      <c r="BC574" s="246"/>
      <c r="BD574" s="254"/>
      <c r="BE574" s="252"/>
      <c r="BF574" s="249">
        <f t="shared" si="129"/>
        <v>0</v>
      </c>
      <c r="BG574" s="238"/>
      <c r="BH574" s="238"/>
      <c r="BI574" s="238"/>
      <c r="BJ574" s="239"/>
      <c r="BK574" s="249">
        <f t="shared" si="130"/>
        <v>0</v>
      </c>
      <c r="BL574" s="238"/>
      <c r="BM574" s="238"/>
      <c r="BN574" s="238"/>
      <c r="BO574" s="246"/>
      <c r="BP574" s="223">
        <f t="shared" si="131"/>
        <v>0</v>
      </c>
      <c r="BQ574" s="238"/>
      <c r="BR574" s="238"/>
      <c r="BS574" s="238"/>
      <c r="BT574" s="246"/>
      <c r="BU574" s="249">
        <f t="shared" si="132"/>
        <v>0</v>
      </c>
      <c r="BV574" s="238"/>
      <c r="BW574" s="238"/>
      <c r="BX574" s="238"/>
      <c r="BY574" s="246"/>
      <c r="CA574" s="222"/>
      <c r="CF574" s="216">
        <f t="shared" si="136"/>
        <v>0</v>
      </c>
    </row>
    <row r="575" spans="1:84" x14ac:dyDescent="0.15">
      <c r="A575" s="213"/>
      <c r="B575" s="236"/>
      <c r="C575" s="136"/>
      <c r="D575" s="133"/>
      <c r="E575" s="127"/>
      <c r="F575" s="135"/>
      <c r="G575" s="224"/>
      <c r="H575" s="263"/>
      <c r="I575" s="230"/>
      <c r="J575" s="231"/>
      <c r="K575" s="232"/>
      <c r="L575" s="232"/>
      <c r="M575" s="232"/>
      <c r="N575" s="232"/>
      <c r="O575" s="232"/>
      <c r="P575" s="232"/>
      <c r="Q575" s="233"/>
      <c r="R575" s="255"/>
      <c r="S575" s="255"/>
      <c r="T575" s="258"/>
      <c r="U575" s="214">
        <f t="shared" si="133"/>
        <v>0</v>
      </c>
      <c r="V575" s="218">
        <f t="shared" si="133"/>
        <v>0</v>
      </c>
      <c r="W575" s="218">
        <f t="shared" si="133"/>
        <v>0</v>
      </c>
      <c r="X575" s="218">
        <f t="shared" si="133"/>
        <v>0</v>
      </c>
      <c r="Y575" s="212">
        <f t="shared" si="133"/>
        <v>0</v>
      </c>
      <c r="Z575" s="214">
        <f t="shared" si="135"/>
        <v>0</v>
      </c>
      <c r="AA575" s="218">
        <f t="shared" si="135"/>
        <v>0</v>
      </c>
      <c r="AB575" s="218">
        <f t="shared" si="135"/>
        <v>0</v>
      </c>
      <c r="AC575" s="218">
        <f t="shared" si="135"/>
        <v>0</v>
      </c>
      <c r="AD575" s="212">
        <f t="shared" si="135"/>
        <v>0</v>
      </c>
      <c r="AE575" s="252"/>
      <c r="AF575" s="252"/>
      <c r="AH575" s="249">
        <f t="shared" si="125"/>
        <v>0</v>
      </c>
      <c r="AI575" s="238"/>
      <c r="AJ575" s="238"/>
      <c r="AK575" s="238"/>
      <c r="AL575" s="239"/>
      <c r="AM575" s="254"/>
      <c r="AN575" s="262"/>
      <c r="AO575" s="249">
        <f t="shared" si="127"/>
        <v>0</v>
      </c>
      <c r="AP575" s="238"/>
      <c r="AQ575" s="238"/>
      <c r="AR575" s="238"/>
      <c r="AS575" s="242"/>
      <c r="AT575" s="214">
        <f t="shared" si="137"/>
        <v>0</v>
      </c>
      <c r="AU575" s="238"/>
      <c r="AV575" s="238"/>
      <c r="AW575" s="238"/>
      <c r="AX575" s="239"/>
      <c r="AY575" s="249">
        <f t="shared" si="128"/>
        <v>0</v>
      </c>
      <c r="AZ575" s="238"/>
      <c r="BA575" s="238"/>
      <c r="BB575" s="238"/>
      <c r="BC575" s="246"/>
      <c r="BD575" s="254"/>
      <c r="BE575" s="252"/>
      <c r="BF575" s="249">
        <f t="shared" si="129"/>
        <v>0</v>
      </c>
      <c r="BG575" s="238"/>
      <c r="BH575" s="238"/>
      <c r="BI575" s="238"/>
      <c r="BJ575" s="239"/>
      <c r="BK575" s="249">
        <f t="shared" si="130"/>
        <v>0</v>
      </c>
      <c r="BL575" s="238"/>
      <c r="BM575" s="238"/>
      <c r="BN575" s="238"/>
      <c r="BO575" s="246"/>
      <c r="BP575" s="223">
        <f t="shared" si="131"/>
        <v>0</v>
      </c>
      <c r="BQ575" s="238"/>
      <c r="BR575" s="238"/>
      <c r="BS575" s="238"/>
      <c r="BT575" s="246"/>
      <c r="BU575" s="249">
        <f t="shared" si="132"/>
        <v>0</v>
      </c>
      <c r="BV575" s="238"/>
      <c r="BW575" s="238"/>
      <c r="BX575" s="238"/>
      <c r="BY575" s="246"/>
      <c r="CA575" s="222"/>
      <c r="CF575" s="216">
        <f t="shared" si="136"/>
        <v>0</v>
      </c>
    </row>
    <row r="576" spans="1:84" ht="15" thickBot="1" x14ac:dyDescent="0.2">
      <c r="A576" s="855"/>
      <c r="B576" s="856"/>
      <c r="C576" s="920"/>
      <c r="D576" s="130"/>
      <c r="E576" s="921"/>
      <c r="F576" s="132"/>
      <c r="G576" s="53"/>
      <c r="H576" s="145"/>
      <c r="I576" s="857"/>
      <c r="J576" s="858"/>
      <c r="K576" s="859"/>
      <c r="L576" s="859"/>
      <c r="M576" s="859"/>
      <c r="N576" s="859"/>
      <c r="O576" s="859"/>
      <c r="P576" s="859"/>
      <c r="Q576" s="860"/>
      <c r="R576" s="255"/>
      <c r="S576" s="255"/>
      <c r="T576" s="113"/>
      <c r="U576" s="861">
        <f>SUM(V576:Y576)</f>
        <v>0</v>
      </c>
      <c r="V576" s="862">
        <f t="shared" si="133"/>
        <v>0</v>
      </c>
      <c r="W576" s="862">
        <f t="shared" si="133"/>
        <v>0</v>
      </c>
      <c r="X576" s="862">
        <f t="shared" si="133"/>
        <v>0</v>
      </c>
      <c r="Y576" s="863">
        <f t="shared" si="133"/>
        <v>0</v>
      </c>
      <c r="Z576" s="861">
        <f t="shared" si="135"/>
        <v>0</v>
      </c>
      <c r="AA576" s="862">
        <f t="shared" si="135"/>
        <v>0</v>
      </c>
      <c r="AB576" s="862">
        <f t="shared" si="135"/>
        <v>0</v>
      </c>
      <c r="AC576" s="862">
        <f t="shared" si="135"/>
        <v>0</v>
      </c>
      <c r="AD576" s="863">
        <f t="shared" si="135"/>
        <v>0</v>
      </c>
      <c r="AE576" s="252"/>
      <c r="AF576" s="252"/>
      <c r="AH576" s="864">
        <f t="shared" si="125"/>
        <v>0</v>
      </c>
      <c r="AI576" s="865"/>
      <c r="AJ576" s="865"/>
      <c r="AK576" s="865"/>
      <c r="AL576" s="866"/>
      <c r="AM576" s="254"/>
      <c r="AN576" s="262"/>
      <c r="AO576" s="864">
        <f t="shared" si="127"/>
        <v>0</v>
      </c>
      <c r="AP576" s="865"/>
      <c r="AQ576" s="865"/>
      <c r="AR576" s="865"/>
      <c r="AS576" s="867"/>
      <c r="AT576" s="861">
        <f t="shared" si="137"/>
        <v>0</v>
      </c>
      <c r="AU576" s="865"/>
      <c r="AV576" s="865"/>
      <c r="AW576" s="865"/>
      <c r="AX576" s="866"/>
      <c r="AY576" s="864">
        <f t="shared" si="128"/>
        <v>0</v>
      </c>
      <c r="AZ576" s="865"/>
      <c r="BA576" s="865"/>
      <c r="BB576" s="865"/>
      <c r="BC576" s="868"/>
      <c r="BD576" s="254"/>
      <c r="BE576" s="252"/>
      <c r="BF576" s="864">
        <f t="shared" si="129"/>
        <v>0</v>
      </c>
      <c r="BG576" s="865"/>
      <c r="BH576" s="865"/>
      <c r="BI576" s="865"/>
      <c r="BJ576" s="866"/>
      <c r="BK576" s="864">
        <f t="shared" si="130"/>
        <v>0</v>
      </c>
      <c r="BL576" s="865"/>
      <c r="BM576" s="865"/>
      <c r="BN576" s="865"/>
      <c r="BO576" s="868"/>
      <c r="BP576" s="869">
        <f t="shared" si="131"/>
        <v>0</v>
      </c>
      <c r="BQ576" s="865"/>
      <c r="BR576" s="865"/>
      <c r="BS576" s="865"/>
      <c r="BT576" s="868"/>
      <c r="BU576" s="864">
        <f t="shared" si="132"/>
        <v>0</v>
      </c>
      <c r="BV576" s="865"/>
      <c r="BW576" s="865"/>
      <c r="BX576" s="865"/>
      <c r="BY576" s="868"/>
      <c r="CA576" s="222"/>
      <c r="CF576" s="216">
        <f t="shared" si="136"/>
        <v>0</v>
      </c>
    </row>
    <row r="577" spans="1:77" x14ac:dyDescent="0.15">
      <c r="A577" s="824"/>
      <c r="C577" s="922"/>
      <c r="D577" s="922"/>
      <c r="E577" s="922"/>
      <c r="F577" s="923"/>
      <c r="G577" s="922"/>
      <c r="H577" s="924"/>
      <c r="R577" s="256"/>
      <c r="S577" s="256"/>
      <c r="T577" s="824"/>
      <c r="U577" s="824"/>
      <c r="V577" s="824"/>
      <c r="W577" s="824"/>
      <c r="X577" s="824"/>
      <c r="Y577" s="824"/>
      <c r="Z577" s="824"/>
      <c r="AA577" s="824"/>
      <c r="AB577" s="824"/>
      <c r="AC577" s="824"/>
      <c r="AD577" s="824"/>
      <c r="AE577" s="824"/>
      <c r="AF577" s="386"/>
      <c r="AH577" s="824"/>
      <c r="AI577" s="824"/>
      <c r="AJ577" s="824"/>
      <c r="AK577" s="824"/>
      <c r="AL577" s="824"/>
      <c r="AM577" s="824"/>
      <c r="AN577" s="824"/>
      <c r="AO577" s="824"/>
      <c r="AP577" s="824"/>
      <c r="AQ577" s="824"/>
      <c r="AR577" s="824"/>
      <c r="AS577" s="824"/>
      <c r="AT577" s="824"/>
      <c r="AU577" s="824"/>
      <c r="AV577" s="824"/>
      <c r="AW577" s="824"/>
      <c r="AX577" s="824"/>
      <c r="AY577" s="824"/>
      <c r="AZ577" s="824"/>
      <c r="BA577" s="824"/>
      <c r="BB577" s="824"/>
      <c r="BC577" s="824"/>
      <c r="BD577" s="386"/>
      <c r="BE577" s="386"/>
      <c r="BF577" s="824"/>
      <c r="BG577" s="824"/>
      <c r="BH577" s="824"/>
      <c r="BI577" s="824"/>
      <c r="BJ577" s="824"/>
      <c r="BK577" s="824"/>
      <c r="BL577" s="824"/>
      <c r="BM577" s="824"/>
      <c r="BN577" s="824"/>
      <c r="BO577" s="824"/>
      <c r="BP577" s="824"/>
      <c r="BQ577" s="824"/>
      <c r="BR577" s="824"/>
      <c r="BS577" s="824"/>
      <c r="BT577" s="824"/>
      <c r="BU577" s="824"/>
      <c r="BV577" s="824"/>
      <c r="BW577" s="824"/>
      <c r="BX577" s="824"/>
      <c r="BY577" s="824"/>
    </row>
    <row r="578" spans="1:77" x14ac:dyDescent="0.15">
      <c r="A578" s="824"/>
      <c r="C578" s="922"/>
      <c r="D578" s="922"/>
      <c r="E578" s="922"/>
      <c r="F578" s="923"/>
      <c r="G578" s="922"/>
      <c r="H578" s="924"/>
      <c r="R578" s="256"/>
      <c r="S578" s="256"/>
      <c r="T578" s="824"/>
      <c r="U578" s="824"/>
      <c r="V578" s="824"/>
      <c r="W578" s="824"/>
      <c r="X578" s="824"/>
      <c r="Y578" s="824"/>
      <c r="Z578" s="824"/>
      <c r="AA578" s="824"/>
      <c r="AB578" s="824"/>
      <c r="AC578" s="824"/>
      <c r="AD578" s="824"/>
      <c r="AE578" s="824"/>
      <c r="AF578" s="386"/>
      <c r="AH578" s="824"/>
      <c r="AI578" s="824"/>
      <c r="AJ578" s="824"/>
      <c r="AK578" s="824"/>
      <c r="AL578" s="824"/>
      <c r="AM578" s="824"/>
      <c r="AN578" s="824"/>
      <c r="AO578" s="824"/>
      <c r="AP578" s="824"/>
      <c r="AQ578" s="824"/>
      <c r="AR578" s="824"/>
      <c r="AS578" s="824"/>
      <c r="AT578" s="824"/>
      <c r="AU578" s="824"/>
      <c r="AV578" s="824"/>
      <c r="AW578" s="824"/>
      <c r="AX578" s="824"/>
      <c r="AY578" s="824"/>
      <c r="AZ578" s="824"/>
      <c r="BA578" s="824"/>
      <c r="BB578" s="824"/>
      <c r="BC578" s="824"/>
      <c r="BD578" s="386"/>
      <c r="BE578" s="386"/>
      <c r="BF578" s="824"/>
      <c r="BG578" s="824"/>
      <c r="BH578" s="824"/>
      <c r="BI578" s="824"/>
      <c r="BJ578" s="824"/>
      <c r="BK578" s="824"/>
      <c r="BL578" s="824"/>
      <c r="BM578" s="824"/>
      <c r="BN578" s="824"/>
      <c r="BO578" s="824"/>
      <c r="BP578" s="824"/>
      <c r="BQ578" s="824"/>
      <c r="BR578" s="824"/>
      <c r="BS578" s="824"/>
      <c r="BT578" s="824"/>
      <c r="BU578" s="824"/>
      <c r="BV578" s="824"/>
      <c r="BW578" s="824"/>
      <c r="BX578" s="824"/>
      <c r="BY578" s="824"/>
    </row>
    <row r="579" spans="1:77" x14ac:dyDescent="0.15">
      <c r="A579" s="824"/>
      <c r="C579" s="922"/>
      <c r="D579" s="922"/>
      <c r="E579" s="922"/>
      <c r="F579" s="923"/>
      <c r="G579" s="922"/>
      <c r="H579" s="924"/>
      <c r="R579" s="256"/>
      <c r="S579" s="256"/>
      <c r="T579" s="824"/>
      <c r="U579" s="824"/>
      <c r="V579" s="824"/>
      <c r="W579" s="824"/>
      <c r="X579" s="824"/>
      <c r="Y579" s="824"/>
      <c r="Z579" s="824"/>
      <c r="AA579" s="824"/>
      <c r="AB579" s="824"/>
      <c r="AC579" s="824"/>
      <c r="AD579" s="824"/>
      <c r="AE579" s="824"/>
      <c r="AF579" s="386"/>
      <c r="AH579" s="824"/>
      <c r="AI579" s="824"/>
      <c r="AJ579" s="824"/>
      <c r="AK579" s="824"/>
      <c r="AL579" s="824"/>
      <c r="AM579" s="824"/>
      <c r="AN579" s="824"/>
      <c r="AO579" s="824"/>
      <c r="AP579" s="824"/>
      <c r="AQ579" s="824"/>
      <c r="AR579" s="824"/>
      <c r="AS579" s="824"/>
      <c r="AT579" s="824"/>
      <c r="AU579" s="824"/>
      <c r="AV579" s="824"/>
      <c r="AW579" s="824"/>
      <c r="AX579" s="824"/>
      <c r="AY579" s="824"/>
      <c r="AZ579" s="824"/>
      <c r="BA579" s="824"/>
      <c r="BB579" s="824"/>
      <c r="BC579" s="824"/>
      <c r="BD579" s="386"/>
      <c r="BE579" s="386"/>
      <c r="BF579" s="824"/>
      <c r="BG579" s="824"/>
      <c r="BH579" s="824"/>
      <c r="BI579" s="824"/>
      <c r="BJ579" s="824"/>
      <c r="BK579" s="824"/>
      <c r="BL579" s="824"/>
      <c r="BM579" s="824"/>
      <c r="BN579" s="824"/>
      <c r="BO579" s="824"/>
      <c r="BP579" s="824"/>
      <c r="BQ579" s="824"/>
      <c r="BR579" s="824"/>
      <c r="BS579" s="824"/>
      <c r="BT579" s="824"/>
      <c r="BU579" s="824"/>
      <c r="BV579" s="824"/>
      <c r="BW579" s="824"/>
      <c r="BX579" s="824"/>
      <c r="BY579" s="824"/>
    </row>
    <row r="580" spans="1:77" x14ac:dyDescent="0.15">
      <c r="A580" s="824"/>
      <c r="C580" s="922"/>
      <c r="D580" s="922"/>
      <c r="E580" s="922"/>
      <c r="F580" s="923"/>
      <c r="G580" s="922"/>
      <c r="H580" s="924"/>
      <c r="R580" s="256"/>
      <c r="S580" s="256"/>
      <c r="T580" s="824"/>
      <c r="U580" s="824"/>
      <c r="V580" s="824"/>
      <c r="W580" s="824"/>
      <c r="X580" s="824"/>
      <c r="Y580" s="824"/>
      <c r="Z580" s="824"/>
      <c r="AA580" s="824"/>
      <c r="AB580" s="824"/>
      <c r="AC580" s="824"/>
      <c r="AD580" s="824"/>
      <c r="AE580" s="824"/>
      <c r="AF580" s="386"/>
      <c r="AH580" s="824"/>
      <c r="AI580" s="824"/>
      <c r="AJ580" s="824"/>
      <c r="AK580" s="824"/>
      <c r="AL580" s="824"/>
      <c r="AM580" s="824"/>
      <c r="AN580" s="824"/>
      <c r="AO580" s="824"/>
      <c r="AP580" s="824"/>
      <c r="AQ580" s="824"/>
      <c r="AR580" s="824"/>
      <c r="AS580" s="824"/>
      <c r="AT580" s="824"/>
      <c r="AU580" s="824"/>
      <c r="AV580" s="824"/>
      <c r="AW580" s="824"/>
      <c r="AX580" s="824"/>
      <c r="AY580" s="824"/>
      <c r="AZ580" s="824"/>
      <c r="BA580" s="824"/>
      <c r="BB580" s="824"/>
      <c r="BC580" s="824"/>
      <c r="BD580" s="386"/>
      <c r="BE580" s="386"/>
      <c r="BF580" s="824"/>
      <c r="BG580" s="824"/>
      <c r="BH580" s="824"/>
      <c r="BI580" s="824"/>
      <c r="BJ580" s="824"/>
      <c r="BK580" s="824"/>
      <c r="BL580" s="824"/>
      <c r="BM580" s="824"/>
      <c r="BN580" s="824"/>
      <c r="BO580" s="824"/>
      <c r="BP580" s="824"/>
      <c r="BQ580" s="824"/>
      <c r="BR580" s="824"/>
      <c r="BS580" s="824"/>
      <c r="BT580" s="824"/>
      <c r="BU580" s="824"/>
      <c r="BV580" s="824"/>
      <c r="BW580" s="824"/>
      <c r="BX580" s="824"/>
      <c r="BY580" s="824"/>
    </row>
    <row r="581" spans="1:77" x14ac:dyDescent="0.15">
      <c r="A581" s="824"/>
      <c r="C581" s="922"/>
      <c r="D581" s="922"/>
      <c r="E581" s="922"/>
      <c r="F581" s="923"/>
      <c r="G581" s="922"/>
      <c r="H581" s="924"/>
      <c r="R581" s="256"/>
      <c r="S581" s="256"/>
      <c r="T581" s="824"/>
      <c r="U581" s="824"/>
      <c r="V581" s="824"/>
      <c r="W581" s="824"/>
      <c r="X581" s="824"/>
      <c r="Y581" s="824"/>
      <c r="Z581" s="824"/>
      <c r="AA581" s="824"/>
      <c r="AB581" s="824"/>
      <c r="AC581" s="824"/>
      <c r="AD581" s="824"/>
      <c r="AE581" s="824"/>
      <c r="AF581" s="386"/>
      <c r="AH581" s="824"/>
      <c r="AI581" s="824"/>
      <c r="AJ581" s="824"/>
      <c r="AK581" s="824"/>
      <c r="AL581" s="824"/>
      <c r="AM581" s="824"/>
      <c r="AN581" s="824"/>
      <c r="AO581" s="824"/>
      <c r="AP581" s="824"/>
      <c r="AQ581" s="824"/>
      <c r="AR581" s="824"/>
      <c r="AS581" s="824"/>
      <c r="AT581" s="824"/>
      <c r="AU581" s="824"/>
      <c r="AV581" s="824"/>
      <c r="AW581" s="824"/>
      <c r="AX581" s="824"/>
      <c r="AY581" s="824"/>
      <c r="AZ581" s="824"/>
      <c r="BA581" s="824"/>
      <c r="BB581" s="824"/>
      <c r="BC581" s="824"/>
      <c r="BD581" s="386"/>
      <c r="BE581" s="386"/>
      <c r="BF581" s="824"/>
      <c r="BG581" s="824"/>
      <c r="BH581" s="824"/>
      <c r="BI581" s="824"/>
      <c r="BJ581" s="824"/>
      <c r="BK581" s="824"/>
      <c r="BL581" s="824"/>
      <c r="BM581" s="824"/>
      <c r="BN581" s="824"/>
      <c r="BO581" s="824"/>
      <c r="BP581" s="824"/>
      <c r="BQ581" s="824"/>
      <c r="BR581" s="824"/>
      <c r="BS581" s="824"/>
      <c r="BT581" s="824"/>
      <c r="BU581" s="824"/>
      <c r="BV581" s="824"/>
      <c r="BW581" s="824"/>
      <c r="BX581" s="824"/>
      <c r="BY581" s="824"/>
    </row>
    <row r="582" spans="1:77" x14ac:dyDescent="0.15">
      <c r="A582" s="824"/>
      <c r="C582" s="922"/>
      <c r="D582" s="922"/>
      <c r="E582" s="922"/>
      <c r="F582" s="923"/>
      <c r="G582" s="922"/>
      <c r="H582" s="924"/>
      <c r="R582" s="256"/>
      <c r="S582" s="256"/>
      <c r="T582" s="824"/>
      <c r="U582" s="824"/>
      <c r="V582" s="824"/>
      <c r="W582" s="824"/>
      <c r="X582" s="824"/>
      <c r="Y582" s="824"/>
      <c r="Z582" s="824"/>
      <c r="AA582" s="824"/>
      <c r="AB582" s="824"/>
      <c r="AC582" s="824"/>
      <c r="AD582" s="824"/>
      <c r="AE582" s="824"/>
      <c r="AF582" s="386"/>
      <c r="AH582" s="824"/>
      <c r="AI582" s="824"/>
      <c r="AJ582" s="824"/>
      <c r="AK582" s="824"/>
      <c r="AL582" s="824"/>
      <c r="AM582" s="824"/>
      <c r="AN582" s="824"/>
      <c r="AO582" s="824"/>
      <c r="AP582" s="824"/>
      <c r="AQ582" s="824"/>
      <c r="AR582" s="824"/>
      <c r="AS582" s="824"/>
      <c r="AT582" s="824"/>
      <c r="AU582" s="824"/>
      <c r="AV582" s="824"/>
      <c r="AW582" s="824"/>
      <c r="AX582" s="824"/>
      <c r="AY582" s="824"/>
      <c r="AZ582" s="824"/>
      <c r="BA582" s="824"/>
      <c r="BB582" s="824"/>
      <c r="BC582" s="824"/>
      <c r="BD582" s="386"/>
      <c r="BE582" s="386"/>
      <c r="BF582" s="824"/>
      <c r="BG582" s="824"/>
      <c r="BH582" s="824"/>
      <c r="BI582" s="824"/>
      <c r="BJ582" s="824"/>
      <c r="BK582" s="824"/>
      <c r="BL582" s="824"/>
      <c r="BM582" s="824"/>
      <c r="BN582" s="824"/>
      <c r="BO582" s="824"/>
      <c r="BP582" s="824"/>
      <c r="BQ582" s="824"/>
      <c r="BR582" s="824"/>
      <c r="BS582" s="824"/>
      <c r="BT582" s="824"/>
      <c r="BU582" s="824"/>
      <c r="BV582" s="824"/>
      <c r="BW582" s="824"/>
      <c r="BX582" s="824"/>
      <c r="BY582" s="824"/>
    </row>
    <row r="583" spans="1:77" x14ac:dyDescent="0.15">
      <c r="A583" s="824"/>
      <c r="C583" s="922"/>
      <c r="D583" s="922"/>
      <c r="E583" s="922"/>
      <c r="F583" s="923"/>
      <c r="G583" s="922"/>
      <c r="H583" s="924"/>
      <c r="R583" s="256"/>
      <c r="S583" s="256"/>
      <c r="T583" s="824"/>
      <c r="U583" s="824"/>
      <c r="V583" s="824"/>
      <c r="W583" s="824"/>
      <c r="X583" s="824"/>
      <c r="Y583" s="824"/>
      <c r="Z583" s="824"/>
      <c r="AA583" s="824"/>
      <c r="AB583" s="824"/>
      <c r="AC583" s="824"/>
      <c r="AD583" s="824"/>
      <c r="AE583" s="824"/>
      <c r="AF583" s="386"/>
      <c r="AH583" s="824"/>
      <c r="AI583" s="824"/>
      <c r="AJ583" s="824"/>
      <c r="AK583" s="824"/>
      <c r="AL583" s="824"/>
      <c r="AM583" s="824"/>
      <c r="AN583" s="824"/>
      <c r="AO583" s="824"/>
      <c r="AP583" s="824"/>
      <c r="AQ583" s="824"/>
      <c r="AR583" s="824"/>
      <c r="AS583" s="824"/>
      <c r="AT583" s="824"/>
      <c r="AU583" s="824"/>
      <c r="AV583" s="824"/>
      <c r="AW583" s="824"/>
      <c r="AX583" s="824"/>
      <c r="AY583" s="824"/>
      <c r="AZ583" s="824"/>
      <c r="BA583" s="824"/>
      <c r="BB583" s="824"/>
      <c r="BC583" s="824"/>
      <c r="BD583" s="386"/>
      <c r="BE583" s="386"/>
      <c r="BF583" s="824"/>
      <c r="BG583" s="824"/>
      <c r="BH583" s="824"/>
      <c r="BI583" s="824"/>
      <c r="BJ583" s="824"/>
      <c r="BK583" s="824"/>
      <c r="BL583" s="824"/>
      <c r="BM583" s="824"/>
      <c r="BN583" s="824"/>
      <c r="BO583" s="824"/>
      <c r="BP583" s="824"/>
      <c r="BQ583" s="824"/>
      <c r="BR583" s="824"/>
      <c r="BS583" s="824"/>
      <c r="BT583" s="824"/>
      <c r="BU583" s="824"/>
      <c r="BV583" s="824"/>
      <c r="BW583" s="824"/>
      <c r="BX583" s="824"/>
      <c r="BY583" s="824"/>
    </row>
    <row r="584" spans="1:77" x14ac:dyDescent="0.15">
      <c r="A584" s="824"/>
      <c r="C584" s="922"/>
      <c r="D584" s="922"/>
      <c r="E584" s="922"/>
      <c r="F584" s="923"/>
      <c r="G584" s="922"/>
      <c r="H584" s="924"/>
      <c r="R584" s="256"/>
      <c r="S584" s="256"/>
      <c r="T584" s="824"/>
      <c r="U584" s="824"/>
      <c r="V584" s="824"/>
      <c r="W584" s="824"/>
      <c r="X584" s="824"/>
      <c r="Y584" s="824"/>
      <c r="Z584" s="824"/>
      <c r="AA584" s="824"/>
      <c r="AB584" s="824"/>
      <c r="AC584" s="824"/>
      <c r="AD584" s="824"/>
      <c r="AE584" s="824"/>
      <c r="AF584" s="386"/>
      <c r="AH584" s="824"/>
      <c r="AI584" s="824"/>
      <c r="AJ584" s="824"/>
      <c r="AK584" s="824"/>
      <c r="AL584" s="824"/>
      <c r="AM584" s="824"/>
      <c r="AN584" s="824"/>
      <c r="AO584" s="824"/>
      <c r="AP584" s="824"/>
      <c r="AQ584" s="824"/>
      <c r="AR584" s="824"/>
      <c r="AS584" s="824"/>
      <c r="AT584" s="824"/>
      <c r="AU584" s="824"/>
      <c r="AV584" s="824"/>
      <c r="AW584" s="824"/>
      <c r="AX584" s="824"/>
      <c r="AY584" s="824"/>
      <c r="AZ584" s="824"/>
      <c r="BA584" s="824"/>
      <c r="BB584" s="824"/>
      <c r="BC584" s="824"/>
      <c r="BD584" s="386"/>
      <c r="BE584" s="386"/>
      <c r="BF584" s="824"/>
      <c r="BG584" s="824"/>
      <c r="BH584" s="824"/>
      <c r="BI584" s="824"/>
      <c r="BJ584" s="824"/>
      <c r="BK584" s="824"/>
      <c r="BL584" s="824"/>
      <c r="BM584" s="824"/>
      <c r="BN584" s="824"/>
      <c r="BO584" s="824"/>
      <c r="BP584" s="824"/>
      <c r="BQ584" s="824"/>
      <c r="BR584" s="824"/>
      <c r="BS584" s="824"/>
      <c r="BT584" s="824"/>
      <c r="BU584" s="824"/>
      <c r="BV584" s="824"/>
      <c r="BW584" s="824"/>
      <c r="BX584" s="824"/>
      <c r="BY584" s="824"/>
    </row>
    <row r="585" spans="1:77" x14ac:dyDescent="0.15">
      <c r="A585" s="824"/>
      <c r="C585" s="922"/>
      <c r="D585" s="922"/>
      <c r="E585" s="922"/>
      <c r="F585" s="923"/>
      <c r="G585" s="922"/>
      <c r="H585" s="924"/>
      <c r="R585" s="256"/>
      <c r="S585" s="256"/>
      <c r="T585" s="824"/>
      <c r="U585" s="824"/>
      <c r="V585" s="824"/>
      <c r="W585" s="824"/>
      <c r="X585" s="824"/>
      <c r="Y585" s="824"/>
      <c r="Z585" s="824"/>
      <c r="AA585" s="824"/>
      <c r="AB585" s="824"/>
      <c r="AC585" s="824"/>
      <c r="AD585" s="824"/>
      <c r="AE585" s="824"/>
      <c r="AF585" s="386"/>
      <c r="AH585" s="824"/>
      <c r="AI585" s="824"/>
      <c r="AJ585" s="824"/>
      <c r="AK585" s="824"/>
      <c r="AL585" s="824"/>
      <c r="AM585" s="824"/>
      <c r="AN585" s="824"/>
      <c r="AO585" s="824"/>
      <c r="AP585" s="824"/>
      <c r="AQ585" s="824"/>
      <c r="AR585" s="824"/>
      <c r="AS585" s="824"/>
      <c r="AT585" s="824"/>
      <c r="AU585" s="824"/>
      <c r="AV585" s="824"/>
      <c r="AW585" s="824"/>
      <c r="AX585" s="824"/>
      <c r="AY585" s="824"/>
      <c r="AZ585" s="824"/>
      <c r="BA585" s="824"/>
      <c r="BB585" s="824"/>
      <c r="BC585" s="824"/>
      <c r="BD585" s="386"/>
      <c r="BE585" s="386"/>
      <c r="BF585" s="824"/>
      <c r="BG585" s="824"/>
      <c r="BH585" s="824"/>
      <c r="BI585" s="824"/>
      <c r="BJ585" s="824"/>
      <c r="BK585" s="824"/>
      <c r="BL585" s="824"/>
      <c r="BM585" s="824"/>
      <c r="BN585" s="824"/>
      <c r="BO585" s="824"/>
      <c r="BP585" s="824"/>
      <c r="BQ585" s="824"/>
      <c r="BR585" s="824"/>
      <c r="BS585" s="824"/>
      <c r="BT585" s="824"/>
      <c r="BU585" s="824"/>
      <c r="BV585" s="824"/>
      <c r="BW585" s="824"/>
      <c r="BX585" s="824"/>
      <c r="BY585" s="824"/>
    </row>
    <row r="586" spans="1:77" x14ac:dyDescent="0.15">
      <c r="A586" s="824"/>
      <c r="C586" s="922"/>
      <c r="D586" s="922"/>
      <c r="E586" s="922"/>
      <c r="F586" s="923"/>
      <c r="G586" s="922"/>
      <c r="H586" s="924"/>
      <c r="R586" s="256"/>
      <c r="S586" s="256"/>
      <c r="T586" s="824"/>
      <c r="U586" s="824"/>
      <c r="V586" s="824"/>
      <c r="W586" s="824"/>
      <c r="X586" s="824"/>
      <c r="Y586" s="824"/>
      <c r="Z586" s="824"/>
      <c r="AA586" s="824"/>
      <c r="AB586" s="824"/>
      <c r="AC586" s="824"/>
      <c r="AD586" s="824"/>
      <c r="AE586" s="824"/>
      <c r="AF586" s="386"/>
      <c r="AH586" s="824"/>
      <c r="AI586" s="824"/>
      <c r="AJ586" s="824"/>
      <c r="AK586" s="824"/>
      <c r="AL586" s="824"/>
      <c r="AM586" s="824"/>
      <c r="AN586" s="824"/>
      <c r="AO586" s="824"/>
      <c r="AP586" s="824"/>
      <c r="AQ586" s="824"/>
      <c r="AR586" s="824"/>
      <c r="AS586" s="824"/>
      <c r="AT586" s="824"/>
      <c r="AU586" s="824"/>
      <c r="AV586" s="824"/>
      <c r="AW586" s="824"/>
      <c r="AX586" s="824"/>
      <c r="AY586" s="824"/>
      <c r="AZ586" s="824"/>
      <c r="BA586" s="824"/>
      <c r="BB586" s="824"/>
      <c r="BC586" s="824"/>
      <c r="BD586" s="386"/>
      <c r="BE586" s="386"/>
      <c r="BF586" s="824"/>
      <c r="BG586" s="824"/>
      <c r="BH586" s="824"/>
      <c r="BI586" s="824"/>
      <c r="BJ586" s="824"/>
      <c r="BK586" s="824"/>
      <c r="BL586" s="824"/>
      <c r="BM586" s="824"/>
      <c r="BN586" s="824"/>
      <c r="BO586" s="824"/>
      <c r="BP586" s="824"/>
      <c r="BQ586" s="824"/>
      <c r="BR586" s="824"/>
      <c r="BS586" s="824"/>
      <c r="BT586" s="824"/>
      <c r="BU586" s="824"/>
      <c r="BV586" s="824"/>
      <c r="BW586" s="824"/>
      <c r="BX586" s="824"/>
      <c r="BY586" s="824"/>
    </row>
    <row r="587" spans="1:77" x14ac:dyDescent="0.15">
      <c r="A587" s="824"/>
      <c r="C587" s="922"/>
      <c r="D587" s="922"/>
      <c r="E587" s="922"/>
      <c r="F587" s="923"/>
      <c r="G587" s="922"/>
      <c r="H587" s="924"/>
      <c r="R587" s="256"/>
      <c r="S587" s="256"/>
      <c r="T587" s="824"/>
      <c r="U587" s="824"/>
      <c r="V587" s="824"/>
      <c r="W587" s="824"/>
      <c r="X587" s="824"/>
      <c r="Y587" s="824"/>
      <c r="Z587" s="824"/>
      <c r="AA587" s="824"/>
      <c r="AB587" s="824"/>
      <c r="AC587" s="824"/>
      <c r="AD587" s="824"/>
      <c r="AE587" s="824"/>
      <c r="AF587" s="386"/>
      <c r="AH587" s="824"/>
      <c r="AI587" s="824"/>
      <c r="AJ587" s="824"/>
      <c r="AK587" s="824"/>
      <c r="AL587" s="824"/>
      <c r="AM587" s="824"/>
      <c r="AN587" s="824"/>
      <c r="AO587" s="824"/>
      <c r="AP587" s="824"/>
      <c r="AQ587" s="824"/>
      <c r="AR587" s="824"/>
      <c r="AS587" s="824"/>
      <c r="AT587" s="824"/>
      <c r="AU587" s="824"/>
      <c r="AV587" s="824"/>
      <c r="AW587" s="824"/>
      <c r="AX587" s="824"/>
      <c r="AY587" s="824"/>
      <c r="AZ587" s="824"/>
      <c r="BA587" s="824"/>
      <c r="BB587" s="824"/>
      <c r="BC587" s="824"/>
      <c r="BD587" s="386"/>
      <c r="BE587" s="386"/>
      <c r="BF587" s="824"/>
      <c r="BG587" s="824"/>
      <c r="BH587" s="824"/>
      <c r="BI587" s="824"/>
      <c r="BJ587" s="824"/>
      <c r="BK587" s="824"/>
      <c r="BL587" s="824"/>
      <c r="BM587" s="824"/>
      <c r="BN587" s="824"/>
      <c r="BO587" s="824"/>
      <c r="BP587" s="824"/>
      <c r="BQ587" s="824"/>
      <c r="BR587" s="824"/>
      <c r="BS587" s="824"/>
      <c r="BT587" s="824"/>
      <c r="BU587" s="824"/>
      <c r="BV587" s="824"/>
      <c r="BW587" s="824"/>
      <c r="BX587" s="824"/>
      <c r="BY587" s="824"/>
    </row>
    <row r="588" spans="1:77" x14ac:dyDescent="0.15">
      <c r="A588" s="824"/>
      <c r="C588" s="922"/>
      <c r="D588" s="922"/>
      <c r="E588" s="922"/>
      <c r="F588" s="923"/>
      <c r="G588" s="922"/>
      <c r="H588" s="924"/>
      <c r="R588" s="256"/>
      <c r="S588" s="256"/>
      <c r="T588" s="824"/>
      <c r="U588" s="824"/>
      <c r="V588" s="824"/>
      <c r="W588" s="824"/>
      <c r="X588" s="824"/>
      <c r="Y588" s="824"/>
      <c r="Z588" s="824"/>
      <c r="AA588" s="824"/>
      <c r="AB588" s="824"/>
      <c r="AC588" s="824"/>
      <c r="AD588" s="824"/>
      <c r="AE588" s="824"/>
      <c r="AF588" s="386"/>
      <c r="AH588" s="824"/>
      <c r="AI588" s="824"/>
      <c r="AJ588" s="824"/>
      <c r="AK588" s="824"/>
      <c r="AL588" s="824"/>
      <c r="AM588" s="824"/>
      <c r="AN588" s="824"/>
      <c r="AO588" s="824"/>
      <c r="AP588" s="824"/>
      <c r="AQ588" s="824"/>
      <c r="AR588" s="824"/>
      <c r="AS588" s="824"/>
      <c r="AT588" s="824"/>
      <c r="AU588" s="824"/>
      <c r="AV588" s="824"/>
      <c r="AW588" s="824"/>
      <c r="AX588" s="824"/>
      <c r="AY588" s="824"/>
      <c r="AZ588" s="824"/>
      <c r="BA588" s="824"/>
      <c r="BB588" s="824"/>
      <c r="BC588" s="824"/>
      <c r="BD588" s="386"/>
      <c r="BE588" s="386"/>
      <c r="BF588" s="824"/>
      <c r="BG588" s="824"/>
      <c r="BH588" s="824"/>
      <c r="BI588" s="824"/>
      <c r="BJ588" s="824"/>
      <c r="BK588" s="824"/>
      <c r="BL588" s="824"/>
      <c r="BM588" s="824"/>
      <c r="BN588" s="824"/>
      <c r="BO588" s="824"/>
      <c r="BP588" s="824"/>
      <c r="BQ588" s="824"/>
      <c r="BR588" s="824"/>
      <c r="BS588" s="824"/>
      <c r="BT588" s="824"/>
      <c r="BU588" s="824"/>
      <c r="BV588" s="824"/>
      <c r="BW588" s="824"/>
      <c r="BX588" s="824"/>
      <c r="BY588" s="824"/>
    </row>
    <row r="589" spans="1:77" x14ac:dyDescent="0.15">
      <c r="A589" s="824"/>
      <c r="C589" s="922"/>
      <c r="D589" s="922"/>
      <c r="E589" s="922"/>
      <c r="F589" s="923"/>
      <c r="G589" s="922"/>
      <c r="H589" s="924"/>
      <c r="R589" s="256"/>
      <c r="S589" s="256"/>
      <c r="T589" s="824"/>
      <c r="U589" s="824"/>
      <c r="V589" s="824"/>
      <c r="W589" s="824"/>
      <c r="X589" s="824"/>
      <c r="Y589" s="824"/>
      <c r="Z589" s="824"/>
      <c r="AA589" s="824"/>
      <c r="AB589" s="824"/>
      <c r="AC589" s="824"/>
      <c r="AD589" s="824"/>
      <c r="AE589" s="824"/>
      <c r="AF589" s="386"/>
      <c r="AH589" s="824"/>
      <c r="AI589" s="824"/>
      <c r="AJ589" s="824"/>
      <c r="AK589" s="824"/>
      <c r="AL589" s="824"/>
      <c r="AM589" s="824"/>
      <c r="AN589" s="824"/>
      <c r="AO589" s="824"/>
      <c r="AP589" s="824"/>
      <c r="AQ589" s="824"/>
      <c r="AR589" s="824"/>
      <c r="AS589" s="824"/>
      <c r="AT589" s="824"/>
      <c r="AU589" s="824"/>
      <c r="AV589" s="824"/>
      <c r="AW589" s="824"/>
      <c r="AX589" s="824"/>
      <c r="AY589" s="824"/>
      <c r="AZ589" s="824"/>
      <c r="BA589" s="824"/>
      <c r="BB589" s="824"/>
      <c r="BC589" s="824"/>
      <c r="BD589" s="386"/>
      <c r="BE589" s="386"/>
      <c r="BF589" s="824"/>
      <c r="BG589" s="824"/>
      <c r="BH589" s="824"/>
      <c r="BI589" s="824"/>
      <c r="BJ589" s="824"/>
      <c r="BK589" s="824"/>
      <c r="BL589" s="824"/>
      <c r="BM589" s="824"/>
      <c r="BN589" s="824"/>
      <c r="BO589" s="824"/>
      <c r="BP589" s="824"/>
      <c r="BQ589" s="824"/>
      <c r="BR589" s="824"/>
      <c r="BS589" s="824"/>
      <c r="BT589" s="824"/>
      <c r="BU589" s="824"/>
      <c r="BV589" s="824"/>
      <c r="BW589" s="824"/>
      <c r="BX589" s="824"/>
      <c r="BY589" s="824"/>
    </row>
    <row r="590" spans="1:77" x14ac:dyDescent="0.15">
      <c r="A590" s="824"/>
      <c r="C590" s="922"/>
      <c r="D590" s="922"/>
      <c r="E590" s="922"/>
      <c r="F590" s="923"/>
      <c r="G590" s="922"/>
      <c r="H590" s="924"/>
      <c r="R590" s="256"/>
      <c r="S590" s="256"/>
      <c r="T590" s="824"/>
      <c r="U590" s="824"/>
      <c r="V590" s="824"/>
      <c r="W590" s="824"/>
      <c r="X590" s="824"/>
      <c r="Y590" s="824"/>
      <c r="Z590" s="824"/>
      <c r="AA590" s="824"/>
      <c r="AB590" s="824"/>
      <c r="AC590" s="824"/>
      <c r="AD590" s="824"/>
      <c r="AE590" s="824"/>
      <c r="AF590" s="386"/>
      <c r="AH590" s="824"/>
      <c r="AI590" s="824"/>
      <c r="AJ590" s="824"/>
      <c r="AK590" s="824"/>
      <c r="AL590" s="824"/>
      <c r="AM590" s="824"/>
      <c r="AN590" s="824"/>
      <c r="AO590" s="824"/>
      <c r="AP590" s="824"/>
      <c r="AQ590" s="824"/>
      <c r="AR590" s="824"/>
      <c r="AS590" s="824"/>
      <c r="AT590" s="824"/>
      <c r="AU590" s="824"/>
      <c r="AV590" s="824"/>
      <c r="AW590" s="824"/>
      <c r="AX590" s="824"/>
      <c r="AY590" s="824"/>
      <c r="AZ590" s="824"/>
      <c r="BA590" s="824"/>
      <c r="BB590" s="824"/>
      <c r="BC590" s="824"/>
      <c r="BD590" s="386"/>
      <c r="BE590" s="386"/>
      <c r="BF590" s="824"/>
      <c r="BG590" s="824"/>
      <c r="BH590" s="824"/>
      <c r="BI590" s="824"/>
      <c r="BJ590" s="824"/>
      <c r="BK590" s="824"/>
      <c r="BL590" s="824"/>
      <c r="BM590" s="824"/>
      <c r="BN590" s="824"/>
      <c r="BO590" s="824"/>
      <c r="BP590" s="824"/>
      <c r="BQ590" s="824"/>
      <c r="BR590" s="824"/>
      <c r="BS590" s="824"/>
      <c r="BT590" s="824"/>
      <c r="BU590" s="824"/>
      <c r="BV590" s="824"/>
      <c r="BW590" s="824"/>
      <c r="BX590" s="824"/>
      <c r="BY590" s="824"/>
    </row>
    <row r="591" spans="1:77" x14ac:dyDescent="0.15">
      <c r="A591" s="824"/>
      <c r="C591" s="922"/>
      <c r="D591" s="922"/>
      <c r="E591" s="922"/>
      <c r="F591" s="923"/>
      <c r="G591" s="922"/>
      <c r="H591" s="924"/>
      <c r="R591" s="256"/>
      <c r="S591" s="256"/>
      <c r="T591" s="824"/>
      <c r="U591" s="824"/>
      <c r="V591" s="824"/>
      <c r="W591" s="824"/>
      <c r="X591" s="824"/>
      <c r="Y591" s="824"/>
      <c r="Z591" s="824"/>
      <c r="AA591" s="824"/>
      <c r="AB591" s="824"/>
      <c r="AC591" s="824"/>
      <c r="AD591" s="824"/>
      <c r="AE591" s="824"/>
      <c r="AF591" s="386"/>
      <c r="AH591" s="824"/>
      <c r="AI591" s="824"/>
      <c r="AJ591" s="824"/>
      <c r="AK591" s="824"/>
      <c r="AL591" s="824"/>
      <c r="AM591" s="824"/>
      <c r="AN591" s="824"/>
      <c r="AO591" s="824"/>
      <c r="AP591" s="824"/>
      <c r="AQ591" s="824"/>
      <c r="AR591" s="824"/>
      <c r="AS591" s="824"/>
      <c r="AT591" s="824"/>
      <c r="AU591" s="824"/>
      <c r="AV591" s="824"/>
      <c r="AW591" s="824"/>
      <c r="AX591" s="824"/>
      <c r="AY591" s="824"/>
      <c r="AZ591" s="824"/>
      <c r="BA591" s="824"/>
      <c r="BB591" s="824"/>
      <c r="BC591" s="824"/>
      <c r="BD591" s="386"/>
      <c r="BE591" s="386"/>
      <c r="BF591" s="824"/>
      <c r="BG591" s="824"/>
      <c r="BH591" s="824"/>
      <c r="BI591" s="824"/>
      <c r="BJ591" s="824"/>
      <c r="BK591" s="824"/>
      <c r="BL591" s="824"/>
      <c r="BM591" s="824"/>
      <c r="BN591" s="824"/>
      <c r="BO591" s="824"/>
      <c r="BP591" s="824"/>
      <c r="BQ591" s="824"/>
      <c r="BR591" s="824"/>
      <c r="BS591" s="824"/>
      <c r="BT591" s="824"/>
      <c r="BU591" s="824"/>
      <c r="BV591" s="824"/>
      <c r="BW591" s="824"/>
      <c r="BX591" s="824"/>
      <c r="BY591" s="824"/>
    </row>
    <row r="592" spans="1:77" x14ac:dyDescent="0.15">
      <c r="A592" s="824"/>
      <c r="C592" s="922"/>
      <c r="D592" s="922"/>
      <c r="E592" s="922"/>
      <c r="F592" s="923"/>
      <c r="G592" s="922"/>
      <c r="H592" s="924"/>
      <c r="R592" s="256"/>
      <c r="S592" s="256"/>
      <c r="T592" s="824"/>
      <c r="U592" s="824"/>
      <c r="V592" s="824"/>
      <c r="W592" s="824"/>
      <c r="X592" s="824"/>
      <c r="Y592" s="824"/>
      <c r="Z592" s="824"/>
      <c r="AA592" s="824"/>
      <c r="AB592" s="824"/>
      <c r="AC592" s="824"/>
      <c r="AD592" s="824"/>
      <c r="AE592" s="824"/>
      <c r="AF592" s="386"/>
      <c r="AH592" s="824"/>
      <c r="AI592" s="824"/>
      <c r="AJ592" s="824"/>
      <c r="AK592" s="824"/>
      <c r="AL592" s="824"/>
      <c r="AM592" s="824"/>
      <c r="AN592" s="824"/>
      <c r="AO592" s="824"/>
      <c r="AP592" s="824"/>
      <c r="AQ592" s="824"/>
      <c r="AR592" s="824"/>
      <c r="AS592" s="824"/>
      <c r="AT592" s="824"/>
      <c r="AU592" s="824"/>
      <c r="AV592" s="824"/>
      <c r="AW592" s="824"/>
      <c r="AX592" s="824"/>
      <c r="AY592" s="824"/>
      <c r="AZ592" s="824"/>
      <c r="BA592" s="824"/>
      <c r="BB592" s="824"/>
      <c r="BC592" s="824"/>
      <c r="BD592" s="386"/>
      <c r="BE592" s="386"/>
      <c r="BF592" s="824"/>
      <c r="BG592" s="824"/>
      <c r="BH592" s="824"/>
      <c r="BI592" s="824"/>
      <c r="BJ592" s="824"/>
      <c r="BK592" s="824"/>
      <c r="BL592" s="824"/>
      <c r="BM592" s="824"/>
      <c r="BN592" s="824"/>
      <c r="BO592" s="824"/>
      <c r="BP592" s="824"/>
      <c r="BQ592" s="824"/>
      <c r="BR592" s="824"/>
      <c r="BS592" s="824"/>
      <c r="BT592" s="824"/>
      <c r="BU592" s="824"/>
      <c r="BV592" s="824"/>
      <c r="BW592" s="824"/>
      <c r="BX592" s="824"/>
      <c r="BY592" s="824"/>
    </row>
    <row r="593" spans="1:77" x14ac:dyDescent="0.15">
      <c r="A593" s="824"/>
      <c r="C593" s="922"/>
      <c r="D593" s="922"/>
      <c r="E593" s="922"/>
      <c r="F593" s="923"/>
      <c r="G593" s="922"/>
      <c r="H593" s="924"/>
      <c r="R593" s="256"/>
      <c r="S593" s="256"/>
      <c r="T593" s="824"/>
      <c r="U593" s="824"/>
      <c r="V593" s="824"/>
      <c r="W593" s="824"/>
      <c r="X593" s="824"/>
      <c r="Y593" s="824"/>
      <c r="Z593" s="824"/>
      <c r="AA593" s="824"/>
      <c r="AB593" s="824"/>
      <c r="AC593" s="824"/>
      <c r="AD593" s="824"/>
      <c r="AE593" s="824"/>
      <c r="AF593" s="386"/>
      <c r="AH593" s="824"/>
      <c r="AI593" s="824"/>
      <c r="AJ593" s="824"/>
      <c r="AK593" s="824"/>
      <c r="AL593" s="824"/>
      <c r="AM593" s="824"/>
      <c r="AN593" s="824"/>
      <c r="AO593" s="824"/>
      <c r="AP593" s="824"/>
      <c r="AQ593" s="824"/>
      <c r="AR593" s="824"/>
      <c r="AS593" s="824"/>
      <c r="AT593" s="824"/>
      <c r="AU593" s="824"/>
      <c r="AV593" s="824"/>
      <c r="AW593" s="824"/>
      <c r="AX593" s="824"/>
      <c r="AY593" s="824"/>
      <c r="AZ593" s="824"/>
      <c r="BA593" s="824"/>
      <c r="BB593" s="824"/>
      <c r="BC593" s="824"/>
      <c r="BD593" s="386"/>
      <c r="BE593" s="386"/>
      <c r="BF593" s="824"/>
      <c r="BG593" s="824"/>
      <c r="BH593" s="824"/>
      <c r="BI593" s="824"/>
      <c r="BJ593" s="824"/>
      <c r="BK593" s="824"/>
      <c r="BL593" s="824"/>
      <c r="BM593" s="824"/>
      <c r="BN593" s="824"/>
      <c r="BO593" s="824"/>
      <c r="BP593" s="824"/>
      <c r="BQ593" s="824"/>
      <c r="BR593" s="824"/>
      <c r="BS593" s="824"/>
      <c r="BT593" s="824"/>
      <c r="BU593" s="824"/>
      <c r="BV593" s="824"/>
      <c r="BW593" s="824"/>
      <c r="BX593" s="824"/>
      <c r="BY593" s="824"/>
    </row>
    <row r="594" spans="1:77" x14ac:dyDescent="0.15">
      <c r="A594" s="824"/>
      <c r="C594" s="922"/>
      <c r="D594" s="922"/>
      <c r="E594" s="922"/>
      <c r="F594" s="923"/>
      <c r="G594" s="922"/>
      <c r="H594" s="924"/>
      <c r="R594" s="256"/>
      <c r="S594" s="256"/>
      <c r="T594" s="824"/>
      <c r="U594" s="824"/>
      <c r="V594" s="824"/>
      <c r="W594" s="824"/>
      <c r="X594" s="824"/>
      <c r="Y594" s="824"/>
      <c r="Z594" s="824"/>
      <c r="AA594" s="824"/>
      <c r="AB594" s="824"/>
      <c r="AC594" s="824"/>
      <c r="AD594" s="824"/>
      <c r="AE594" s="824"/>
      <c r="AF594" s="386"/>
      <c r="AH594" s="824"/>
      <c r="AI594" s="824"/>
      <c r="AJ594" s="824"/>
      <c r="AK594" s="824"/>
      <c r="AL594" s="824"/>
      <c r="AM594" s="824"/>
      <c r="AN594" s="824"/>
      <c r="AO594" s="824"/>
      <c r="AP594" s="824"/>
      <c r="AQ594" s="824"/>
      <c r="AR594" s="824"/>
      <c r="AS594" s="824"/>
      <c r="AT594" s="824"/>
      <c r="AU594" s="824"/>
      <c r="AV594" s="824"/>
      <c r="AW594" s="824"/>
      <c r="AX594" s="824"/>
      <c r="AY594" s="824"/>
      <c r="AZ594" s="824"/>
      <c r="BA594" s="824"/>
      <c r="BB594" s="824"/>
      <c r="BC594" s="824"/>
      <c r="BD594" s="386"/>
      <c r="BE594" s="386"/>
      <c r="BF594" s="824"/>
      <c r="BG594" s="824"/>
      <c r="BH594" s="824"/>
      <c r="BI594" s="824"/>
      <c r="BJ594" s="824"/>
      <c r="BK594" s="824"/>
      <c r="BL594" s="824"/>
      <c r="BM594" s="824"/>
      <c r="BN594" s="824"/>
      <c r="BO594" s="824"/>
      <c r="BP594" s="824"/>
      <c r="BQ594" s="824"/>
      <c r="BR594" s="824"/>
      <c r="BS594" s="824"/>
      <c r="BT594" s="824"/>
      <c r="BU594" s="824"/>
      <c r="BV594" s="824"/>
      <c r="BW594" s="824"/>
      <c r="BX594" s="824"/>
      <c r="BY594" s="824"/>
    </row>
    <row r="595" spans="1:77" x14ac:dyDescent="0.15">
      <c r="A595" s="824"/>
      <c r="C595" s="922"/>
      <c r="D595" s="922"/>
      <c r="E595" s="922"/>
      <c r="F595" s="923"/>
      <c r="G595" s="922"/>
      <c r="H595" s="924"/>
      <c r="R595" s="256"/>
      <c r="S595" s="256"/>
      <c r="T595" s="824"/>
      <c r="U595" s="824"/>
      <c r="V595" s="824"/>
      <c r="W595" s="824"/>
      <c r="X595" s="824"/>
      <c r="Y595" s="824"/>
      <c r="Z595" s="824"/>
      <c r="AA595" s="824"/>
      <c r="AB595" s="824"/>
      <c r="AC595" s="824"/>
      <c r="AD595" s="824"/>
      <c r="AE595" s="824"/>
      <c r="AF595" s="386"/>
      <c r="AH595" s="824"/>
      <c r="AI595" s="824"/>
      <c r="AJ595" s="824"/>
      <c r="AK595" s="824"/>
      <c r="AL595" s="824"/>
      <c r="AM595" s="824"/>
      <c r="AN595" s="824"/>
      <c r="AO595" s="824"/>
      <c r="AP595" s="824"/>
      <c r="AQ595" s="824"/>
      <c r="AR595" s="824"/>
      <c r="AS595" s="824"/>
      <c r="AT595" s="824"/>
      <c r="AU595" s="824"/>
      <c r="AV595" s="824"/>
      <c r="AW595" s="824"/>
      <c r="AX595" s="824"/>
      <c r="AY595" s="824"/>
      <c r="AZ595" s="824"/>
      <c r="BA595" s="824"/>
      <c r="BB595" s="824"/>
      <c r="BC595" s="824"/>
      <c r="BD595" s="386"/>
      <c r="BE595" s="386"/>
      <c r="BF595" s="824"/>
      <c r="BG595" s="824"/>
      <c r="BH595" s="824"/>
      <c r="BI595" s="824"/>
      <c r="BJ595" s="824"/>
      <c r="BK595" s="824"/>
      <c r="BL595" s="824"/>
      <c r="BM595" s="824"/>
      <c r="BN595" s="824"/>
      <c r="BO595" s="824"/>
      <c r="BP595" s="824"/>
      <c r="BQ595" s="824"/>
      <c r="BR595" s="824"/>
      <c r="BS595" s="824"/>
      <c r="BT595" s="824"/>
      <c r="BU595" s="824"/>
      <c r="BV595" s="824"/>
      <c r="BW595" s="824"/>
      <c r="BX595" s="824"/>
      <c r="BY595" s="824"/>
    </row>
    <row r="596" spans="1:77" x14ac:dyDescent="0.15">
      <c r="A596" s="824"/>
      <c r="C596" s="922"/>
      <c r="D596" s="922"/>
      <c r="E596" s="922"/>
      <c r="F596" s="923"/>
      <c r="G596" s="922"/>
      <c r="H596" s="924"/>
      <c r="R596" s="256"/>
      <c r="S596" s="256"/>
      <c r="T596" s="824"/>
      <c r="U596" s="824"/>
      <c r="V596" s="824"/>
      <c r="W596" s="824"/>
      <c r="X596" s="824"/>
      <c r="Y596" s="824"/>
      <c r="Z596" s="824"/>
      <c r="AA596" s="824"/>
      <c r="AB596" s="824"/>
      <c r="AC596" s="824"/>
      <c r="AD596" s="824"/>
      <c r="AE596" s="824"/>
      <c r="AF596" s="386"/>
      <c r="AH596" s="824"/>
      <c r="AI596" s="824"/>
      <c r="AJ596" s="824"/>
      <c r="AK596" s="824"/>
      <c r="AL596" s="824"/>
      <c r="AM596" s="824"/>
      <c r="AN596" s="824"/>
      <c r="AO596" s="824"/>
      <c r="AP596" s="824"/>
      <c r="AQ596" s="824"/>
      <c r="AR596" s="824"/>
      <c r="AS596" s="824"/>
      <c r="AT596" s="824"/>
      <c r="AU596" s="824"/>
      <c r="AV596" s="824"/>
      <c r="AW596" s="824"/>
      <c r="AX596" s="824"/>
      <c r="AY596" s="824"/>
      <c r="AZ596" s="824"/>
      <c r="BA596" s="824"/>
      <c r="BB596" s="824"/>
      <c r="BC596" s="824"/>
      <c r="BD596" s="386"/>
      <c r="BE596" s="386"/>
      <c r="BF596" s="824"/>
      <c r="BG596" s="824"/>
      <c r="BH596" s="824"/>
      <c r="BI596" s="824"/>
      <c r="BJ596" s="824"/>
      <c r="BK596" s="824"/>
      <c r="BL596" s="824"/>
      <c r="BM596" s="824"/>
      <c r="BN596" s="824"/>
      <c r="BO596" s="824"/>
      <c r="BP596" s="824"/>
      <c r="BQ596" s="824"/>
      <c r="BR596" s="824"/>
      <c r="BS596" s="824"/>
      <c r="BT596" s="824"/>
      <c r="BU596" s="824"/>
      <c r="BV596" s="824"/>
      <c r="BW596" s="824"/>
      <c r="BX596" s="824"/>
      <c r="BY596" s="824"/>
    </row>
    <row r="597" spans="1:77" x14ac:dyDescent="0.15">
      <c r="A597" s="824"/>
      <c r="C597" s="922"/>
      <c r="D597" s="922"/>
      <c r="E597" s="922"/>
      <c r="F597" s="923"/>
      <c r="G597" s="922"/>
      <c r="H597" s="924"/>
      <c r="R597" s="256"/>
      <c r="S597" s="256"/>
      <c r="T597" s="824"/>
      <c r="U597" s="824"/>
      <c r="V597" s="824"/>
      <c r="W597" s="824"/>
      <c r="X597" s="824"/>
      <c r="Y597" s="824"/>
      <c r="Z597" s="824"/>
      <c r="AA597" s="824"/>
      <c r="AB597" s="824"/>
      <c r="AC597" s="824"/>
      <c r="AD597" s="824"/>
      <c r="AE597" s="824"/>
      <c r="AF597" s="386"/>
      <c r="AH597" s="824"/>
      <c r="AI597" s="824"/>
      <c r="AJ597" s="824"/>
      <c r="AK597" s="824"/>
      <c r="AL597" s="824"/>
      <c r="AM597" s="824"/>
      <c r="AN597" s="824"/>
      <c r="AO597" s="824"/>
      <c r="AP597" s="824"/>
      <c r="AQ597" s="824"/>
      <c r="AR597" s="824"/>
      <c r="AS597" s="824"/>
      <c r="AT597" s="824"/>
      <c r="AU597" s="824"/>
      <c r="AV597" s="824"/>
      <c r="AW597" s="824"/>
      <c r="AX597" s="824"/>
      <c r="AY597" s="824"/>
      <c r="AZ597" s="824"/>
      <c r="BA597" s="824"/>
      <c r="BB597" s="824"/>
      <c r="BC597" s="824"/>
      <c r="BD597" s="386"/>
      <c r="BE597" s="386"/>
      <c r="BF597" s="824"/>
      <c r="BG597" s="824"/>
      <c r="BH597" s="824"/>
      <c r="BI597" s="824"/>
      <c r="BJ597" s="824"/>
      <c r="BK597" s="824"/>
      <c r="BL597" s="824"/>
      <c r="BM597" s="824"/>
      <c r="BN597" s="824"/>
      <c r="BO597" s="824"/>
      <c r="BP597" s="824"/>
      <c r="BQ597" s="824"/>
      <c r="BR597" s="824"/>
      <c r="BS597" s="824"/>
      <c r="BT597" s="824"/>
      <c r="BU597" s="824"/>
      <c r="BV597" s="824"/>
      <c r="BW597" s="824"/>
      <c r="BX597" s="824"/>
      <c r="BY597" s="824"/>
    </row>
    <row r="598" spans="1:77" x14ac:dyDescent="0.15">
      <c r="A598" s="824"/>
      <c r="C598" s="922"/>
      <c r="D598" s="922"/>
      <c r="E598" s="922"/>
      <c r="F598" s="923"/>
      <c r="G598" s="922"/>
      <c r="H598" s="924"/>
      <c r="R598" s="256"/>
      <c r="S598" s="256"/>
      <c r="T598" s="824"/>
      <c r="U598" s="824"/>
      <c r="V598" s="824"/>
      <c r="W598" s="824"/>
      <c r="X598" s="824"/>
      <c r="Y598" s="824"/>
      <c r="Z598" s="824"/>
      <c r="AA598" s="824"/>
      <c r="AB598" s="824"/>
      <c r="AC598" s="824"/>
      <c r="AD598" s="824"/>
      <c r="AE598" s="824"/>
      <c r="AF598" s="386"/>
      <c r="AH598" s="824"/>
      <c r="AI598" s="824"/>
      <c r="AJ598" s="824"/>
      <c r="AK598" s="824"/>
      <c r="AL598" s="824"/>
      <c r="AM598" s="824"/>
      <c r="AN598" s="824"/>
      <c r="AO598" s="824"/>
      <c r="AP598" s="824"/>
      <c r="AQ598" s="824"/>
      <c r="AR598" s="824"/>
      <c r="AS598" s="824"/>
      <c r="AT598" s="824"/>
      <c r="AU598" s="824"/>
      <c r="AV598" s="824"/>
      <c r="AW598" s="824"/>
      <c r="AX598" s="824"/>
      <c r="AY598" s="824"/>
      <c r="AZ598" s="824"/>
      <c r="BA598" s="824"/>
      <c r="BB598" s="824"/>
      <c r="BC598" s="824"/>
      <c r="BD598" s="386"/>
      <c r="BE598" s="386"/>
      <c r="BF598" s="824"/>
      <c r="BG598" s="824"/>
      <c r="BH598" s="824"/>
      <c r="BI598" s="824"/>
      <c r="BJ598" s="824"/>
      <c r="BK598" s="824"/>
      <c r="BL598" s="824"/>
      <c r="BM598" s="824"/>
      <c r="BN598" s="824"/>
      <c r="BO598" s="824"/>
      <c r="BP598" s="824"/>
      <c r="BQ598" s="824"/>
      <c r="BR598" s="824"/>
      <c r="BS598" s="824"/>
      <c r="BT598" s="824"/>
      <c r="BU598" s="824"/>
      <c r="BV598" s="824"/>
      <c r="BW598" s="824"/>
      <c r="BX598" s="824"/>
      <c r="BY598" s="824"/>
    </row>
    <row r="599" spans="1:77" x14ac:dyDescent="0.15">
      <c r="A599" s="824"/>
      <c r="C599" s="922"/>
      <c r="D599" s="922"/>
      <c r="E599" s="922"/>
      <c r="F599" s="923"/>
      <c r="G599" s="922"/>
      <c r="H599" s="924"/>
      <c r="R599" s="256"/>
      <c r="S599" s="256"/>
      <c r="T599" s="824"/>
      <c r="U599" s="824"/>
      <c r="V599" s="824"/>
      <c r="W599" s="824"/>
      <c r="X599" s="824"/>
      <c r="Y599" s="824"/>
      <c r="Z599" s="824"/>
      <c r="AA599" s="824"/>
      <c r="AB599" s="824"/>
      <c r="AC599" s="824"/>
      <c r="AD599" s="824"/>
      <c r="AE599" s="824"/>
      <c r="AF599" s="386"/>
      <c r="AH599" s="824"/>
      <c r="AI599" s="824"/>
      <c r="AJ599" s="824"/>
      <c r="AK599" s="824"/>
      <c r="AL599" s="824"/>
      <c r="AM599" s="824"/>
      <c r="AN599" s="824"/>
      <c r="AO599" s="824"/>
      <c r="AP599" s="824"/>
      <c r="AQ599" s="824"/>
      <c r="AR599" s="824"/>
      <c r="AS599" s="824"/>
      <c r="AT599" s="824"/>
      <c r="AU599" s="824"/>
      <c r="AV599" s="824"/>
      <c r="AW599" s="824"/>
      <c r="AX599" s="824"/>
      <c r="AY599" s="824"/>
      <c r="AZ599" s="824"/>
      <c r="BA599" s="824"/>
      <c r="BB599" s="824"/>
      <c r="BC599" s="824"/>
      <c r="BD599" s="386"/>
      <c r="BE599" s="386"/>
      <c r="BF599" s="824"/>
      <c r="BG599" s="824"/>
      <c r="BH599" s="824"/>
      <c r="BI599" s="824"/>
      <c r="BJ599" s="824"/>
      <c r="BK599" s="824"/>
      <c r="BL599" s="824"/>
      <c r="BM599" s="824"/>
      <c r="BN599" s="824"/>
      <c r="BO599" s="824"/>
      <c r="BP599" s="824"/>
      <c r="BQ599" s="824"/>
      <c r="BR599" s="824"/>
      <c r="BS599" s="824"/>
      <c r="BT599" s="824"/>
      <c r="BU599" s="824"/>
      <c r="BV599" s="824"/>
      <c r="BW599" s="824"/>
      <c r="BX599" s="824"/>
      <c r="BY599" s="824"/>
    </row>
    <row r="600" spans="1:77" x14ac:dyDescent="0.15">
      <c r="A600" s="824"/>
      <c r="C600" s="922"/>
      <c r="D600" s="922"/>
      <c r="E600" s="922"/>
      <c r="F600" s="923"/>
      <c r="G600" s="922"/>
      <c r="H600" s="924"/>
      <c r="R600" s="256"/>
      <c r="S600" s="256"/>
      <c r="T600" s="824"/>
      <c r="U600" s="824"/>
      <c r="V600" s="824"/>
      <c r="W600" s="824"/>
      <c r="X600" s="824"/>
      <c r="Y600" s="824"/>
      <c r="Z600" s="824"/>
      <c r="AA600" s="824"/>
      <c r="AB600" s="824"/>
      <c r="AC600" s="824"/>
      <c r="AD600" s="824"/>
      <c r="AE600" s="824"/>
      <c r="AF600" s="386"/>
      <c r="AH600" s="824"/>
      <c r="AI600" s="824"/>
      <c r="AJ600" s="824"/>
      <c r="AK600" s="824"/>
      <c r="AL600" s="824"/>
      <c r="AM600" s="824"/>
      <c r="AN600" s="824"/>
      <c r="AO600" s="824"/>
      <c r="AP600" s="824"/>
      <c r="AQ600" s="824"/>
      <c r="AR600" s="824"/>
      <c r="AS600" s="824"/>
      <c r="AT600" s="824"/>
      <c r="AU600" s="824"/>
      <c r="AV600" s="824"/>
      <c r="AW600" s="824"/>
      <c r="AX600" s="824"/>
      <c r="AY600" s="824"/>
      <c r="AZ600" s="824"/>
      <c r="BA600" s="824"/>
      <c r="BB600" s="824"/>
      <c r="BC600" s="824"/>
      <c r="BD600" s="386"/>
      <c r="BE600" s="386"/>
      <c r="BF600" s="824"/>
      <c r="BG600" s="824"/>
      <c r="BH600" s="824"/>
      <c r="BI600" s="824"/>
      <c r="BJ600" s="824"/>
      <c r="BK600" s="824"/>
      <c r="BL600" s="824"/>
      <c r="BM600" s="824"/>
      <c r="BN600" s="824"/>
      <c r="BO600" s="824"/>
      <c r="BP600" s="824"/>
      <c r="BQ600" s="824"/>
      <c r="BR600" s="824"/>
      <c r="BS600" s="824"/>
      <c r="BT600" s="824"/>
      <c r="BU600" s="824"/>
      <c r="BV600" s="824"/>
      <c r="BW600" s="824"/>
      <c r="BX600" s="824"/>
      <c r="BY600" s="824"/>
    </row>
    <row r="601" spans="1:77" x14ac:dyDescent="0.15">
      <c r="A601" s="824"/>
      <c r="C601" s="922"/>
      <c r="D601" s="922"/>
      <c r="E601" s="922"/>
      <c r="F601" s="923"/>
      <c r="G601" s="922"/>
      <c r="H601" s="924"/>
      <c r="R601" s="256"/>
      <c r="S601" s="256"/>
      <c r="T601" s="824"/>
      <c r="U601" s="824"/>
      <c r="V601" s="824"/>
      <c r="W601" s="824"/>
      <c r="X601" s="824"/>
      <c r="Y601" s="824"/>
      <c r="Z601" s="824"/>
      <c r="AA601" s="824"/>
      <c r="AB601" s="824"/>
      <c r="AC601" s="824"/>
      <c r="AD601" s="824"/>
      <c r="AE601" s="824"/>
      <c r="AF601" s="386"/>
      <c r="AH601" s="824"/>
      <c r="AI601" s="824"/>
      <c r="AJ601" s="824"/>
      <c r="AK601" s="824"/>
      <c r="AL601" s="824"/>
      <c r="AM601" s="824"/>
      <c r="AN601" s="824"/>
      <c r="AO601" s="824"/>
      <c r="AP601" s="824"/>
      <c r="AQ601" s="824"/>
      <c r="AR601" s="824"/>
      <c r="AS601" s="824"/>
      <c r="AT601" s="824"/>
      <c r="AU601" s="824"/>
      <c r="AV601" s="824"/>
      <c r="AW601" s="824"/>
      <c r="AX601" s="824"/>
      <c r="AY601" s="824"/>
      <c r="AZ601" s="824"/>
      <c r="BA601" s="824"/>
      <c r="BB601" s="824"/>
      <c r="BC601" s="824"/>
      <c r="BD601" s="386"/>
      <c r="BE601" s="386"/>
      <c r="BF601" s="824"/>
      <c r="BG601" s="824"/>
      <c r="BH601" s="824"/>
      <c r="BI601" s="824"/>
      <c r="BJ601" s="824"/>
      <c r="BK601" s="824"/>
      <c r="BL601" s="824"/>
      <c r="BM601" s="824"/>
      <c r="BN601" s="824"/>
      <c r="BO601" s="824"/>
      <c r="BP601" s="824"/>
      <c r="BQ601" s="824"/>
      <c r="BR601" s="824"/>
      <c r="BS601" s="824"/>
      <c r="BT601" s="824"/>
      <c r="BU601" s="824"/>
      <c r="BV601" s="824"/>
      <c r="BW601" s="824"/>
      <c r="BX601" s="824"/>
      <c r="BY601" s="824"/>
    </row>
    <row r="602" spans="1:77" x14ac:dyDescent="0.15">
      <c r="A602" s="824"/>
      <c r="C602" s="922"/>
      <c r="D602" s="922"/>
      <c r="E602" s="922"/>
      <c r="F602" s="923"/>
      <c r="G602" s="922"/>
      <c r="H602" s="924"/>
      <c r="R602" s="256"/>
      <c r="S602" s="256"/>
      <c r="T602" s="824"/>
      <c r="U602" s="824"/>
      <c r="V602" s="824"/>
      <c r="W602" s="824"/>
      <c r="X602" s="824"/>
      <c r="Y602" s="824"/>
      <c r="Z602" s="824"/>
      <c r="AA602" s="824"/>
      <c r="AB602" s="824"/>
      <c r="AC602" s="824"/>
      <c r="AD602" s="824"/>
      <c r="AE602" s="824"/>
      <c r="AF602" s="386"/>
      <c r="AH602" s="824"/>
      <c r="AI602" s="824"/>
      <c r="AJ602" s="824"/>
      <c r="AK602" s="824"/>
      <c r="AL602" s="824"/>
      <c r="AM602" s="824"/>
      <c r="AN602" s="824"/>
      <c r="AO602" s="824"/>
      <c r="AP602" s="824"/>
      <c r="AQ602" s="824"/>
      <c r="AR602" s="824"/>
      <c r="AS602" s="824"/>
      <c r="AT602" s="824"/>
      <c r="AU602" s="824"/>
      <c r="AV602" s="824"/>
      <c r="AW602" s="824"/>
      <c r="AX602" s="824"/>
      <c r="AY602" s="824"/>
      <c r="AZ602" s="824"/>
      <c r="BA602" s="824"/>
      <c r="BB602" s="824"/>
      <c r="BC602" s="824"/>
      <c r="BD602" s="386"/>
      <c r="BE602" s="386"/>
      <c r="BF602" s="824"/>
      <c r="BG602" s="824"/>
      <c r="BH602" s="824"/>
      <c r="BI602" s="824"/>
      <c r="BJ602" s="824"/>
      <c r="BK602" s="824"/>
      <c r="BL602" s="824"/>
      <c r="BM602" s="824"/>
      <c r="BN602" s="824"/>
      <c r="BO602" s="824"/>
      <c r="BP602" s="824"/>
      <c r="BQ602" s="824"/>
      <c r="BR602" s="824"/>
      <c r="BS602" s="824"/>
      <c r="BT602" s="824"/>
      <c r="BU602" s="824"/>
      <c r="BV602" s="824"/>
      <c r="BW602" s="824"/>
      <c r="BX602" s="824"/>
      <c r="BY602" s="824"/>
    </row>
    <row r="603" spans="1:77" x14ac:dyDescent="0.15">
      <c r="A603" s="824"/>
      <c r="C603" s="922"/>
      <c r="D603" s="922"/>
      <c r="E603" s="922"/>
      <c r="F603" s="923"/>
      <c r="G603" s="922"/>
      <c r="H603" s="924"/>
      <c r="R603" s="256"/>
      <c r="S603" s="256"/>
      <c r="T603" s="824"/>
      <c r="U603" s="824"/>
      <c r="V603" s="824"/>
      <c r="W603" s="824"/>
      <c r="X603" s="824"/>
      <c r="Y603" s="824"/>
      <c r="Z603" s="824"/>
      <c r="AA603" s="824"/>
      <c r="AB603" s="824"/>
      <c r="AC603" s="824"/>
      <c r="AD603" s="824"/>
      <c r="AE603" s="824"/>
      <c r="AF603" s="386"/>
      <c r="AH603" s="824"/>
      <c r="AI603" s="824"/>
      <c r="AJ603" s="824"/>
      <c r="AK603" s="824"/>
      <c r="AL603" s="824"/>
      <c r="AM603" s="824"/>
      <c r="AN603" s="824"/>
      <c r="AO603" s="824"/>
      <c r="AP603" s="824"/>
      <c r="AQ603" s="824"/>
      <c r="AR603" s="824"/>
      <c r="AS603" s="824"/>
      <c r="AT603" s="824"/>
      <c r="AU603" s="824"/>
      <c r="AV603" s="824"/>
      <c r="AW603" s="824"/>
      <c r="AX603" s="824"/>
      <c r="AY603" s="824"/>
      <c r="AZ603" s="824"/>
      <c r="BA603" s="824"/>
      <c r="BB603" s="824"/>
      <c r="BC603" s="824"/>
      <c r="BD603" s="386"/>
      <c r="BE603" s="386"/>
      <c r="BF603" s="824"/>
      <c r="BG603" s="824"/>
      <c r="BH603" s="824"/>
      <c r="BI603" s="824"/>
      <c r="BJ603" s="824"/>
      <c r="BK603" s="824"/>
      <c r="BL603" s="824"/>
      <c r="BM603" s="824"/>
      <c r="BN603" s="824"/>
      <c r="BO603" s="824"/>
      <c r="BP603" s="824"/>
      <c r="BQ603" s="824"/>
      <c r="BR603" s="824"/>
      <c r="BS603" s="824"/>
      <c r="BT603" s="824"/>
      <c r="BU603" s="824"/>
      <c r="BV603" s="824"/>
      <c r="BW603" s="824"/>
      <c r="BX603" s="824"/>
      <c r="BY603" s="824"/>
    </row>
  </sheetData>
  <autoFilter ref="A14:CM576"/>
  <mergeCells count="74">
    <mergeCell ref="M3:M4"/>
    <mergeCell ref="A3:A4"/>
    <mergeCell ref="B3:B4"/>
    <mergeCell ref="C3:C4"/>
    <mergeCell ref="D3:D4"/>
    <mergeCell ref="E3:E4"/>
    <mergeCell ref="F3:F4"/>
    <mergeCell ref="G3:G4"/>
    <mergeCell ref="H3:H4"/>
    <mergeCell ref="I3:J3"/>
    <mergeCell ref="K3:K4"/>
    <mergeCell ref="L3:L4"/>
    <mergeCell ref="AO3:AO4"/>
    <mergeCell ref="N3:N4"/>
    <mergeCell ref="O3:O4"/>
    <mergeCell ref="P3:P4"/>
    <mergeCell ref="Q3:Q4"/>
    <mergeCell ref="T3:T4"/>
    <mergeCell ref="U3:U4"/>
    <mergeCell ref="V3:Y3"/>
    <mergeCell ref="Z3:Z4"/>
    <mergeCell ref="AA3:AD3"/>
    <mergeCell ref="AH3:AH4"/>
    <mergeCell ref="AI3:AL3"/>
    <mergeCell ref="BU3:BU4"/>
    <mergeCell ref="AP3:AS3"/>
    <mergeCell ref="AT3:AT4"/>
    <mergeCell ref="AU3:AX3"/>
    <mergeCell ref="AY3:AY4"/>
    <mergeCell ref="AZ3:BC3"/>
    <mergeCell ref="BF3:BF4"/>
    <mergeCell ref="P13:P14"/>
    <mergeCell ref="BV3:BY3"/>
    <mergeCell ref="A13:A14"/>
    <mergeCell ref="B13:B14"/>
    <mergeCell ref="C13:C14"/>
    <mergeCell ref="D13:D14"/>
    <mergeCell ref="E13:E14"/>
    <mergeCell ref="F13:F14"/>
    <mergeCell ref="G13:G14"/>
    <mergeCell ref="H13:H14"/>
    <mergeCell ref="I13:J13"/>
    <mergeCell ref="BG3:BJ3"/>
    <mergeCell ref="BK3:BK4"/>
    <mergeCell ref="BL3:BO3"/>
    <mergeCell ref="BP3:BP4"/>
    <mergeCell ref="BQ3:BT3"/>
    <mergeCell ref="K13:K14"/>
    <mergeCell ref="L13:L14"/>
    <mergeCell ref="M13:M14"/>
    <mergeCell ref="N13:N14"/>
    <mergeCell ref="O13:O14"/>
    <mergeCell ref="AU13:AX13"/>
    <mergeCell ref="Q13:Q14"/>
    <mergeCell ref="T13:T14"/>
    <mergeCell ref="U13:U14"/>
    <mergeCell ref="V13:Y13"/>
    <mergeCell ref="Z13:Z14"/>
    <mergeCell ref="AA13:AD13"/>
    <mergeCell ref="AH13:AH14"/>
    <mergeCell ref="AI13:AL13"/>
    <mergeCell ref="AO13:AO14"/>
    <mergeCell ref="AP13:AS13"/>
    <mergeCell ref="AT13:AT14"/>
    <mergeCell ref="BP13:BP14"/>
    <mergeCell ref="BQ13:BT13"/>
    <mergeCell ref="BU13:BU14"/>
    <mergeCell ref="BV13:BY13"/>
    <mergeCell ref="AY13:AY14"/>
    <mergeCell ref="AZ13:BC13"/>
    <mergeCell ref="BF13:BF14"/>
    <mergeCell ref="BG13:BJ13"/>
    <mergeCell ref="BK13:BK14"/>
    <mergeCell ref="BL13:BO13"/>
  </mergeCells>
  <phoneticPr fontId="4"/>
  <dataValidations count="2">
    <dataValidation type="list" allowBlank="1" showInputMessage="1" showErrorMessage="1" sqref="B5:B10 B576">
      <formula1>$CA$1:$CA$2</formula1>
    </dataValidation>
    <dataValidation type="list" allowBlank="1" showInputMessage="1" showErrorMessage="1" sqref="B15:B575">
      <formula1>$B$5:$B$6</formula1>
    </dataValidation>
  </dataValidations>
  <pageMargins left="0.70866141732283472" right="0.70866141732283472" top="0.74803149606299213" bottom="0.74803149606299213" header="0.31496062992125984" footer="0.31496062992125984"/>
  <pageSetup paperSize="9" scale="50" pageOrder="overThenDown" orientation="landscape" cellComments="asDisplayed" r:id="rId1"/>
  <headerFooter>
    <oddHeader>&amp;L&amp;"ＭＳ ゴシック,太字"&amp;16債務負担行為調書&amp;R【様式14】</oddHeader>
    <oddFooter>&amp;R&amp;"ＭＳ ゴシック,標準"&amp;16&amp;P/&amp;N</oddFooter>
  </headerFooter>
  <colBreaks count="3" manualBreakCount="3">
    <brk id="18" max="65" man="1"/>
    <brk id="39" max="65" man="1"/>
    <brk id="56" max="6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4</vt:i4>
      </vt:variant>
    </vt:vector>
  </HeadingPairs>
  <TitlesOfParts>
    <vt:vector size="6" baseType="lpstr">
      <vt:lpstr>【一般会計用】R２年予入力表(空白) </vt:lpstr>
      <vt:lpstr>【特別会計用】R２年予入力表</vt:lpstr>
      <vt:lpstr>'【一般会計用】R２年予入力表(空白) '!Print_Area</vt:lpstr>
      <vt:lpstr>【特別会計用】R２年予入力表!Print_Area</vt:lpstr>
      <vt:lpstr>'【一般会計用】R２年予入力表(空白) '!Print_Titles</vt:lpstr>
      <vt:lpstr>【特別会計用】R２年予入力表!Print_Titles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2020-01-10T07:14:35Z</cp:lastPrinted>
  <dcterms:created xsi:type="dcterms:W3CDTF">2002-07-02T09:52:25Z</dcterms:created>
  <dcterms:modified xsi:type="dcterms:W3CDTF">2020-06-02T12:38:13Z</dcterms:modified>
</cp:coreProperties>
</file>