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政）政策企画部\15_都心まちづくり推進室\02 事業調整\29 エネルギー\10_Ｅ！まち制度\50_HP掲載データ\10_掲載データ\"/>
    </mc:Choice>
  </mc:AlternateContent>
  <xr:revisionPtr revIDLastSave="0" documentId="13_ncr:1_{F685EDD3-901E-41A2-AD2B-BF0797EF4EE6}" xr6:coauthVersionLast="47" xr6:coauthVersionMax="47" xr10:uidLastSave="{00000000-0000-0000-0000-000000000000}"/>
  <bookViews>
    <workbookView xWindow="9330" yWindow="195" windowWidth="14730" windowHeight="12090" tabRatio="736" xr2:uid="{00000000-000D-0000-FFFF-FFFF00000000}"/>
  </bookViews>
  <sheets>
    <sheet name="低炭素" sheetId="1" r:id="rId1"/>
    <sheet name="低炭素 (DHC接続できない場合)" sheetId="6" r:id="rId2"/>
    <sheet name="強靭" sheetId="3" r:id="rId3"/>
    <sheet name="快適・健康" sheetId="4" r:id="rId4"/>
    <sheet name="採点結果" sheetId="5" r:id="rId5"/>
  </sheets>
  <definedNames>
    <definedName name="_xlnm.Print_Area" localSheetId="3">快適・健康!$A$1:$K$36</definedName>
    <definedName name="_xlnm.Print_Area" localSheetId="2">強靭!$A$1:$K$36</definedName>
    <definedName name="_xlnm.Print_Area" localSheetId="4">採点結果!$A$1:$G$28</definedName>
    <definedName name="_xlnm.Print_Area" localSheetId="0">低炭素!$A$1:$K$43</definedName>
    <definedName name="_xlnm.Print_Area" localSheetId="1">'低炭素 (DHC接続できない場合)'!$A$1:$K$43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H8" i="3"/>
  <c r="H6" i="3"/>
  <c r="H24" i="1"/>
  <c r="H26" i="1" l="1"/>
  <c r="H4" i="4" l="1"/>
  <c r="I4" i="3" l="1"/>
  <c r="I28" i="3" s="1"/>
  <c r="H4" i="3"/>
  <c r="H24" i="6"/>
  <c r="I4" i="4"/>
  <c r="I14" i="4"/>
  <c r="I23" i="4"/>
  <c r="H31" i="1"/>
  <c r="H31" i="6"/>
  <c r="H30" i="6" s="1"/>
  <c r="H8" i="6"/>
  <c r="H10" i="6"/>
  <c r="H23" i="4"/>
  <c r="H15" i="4"/>
  <c r="H14" i="4" s="1"/>
  <c r="H21" i="3"/>
  <c r="H12" i="3"/>
  <c r="H7" i="6"/>
  <c r="H5" i="6"/>
  <c r="H10" i="1"/>
  <c r="H26" i="6"/>
  <c r="H4" i="6" l="1"/>
  <c r="H32" i="6" s="1"/>
  <c r="I4" i="6"/>
  <c r="I32" i="6" s="1"/>
  <c r="I29" i="4"/>
  <c r="H7" i="1"/>
  <c r="H8" i="1"/>
  <c r="H5" i="1"/>
  <c r="H4" i="1" l="1"/>
  <c r="J1" i="6"/>
  <c r="D38" i="6"/>
  <c r="D35" i="6"/>
  <c r="D36" i="6"/>
  <c r="D34" i="6"/>
  <c r="D37" i="6"/>
  <c r="I4" i="1"/>
  <c r="I32" i="1" s="1"/>
  <c r="E6" i="5"/>
  <c r="H29" i="4" l="1"/>
  <c r="H28" i="3"/>
  <c r="H30" i="1"/>
  <c r="J1" i="3" l="1"/>
  <c r="F4" i="5"/>
  <c r="J1" i="4"/>
  <c r="F5" i="5"/>
  <c r="D30" i="3"/>
  <c r="D34" i="3"/>
  <c r="D33" i="3"/>
  <c r="D32" i="3"/>
  <c r="D31" i="3"/>
  <c r="D34" i="4"/>
  <c r="D36" i="4"/>
  <c r="D33" i="4"/>
  <c r="D32" i="4"/>
  <c r="D35" i="4"/>
  <c r="H32" i="1"/>
  <c r="J1" i="1" l="1"/>
  <c r="F3" i="5"/>
  <c r="F6" i="5" s="1"/>
  <c r="D38" i="1"/>
  <c r="D34" i="1"/>
  <c r="D37" i="1"/>
  <c r="D36" i="1"/>
  <c r="D35" i="1"/>
</calcChain>
</file>

<file path=xl/sharedStrings.xml><?xml version="1.0" encoding="utf-8"?>
<sst xmlns="http://schemas.openxmlformats.org/spreadsheetml/2006/main" count="285" uniqueCount="165">
  <si>
    <t>各種自然エネルギーの採用</t>
    <rPh sb="0" eb="2">
      <t>カクシュ</t>
    </rPh>
    <rPh sb="2" eb="4">
      <t>シゼン</t>
    </rPh>
    <rPh sb="10" eb="12">
      <t>サイヨウ</t>
    </rPh>
    <phoneticPr fontId="1"/>
  </si>
  <si>
    <t>各種高効率機器・システムの導入</t>
    <rPh sb="0" eb="2">
      <t>カクシュ</t>
    </rPh>
    <rPh sb="2" eb="5">
      <t>コウコウリツ</t>
    </rPh>
    <rPh sb="5" eb="7">
      <t>キキ</t>
    </rPh>
    <rPh sb="13" eb="15">
      <t>ドウニュウ</t>
    </rPh>
    <phoneticPr fontId="1"/>
  </si>
  <si>
    <t>フリークーリング</t>
    <phoneticPr fontId="1"/>
  </si>
  <si>
    <t>自然換気システム</t>
    <rPh sb="0" eb="4">
      <t>シゼンカンキ</t>
    </rPh>
    <phoneticPr fontId="1"/>
  </si>
  <si>
    <t>雪冷房</t>
    <rPh sb="0" eb="3">
      <t>ユキレイボウ</t>
    </rPh>
    <phoneticPr fontId="1"/>
  </si>
  <si>
    <t>風力発電</t>
    <rPh sb="0" eb="4">
      <t>フウリョクハツデン</t>
    </rPh>
    <phoneticPr fontId="1"/>
  </si>
  <si>
    <t>バイオマス利用</t>
    <rPh sb="5" eb="7">
      <t>リヨウ</t>
    </rPh>
    <phoneticPr fontId="1"/>
  </si>
  <si>
    <t>井水の活用</t>
    <rPh sb="0" eb="2">
      <t>イスイ</t>
    </rPh>
    <rPh sb="3" eb="5">
      <t>カツヨウ</t>
    </rPh>
    <phoneticPr fontId="1"/>
  </si>
  <si>
    <t>CO2濃度外気量抑制</t>
    <rPh sb="3" eb="5">
      <t>ノウド</t>
    </rPh>
    <rPh sb="5" eb="10">
      <t>ガイキリョウヨクセイ</t>
    </rPh>
    <phoneticPr fontId="1"/>
  </si>
  <si>
    <t>高効率変圧器</t>
    <phoneticPr fontId="1"/>
  </si>
  <si>
    <t>デシカント空調システム</t>
    <phoneticPr fontId="1"/>
  </si>
  <si>
    <t>熱導管ネットワークの整備（導管スペースの提供）</t>
    <phoneticPr fontId="1"/>
  </si>
  <si>
    <t>エリアエネルギーマネジメントへの参画（周辺の施設との連携）</t>
    <phoneticPr fontId="1"/>
  </si>
  <si>
    <t>将来的な地域冷暖房受入対応（熱導管未整備エリア）</t>
    <phoneticPr fontId="1"/>
  </si>
  <si>
    <t>CASBEE(札幌)Sランク取得、LEED認証取得、WELL認証取得　など</t>
    <phoneticPr fontId="1"/>
  </si>
  <si>
    <t>基準点</t>
    <rPh sb="0" eb="3">
      <t>キジュンテン</t>
    </rPh>
    <phoneticPr fontId="1"/>
  </si>
  <si>
    <t>備考</t>
    <rPh sb="0" eb="2">
      <t>ビコウ</t>
    </rPh>
    <phoneticPr fontId="1"/>
  </si>
  <si>
    <t>自己採点</t>
    <rPh sb="0" eb="2">
      <t>ジコ</t>
    </rPh>
    <rPh sb="2" eb="4">
      <t>サイテン</t>
    </rPh>
    <phoneticPr fontId="1"/>
  </si>
  <si>
    <t>取組内容</t>
    <rPh sb="0" eb="2">
      <t>トリクミ</t>
    </rPh>
    <rPh sb="2" eb="4">
      <t>ナイヨウ</t>
    </rPh>
    <phoneticPr fontId="1"/>
  </si>
  <si>
    <t>合計点</t>
    <rPh sb="0" eb="3">
      <t>ゴウケイテン</t>
    </rPh>
    <phoneticPr fontId="1"/>
  </si>
  <si>
    <t>*1  BEI＝設計一次エネルギー消費量／基準一次エネルギー消費量</t>
    <phoneticPr fontId="1"/>
  </si>
  <si>
    <t>*2  BPI＝年間熱負荷係数（設計値）／年間熱負荷係数（基準値）</t>
    <phoneticPr fontId="1"/>
  </si>
  <si>
    <t>●１㎡当りのCO2排出量（kg-CO2/㎡年）の削減率（2012年比）</t>
    <phoneticPr fontId="1"/>
  </si>
  <si>
    <t xml:space="preserve">（1－(設計CO2排出量原単位÷基準CO2排出量原単位）)×100％
</t>
    <phoneticPr fontId="1"/>
  </si>
  <si>
    <t>※基準の電力CO2排出係数は2012年（0.688kg-CO2/kWh）</t>
    <phoneticPr fontId="1"/>
  </si>
  <si>
    <t>配点</t>
    <rPh sb="0" eb="2">
      <t>ハイテン</t>
    </rPh>
    <phoneticPr fontId="1"/>
  </si>
  <si>
    <t>評価項目</t>
    <rPh sb="0" eb="2">
      <t>ヒョウカ</t>
    </rPh>
    <rPh sb="2" eb="4">
      <t>コウモク</t>
    </rPh>
    <phoneticPr fontId="1"/>
  </si>
  <si>
    <t>（冷水・温水・高温水）</t>
  </si>
  <si>
    <t>取組項目</t>
    <phoneticPr fontId="1"/>
  </si>
  <si>
    <t>＊BEIの計算に反映されない手法</t>
    <rPh sb="5" eb="7">
      <t>ケイサン</t>
    </rPh>
    <rPh sb="8" eb="10">
      <t>ハンエイ</t>
    </rPh>
    <rPh sb="14" eb="16">
      <t>シュホウ</t>
    </rPh>
    <phoneticPr fontId="1"/>
  </si>
  <si>
    <t>31点～40点</t>
    <rPh sb="2" eb="3">
      <t>テン</t>
    </rPh>
    <rPh sb="6" eb="7">
      <t>テン</t>
    </rPh>
    <phoneticPr fontId="1"/>
  </si>
  <si>
    <t>41点～50点</t>
    <rPh sb="2" eb="3">
      <t>テン</t>
    </rPh>
    <rPh sb="6" eb="7">
      <t>テン</t>
    </rPh>
    <phoneticPr fontId="1"/>
  </si>
  <si>
    <t>21点～30点</t>
    <rPh sb="2" eb="3">
      <t>テン</t>
    </rPh>
    <rPh sb="6" eb="7">
      <t>テン</t>
    </rPh>
    <phoneticPr fontId="1"/>
  </si>
  <si>
    <t>11点～20点</t>
    <rPh sb="2" eb="3">
      <t>テン</t>
    </rPh>
    <rPh sb="6" eb="7">
      <t>テン</t>
    </rPh>
    <phoneticPr fontId="1"/>
  </si>
  <si>
    <t>0点～10点</t>
    <rPh sb="1" eb="2">
      <t>テン</t>
    </rPh>
    <rPh sb="5" eb="6">
      <t>テン</t>
    </rPh>
    <phoneticPr fontId="1"/>
  </si>
  <si>
    <t>（目標値）CO2排出量の削減率</t>
    <rPh sb="1" eb="3">
      <t>モクヒョウ</t>
    </rPh>
    <phoneticPr fontId="1"/>
  </si>
  <si>
    <t>取組内容</t>
    <phoneticPr fontId="1"/>
  </si>
  <si>
    <t>その他の取組</t>
    <rPh sb="2" eb="3">
      <t>タ</t>
    </rPh>
    <rPh sb="4" eb="6">
      <t>トリクミ</t>
    </rPh>
    <phoneticPr fontId="1"/>
  </si>
  <si>
    <t>【快適・健康】</t>
    <phoneticPr fontId="1"/>
  </si>
  <si>
    <t>【強靭】</t>
    <phoneticPr fontId="1"/>
  </si>
  <si>
    <t>【低炭素】</t>
    <phoneticPr fontId="1"/>
  </si>
  <si>
    <t>２．エネルギーの面的利用</t>
    <rPh sb="8" eb="12">
      <t>メンテキリヨウ</t>
    </rPh>
    <phoneticPr fontId="1"/>
  </si>
  <si>
    <t>％削減</t>
    <rPh sb="1" eb="3">
      <t>サクゲン</t>
    </rPh>
    <phoneticPr fontId="1"/>
  </si>
  <si>
    <t>最高点10点</t>
    <phoneticPr fontId="1"/>
  </si>
  <si>
    <t>有無</t>
    <rPh sb="0" eb="2">
      <t>ウム</t>
    </rPh>
    <phoneticPr fontId="1"/>
  </si>
  <si>
    <t>非住宅</t>
    <rPh sb="0" eb="3">
      <t>ヒジュウタク</t>
    </rPh>
    <phoneticPr fontId="1"/>
  </si>
  <si>
    <t>住宅</t>
    <rPh sb="0" eb="2">
      <t>ジュウタク</t>
    </rPh>
    <phoneticPr fontId="1"/>
  </si>
  <si>
    <t>取組数×２</t>
    <rPh sb="0" eb="3">
      <t>トリクミスウ</t>
    </rPh>
    <phoneticPr fontId="1"/>
  </si>
  <si>
    <t>取組数×２</t>
    <phoneticPr fontId="1"/>
  </si>
  <si>
    <t>結果</t>
    <rPh sb="0" eb="2">
      <t>ケッカ</t>
    </rPh>
    <phoneticPr fontId="1"/>
  </si>
  <si>
    <t>総合得点</t>
    <rPh sb="2" eb="4">
      <t>トクテン</t>
    </rPh>
    <phoneticPr fontId="1"/>
  </si>
  <si>
    <t>【快適・健康の取組】</t>
    <rPh sb="1" eb="3">
      <t>カイテキ</t>
    </rPh>
    <rPh sb="4" eb="6">
      <t>ケンコウ</t>
    </rPh>
    <rPh sb="7" eb="9">
      <t>トリクミ</t>
    </rPh>
    <phoneticPr fontId="1"/>
  </si>
  <si>
    <t>【強靭の取組】</t>
    <rPh sb="1" eb="3">
      <t>キョウジン</t>
    </rPh>
    <rPh sb="4" eb="6">
      <t>トリクミ</t>
    </rPh>
    <phoneticPr fontId="1"/>
  </si>
  <si>
    <t>年間温熱負荷に対する温水利用率80％以上</t>
    <rPh sb="0" eb="2">
      <t>ネンカン</t>
    </rPh>
    <rPh sb="2" eb="3">
      <t>オン</t>
    </rPh>
    <rPh sb="3" eb="6">
      <t>ネツフカ</t>
    </rPh>
    <rPh sb="7" eb="8">
      <t>タイ</t>
    </rPh>
    <rPh sb="10" eb="12">
      <t>オンスイ</t>
    </rPh>
    <rPh sb="12" eb="14">
      <t>リヨウ</t>
    </rPh>
    <rPh sb="14" eb="15">
      <t>リツ</t>
    </rPh>
    <rPh sb="18" eb="20">
      <t>イジョウ</t>
    </rPh>
    <phoneticPr fontId="1"/>
  </si>
  <si>
    <t>根拠提示</t>
    <rPh sb="0" eb="2">
      <t>コンキョ</t>
    </rPh>
    <rPh sb="2" eb="4">
      <t>テイジ</t>
    </rPh>
    <phoneticPr fontId="1"/>
  </si>
  <si>
    <t>同上</t>
    <rPh sb="0" eb="2">
      <t>ドウジョウ</t>
    </rPh>
    <phoneticPr fontId="1"/>
  </si>
  <si>
    <t>その他（　　　　　　　　　　　　）</t>
    <rPh sb="2" eb="3">
      <t>タ</t>
    </rPh>
    <phoneticPr fontId="1"/>
  </si>
  <si>
    <t>取組数×１</t>
    <rPh sb="0" eb="2">
      <t>トリクミ</t>
    </rPh>
    <rPh sb="2" eb="3">
      <t>スウ</t>
    </rPh>
    <phoneticPr fontId="1"/>
  </si>
  <si>
    <t>年間冷熱負荷に対する冷水利用率80%以上</t>
    <rPh sb="2" eb="3">
      <t>レイ</t>
    </rPh>
    <rPh sb="10" eb="12">
      <t>レイスイ</t>
    </rPh>
    <rPh sb="12" eb="14">
      <t>リヨウ</t>
    </rPh>
    <rPh sb="18" eb="20">
      <t>イジョウ</t>
    </rPh>
    <phoneticPr fontId="1"/>
  </si>
  <si>
    <t>地域冷暖房の利用</t>
    <rPh sb="0" eb="5">
      <t>チイキレイダンボウ</t>
    </rPh>
    <rPh sb="6" eb="8">
      <t>リヨウ</t>
    </rPh>
    <phoneticPr fontId="1"/>
  </si>
  <si>
    <t>最高点40点</t>
    <rPh sb="0" eb="2">
      <t>サイコウ</t>
    </rPh>
    <rPh sb="2" eb="3">
      <t>テン</t>
    </rPh>
    <rPh sb="5" eb="6">
      <t>テン</t>
    </rPh>
    <phoneticPr fontId="1"/>
  </si>
  <si>
    <t>（kg-CO2/kWh）</t>
    <phoneticPr fontId="1"/>
  </si>
  <si>
    <t>DHCエリア内の場合</t>
    <rPh sb="6" eb="7">
      <t>ナイ</t>
    </rPh>
    <rPh sb="8" eb="10">
      <t>バアイ</t>
    </rPh>
    <phoneticPr fontId="1"/>
  </si>
  <si>
    <t>地域冷暖房などの温水利用率</t>
    <rPh sb="10" eb="12">
      <t>リヨウ</t>
    </rPh>
    <phoneticPr fontId="1"/>
  </si>
  <si>
    <t>地域冷暖房などの冷水利用率</t>
    <rPh sb="10" eb="12">
      <t>リヨウ</t>
    </rPh>
    <phoneticPr fontId="1"/>
  </si>
  <si>
    <t>同上、省エネ基準0.46</t>
    <rPh sb="0" eb="2">
      <t>ドウジョウ</t>
    </rPh>
    <rPh sb="3" eb="4">
      <t>ショウ</t>
    </rPh>
    <rPh sb="6" eb="8">
      <t>キジュン</t>
    </rPh>
    <phoneticPr fontId="1"/>
  </si>
  <si>
    <r>
      <t>【低炭素の取組</t>
    </r>
    <r>
      <rPr>
        <b/>
        <sz val="11"/>
        <color theme="1"/>
        <rFont val="游ゴシック"/>
        <family val="3"/>
        <charset val="128"/>
      </rPr>
      <t>（エネルギーネットワークへの接続が可能な場合）</t>
    </r>
    <r>
      <rPr>
        <b/>
        <sz val="18"/>
        <color theme="1"/>
        <rFont val="游ゴシック"/>
        <family val="3"/>
        <charset val="128"/>
      </rPr>
      <t>】</t>
    </r>
    <rPh sb="1" eb="4">
      <t>テイタンソ</t>
    </rPh>
    <rPh sb="5" eb="7">
      <t>トリクミ</t>
    </rPh>
    <rPh sb="21" eb="23">
      <t>セツゾク</t>
    </rPh>
    <rPh sb="24" eb="26">
      <t>カノウ</t>
    </rPh>
    <rPh sb="27" eb="29">
      <t>バアイ</t>
    </rPh>
    <phoneticPr fontId="1"/>
  </si>
  <si>
    <t>エネルギーセンター（コージェネ等によるエネルギー供給拠点）整備</t>
    <rPh sb="15" eb="16">
      <t>トウ</t>
    </rPh>
    <rPh sb="24" eb="28">
      <t>キョウキュウキョテン</t>
    </rPh>
    <rPh sb="29" eb="31">
      <t>セイビ</t>
    </rPh>
    <phoneticPr fontId="1"/>
  </si>
  <si>
    <t>【自己評価の結果】</t>
    <rPh sb="1" eb="3">
      <t>ジコ</t>
    </rPh>
    <rPh sb="3" eb="5">
      <t>ヒョウカ</t>
    </rPh>
    <rPh sb="6" eb="8">
      <t>ケッカ</t>
    </rPh>
    <phoneticPr fontId="1"/>
  </si>
  <si>
    <t>【その他の取組項目】</t>
    <rPh sb="3" eb="4">
      <t>タ</t>
    </rPh>
    <rPh sb="5" eb="7">
      <t>トリク</t>
    </rPh>
    <rPh sb="7" eb="9">
      <t>コウモク</t>
    </rPh>
    <phoneticPr fontId="1"/>
  </si>
  <si>
    <r>
      <t>【低炭素の取組</t>
    </r>
    <r>
      <rPr>
        <b/>
        <sz val="11"/>
        <color theme="1"/>
        <rFont val="游ゴシック"/>
        <family val="3"/>
        <charset val="128"/>
      </rPr>
      <t>（エネルギーネットワークへの接続が不可能な場合）</t>
    </r>
    <r>
      <rPr>
        <b/>
        <sz val="18"/>
        <color theme="1"/>
        <rFont val="游ゴシック"/>
        <family val="3"/>
        <charset val="128"/>
      </rPr>
      <t>】</t>
    </r>
    <rPh sb="1" eb="4">
      <t>テイタンソ</t>
    </rPh>
    <rPh sb="5" eb="7">
      <t>トリクミ</t>
    </rPh>
    <rPh sb="21" eb="23">
      <t>セツゾク</t>
    </rPh>
    <rPh sb="24" eb="27">
      <t>フカノウ</t>
    </rPh>
    <rPh sb="28" eb="30">
      <t>バアイ</t>
    </rPh>
    <phoneticPr fontId="1"/>
  </si>
  <si>
    <t>各取組項目の採点を合計し、その点数により評価</t>
    <rPh sb="0" eb="1">
      <t>カク</t>
    </rPh>
    <rPh sb="1" eb="3">
      <t>トリクミ</t>
    </rPh>
    <rPh sb="3" eb="5">
      <t>コウモク</t>
    </rPh>
    <rPh sb="6" eb="8">
      <t>サイテン</t>
    </rPh>
    <rPh sb="9" eb="11">
      <t>ゴウケイ</t>
    </rPh>
    <rPh sb="15" eb="17">
      <t>テンスウ</t>
    </rPh>
    <rPh sb="20" eb="22">
      <t>ヒョウカ</t>
    </rPh>
    <phoneticPr fontId="1"/>
  </si>
  <si>
    <t>0.688基準の場合</t>
    <rPh sb="5" eb="7">
      <t>キジュン</t>
    </rPh>
    <rPh sb="8" eb="10">
      <t>バアイ</t>
    </rPh>
    <phoneticPr fontId="1"/>
  </si>
  <si>
    <t>*3  調整後排出係数（メニュー別排出係数を公表している電気事業者</t>
    <phoneticPr fontId="1"/>
  </si>
  <si>
    <t>　  から電気の供給を受ける場合はメニュー別排出係数）</t>
    <phoneticPr fontId="1"/>
  </si>
  <si>
    <t>＊：詳細は「都心におけるオープンスペースガイドライン」参照</t>
    <rPh sb="2" eb="4">
      <t>ショウサイ</t>
    </rPh>
    <rPh sb="27" eb="29">
      <t>サンショウ</t>
    </rPh>
    <phoneticPr fontId="1"/>
  </si>
  <si>
    <t>１．電力自立機能の強化による業務継続性向上</t>
    <rPh sb="2" eb="4">
      <t>デンリョク</t>
    </rPh>
    <rPh sb="4" eb="6">
      <t>ジリツ</t>
    </rPh>
    <rPh sb="6" eb="8">
      <t>キノウ</t>
    </rPh>
    <rPh sb="9" eb="11">
      <t>キョウカ</t>
    </rPh>
    <rPh sb="14" eb="16">
      <t>ギョウム</t>
    </rPh>
    <rPh sb="16" eb="18">
      <t>ケイゾク</t>
    </rPh>
    <rPh sb="18" eb="19">
      <t>セイ</t>
    </rPh>
    <rPh sb="19" eb="21">
      <t>コウジョウ</t>
    </rPh>
    <phoneticPr fontId="1"/>
  </si>
  <si>
    <t>電力供給の強化</t>
    <phoneticPr fontId="1"/>
  </si>
  <si>
    <t>自立分散電源の拡充</t>
    <rPh sb="7" eb="9">
      <t>カクジュウ</t>
    </rPh>
    <phoneticPr fontId="1"/>
  </si>
  <si>
    <t>帰宅困難者対応</t>
    <phoneticPr fontId="1"/>
  </si>
  <si>
    <t>防災マニュアルの作成</t>
    <phoneticPr fontId="1"/>
  </si>
  <si>
    <t>賑わいの創出</t>
    <rPh sb="0" eb="1">
      <t>ニギ</t>
    </rPh>
    <rPh sb="4" eb="6">
      <t>ソウシュツ</t>
    </rPh>
    <phoneticPr fontId="1"/>
  </si>
  <si>
    <t>公開空地の利活用計画</t>
    <phoneticPr fontId="1"/>
  </si>
  <si>
    <t>公開空地の維持管理計画</t>
    <phoneticPr fontId="1"/>
  </si>
  <si>
    <t>緑化・グリーンインフラ</t>
    <phoneticPr fontId="1"/>
  </si>
  <si>
    <t>積雪寒冷地の特徴をとらえた整備</t>
    <phoneticPr fontId="1"/>
  </si>
  <si>
    <t>雪と共生する空間づくり</t>
    <phoneticPr fontId="1"/>
  </si>
  <si>
    <t>DHCエリア内の場合</t>
    <phoneticPr fontId="1"/>
  </si>
  <si>
    <r>
      <t xml:space="preserve"> U</t>
    </r>
    <r>
      <rPr>
        <vertAlign val="subscript"/>
        <sz val="10"/>
        <color theme="1"/>
        <rFont val="游ゴシック"/>
        <family val="3"/>
        <charset val="128"/>
      </rPr>
      <t>A</t>
    </r>
    <r>
      <rPr>
        <sz val="10"/>
        <color theme="1"/>
        <rFont val="游ゴシック"/>
        <family val="3"/>
        <charset val="128"/>
      </rPr>
      <t>＝</t>
    </r>
    <phoneticPr fontId="1"/>
  </si>
  <si>
    <t>業務継続性向上につながる独自提案（取組数×２点）</t>
    <phoneticPr fontId="1"/>
  </si>
  <si>
    <t>まちの強靭化につながる独自提案（取組数×２点）</t>
    <phoneticPr fontId="1"/>
  </si>
  <si>
    <t>防災性の向上につながる独自提案（取組数×２点）</t>
    <phoneticPr fontId="1"/>
  </si>
  <si>
    <t>１．建物建替え時等の省エネビルへの誘導</t>
    <rPh sb="2" eb="6">
      <t>タテモノタテカ</t>
    </rPh>
    <rPh sb="7" eb="8">
      <t>ジ</t>
    </rPh>
    <rPh sb="8" eb="9">
      <t>トウ</t>
    </rPh>
    <rPh sb="10" eb="11">
      <t>ショウ</t>
    </rPh>
    <rPh sb="17" eb="19">
      <t>ユウドウ</t>
    </rPh>
    <phoneticPr fontId="1"/>
  </si>
  <si>
    <t>数値を記入　BEI＝</t>
    <rPh sb="0" eb="2">
      <t>スウチ</t>
    </rPh>
    <rPh sb="3" eb="5">
      <t>キニュウ</t>
    </rPh>
    <phoneticPr fontId="1"/>
  </si>
  <si>
    <t>数値を記入　BPI＝</t>
    <phoneticPr fontId="1"/>
  </si>
  <si>
    <t>数値を記入　BEI＝</t>
    <phoneticPr fontId="1"/>
  </si>
  <si>
    <t>建物の省エネルギー性能（BEI）*1</t>
    <rPh sb="0" eb="2">
      <t>タテモノ</t>
    </rPh>
    <rPh sb="3" eb="4">
      <t>ショウ</t>
    </rPh>
    <rPh sb="9" eb="11">
      <t>セイノウ</t>
    </rPh>
    <phoneticPr fontId="1"/>
  </si>
  <si>
    <t>建物の熱負荷抑制の性能（BPI）*2</t>
    <rPh sb="0" eb="2">
      <t>タテモノ</t>
    </rPh>
    <rPh sb="3" eb="4">
      <t>ネツ</t>
    </rPh>
    <rPh sb="4" eb="6">
      <t>フカ</t>
    </rPh>
    <rPh sb="6" eb="8">
      <t>ヨクセイ</t>
    </rPh>
    <rPh sb="9" eb="11">
      <t>セイノウ</t>
    </rPh>
    <phoneticPr fontId="1"/>
  </si>
  <si>
    <t>住棟または住宅用途部分の外皮性能</t>
    <phoneticPr fontId="1"/>
  </si>
  <si>
    <t>２．再生可能エネルギー由来の電力利用の拡大</t>
    <phoneticPr fontId="1"/>
  </si>
  <si>
    <t>一時滞在施設としての位置付け</t>
    <phoneticPr fontId="1"/>
  </si>
  <si>
    <t>地域連携</t>
    <rPh sb="2" eb="4">
      <t>レンケイ</t>
    </rPh>
    <phoneticPr fontId="1"/>
  </si>
  <si>
    <t>ルール等策定</t>
    <rPh sb="3" eb="4">
      <t>トウ</t>
    </rPh>
    <rPh sb="4" eb="6">
      <t>サクテイ</t>
    </rPh>
    <phoneticPr fontId="1"/>
  </si>
  <si>
    <t>ユニバーサルデザインの採用</t>
    <rPh sb="11" eb="13">
      <t>サイヨウ</t>
    </rPh>
    <phoneticPr fontId="1"/>
  </si>
  <si>
    <t>歩行者用ストリートファニチャー設置</t>
    <rPh sb="0" eb="4">
      <t>ホコウシャヨウ</t>
    </rPh>
    <phoneticPr fontId="1"/>
  </si>
  <si>
    <t>３．再生可能エネルギー由来の電力利用の拡大</t>
    <phoneticPr fontId="1"/>
  </si>
  <si>
    <t>業務継続につながる自立分散電源の確保</t>
    <rPh sb="0" eb="2">
      <t>ギョウム</t>
    </rPh>
    <rPh sb="2" eb="4">
      <t>ケイゾク</t>
    </rPh>
    <rPh sb="16" eb="18">
      <t>カクホ</t>
    </rPh>
    <phoneticPr fontId="1"/>
  </si>
  <si>
    <t>２．まちの強靭化</t>
    <rPh sb="5" eb="8">
      <t>キョウジンカ</t>
    </rPh>
    <phoneticPr fontId="1"/>
  </si>
  <si>
    <t>発災時の機能確保</t>
    <rPh sb="0" eb="1">
      <t>ハツ</t>
    </rPh>
    <rPh sb="1" eb="2">
      <t>サイ</t>
    </rPh>
    <rPh sb="2" eb="3">
      <t>ジ</t>
    </rPh>
    <rPh sb="4" eb="6">
      <t>キノウ</t>
    </rPh>
    <rPh sb="6" eb="8">
      <t>カクホ</t>
    </rPh>
    <phoneticPr fontId="1"/>
  </si>
  <si>
    <t>水の供給継続</t>
    <rPh sb="2" eb="6">
      <t>キョウキュウケイゾク</t>
    </rPh>
    <phoneticPr fontId="1"/>
  </si>
  <si>
    <t>温熱の供給継続</t>
    <rPh sb="0" eb="1">
      <t>オン</t>
    </rPh>
    <phoneticPr fontId="1"/>
  </si>
  <si>
    <t>一時滞在施設への誘導情報の提供</t>
    <rPh sb="0" eb="6">
      <t>イチジタイザイシセツ</t>
    </rPh>
    <rPh sb="8" eb="10">
      <t>ユウドウ</t>
    </rPh>
    <rPh sb="10" eb="12">
      <t>ジョウホウ</t>
    </rPh>
    <rPh sb="13" eb="15">
      <t>テイキョウ</t>
    </rPh>
    <phoneticPr fontId="1"/>
  </si>
  <si>
    <t>３．防災性向上</t>
    <rPh sb="2" eb="5">
      <t>ボウサイセイ</t>
    </rPh>
    <rPh sb="5" eb="7">
      <t>コウジョウ</t>
    </rPh>
    <phoneticPr fontId="1"/>
  </si>
  <si>
    <t>みどりの効果的な配置</t>
    <phoneticPr fontId="1"/>
  </si>
  <si>
    <t>みどりの機能の活用</t>
    <rPh sb="4" eb="6">
      <t>キノウ</t>
    </rPh>
    <rPh sb="7" eb="9">
      <t>カツヨウ</t>
    </rPh>
    <phoneticPr fontId="1"/>
  </si>
  <si>
    <t>質の高いみどりの空間づくり</t>
    <rPh sb="0" eb="1">
      <t>シツ</t>
    </rPh>
    <rPh sb="2" eb="3">
      <t>タカ</t>
    </rPh>
    <phoneticPr fontId="1"/>
  </si>
  <si>
    <t>周辺地域との連携</t>
    <phoneticPr fontId="1"/>
  </si>
  <si>
    <t>２．札幌らしい季節感のある屋外空間の創出</t>
    <rPh sb="18" eb="20">
      <t>ソウシュツ</t>
    </rPh>
    <phoneticPr fontId="1"/>
  </si>
  <si>
    <t>快適な屋内環境創出</t>
    <rPh sb="0" eb="2">
      <t>カイテキ</t>
    </rPh>
    <rPh sb="7" eb="9">
      <t>ソウシュツ</t>
    </rPh>
    <phoneticPr fontId="1"/>
  </si>
  <si>
    <t>屋内滞在空間の空調計画</t>
    <rPh sb="2" eb="6">
      <t>タイザイクウカン</t>
    </rPh>
    <rPh sb="9" eb="11">
      <t>ケイカク</t>
    </rPh>
    <phoneticPr fontId="1"/>
  </si>
  <si>
    <t>屋内緑化</t>
    <phoneticPr fontId="1"/>
  </si>
  <si>
    <t>屋内空間への潤いの創出</t>
    <rPh sb="0" eb="4">
      <t>オクナイクウカン</t>
    </rPh>
    <rPh sb="6" eb="7">
      <t>ウルオ</t>
    </rPh>
    <rPh sb="9" eb="11">
      <t>ソウシュツ</t>
    </rPh>
    <phoneticPr fontId="1"/>
  </si>
  <si>
    <t>３．四季を通じて快適に過ごせる屋内滞在空間の創出</t>
    <rPh sb="2" eb="4">
      <t>シキ</t>
    </rPh>
    <rPh sb="5" eb="6">
      <t>ツウ</t>
    </rPh>
    <rPh sb="8" eb="10">
      <t>カイテキ</t>
    </rPh>
    <rPh sb="11" eb="12">
      <t>ス</t>
    </rPh>
    <rPh sb="15" eb="17">
      <t>オクナイ</t>
    </rPh>
    <rPh sb="17" eb="19">
      <t>タイザイ</t>
    </rPh>
    <rPh sb="19" eb="21">
      <t>クウカン</t>
    </rPh>
    <rPh sb="22" eb="24">
      <t>ソウシュツ</t>
    </rPh>
    <phoneticPr fontId="1"/>
  </si>
  <si>
    <t>環境負荷低減に寄与する非常用電源</t>
    <rPh sb="0" eb="2">
      <t>カンキョウ</t>
    </rPh>
    <rPh sb="2" eb="4">
      <t>フカ</t>
    </rPh>
    <rPh sb="4" eb="6">
      <t>テイゲン</t>
    </rPh>
    <rPh sb="7" eb="9">
      <t>キヨ</t>
    </rPh>
    <rPh sb="11" eb="13">
      <t>ヒジョウ</t>
    </rPh>
    <phoneticPr fontId="1"/>
  </si>
  <si>
    <t>建物の耐震性</t>
    <rPh sb="0" eb="2">
      <t>タテモノ</t>
    </rPh>
    <phoneticPr fontId="1"/>
  </si>
  <si>
    <t>非常用備蓄</t>
    <phoneticPr fontId="1"/>
  </si>
  <si>
    <t>入居者（企業）との連携</t>
    <phoneticPr fontId="1"/>
  </si>
  <si>
    <t>災害時エネルギー供給ルール策定</t>
    <rPh sb="13" eb="15">
      <t>サクテイ</t>
    </rPh>
    <phoneticPr fontId="1"/>
  </si>
  <si>
    <t>2回路受電</t>
    <phoneticPr fontId="1"/>
  </si>
  <si>
    <t>１．健康増進に向けた歩きやすいまちづくり</t>
    <phoneticPr fontId="1"/>
  </si>
  <si>
    <t>クール・ヒートトレンチ</t>
    <phoneticPr fontId="1"/>
  </si>
  <si>
    <t>雪氷熱利用</t>
    <rPh sb="0" eb="1">
      <t>ユキ</t>
    </rPh>
    <rPh sb="1" eb="2">
      <t>コオリ</t>
    </rPh>
    <rPh sb="2" eb="3">
      <t>ネツ</t>
    </rPh>
    <rPh sb="3" eb="5">
      <t>リヨウ</t>
    </rPh>
    <phoneticPr fontId="1"/>
  </si>
  <si>
    <t>冷却塔ファンのインバータ制御</t>
    <rPh sb="0" eb="3">
      <t>レイキャクトウ</t>
    </rPh>
    <rPh sb="12" eb="14">
      <t>セイギョ</t>
    </rPh>
    <phoneticPr fontId="1"/>
  </si>
  <si>
    <t>地域冷暖房などの温熱利用率</t>
    <rPh sb="9" eb="10">
      <t>ネツ</t>
    </rPh>
    <rPh sb="10" eb="12">
      <t>リヨウ</t>
    </rPh>
    <phoneticPr fontId="1"/>
  </si>
  <si>
    <t>地域冷暖房などの冷熱利用率</t>
    <rPh sb="9" eb="10">
      <t>ネツ</t>
    </rPh>
    <rPh sb="10" eb="12">
      <t>リヨウ</t>
    </rPh>
    <phoneticPr fontId="1"/>
  </si>
  <si>
    <t>ひとの回遊を促す機能</t>
    <rPh sb="3" eb="5">
      <t>カイユウ</t>
    </rPh>
    <rPh sb="6" eb="7">
      <t>ウナガ</t>
    </rPh>
    <rPh sb="8" eb="10">
      <t>キノウ</t>
    </rPh>
    <phoneticPr fontId="1"/>
  </si>
  <si>
    <t>情報案内</t>
    <phoneticPr fontId="1"/>
  </si>
  <si>
    <t>屋外歩行環境の向上</t>
    <rPh sb="0" eb="2">
      <t>オクガイ</t>
    </rPh>
    <rPh sb="2" eb="6">
      <t>ホコウカンキョウ</t>
    </rPh>
    <rPh sb="7" eb="9">
      <t>コウジョウ</t>
    </rPh>
    <phoneticPr fontId="1"/>
  </si>
  <si>
    <t>木質化</t>
    <phoneticPr fontId="1"/>
  </si>
  <si>
    <t>最高点16点</t>
    <rPh sb="0" eb="2">
      <t>サイコウ</t>
    </rPh>
    <rPh sb="2" eb="3">
      <t>テン</t>
    </rPh>
    <rPh sb="5" eb="6">
      <t>テン</t>
    </rPh>
    <phoneticPr fontId="1"/>
  </si>
  <si>
    <t>最高点10点</t>
    <rPh sb="0" eb="3">
      <t>サイコウテン</t>
    </rPh>
    <rPh sb="5" eb="6">
      <t>テン</t>
    </rPh>
    <phoneticPr fontId="1"/>
  </si>
  <si>
    <t>最高点18点</t>
    <phoneticPr fontId="1"/>
  </si>
  <si>
    <t>最高点14点</t>
    <phoneticPr fontId="1"/>
  </si>
  <si>
    <t>３段階評価（自動計算）</t>
    <rPh sb="1" eb="3">
      <t>ダンカイ</t>
    </rPh>
    <rPh sb="3" eb="5">
      <t>ヒョウカ</t>
    </rPh>
    <rPh sb="6" eb="8">
      <t>ジドウ</t>
    </rPh>
    <rPh sb="8" eb="10">
      <t>ケイサン</t>
    </rPh>
    <phoneticPr fontId="1"/>
  </si>
  <si>
    <t>札幌らしい季節感のある屋外空間を創出する独自提案（取組数×2点）</t>
    <phoneticPr fontId="1"/>
  </si>
  <si>
    <t>回遊性の向上につながる独自提案（取組数×2点）</t>
    <phoneticPr fontId="1"/>
  </si>
  <si>
    <t>四季を通じて快適に過ごせる屋内空間を創出する独自提案（取組数×2点）</t>
    <rPh sb="9" eb="10">
      <t>ス</t>
    </rPh>
    <rPh sb="15" eb="17">
      <t>クウカン</t>
    </rPh>
    <phoneticPr fontId="1"/>
  </si>
  <si>
    <t>4段階評価で入力（n×2）</t>
    <rPh sb="1" eb="3">
      <t>ダンカイ</t>
    </rPh>
    <rPh sb="3" eb="5">
      <t>ヒョウカ</t>
    </rPh>
    <rPh sb="6" eb="8">
      <t>ニュウリョク</t>
    </rPh>
    <phoneticPr fontId="1"/>
  </si>
  <si>
    <t>３段階評価で入力（n×1）</t>
    <rPh sb="1" eb="3">
      <t>ダンカイ</t>
    </rPh>
    <rPh sb="3" eb="5">
      <t>ヒョウカ</t>
    </rPh>
    <rPh sb="6" eb="8">
      <t>ニュウリョク</t>
    </rPh>
    <phoneticPr fontId="1"/>
  </si>
  <si>
    <t>２段階評価で入力（n×1）</t>
    <rPh sb="1" eb="3">
      <t>ダンカイ</t>
    </rPh>
    <rPh sb="3" eb="5">
      <t>ヒョウカ</t>
    </rPh>
    <rPh sb="6" eb="8">
      <t>ニュウリョク</t>
    </rPh>
    <phoneticPr fontId="1"/>
  </si>
  <si>
    <t>２段階評価で入力（n×1）</t>
    <phoneticPr fontId="1"/>
  </si>
  <si>
    <t>接続の有無</t>
    <rPh sb="0" eb="2">
      <t>セツゾク</t>
    </rPh>
    <rPh sb="3" eb="5">
      <t>ウム</t>
    </rPh>
    <phoneticPr fontId="1"/>
  </si>
  <si>
    <t>接続の有は２点</t>
    <rPh sb="6" eb="7">
      <t>テン</t>
    </rPh>
    <phoneticPr fontId="1"/>
  </si>
  <si>
    <t>電力のCO2排出係数*3  数値を記入</t>
    <rPh sb="6" eb="10">
      <t>ハイシュツケイスウ</t>
    </rPh>
    <rPh sb="14" eb="16">
      <t>スウチ</t>
    </rPh>
    <rPh sb="17" eb="19">
      <t>キニュウ</t>
    </rPh>
    <phoneticPr fontId="1"/>
  </si>
  <si>
    <t>緑化率（数値を入力）</t>
    <rPh sb="4" eb="6">
      <t>スウチ</t>
    </rPh>
    <rPh sb="7" eb="9">
      <t>ニュウリョク</t>
    </rPh>
    <phoneticPr fontId="1"/>
  </si>
  <si>
    <t>重点取組
加点</t>
    <rPh sb="0" eb="2">
      <t>ジュウテン</t>
    </rPh>
    <rPh sb="2" eb="4">
      <t>トリクミ</t>
    </rPh>
    <rPh sb="5" eb="7">
      <t>カテン</t>
    </rPh>
    <phoneticPr fontId="1"/>
  </si>
  <si>
    <t>No.</t>
    <phoneticPr fontId="1"/>
  </si>
  <si>
    <t>重点取組加点</t>
    <rPh sb="0" eb="2">
      <t>ジュウテン</t>
    </rPh>
    <rPh sb="2" eb="4">
      <t>トリクミ</t>
    </rPh>
    <rPh sb="4" eb="6">
      <t>カテン</t>
    </rPh>
    <phoneticPr fontId="1"/>
  </si>
  <si>
    <t>BEMS・HEMS
・MEMSの導入</t>
    <phoneticPr fontId="1"/>
  </si>
  <si>
    <t>ZEB達成の場合</t>
    <rPh sb="3" eb="5">
      <t>タッセイ</t>
    </rPh>
    <rPh sb="6" eb="8">
      <t>バアイ</t>
    </rPh>
    <phoneticPr fontId="1"/>
  </si>
  <si>
    <t>取組数×2</t>
    <phoneticPr fontId="1"/>
  </si>
  <si>
    <t>最高点30点</t>
    <rPh sb="0" eb="2">
      <t>サイコウ</t>
    </rPh>
    <rPh sb="2" eb="3">
      <t>テン</t>
    </rPh>
    <rPh sb="5" eb="6">
      <t>テン</t>
    </rPh>
    <phoneticPr fontId="1"/>
  </si>
  <si>
    <t>最高点24点</t>
    <rPh sb="0" eb="2">
      <t>サイコウ</t>
    </rPh>
    <rPh sb="2" eb="3">
      <t>テン</t>
    </rPh>
    <rPh sb="5" eb="6">
      <t>テン</t>
    </rPh>
    <phoneticPr fontId="1"/>
  </si>
  <si>
    <t>最高点18点</t>
    <rPh sb="0" eb="3">
      <t>サイコウテン</t>
    </rPh>
    <rPh sb="5" eb="6">
      <t>テン</t>
    </rPh>
    <phoneticPr fontId="1"/>
  </si>
  <si>
    <t>その他（                                           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</si>
</sst>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&quot;合計 &quot;0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vertAlign val="subscript"/>
      <sz val="10"/>
      <color theme="1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20"/>
      <color rgb="FFFF0000"/>
      <name val="游ゴシック"/>
      <family val="2"/>
      <charset val="128"/>
      <scheme val="minor"/>
    </font>
    <font>
      <b/>
      <sz val="10"/>
      <color theme="9"/>
      <name val="游ゴシック"/>
      <family val="3"/>
      <charset val="128"/>
    </font>
    <font>
      <b/>
      <sz val="10"/>
      <color theme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  <border diagonalDown="1"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0" fillId="3" borderId="0" xfId="0" applyFill="1">
      <alignment vertical="center"/>
    </xf>
    <xf numFmtId="0" fontId="3" fillId="3" borderId="23" xfId="0" applyFont="1" applyFill="1" applyBorder="1">
      <alignment vertical="center"/>
    </xf>
    <xf numFmtId="0" fontId="0" fillId="3" borderId="22" xfId="0" applyFill="1" applyBorder="1">
      <alignment vertical="center"/>
    </xf>
    <xf numFmtId="0" fontId="3" fillId="0" borderId="2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3" borderId="0" xfId="0" applyFont="1" applyFill="1">
      <alignment vertical="center"/>
    </xf>
    <xf numFmtId="0" fontId="0" fillId="3" borderId="9" xfId="0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3" borderId="27" xfId="0" applyFont="1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3" fillId="3" borderId="28" xfId="0" applyFont="1" applyFill="1" applyBorder="1">
      <alignment vertical="center"/>
    </xf>
    <xf numFmtId="0" fontId="3" fillId="0" borderId="29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3" borderId="2" xfId="0" applyFill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9" xfId="0" applyBorder="1">
      <alignment vertical="center"/>
    </xf>
    <xf numFmtId="0" fontId="3" fillId="3" borderId="5" xfId="0" applyFont="1" applyFill="1" applyBorder="1">
      <alignment vertical="center"/>
    </xf>
    <xf numFmtId="0" fontId="0" fillId="0" borderId="3" xfId="0" applyBorder="1">
      <alignment vertical="center"/>
    </xf>
    <xf numFmtId="0" fontId="11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9" xfId="0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" fillId="3" borderId="4" xfId="0" applyFont="1" applyFill="1" applyBorder="1">
      <alignment vertical="center"/>
    </xf>
    <xf numFmtId="9" fontId="3" fillId="0" borderId="7" xfId="3" applyFont="1" applyBorder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3" fillId="4" borderId="27" xfId="0" applyFont="1" applyFill="1" applyBorder="1">
      <alignment vertical="center"/>
    </xf>
    <xf numFmtId="0" fontId="0" fillId="4" borderId="27" xfId="0" applyFill="1" applyBorder="1">
      <alignment vertical="center"/>
    </xf>
    <xf numFmtId="0" fontId="0" fillId="4" borderId="28" xfId="0" applyFill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9" xfId="0" applyFont="1" applyFill="1" applyBorder="1">
      <alignment vertical="center"/>
    </xf>
    <xf numFmtId="0" fontId="3" fillId="4" borderId="0" xfId="0" applyFont="1" applyFill="1" applyAlignment="1">
      <alignment vertical="center" wrapText="1"/>
    </xf>
    <xf numFmtId="0" fontId="3" fillId="4" borderId="34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9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7" xfId="0" applyFont="1" applyBorder="1">
      <alignment vertical="center"/>
    </xf>
    <xf numFmtId="0" fontId="17" fillId="0" borderId="0" xfId="0" applyFont="1">
      <alignment vertical="center"/>
    </xf>
    <xf numFmtId="0" fontId="20" fillId="0" borderId="11" xfId="0" applyFont="1" applyBorder="1">
      <alignment vertical="center"/>
    </xf>
    <xf numFmtId="0" fontId="19" fillId="0" borderId="15" xfId="0" applyFont="1" applyBorder="1">
      <alignment vertical="center"/>
    </xf>
    <xf numFmtId="0" fontId="20" fillId="0" borderId="8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17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17" fillId="0" borderId="13" xfId="0" applyFont="1" applyBorder="1">
      <alignment vertical="center"/>
    </xf>
    <xf numFmtId="0" fontId="21" fillId="0" borderId="11" xfId="0" applyFont="1" applyBorder="1" applyAlignment="1">
      <alignment horizontal="left" vertical="top"/>
    </xf>
    <xf numFmtId="0" fontId="17" fillId="0" borderId="11" xfId="0" applyFont="1" applyBorder="1">
      <alignment vertical="center"/>
    </xf>
    <xf numFmtId="0" fontId="17" fillId="0" borderId="9" xfId="0" applyFont="1" applyBorder="1">
      <alignment vertical="center"/>
    </xf>
    <xf numFmtId="0" fontId="22" fillId="0" borderId="13" xfId="0" applyFont="1" applyBorder="1">
      <alignment vertical="center"/>
    </xf>
    <xf numFmtId="0" fontId="20" fillId="0" borderId="9" xfId="0" applyFont="1" applyBorder="1">
      <alignment vertical="center"/>
    </xf>
    <xf numFmtId="0" fontId="23" fillId="0" borderId="8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19" fillId="0" borderId="9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17" fillId="3" borderId="5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>
      <alignment vertical="center"/>
    </xf>
    <xf numFmtId="0" fontId="22" fillId="0" borderId="6" xfId="0" applyFont="1" applyBorder="1">
      <alignment vertical="center"/>
    </xf>
    <xf numFmtId="0" fontId="17" fillId="3" borderId="2" xfId="0" applyFont="1" applyFill="1" applyBorder="1">
      <alignment vertical="center"/>
    </xf>
    <xf numFmtId="0" fontId="22" fillId="0" borderId="8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0" fontId="24" fillId="0" borderId="12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9" fontId="3" fillId="0" borderId="3" xfId="3" applyFont="1" applyFill="1" applyBorder="1" applyAlignment="1">
      <alignment horizontal="left" vertical="center"/>
    </xf>
    <xf numFmtId="9" fontId="20" fillId="0" borderId="3" xfId="3" applyFont="1" applyFill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0" fillId="0" borderId="3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24" fillId="0" borderId="13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3" borderId="3" xfId="0" applyFont="1" applyFill="1" applyBorder="1">
      <alignment vertical="center"/>
    </xf>
    <xf numFmtId="0" fontId="12" fillId="0" borderId="9" xfId="0" applyFont="1" applyBorder="1">
      <alignment vertical="center"/>
    </xf>
    <xf numFmtId="0" fontId="23" fillId="0" borderId="8" xfId="0" applyFont="1" applyBorder="1">
      <alignment vertical="center"/>
    </xf>
    <xf numFmtId="0" fontId="23" fillId="0" borderId="10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23" fillId="0" borderId="13" xfId="0" applyFont="1" applyBorder="1">
      <alignment vertical="center"/>
    </xf>
    <xf numFmtId="0" fontId="12" fillId="0" borderId="29" xfId="0" applyFont="1" applyBorder="1">
      <alignment vertical="center"/>
    </xf>
    <xf numFmtId="0" fontId="20" fillId="0" borderId="0" xfId="0" applyFont="1">
      <alignment vertical="center"/>
    </xf>
    <xf numFmtId="0" fontId="17" fillId="0" borderId="41" xfId="0" applyFont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 shrinkToFit="1"/>
    </xf>
    <xf numFmtId="0" fontId="13" fillId="3" borderId="3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5" borderId="32" xfId="0" applyFont="1" applyFill="1" applyBorder="1" applyAlignment="1">
      <alignment horizontal="center" vertical="center" shrinkToFit="1"/>
    </xf>
    <xf numFmtId="0" fontId="3" fillId="5" borderId="38" xfId="0" applyFont="1" applyFill="1" applyBorder="1" applyAlignment="1">
      <alignment horizontal="center" vertical="center" shrinkToFi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7" fillId="0" borderId="2" xfId="0" applyFont="1" applyBorder="1" applyAlignment="1">
      <alignment horizontal="justify" vertical="center"/>
    </xf>
    <xf numFmtId="0" fontId="27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/>
    </xf>
    <xf numFmtId="2" fontId="4" fillId="8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46" xfId="0" applyFont="1" applyFill="1" applyBorder="1" applyAlignment="1">
      <alignment vertical="center" wrapText="1"/>
    </xf>
    <xf numFmtId="0" fontId="3" fillId="0" borderId="46" xfId="0" applyFont="1" applyBorder="1">
      <alignment vertical="center"/>
    </xf>
    <xf numFmtId="0" fontId="29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0" fontId="29" fillId="0" borderId="6" xfId="0" applyFont="1" applyBorder="1">
      <alignment vertical="center"/>
    </xf>
    <xf numFmtId="0" fontId="29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177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3" fillId="4" borderId="0" xfId="0" applyFont="1" applyFill="1" applyBorder="1">
      <alignment vertical="center"/>
    </xf>
    <xf numFmtId="0" fontId="3" fillId="4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3" borderId="48" xfId="0" applyFont="1" applyFill="1" applyBorder="1">
      <alignment vertical="center"/>
    </xf>
    <xf numFmtId="0" fontId="17" fillId="0" borderId="47" xfId="0" applyFont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9" xfId="0" applyFont="1" applyBorder="1">
      <alignment vertical="center"/>
    </xf>
    <xf numFmtId="0" fontId="3" fillId="0" borderId="48" xfId="0" applyFont="1" applyBorder="1">
      <alignment vertical="center"/>
    </xf>
    <xf numFmtId="0" fontId="3" fillId="3" borderId="50" xfId="0" applyFont="1" applyFill="1" applyBorder="1">
      <alignment vertical="center"/>
    </xf>
    <xf numFmtId="0" fontId="3" fillId="0" borderId="47" xfId="0" applyFont="1" applyBorder="1">
      <alignment vertical="center"/>
    </xf>
    <xf numFmtId="0" fontId="3" fillId="3" borderId="50" xfId="0" applyFont="1" applyFill="1" applyBorder="1" applyAlignment="1">
      <alignment vertical="center" wrapText="1"/>
    </xf>
    <xf numFmtId="177" fontId="13" fillId="0" borderId="51" xfId="0" applyNumberFormat="1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4" borderId="50" xfId="0" applyFont="1" applyFill="1" applyBorder="1">
      <alignment vertical="center"/>
    </xf>
    <xf numFmtId="0" fontId="3" fillId="4" borderId="49" xfId="0" applyFont="1" applyFill="1" applyBorder="1" applyAlignment="1">
      <alignment vertical="center" wrapText="1"/>
    </xf>
    <xf numFmtId="0" fontId="3" fillId="4" borderId="47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vertical="center" shrinkToFit="1"/>
    </xf>
    <xf numFmtId="0" fontId="3" fillId="3" borderId="47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0" fillId="0" borderId="6" xfId="0" applyFont="1" applyBorder="1">
      <alignment vertical="center"/>
    </xf>
    <xf numFmtId="0" fontId="12" fillId="0" borderId="11" xfId="0" applyFont="1" applyBorder="1">
      <alignment vertical="center"/>
    </xf>
    <xf numFmtId="0" fontId="17" fillId="5" borderId="6" xfId="0" applyFont="1" applyFill="1" applyBorder="1" applyProtection="1">
      <alignment vertical="center"/>
      <protection locked="0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20" fillId="5" borderId="7" xfId="0" applyFont="1" applyFill="1" applyBorder="1" applyAlignment="1" applyProtection="1">
      <alignment vertical="center" wrapText="1"/>
      <protection locked="0"/>
    </xf>
    <xf numFmtId="0" fontId="22" fillId="5" borderId="6" xfId="0" applyFont="1" applyFill="1" applyBorder="1" applyAlignment="1" applyProtection="1">
      <alignment horizontal="left" vertical="top"/>
      <protection locked="0"/>
    </xf>
    <xf numFmtId="0" fontId="17" fillId="5" borderId="7" xfId="0" applyFont="1" applyFill="1" applyBorder="1" applyProtection="1">
      <alignment vertical="center"/>
      <protection locked="0"/>
    </xf>
    <xf numFmtId="0" fontId="20" fillId="5" borderId="7" xfId="0" applyFont="1" applyFill="1" applyBorder="1" applyProtection="1">
      <alignment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0" fontId="22" fillId="5" borderId="7" xfId="0" applyFont="1" applyFill="1" applyBorder="1" applyProtection="1">
      <alignment vertical="center"/>
      <protection locked="0"/>
    </xf>
    <xf numFmtId="0" fontId="24" fillId="5" borderId="7" xfId="0" applyFont="1" applyFill="1" applyBorder="1" applyProtection="1">
      <alignment vertical="center"/>
      <protection locked="0"/>
    </xf>
    <xf numFmtId="0" fontId="24" fillId="5" borderId="0" xfId="0" applyFont="1" applyFill="1" applyProtection="1">
      <alignment vertical="center"/>
      <protection locked="0"/>
    </xf>
    <xf numFmtId="0" fontId="12" fillId="5" borderId="0" xfId="0" applyFont="1" applyFill="1" applyProtection="1">
      <alignment vertical="center"/>
      <protection locked="0"/>
    </xf>
    <xf numFmtId="9" fontId="3" fillId="5" borderId="7" xfId="3" applyFont="1" applyFill="1" applyBorder="1" applyAlignment="1" applyProtection="1">
      <alignment horizontal="left" vertical="center"/>
      <protection locked="0"/>
    </xf>
    <xf numFmtId="0" fontId="12" fillId="5" borderId="7" xfId="0" applyFont="1" applyFill="1" applyBorder="1" applyAlignment="1" applyProtection="1">
      <alignment horizontal="right" vertical="center"/>
      <protection locked="0"/>
    </xf>
    <xf numFmtId="0" fontId="4" fillId="0" borderId="49" xfId="0" applyFont="1" applyFill="1" applyBorder="1" applyAlignment="1">
      <alignment vertical="center" wrapText="1"/>
    </xf>
    <xf numFmtId="0" fontId="3" fillId="0" borderId="48" xfId="0" applyFont="1" applyBorder="1" applyAlignment="1">
      <alignment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left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17" fillId="6" borderId="33" xfId="0" applyFont="1" applyFill="1" applyBorder="1" applyAlignment="1" applyProtection="1">
      <alignment horizontal="center" vertical="center"/>
      <protection locked="0"/>
    </xf>
    <xf numFmtId="0" fontId="3" fillId="6" borderId="33" xfId="0" applyFont="1" applyFill="1" applyBorder="1" applyAlignment="1" applyProtection="1">
      <alignment horizontal="center" vertical="center"/>
      <protection locked="0"/>
    </xf>
    <xf numFmtId="176" fontId="3" fillId="5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Border="1" applyProtection="1">
      <alignment vertical="center"/>
      <protection locked="0"/>
    </xf>
    <xf numFmtId="0" fontId="10" fillId="6" borderId="33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2" fillId="6" borderId="38" xfId="0" applyFont="1" applyFill="1" applyBorder="1" applyAlignment="1" applyProtection="1">
      <alignment horizontal="center" vertical="center"/>
      <protection locked="0"/>
    </xf>
    <xf numFmtId="9" fontId="3" fillId="6" borderId="3" xfId="3" applyFont="1" applyFill="1" applyBorder="1" applyAlignment="1" applyProtection="1">
      <alignment horizontal="center" vertical="center"/>
      <protection locked="0"/>
    </xf>
    <xf numFmtId="0" fontId="3" fillId="6" borderId="32" xfId="0" applyFont="1" applyFill="1" applyBorder="1" applyAlignment="1" applyProtection="1">
      <alignment horizontal="center" vertical="center"/>
      <protection locked="0"/>
    </xf>
    <xf numFmtId="0" fontId="12" fillId="6" borderId="33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8" fillId="0" borderId="0" xfId="0" applyFont="1" applyBorder="1" applyAlignment="1">
      <alignment horizontal="right" vertical="center"/>
    </xf>
    <xf numFmtId="0" fontId="29" fillId="0" borderId="6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28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5" borderId="38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top"/>
      <protection locked="0"/>
    </xf>
    <xf numFmtId="0" fontId="17" fillId="5" borderId="12" xfId="0" applyFont="1" applyFill="1" applyBorder="1" applyAlignment="1" applyProtection="1">
      <alignment horizontal="left" vertical="top"/>
      <protection locked="0"/>
    </xf>
    <xf numFmtId="0" fontId="17" fillId="5" borderId="13" xfId="0" applyFont="1" applyFill="1" applyBorder="1" applyAlignment="1" applyProtection="1">
      <alignment horizontal="left" vertical="top"/>
      <protection locked="0"/>
    </xf>
    <xf numFmtId="0" fontId="3" fillId="5" borderId="11" xfId="0" applyFont="1" applyFill="1" applyBorder="1" applyAlignment="1" applyProtection="1">
      <alignment horizontal="left" vertical="top"/>
      <protection locked="0"/>
    </xf>
    <xf numFmtId="0" fontId="3" fillId="5" borderId="12" xfId="0" applyFont="1" applyFill="1" applyBorder="1" applyAlignment="1" applyProtection="1">
      <alignment horizontal="left" vertical="top"/>
      <protection locked="0"/>
    </xf>
    <xf numFmtId="0" fontId="3" fillId="5" borderId="13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52" xfId="0" applyFont="1" applyFill="1" applyBorder="1" applyAlignment="1" applyProtection="1">
      <alignment horizontal="left" vertical="top"/>
      <protection locked="0"/>
    </xf>
    <xf numFmtId="0" fontId="12" fillId="5" borderId="32" xfId="0" applyFont="1" applyFill="1" applyBorder="1" applyAlignment="1" applyProtection="1">
      <alignment horizontal="center" vertical="center"/>
      <protection locked="0"/>
    </xf>
    <xf numFmtId="0" fontId="12" fillId="5" borderId="38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27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3" fillId="5" borderId="2" xfId="0" applyFont="1" applyFill="1" applyBorder="1" applyAlignment="1" applyProtection="1">
      <alignment horizontal="left" vertical="center" shrinkToFit="1"/>
      <protection locked="0"/>
    </xf>
    <xf numFmtId="0" fontId="3" fillId="5" borderId="4" xfId="0" applyFont="1" applyFill="1" applyBorder="1" applyAlignment="1" applyProtection="1">
      <alignment horizontal="left" vertical="center" shrinkToFit="1"/>
      <protection locked="0"/>
    </xf>
    <xf numFmtId="0" fontId="3" fillId="5" borderId="42" xfId="0" applyFont="1" applyFill="1" applyBorder="1" applyAlignment="1" applyProtection="1">
      <alignment horizontal="left" vertical="center" shrinkToFit="1"/>
      <protection locked="0"/>
    </xf>
    <xf numFmtId="0" fontId="3" fillId="5" borderId="5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Protection="1">
      <alignment vertical="center"/>
      <protection locked="0"/>
    </xf>
  </cellXfs>
  <cellStyles count="4">
    <cellStyle name="パーセント" xfId="3" builtinId="5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12526651775099"/>
          <c:y val="0.19902203887826683"/>
          <c:w val="0.42610085132414816"/>
          <c:h val="0.70819902167497217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採点結果!$B$3:$B$5</c:f>
              <c:strCache>
                <c:ptCount val="3"/>
                <c:pt idx="0">
                  <c:v>【低炭素】</c:v>
                </c:pt>
                <c:pt idx="1">
                  <c:v>【強靭】</c:v>
                </c:pt>
                <c:pt idx="2">
                  <c:v>【快適・健康】</c:v>
                </c:pt>
              </c:strCache>
            </c:strRef>
          </c:cat>
          <c:val>
            <c:numRef>
              <c:f>採点結果!$F$3:$F$5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A-477E-A982-9FB68C18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46096"/>
        <c:axId val="362447736"/>
      </c:radarChart>
      <c:catAx>
        <c:axId val="36244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447736"/>
        <c:crosses val="autoZero"/>
        <c:auto val="1"/>
        <c:lblAlgn val="ctr"/>
        <c:lblOffset val="100"/>
        <c:noMultiLvlLbl val="0"/>
      </c:catAx>
      <c:valAx>
        <c:axId val="362447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44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2.xml><?xml version="1.0" encoding="utf-8"?>
<formControlPr xmlns="http://schemas.microsoft.com/office/spreadsheetml/2009/9/main" objectType="CheckBox" fmlaLink="$I$24" lockText="1" noThreeD="1"/>
</file>

<file path=xl/ctrlProps/ctrlProp3.xml><?xml version="1.0" encoding="utf-8"?>
<formControlPr xmlns="http://schemas.microsoft.com/office/spreadsheetml/2009/9/main" objectType="CheckBox" fmlaLink="$I$25" lockText="1" noThreeD="1"/>
</file>

<file path=xl/ctrlProps/ctrlProp4.xml><?xml version="1.0" encoding="utf-8"?>
<formControlPr xmlns="http://schemas.microsoft.com/office/spreadsheetml/2009/9/main" objectType="CheckBox" fmlaLink="$I$26" lockText="1" noThreeD="1"/>
</file>

<file path=xl/ctrlProps/ctrlProp5.xml><?xml version="1.0" encoding="utf-8"?>
<formControlPr xmlns="http://schemas.microsoft.com/office/spreadsheetml/2009/9/main" objectType="CheckBox" fmlaLink="$I$27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164562</xdr:colOff>
      <xdr:row>1</xdr:row>
      <xdr:rowOff>91806</xdr:rowOff>
    </xdr:from>
    <xdr:to>
      <xdr:col>9</xdr:col>
      <xdr:colOff>1255833</xdr:colOff>
      <xdr:row>1</xdr:row>
      <xdr:rowOff>305167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439856" y="472806"/>
          <a:ext cx="1091271" cy="213361"/>
          <a:chOff x="6219825" y="95249"/>
          <a:chExt cx="1083652" cy="20955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219825" y="95249"/>
            <a:ext cx="333375" cy="2000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800"/>
              </a:lnSpc>
            </a:pPr>
            <a:endParaRPr kumimoji="1" lang="ja-JP" altLang="en-US" sz="10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6534150" y="114300"/>
            <a:ext cx="769327" cy="1905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800"/>
              </a:lnSpc>
            </a:pPr>
            <a:r>
              <a:rPr kumimoji="1" lang="ja-JP" altLang="en-US" sz="1000"/>
              <a:t>入力箇所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87853</xdr:rowOff>
    </xdr:from>
    <xdr:to>
      <xdr:col>9</xdr:col>
      <xdr:colOff>1331302</xdr:colOff>
      <xdr:row>1</xdr:row>
      <xdr:rowOff>293594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6530340" y="468853"/>
          <a:ext cx="1087462" cy="205741"/>
          <a:chOff x="6219825" y="95249"/>
          <a:chExt cx="1083652" cy="209551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6219825" y="95249"/>
            <a:ext cx="333375" cy="2000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800"/>
              </a:lnSpc>
            </a:pPr>
            <a:endParaRPr kumimoji="1" lang="ja-JP" altLang="en-US" sz="10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6534150" y="114300"/>
            <a:ext cx="769327" cy="1905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800"/>
              </a:lnSpc>
            </a:pPr>
            <a:r>
              <a:rPr kumimoji="1" lang="ja-JP" altLang="en-US" sz="1000"/>
              <a:t>入力箇所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130989</xdr:colOff>
      <xdr:row>1</xdr:row>
      <xdr:rowOff>106721</xdr:rowOff>
    </xdr:from>
    <xdr:to>
      <xdr:col>9</xdr:col>
      <xdr:colOff>1218451</xdr:colOff>
      <xdr:row>1</xdr:row>
      <xdr:rowOff>312462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406283" y="487721"/>
          <a:ext cx="1087462" cy="205741"/>
          <a:chOff x="6219825" y="95249"/>
          <a:chExt cx="1083652" cy="20955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6219825" y="95249"/>
            <a:ext cx="333375" cy="2000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800"/>
              </a:lnSpc>
            </a:pPr>
            <a:endParaRPr kumimoji="1" lang="ja-JP" altLang="en-US" sz="10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6534150" y="114300"/>
            <a:ext cx="769327" cy="1905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800"/>
              </a:lnSpc>
            </a:pPr>
            <a:r>
              <a:rPr kumimoji="1" lang="ja-JP" altLang="en-US" sz="1000"/>
              <a:t>入力箇所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158788</xdr:colOff>
      <xdr:row>1</xdr:row>
      <xdr:rowOff>77993</xdr:rowOff>
    </xdr:from>
    <xdr:to>
      <xdr:col>9</xdr:col>
      <xdr:colOff>1236725</xdr:colOff>
      <xdr:row>1</xdr:row>
      <xdr:rowOff>293259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6590964" y="458993"/>
          <a:ext cx="1077937" cy="215266"/>
          <a:chOff x="6219825" y="95249"/>
          <a:chExt cx="1083652" cy="20955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6219825" y="95249"/>
            <a:ext cx="333375" cy="2000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800"/>
              </a:lnSpc>
            </a:pPr>
            <a:endParaRPr kumimoji="1" lang="ja-JP" altLang="en-US" sz="10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6534150" y="114300"/>
            <a:ext cx="769327" cy="1905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800"/>
              </a:lnSpc>
            </a:pPr>
            <a:r>
              <a:rPr kumimoji="1" lang="ja-JP" altLang="en-US" sz="1000"/>
              <a:t>入力箇所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855889</xdr:colOff>
      <xdr:row>7</xdr:row>
      <xdr:rowOff>291192</xdr:rowOff>
    </xdr:from>
    <xdr:to>
      <xdr:col>5</xdr:col>
      <xdr:colOff>369274</xdr:colOff>
      <xdr:row>18</xdr:row>
      <xdr:rowOff>91008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19050</xdr:rowOff>
        </xdr:from>
        <xdr:to>
          <xdr:col>6</xdr:col>
          <xdr:colOff>257175</xdr:colOff>
          <xdr:row>22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19050</xdr:rowOff>
        </xdr:from>
        <xdr:to>
          <xdr:col>6</xdr:col>
          <xdr:colOff>257175</xdr:colOff>
          <xdr:row>23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24</xdr:row>
          <xdr:rowOff>19050</xdr:rowOff>
        </xdr:from>
        <xdr:to>
          <xdr:col>6</xdr:col>
          <xdr:colOff>257175</xdr:colOff>
          <xdr:row>24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19050</xdr:rowOff>
        </xdr:from>
        <xdr:to>
          <xdr:col>6</xdr:col>
          <xdr:colOff>257175</xdr:colOff>
          <xdr:row>25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19050</xdr:rowOff>
        </xdr:from>
        <xdr:to>
          <xdr:col>6</xdr:col>
          <xdr:colOff>257175</xdr:colOff>
          <xdr:row>26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P120"/>
  <sheetViews>
    <sheetView showGridLines="0" tabSelected="1" view="pageBreakPreview" zoomScale="85" zoomScaleNormal="85" zoomScaleSheetLayoutView="85" workbookViewId="0">
      <selection activeCell="F5" sqref="F5"/>
    </sheetView>
  </sheetViews>
  <sheetFormatPr defaultRowHeight="21" customHeight="1" x14ac:dyDescent="0.4"/>
  <cols>
    <col min="1" max="1" width="4.125" bestFit="1" customWidth="1"/>
    <col min="2" max="2" width="4.625" customWidth="1"/>
    <col min="3" max="3" width="14.625" customWidth="1"/>
    <col min="4" max="4" width="12.625" customWidth="1"/>
    <col min="5" max="5" width="17.625" customWidth="1"/>
    <col min="6" max="6" width="15.625" customWidth="1"/>
    <col min="7" max="8" width="6.625" customWidth="1"/>
    <col min="9" max="9" width="7" hidden="1" customWidth="1"/>
    <col min="10" max="10" width="19.625" customWidth="1"/>
    <col min="11" max="11" width="1" customWidth="1"/>
    <col min="12" max="12" width="4.25" customWidth="1"/>
    <col min="13" max="16" width="4.625" hidden="1" customWidth="1"/>
  </cols>
  <sheetData>
    <row r="1" spans="1:16" ht="30" customHeight="1" x14ac:dyDescent="0.4">
      <c r="B1" s="75" t="s">
        <v>66</v>
      </c>
      <c r="D1" s="2"/>
      <c r="J1" s="324" t="str">
        <f>IF($H$32&gt;=41,"★★★★★",IF($H$32&gt;=31,"★★★★",IF($H$32&gt;=21,"★★★",IF($H$32&gt;=11,"★★",IF($H$32&gt;=0,"★")))))</f>
        <v>★</v>
      </c>
      <c r="K1" s="324"/>
      <c r="L1" s="256"/>
    </row>
    <row r="2" spans="1:16" ht="33.75" thickBot="1" x14ac:dyDescent="0.45">
      <c r="B2" s="75"/>
      <c r="C2" s="333"/>
      <c r="D2" s="333"/>
      <c r="J2" s="269"/>
      <c r="K2" s="256"/>
      <c r="L2" s="256"/>
    </row>
    <row r="3" spans="1:16" ht="21" customHeight="1" thickTop="1" x14ac:dyDescent="0.4">
      <c r="A3" s="232" t="s">
        <v>156</v>
      </c>
      <c r="B3" s="23"/>
      <c r="C3" s="41" t="s">
        <v>28</v>
      </c>
      <c r="D3" s="40"/>
      <c r="E3" s="80" t="s">
        <v>18</v>
      </c>
      <c r="F3" s="79"/>
      <c r="G3" s="5" t="s">
        <v>15</v>
      </c>
      <c r="H3" s="95" t="s">
        <v>17</v>
      </c>
      <c r="I3" s="206" t="s">
        <v>155</v>
      </c>
      <c r="J3" s="257" t="s">
        <v>16</v>
      </c>
      <c r="K3" s="247"/>
      <c r="L3" s="247"/>
      <c r="N3" s="1"/>
    </row>
    <row r="4" spans="1:16" ht="21" customHeight="1" x14ac:dyDescent="0.4">
      <c r="B4" s="73" t="s">
        <v>92</v>
      </c>
      <c r="C4" s="39"/>
      <c r="D4" s="27"/>
      <c r="E4" s="38"/>
      <c r="F4" s="38"/>
      <c r="G4" s="90"/>
      <c r="H4" s="96">
        <f>MIN(30,MIN(15,SUM(H11:H25))+MAX(SUM(H5:H7),SUM(H8:H10)))</f>
        <v>0</v>
      </c>
      <c r="I4" s="96">
        <f>MIN(15,SUM(I11:I25))+MAX(SUM(I5:I7),SUM(I8:I10))</f>
        <v>0</v>
      </c>
      <c r="J4" s="258" t="s">
        <v>161</v>
      </c>
      <c r="K4" s="273"/>
      <c r="L4" s="248"/>
      <c r="M4" s="190">
        <v>0</v>
      </c>
      <c r="N4" s="190">
        <v>0</v>
      </c>
      <c r="O4" s="190">
        <v>0</v>
      </c>
      <c r="P4" s="190">
        <v>0</v>
      </c>
    </row>
    <row r="5" spans="1:16" ht="21" customHeight="1" x14ac:dyDescent="0.4">
      <c r="A5">
        <v>1</v>
      </c>
      <c r="B5" s="327" t="s">
        <v>45</v>
      </c>
      <c r="C5" s="334" t="s">
        <v>96</v>
      </c>
      <c r="D5" s="335"/>
      <c r="E5" s="305" t="s">
        <v>93</v>
      </c>
      <c r="F5" s="309">
        <v>1</v>
      </c>
      <c r="G5" s="91">
        <v>10</v>
      </c>
      <c r="H5" s="97">
        <f>IF(F5="",0,IF(F5&gt;1,0,ROUNDDOWN(MIN(10,(1-F5)*20),0)))</f>
        <v>0</v>
      </c>
      <c r="I5" s="203"/>
      <c r="J5" s="259" t="s">
        <v>54</v>
      </c>
      <c r="K5" s="274"/>
      <c r="L5" s="252"/>
      <c r="M5" s="190">
        <v>1</v>
      </c>
      <c r="N5" s="190">
        <v>2</v>
      </c>
      <c r="O5" s="190">
        <v>5</v>
      </c>
      <c r="P5" s="190">
        <v>4</v>
      </c>
    </row>
    <row r="6" spans="1:16" ht="21" customHeight="1" x14ac:dyDescent="0.4">
      <c r="B6" s="328"/>
      <c r="C6" s="336"/>
      <c r="D6" s="337"/>
      <c r="E6" s="306" t="s">
        <v>159</v>
      </c>
      <c r="F6" s="235" t="s">
        <v>157</v>
      </c>
      <c r="G6" s="233">
        <v>5</v>
      </c>
      <c r="H6" s="308">
        <v>0</v>
      </c>
      <c r="I6" s="234"/>
      <c r="J6" s="260"/>
      <c r="K6" s="246"/>
      <c r="L6" s="246"/>
      <c r="M6" s="190">
        <v>2</v>
      </c>
      <c r="N6" s="190">
        <v>4</v>
      </c>
    </row>
    <row r="7" spans="1:16" ht="21" customHeight="1" x14ac:dyDescent="0.4">
      <c r="A7">
        <v>2</v>
      </c>
      <c r="B7" s="329"/>
      <c r="C7" s="15" t="s">
        <v>97</v>
      </c>
      <c r="D7" s="3"/>
      <c r="E7" s="307" t="s">
        <v>94</v>
      </c>
      <c r="F7" s="309">
        <v>1</v>
      </c>
      <c r="G7" s="91">
        <v>5</v>
      </c>
      <c r="H7" s="97">
        <f>IF(F7="",0,IF(F7&gt;1,0,ROUNDDOWN(MIN(5,(1-F7)*10),0)))</f>
        <v>0</v>
      </c>
      <c r="I7" s="97"/>
      <c r="J7" s="259" t="s">
        <v>55</v>
      </c>
      <c r="K7" s="274"/>
      <c r="L7" s="252"/>
      <c r="M7" s="190">
        <v>3</v>
      </c>
      <c r="N7" s="190">
        <v>6</v>
      </c>
    </row>
    <row r="8" spans="1:16" ht="21" customHeight="1" x14ac:dyDescent="0.4">
      <c r="A8">
        <v>3</v>
      </c>
      <c r="B8" s="330" t="s">
        <v>46</v>
      </c>
      <c r="C8" s="334" t="s">
        <v>96</v>
      </c>
      <c r="D8" s="335"/>
      <c r="E8" s="305" t="s">
        <v>95</v>
      </c>
      <c r="F8" s="309"/>
      <c r="G8" s="91">
        <v>10</v>
      </c>
      <c r="H8" s="97">
        <f t="shared" ref="H8" si="0">IF(F8="",0,IF(F8&gt;1,0,ROUNDDOWN(MIN(10,(1-F8)*20),0)))</f>
        <v>0</v>
      </c>
      <c r="I8" s="203"/>
      <c r="J8" s="261" t="s">
        <v>55</v>
      </c>
      <c r="K8" s="274"/>
      <c r="L8" s="252"/>
      <c r="M8" s="190">
        <v>4</v>
      </c>
      <c r="N8" s="190">
        <v>8</v>
      </c>
    </row>
    <row r="9" spans="1:16" ht="21" customHeight="1" x14ac:dyDescent="0.4">
      <c r="B9" s="331"/>
      <c r="C9" s="336"/>
      <c r="D9" s="337"/>
      <c r="E9" s="306" t="s">
        <v>159</v>
      </c>
      <c r="F9" s="235" t="s">
        <v>157</v>
      </c>
      <c r="G9" s="233">
        <v>5</v>
      </c>
      <c r="H9" s="308">
        <v>0</v>
      </c>
      <c r="I9" s="234"/>
      <c r="J9" s="260"/>
      <c r="K9" s="246"/>
      <c r="L9" s="246"/>
      <c r="M9" s="190">
        <v>5</v>
      </c>
      <c r="N9" s="190">
        <v>10</v>
      </c>
    </row>
    <row r="10" spans="1:16" ht="21" customHeight="1" x14ac:dyDescent="0.4">
      <c r="A10">
        <v>4</v>
      </c>
      <c r="B10" s="332"/>
      <c r="C10" s="15" t="s">
        <v>98</v>
      </c>
      <c r="D10" s="3"/>
      <c r="E10" s="307" t="s">
        <v>88</v>
      </c>
      <c r="F10" s="309"/>
      <c r="G10" s="91">
        <v>5</v>
      </c>
      <c r="H10" s="97">
        <f>IF(F10="",0,IF(F10&gt;0.46,0,ROUNDDOWN(MIN(5,(0.46-F10)/(0.46-0.4)*5),0)))</f>
        <v>0</v>
      </c>
      <c r="I10" s="97"/>
      <c r="J10" s="262" t="s">
        <v>65</v>
      </c>
      <c r="K10" s="275"/>
      <c r="L10" s="245"/>
      <c r="M10" s="190">
        <v>6</v>
      </c>
      <c r="N10" s="1"/>
    </row>
    <row r="11" spans="1:16" ht="21" customHeight="1" x14ac:dyDescent="0.4">
      <c r="A11">
        <v>5</v>
      </c>
      <c r="B11" s="72"/>
      <c r="C11" s="16" t="s">
        <v>0</v>
      </c>
      <c r="D11" s="1"/>
      <c r="E11" s="12" t="s">
        <v>2</v>
      </c>
      <c r="F11" s="18"/>
      <c r="G11" s="92">
        <v>1</v>
      </c>
      <c r="H11" s="308">
        <v>0</v>
      </c>
      <c r="I11" s="97"/>
      <c r="J11" s="263"/>
      <c r="K11" s="273"/>
      <c r="L11" s="244"/>
      <c r="M11" s="190">
        <v>7</v>
      </c>
      <c r="N11" s="1"/>
    </row>
    <row r="12" spans="1:16" ht="21" customHeight="1" x14ac:dyDescent="0.4">
      <c r="A12">
        <v>6</v>
      </c>
      <c r="B12" s="72"/>
      <c r="C12" s="16" t="s">
        <v>29</v>
      </c>
      <c r="D12" s="11"/>
      <c r="E12" s="42" t="s">
        <v>3</v>
      </c>
      <c r="F12" s="9"/>
      <c r="G12" s="5">
        <v>1</v>
      </c>
      <c r="H12" s="308">
        <v>0</v>
      </c>
      <c r="I12" s="97"/>
      <c r="J12" s="263"/>
      <c r="K12" s="273"/>
      <c r="L12" s="244"/>
      <c r="M12" s="190">
        <v>8</v>
      </c>
      <c r="N12" s="1"/>
    </row>
    <row r="13" spans="1:16" ht="21" customHeight="1" x14ac:dyDescent="0.4">
      <c r="A13">
        <v>7</v>
      </c>
      <c r="B13" s="72"/>
      <c r="C13" s="11"/>
      <c r="D13" s="1"/>
      <c r="E13" s="42" t="s">
        <v>130</v>
      </c>
      <c r="F13" s="9"/>
      <c r="G13" s="5">
        <v>1</v>
      </c>
      <c r="H13" s="308">
        <v>0</v>
      </c>
      <c r="I13" s="97"/>
      <c r="J13" s="263"/>
      <c r="K13" s="273"/>
      <c r="L13" s="244"/>
      <c r="M13" s="190"/>
      <c r="N13" s="1"/>
    </row>
    <row r="14" spans="1:16" ht="21" customHeight="1" x14ac:dyDescent="0.4">
      <c r="A14">
        <v>8</v>
      </c>
      <c r="B14" s="72"/>
      <c r="C14" s="11"/>
      <c r="D14" s="1"/>
      <c r="E14" s="42" t="s">
        <v>131</v>
      </c>
      <c r="F14" s="9"/>
      <c r="G14" s="5">
        <v>1</v>
      </c>
      <c r="H14" s="308">
        <v>0</v>
      </c>
      <c r="I14" s="97"/>
      <c r="J14" s="263"/>
      <c r="K14" s="273"/>
      <c r="L14" s="244"/>
      <c r="M14" s="190"/>
      <c r="N14" s="1"/>
    </row>
    <row r="15" spans="1:16" ht="21" customHeight="1" x14ac:dyDescent="0.4">
      <c r="A15">
        <v>9</v>
      </c>
      <c r="B15" s="72"/>
      <c r="C15" s="11"/>
      <c r="D15" s="1"/>
      <c r="E15" s="42" t="s">
        <v>5</v>
      </c>
      <c r="F15" s="9"/>
      <c r="G15" s="5">
        <v>1</v>
      </c>
      <c r="H15" s="308">
        <v>0</v>
      </c>
      <c r="I15" s="97"/>
      <c r="J15" s="263"/>
      <c r="K15" s="273"/>
      <c r="L15" s="244"/>
      <c r="N15" s="1"/>
    </row>
    <row r="16" spans="1:16" ht="21" customHeight="1" x14ac:dyDescent="0.4">
      <c r="A16">
        <v>10</v>
      </c>
      <c r="B16" s="72"/>
      <c r="C16" s="11"/>
      <c r="D16" s="1"/>
      <c r="E16" s="42" t="s">
        <v>6</v>
      </c>
      <c r="F16" s="9"/>
      <c r="G16" s="5">
        <v>1</v>
      </c>
      <c r="H16" s="308">
        <v>0</v>
      </c>
      <c r="I16" s="97"/>
      <c r="J16" s="263"/>
      <c r="K16" s="273"/>
      <c r="L16" s="244"/>
      <c r="N16" s="1"/>
    </row>
    <row r="17" spans="1:14" ht="21" customHeight="1" x14ac:dyDescent="0.4">
      <c r="A17">
        <v>11</v>
      </c>
      <c r="B17" s="72"/>
      <c r="C17" s="11"/>
      <c r="D17" s="1"/>
      <c r="E17" s="42" t="s">
        <v>7</v>
      </c>
      <c r="F17" s="9"/>
      <c r="G17" s="5">
        <v>1</v>
      </c>
      <c r="H17" s="308">
        <v>0</v>
      </c>
      <c r="I17" s="97"/>
      <c r="J17" s="263"/>
      <c r="K17" s="273"/>
      <c r="L17" s="244"/>
      <c r="N17" s="1"/>
    </row>
    <row r="18" spans="1:14" ht="21" customHeight="1" x14ac:dyDescent="0.4">
      <c r="A18">
        <v>12</v>
      </c>
      <c r="B18" s="72"/>
      <c r="C18" s="12"/>
      <c r="D18" s="13"/>
      <c r="E18" s="354" t="s">
        <v>56</v>
      </c>
      <c r="F18" s="355"/>
      <c r="G18" s="5">
        <v>1</v>
      </c>
      <c r="H18" s="310">
        <v>0</v>
      </c>
      <c r="I18" s="97"/>
      <c r="J18" s="239" t="s">
        <v>57</v>
      </c>
      <c r="K18" s="273"/>
      <c r="L18" s="244"/>
      <c r="N18" s="1"/>
    </row>
    <row r="19" spans="1:14" ht="21" customHeight="1" x14ac:dyDescent="0.4">
      <c r="A19">
        <v>13</v>
      </c>
      <c r="B19" s="72"/>
      <c r="C19" s="11" t="s">
        <v>1</v>
      </c>
      <c r="D19" s="7"/>
      <c r="E19" s="42" t="s">
        <v>8</v>
      </c>
      <c r="F19" s="14"/>
      <c r="G19" s="92">
        <v>1</v>
      </c>
      <c r="H19" s="308">
        <v>0</v>
      </c>
      <c r="I19" s="97"/>
      <c r="J19" s="264"/>
      <c r="K19" s="273"/>
      <c r="L19" s="244"/>
      <c r="N19" s="1"/>
    </row>
    <row r="20" spans="1:14" ht="21" customHeight="1" x14ac:dyDescent="0.4">
      <c r="A20">
        <v>14</v>
      </c>
      <c r="B20" s="72"/>
      <c r="C20" s="11" t="s">
        <v>29</v>
      </c>
      <c r="D20" s="1"/>
      <c r="E20" s="42" t="s">
        <v>132</v>
      </c>
      <c r="F20" s="9"/>
      <c r="G20" s="5">
        <v>1</v>
      </c>
      <c r="H20" s="308">
        <v>0</v>
      </c>
      <c r="I20" s="97"/>
      <c r="J20" s="263"/>
      <c r="K20" s="273"/>
      <c r="L20" s="244"/>
      <c r="N20" s="1"/>
    </row>
    <row r="21" spans="1:14" ht="21" customHeight="1" x14ac:dyDescent="0.4">
      <c r="A21">
        <v>15</v>
      </c>
      <c r="B21" s="72"/>
      <c r="C21" s="11"/>
      <c r="D21" s="1"/>
      <c r="E21" s="42" t="s">
        <v>10</v>
      </c>
      <c r="F21" s="9"/>
      <c r="G21" s="5">
        <v>1</v>
      </c>
      <c r="H21" s="308">
        <v>0</v>
      </c>
      <c r="I21" s="97"/>
      <c r="J21" s="263"/>
      <c r="K21" s="273"/>
      <c r="L21" s="244"/>
      <c r="N21" s="1"/>
    </row>
    <row r="22" spans="1:14" ht="21" customHeight="1" x14ac:dyDescent="0.4">
      <c r="A22">
        <v>16</v>
      </c>
      <c r="B22" s="72"/>
      <c r="C22" s="11"/>
      <c r="D22" s="1"/>
      <c r="E22" s="42" t="s">
        <v>9</v>
      </c>
      <c r="F22" s="9"/>
      <c r="G22" s="5">
        <v>1</v>
      </c>
      <c r="H22" s="308">
        <v>0</v>
      </c>
      <c r="I22" s="97"/>
      <c r="J22" s="263"/>
      <c r="K22" s="273"/>
      <c r="L22" s="244"/>
      <c r="N22" s="1"/>
    </row>
    <row r="23" spans="1:14" ht="21" customHeight="1" x14ac:dyDescent="0.4">
      <c r="A23">
        <v>17</v>
      </c>
      <c r="B23" s="72"/>
      <c r="C23" s="11"/>
      <c r="D23" s="1"/>
      <c r="E23" s="325" t="s">
        <v>158</v>
      </c>
      <c r="F23" s="9"/>
      <c r="G23" s="5">
        <v>1</v>
      </c>
      <c r="H23" s="308">
        <v>0</v>
      </c>
      <c r="I23" s="203"/>
      <c r="J23" s="263"/>
      <c r="K23" s="273"/>
      <c r="L23" s="244"/>
      <c r="N23" s="1"/>
    </row>
    <row r="24" spans="1:14" ht="21" customHeight="1" x14ac:dyDescent="0.4">
      <c r="B24" s="72"/>
      <c r="C24" s="11"/>
      <c r="D24" s="1"/>
      <c r="E24" s="326"/>
      <c r="F24" s="235" t="s">
        <v>157</v>
      </c>
      <c r="G24" s="233">
        <v>5</v>
      </c>
      <c r="H24" s="234" t="str">
        <f>IF(H23&gt;=1,5,"")</f>
        <v/>
      </c>
      <c r="I24" s="234"/>
      <c r="J24" s="302"/>
      <c r="K24" s="246"/>
      <c r="L24" s="246"/>
      <c r="N24" s="1"/>
    </row>
    <row r="25" spans="1:14" ht="21" customHeight="1" thickBot="1" x14ac:dyDescent="0.45">
      <c r="A25">
        <v>18</v>
      </c>
      <c r="B25" s="72"/>
      <c r="C25" s="11"/>
      <c r="D25" s="1"/>
      <c r="E25" s="356" t="s">
        <v>164</v>
      </c>
      <c r="F25" s="357"/>
      <c r="G25" s="93">
        <v>1</v>
      </c>
      <c r="H25" s="310">
        <v>0</v>
      </c>
      <c r="I25" s="97"/>
      <c r="J25" s="239" t="s">
        <v>57</v>
      </c>
      <c r="K25" s="273"/>
      <c r="L25" s="244"/>
      <c r="N25" s="1"/>
    </row>
    <row r="26" spans="1:14" ht="21" customHeight="1" thickTop="1" x14ac:dyDescent="0.4">
      <c r="B26" s="46" t="s">
        <v>41</v>
      </c>
      <c r="C26" s="47"/>
      <c r="D26" s="48"/>
      <c r="E26" s="48"/>
      <c r="F26" s="48"/>
      <c r="G26" s="94"/>
      <c r="H26" s="98">
        <f>SUM(H27:H29)</f>
        <v>0</v>
      </c>
      <c r="I26" s="207"/>
      <c r="J26" s="265" t="s">
        <v>43</v>
      </c>
      <c r="K26" s="273"/>
      <c r="L26" s="248"/>
      <c r="N26" s="1"/>
    </row>
    <row r="27" spans="1:14" ht="21" customHeight="1" x14ac:dyDescent="0.4">
      <c r="A27">
        <v>19</v>
      </c>
      <c r="B27" s="11"/>
      <c r="C27" s="158" t="s">
        <v>59</v>
      </c>
      <c r="D27" s="154"/>
      <c r="E27" s="24" t="s">
        <v>27</v>
      </c>
      <c r="F27" s="237" t="s">
        <v>151</v>
      </c>
      <c r="G27" s="92">
        <v>2</v>
      </c>
      <c r="H27" s="311">
        <v>0</v>
      </c>
      <c r="I27" s="97"/>
      <c r="J27" s="266" t="s">
        <v>152</v>
      </c>
      <c r="K27" s="273"/>
      <c r="L27" s="244"/>
      <c r="N27" s="1"/>
    </row>
    <row r="28" spans="1:14" ht="21" customHeight="1" x14ac:dyDescent="0.4">
      <c r="A28">
        <v>20</v>
      </c>
      <c r="B28" s="72"/>
      <c r="C28" s="42" t="s">
        <v>133</v>
      </c>
      <c r="D28" s="159"/>
      <c r="E28" s="160" t="s">
        <v>53</v>
      </c>
      <c r="F28" s="160"/>
      <c r="G28" s="93">
        <v>4</v>
      </c>
      <c r="H28" s="312">
        <v>0</v>
      </c>
      <c r="I28" s="97"/>
      <c r="J28" s="262" t="s">
        <v>87</v>
      </c>
      <c r="K28" s="275"/>
      <c r="L28" s="245"/>
      <c r="N28" s="1"/>
    </row>
    <row r="29" spans="1:14" ht="21" customHeight="1" thickBot="1" x14ac:dyDescent="0.45">
      <c r="A29">
        <v>21</v>
      </c>
      <c r="B29" s="110"/>
      <c r="C29" s="11" t="s">
        <v>134</v>
      </c>
      <c r="D29" s="7"/>
      <c r="E29" s="24" t="s">
        <v>58</v>
      </c>
      <c r="F29" s="24"/>
      <c r="G29" s="93">
        <v>4</v>
      </c>
      <c r="H29" s="312">
        <v>0</v>
      </c>
      <c r="I29" s="97"/>
      <c r="J29" s="262" t="s">
        <v>87</v>
      </c>
      <c r="K29" s="275"/>
      <c r="L29" s="245"/>
      <c r="N29" s="1"/>
    </row>
    <row r="30" spans="1:14" ht="21" customHeight="1" thickTop="1" x14ac:dyDescent="0.4">
      <c r="B30" s="46" t="s">
        <v>105</v>
      </c>
      <c r="C30" s="47"/>
      <c r="D30" s="48"/>
      <c r="E30" s="49"/>
      <c r="F30" s="49"/>
      <c r="G30" s="94"/>
      <c r="H30" s="98">
        <f>SUM(H31:H31)</f>
        <v>0</v>
      </c>
      <c r="I30" s="207"/>
      <c r="J30" s="267" t="s">
        <v>43</v>
      </c>
      <c r="K30" s="275"/>
      <c r="L30" s="255"/>
      <c r="N30" s="1"/>
    </row>
    <row r="31" spans="1:14" ht="21" customHeight="1" thickBot="1" x14ac:dyDescent="0.45">
      <c r="B31" s="72"/>
      <c r="C31" s="152" t="s">
        <v>153</v>
      </c>
      <c r="D31" s="161"/>
      <c r="E31" s="313">
        <v>0.68799999999999994</v>
      </c>
      <c r="F31" s="107" t="s">
        <v>61</v>
      </c>
      <c r="G31" s="93">
        <v>10</v>
      </c>
      <c r="H31" s="131">
        <f>IF(E31="",0,IF(E31&gt;1,0,ROUNDUP(MIN(10,(0.688-E31)/0.688*10),0)))</f>
        <v>0</v>
      </c>
      <c r="I31" s="97"/>
      <c r="J31" s="261" t="s">
        <v>72</v>
      </c>
      <c r="K31" s="252"/>
      <c r="L31" s="252"/>
      <c r="N31" s="1"/>
    </row>
    <row r="32" spans="1:14" ht="21" customHeight="1" thickBot="1" x14ac:dyDescent="0.45">
      <c r="B32" s="55"/>
      <c r="C32" s="34"/>
      <c r="D32" s="35"/>
      <c r="E32" s="51" t="s">
        <v>19</v>
      </c>
      <c r="F32" s="51"/>
      <c r="G32" s="50"/>
      <c r="H32" s="99">
        <f>H30+H26+H4</f>
        <v>0</v>
      </c>
      <c r="I32" s="99">
        <f>I30+I26+I4</f>
        <v>0</v>
      </c>
      <c r="J32" s="268"/>
      <c r="K32" s="251"/>
      <c r="L32" s="251"/>
      <c r="N32" s="1"/>
    </row>
    <row r="33" spans="2:14" ht="15" customHeight="1" x14ac:dyDescent="0.4">
      <c r="C33" s="1" t="s">
        <v>71</v>
      </c>
      <c r="D33" s="1"/>
      <c r="E33" s="1"/>
      <c r="F33" s="1"/>
      <c r="G33" s="1"/>
      <c r="H33" s="1"/>
      <c r="I33" s="1"/>
      <c r="J33" s="7"/>
      <c r="K33" s="7"/>
      <c r="L33" s="7"/>
      <c r="N33" s="7"/>
    </row>
    <row r="34" spans="2:14" ht="15" customHeight="1" x14ac:dyDescent="0.4">
      <c r="C34" s="17" t="s">
        <v>31</v>
      </c>
      <c r="D34" s="108" t="str">
        <f>IF($H$32&gt;40,"★★★★★","")</f>
        <v/>
      </c>
      <c r="E34" s="1"/>
      <c r="F34" s="109" t="s">
        <v>20</v>
      </c>
      <c r="G34" s="1"/>
      <c r="H34" s="1"/>
      <c r="I34" s="1"/>
      <c r="J34" s="7"/>
      <c r="K34" s="7"/>
      <c r="L34" s="7"/>
      <c r="N34" s="7"/>
    </row>
    <row r="35" spans="2:14" ht="15" customHeight="1" x14ac:dyDescent="0.4">
      <c r="C35" s="17" t="s">
        <v>30</v>
      </c>
      <c r="D35" s="108" t="str">
        <f>IF($H$32&gt;40,"",IF($H$32&gt;30,"★★★★",""))</f>
        <v/>
      </c>
      <c r="E35" s="1"/>
      <c r="F35" s="109" t="s">
        <v>21</v>
      </c>
      <c r="G35" s="1"/>
      <c r="H35" s="1"/>
      <c r="I35" s="1"/>
      <c r="J35" s="7"/>
      <c r="K35" s="7"/>
      <c r="L35" s="7"/>
      <c r="N35" s="7"/>
    </row>
    <row r="36" spans="2:14" ht="15" customHeight="1" x14ac:dyDescent="0.4">
      <c r="C36" s="17" t="s">
        <v>32</v>
      </c>
      <c r="D36" s="108" t="str">
        <f>IF($H$32&gt;30,"",IF($H$32&gt;20,"★★★",""))</f>
        <v/>
      </c>
      <c r="E36" s="1"/>
      <c r="F36" s="109" t="s">
        <v>73</v>
      </c>
      <c r="G36" s="1"/>
      <c r="H36" s="1"/>
      <c r="I36" s="1"/>
      <c r="J36" s="7"/>
      <c r="K36" s="7"/>
      <c r="L36" s="7"/>
      <c r="N36" s="7"/>
    </row>
    <row r="37" spans="2:14" ht="15" customHeight="1" x14ac:dyDescent="0.4">
      <c r="C37" s="17" t="s">
        <v>33</v>
      </c>
      <c r="D37" s="108" t="str">
        <f>IF($H$32&gt;20,"",IF($H$32&gt;10,"★★",""))</f>
        <v/>
      </c>
      <c r="F37" s="109" t="s">
        <v>74</v>
      </c>
      <c r="G37" s="1"/>
      <c r="H37" s="1"/>
      <c r="I37" s="1"/>
      <c r="J37" s="7"/>
      <c r="K37" s="7"/>
      <c r="L37" s="7"/>
      <c r="N37" s="7"/>
    </row>
    <row r="38" spans="2:14" ht="15" customHeight="1" x14ac:dyDescent="0.4">
      <c r="C38" s="17" t="s">
        <v>34</v>
      </c>
      <c r="D38" s="108" t="str">
        <f>IF($H$32&gt;10,"",IF($H$32&gt;0,"★",""))</f>
        <v/>
      </c>
      <c r="E38" s="1"/>
      <c r="F38" s="1"/>
      <c r="G38" s="1"/>
      <c r="H38" s="1"/>
      <c r="I38" s="1"/>
      <c r="J38" s="7"/>
      <c r="K38" s="7"/>
      <c r="L38" s="7"/>
      <c r="N38" s="7"/>
    </row>
    <row r="39" spans="2:14" ht="15" customHeight="1" thickBot="1" x14ac:dyDescent="0.45">
      <c r="B39" s="37"/>
      <c r="C39" s="43"/>
      <c r="D39" s="35"/>
      <c r="E39" s="35"/>
      <c r="F39" s="35"/>
      <c r="G39" s="35"/>
      <c r="H39" s="35"/>
      <c r="I39" s="35"/>
      <c r="J39" s="20"/>
      <c r="K39" s="245"/>
      <c r="L39" s="245"/>
      <c r="N39" s="7"/>
    </row>
    <row r="40" spans="2:14" ht="21" customHeight="1" thickBot="1" x14ac:dyDescent="0.45">
      <c r="B40" s="28" t="s">
        <v>35</v>
      </c>
      <c r="C40" s="29"/>
      <c r="D40" s="29"/>
      <c r="E40" s="30" t="s">
        <v>22</v>
      </c>
      <c r="F40" s="31"/>
      <c r="G40" s="31"/>
      <c r="H40" s="31"/>
      <c r="I40" s="31"/>
      <c r="J40" s="32"/>
      <c r="K40" s="245"/>
      <c r="L40" s="245"/>
      <c r="N40" s="1"/>
    </row>
    <row r="41" spans="2:14" ht="21" customHeight="1" thickBot="1" x14ac:dyDescent="0.45">
      <c r="B41" s="44"/>
      <c r="C41" s="314"/>
      <c r="D41" s="1" t="s">
        <v>42</v>
      </c>
      <c r="E41" s="11" t="s">
        <v>23</v>
      </c>
      <c r="F41" s="1"/>
      <c r="G41" s="1"/>
      <c r="H41" s="1"/>
      <c r="I41" s="1"/>
      <c r="J41" s="33"/>
      <c r="K41" s="245"/>
      <c r="L41" s="245"/>
      <c r="N41" s="1"/>
    </row>
    <row r="42" spans="2:14" ht="21" customHeight="1" thickBot="1" x14ac:dyDescent="0.45">
      <c r="B42" s="45"/>
      <c r="C42" s="37"/>
      <c r="D42" s="37"/>
      <c r="E42" s="34" t="s">
        <v>24</v>
      </c>
      <c r="F42" s="35"/>
      <c r="G42" s="35"/>
      <c r="H42" s="35"/>
      <c r="I42" s="35"/>
      <c r="J42" s="36"/>
      <c r="K42" s="245"/>
      <c r="L42" s="245"/>
      <c r="N42" s="1"/>
    </row>
    <row r="43" spans="2:14" ht="15" customHeight="1" x14ac:dyDescent="0.4">
      <c r="C43" s="1"/>
      <c r="D43" s="1"/>
      <c r="E43" s="1"/>
      <c r="F43" s="1"/>
      <c r="G43" s="1"/>
      <c r="H43" s="1"/>
      <c r="I43" s="1"/>
      <c r="J43" s="7"/>
      <c r="K43" s="7"/>
      <c r="L43" s="7"/>
      <c r="N43" s="1"/>
    </row>
    <row r="44" spans="2:14" ht="15" customHeight="1" x14ac:dyDescent="0.4"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</row>
    <row r="45" spans="2:14" ht="21" customHeight="1" x14ac:dyDescent="0.4">
      <c r="C45" s="2"/>
      <c r="D45" s="2"/>
      <c r="E45" s="1"/>
      <c r="F45" s="1"/>
      <c r="G45" s="1"/>
      <c r="J45" s="1"/>
      <c r="K45" s="1"/>
      <c r="L45" s="1"/>
      <c r="N45" s="1"/>
    </row>
    <row r="46" spans="2:14" ht="21" customHeight="1" x14ac:dyDescent="0.4">
      <c r="B46" s="24"/>
      <c r="C46" s="57"/>
      <c r="D46" s="58"/>
      <c r="E46" s="4"/>
      <c r="F46" s="4"/>
      <c r="G46" s="4"/>
      <c r="H46" s="59"/>
      <c r="I46" s="59"/>
      <c r="J46" s="4"/>
      <c r="K46" s="4"/>
      <c r="L46" s="4"/>
      <c r="N46" s="1"/>
    </row>
    <row r="47" spans="2:14" ht="21" customHeight="1" x14ac:dyDescent="0.4">
      <c r="B47" s="38"/>
      <c r="C47" s="27"/>
      <c r="D47" s="38"/>
      <c r="E47" s="38"/>
      <c r="F47" s="38"/>
      <c r="G47" s="38"/>
      <c r="H47" s="27"/>
      <c r="I47" s="27"/>
      <c r="J47" s="38"/>
      <c r="K47" s="38"/>
      <c r="L47" s="38"/>
      <c r="N47" s="1"/>
    </row>
    <row r="48" spans="2:14" ht="21" customHeight="1" x14ac:dyDescent="0.4">
      <c r="C48" s="1"/>
      <c r="D48" s="7"/>
      <c r="E48" s="1"/>
      <c r="F48" s="1"/>
      <c r="G48" s="4"/>
      <c r="J48" s="1"/>
      <c r="K48" s="1"/>
      <c r="L48" s="1"/>
      <c r="N48" s="1"/>
    </row>
    <row r="49" spans="2:14" ht="21" customHeight="1" x14ac:dyDescent="0.4">
      <c r="C49" s="1"/>
      <c r="D49" s="7"/>
      <c r="E49" s="24"/>
      <c r="F49" s="24"/>
      <c r="G49" s="4"/>
      <c r="J49" s="1"/>
      <c r="K49" s="1"/>
      <c r="L49" s="1"/>
      <c r="N49" s="1"/>
    </row>
    <row r="50" spans="2:14" ht="21" customHeight="1" x14ac:dyDescent="0.4">
      <c r="B50" s="38"/>
      <c r="C50" s="27"/>
      <c r="D50" s="38"/>
      <c r="E50" s="38"/>
      <c r="F50" s="38"/>
      <c r="G50" s="60"/>
      <c r="H50" s="27"/>
      <c r="I50" s="27"/>
      <c r="J50" s="38"/>
      <c r="K50" s="38"/>
      <c r="L50" s="38"/>
      <c r="N50" s="1"/>
    </row>
    <row r="51" spans="2:14" ht="21" customHeight="1" x14ac:dyDescent="0.4">
      <c r="C51" s="1"/>
      <c r="D51" s="1"/>
      <c r="G51" s="4"/>
      <c r="J51" s="1"/>
      <c r="K51" s="1"/>
      <c r="L51" s="1"/>
      <c r="N51" s="1"/>
    </row>
    <row r="52" spans="2:14" ht="21" customHeight="1" x14ac:dyDescent="0.4">
      <c r="C52" s="1"/>
      <c r="D52" s="1"/>
      <c r="G52" s="4"/>
      <c r="J52" s="1"/>
      <c r="K52" s="1"/>
      <c r="L52" s="1"/>
      <c r="N52" s="1"/>
    </row>
    <row r="53" spans="2:14" ht="21" customHeight="1" x14ac:dyDescent="0.4">
      <c r="C53" s="1"/>
      <c r="D53" s="1"/>
      <c r="G53" s="4"/>
      <c r="J53" s="1"/>
      <c r="K53" s="1"/>
      <c r="L53" s="1"/>
      <c r="N53" s="1"/>
    </row>
    <row r="54" spans="2:14" ht="21" customHeight="1" x14ac:dyDescent="0.4">
      <c r="C54" s="1"/>
      <c r="D54" s="1"/>
      <c r="G54" s="4"/>
      <c r="J54" s="1"/>
      <c r="K54" s="1"/>
      <c r="L54" s="1"/>
      <c r="N54" s="1"/>
    </row>
    <row r="55" spans="2:14" ht="21" customHeight="1" x14ac:dyDescent="0.4">
      <c r="C55" s="1"/>
      <c r="D55" s="1"/>
      <c r="G55" s="4"/>
      <c r="J55" s="1"/>
      <c r="K55" s="1"/>
      <c r="L55" s="1"/>
      <c r="N55" s="1"/>
    </row>
    <row r="56" spans="2:14" ht="21" customHeight="1" x14ac:dyDescent="0.4">
      <c r="C56" s="1"/>
      <c r="D56" s="1"/>
      <c r="G56" s="4"/>
      <c r="J56" s="1"/>
      <c r="K56" s="1"/>
      <c r="L56" s="1"/>
      <c r="N56" s="1"/>
    </row>
    <row r="57" spans="2:14" ht="21" customHeight="1" x14ac:dyDescent="0.4">
      <c r="C57" s="1"/>
      <c r="D57" s="1"/>
      <c r="G57" s="4"/>
      <c r="J57" s="1"/>
      <c r="K57" s="1"/>
      <c r="L57" s="1"/>
      <c r="N57" s="1"/>
    </row>
    <row r="58" spans="2:14" ht="21" customHeight="1" x14ac:dyDescent="0.4">
      <c r="C58" s="1"/>
      <c r="D58" s="1"/>
      <c r="G58" s="4"/>
      <c r="J58" s="1"/>
      <c r="K58" s="1"/>
      <c r="L58" s="1"/>
      <c r="N58" s="1"/>
    </row>
    <row r="59" spans="2:14" ht="100.15" customHeight="1" x14ac:dyDescent="0.4">
      <c r="C59" s="61"/>
      <c r="D59" s="1"/>
      <c r="E59" s="7"/>
      <c r="F59" s="7"/>
      <c r="G59" s="4"/>
      <c r="J59" s="1"/>
      <c r="K59" s="1"/>
      <c r="L59" s="1"/>
      <c r="N59" s="1"/>
    </row>
    <row r="60" spans="2:14" ht="21" customHeight="1" x14ac:dyDescent="0.4">
      <c r="B60" s="38"/>
      <c r="C60" s="27"/>
      <c r="D60" s="38"/>
      <c r="E60" s="38"/>
      <c r="F60" s="38"/>
      <c r="G60" s="60"/>
      <c r="H60" s="27"/>
      <c r="I60" s="27"/>
      <c r="J60" s="38"/>
      <c r="K60" s="38"/>
      <c r="L60" s="38"/>
      <c r="N60" s="1"/>
    </row>
    <row r="61" spans="2:14" ht="21" customHeight="1" x14ac:dyDescent="0.4">
      <c r="C61" s="1"/>
      <c r="D61" s="1"/>
      <c r="G61" s="4"/>
      <c r="J61" s="1"/>
      <c r="K61" s="1"/>
      <c r="L61" s="1"/>
      <c r="N61" s="1"/>
    </row>
    <row r="62" spans="2:14" ht="21" customHeight="1" x14ac:dyDescent="0.4">
      <c r="C62" s="1"/>
      <c r="D62" s="1"/>
      <c r="G62" s="4"/>
      <c r="J62" s="1"/>
      <c r="K62" s="1"/>
      <c r="L62" s="1"/>
      <c r="N62" s="1"/>
    </row>
    <row r="63" spans="2:14" ht="21" customHeight="1" x14ac:dyDescent="0.4">
      <c r="C63" s="1"/>
      <c r="D63" s="1"/>
      <c r="G63" s="4"/>
      <c r="J63" s="1"/>
      <c r="K63" s="1"/>
      <c r="L63" s="1"/>
      <c r="N63" s="1"/>
    </row>
    <row r="64" spans="2:14" ht="100.15" customHeight="1" x14ac:dyDescent="0.4">
      <c r="C64" s="61"/>
      <c r="D64" s="1"/>
      <c r="E64" s="7"/>
      <c r="F64" s="7"/>
      <c r="G64" s="4"/>
      <c r="J64" s="1"/>
      <c r="K64" s="1"/>
      <c r="L64" s="1"/>
      <c r="N64" s="1"/>
    </row>
    <row r="65" spans="2:14" ht="21" customHeight="1" x14ac:dyDescent="0.4">
      <c r="C65" s="1"/>
      <c r="D65" s="1"/>
      <c r="E65" s="1"/>
      <c r="F65" s="1"/>
      <c r="G65" s="4"/>
      <c r="H65" s="1"/>
      <c r="I65" s="1"/>
      <c r="J65" s="7"/>
      <c r="K65" s="7"/>
      <c r="L65" s="7"/>
      <c r="N65" s="1"/>
    </row>
    <row r="66" spans="2:14" ht="21" customHeight="1" x14ac:dyDescent="0.4">
      <c r="C66" s="1"/>
      <c r="D66" s="1"/>
      <c r="E66" s="1"/>
      <c r="F66" s="1"/>
      <c r="G66" s="1"/>
      <c r="H66" s="1"/>
      <c r="I66" s="1"/>
      <c r="J66" s="7"/>
      <c r="K66" s="7"/>
      <c r="L66" s="7"/>
      <c r="N66" s="7"/>
    </row>
    <row r="67" spans="2:14" ht="18" customHeight="1" x14ac:dyDescent="0.4">
      <c r="C67" s="4"/>
      <c r="D67" s="1"/>
      <c r="E67" s="1"/>
      <c r="F67" s="1"/>
      <c r="G67" s="1"/>
      <c r="H67" s="1"/>
      <c r="I67" s="1"/>
      <c r="J67" s="7"/>
      <c r="K67" s="7"/>
      <c r="L67" s="7"/>
      <c r="N67" s="7"/>
    </row>
    <row r="68" spans="2:14" ht="18" customHeight="1" x14ac:dyDescent="0.4">
      <c r="C68" s="4"/>
      <c r="D68" s="1"/>
      <c r="E68" s="1"/>
      <c r="F68" s="1"/>
      <c r="G68" s="1"/>
      <c r="H68" s="1"/>
      <c r="I68" s="1"/>
      <c r="J68" s="7"/>
      <c r="K68" s="7"/>
      <c r="L68" s="7"/>
      <c r="N68" s="7"/>
    </row>
    <row r="69" spans="2:14" ht="18" customHeight="1" x14ac:dyDescent="0.4">
      <c r="C69" s="4"/>
      <c r="D69" s="1"/>
      <c r="E69" s="1"/>
      <c r="F69" s="1"/>
      <c r="G69" s="1"/>
      <c r="H69" s="1"/>
      <c r="I69" s="1"/>
      <c r="J69" s="7"/>
      <c r="K69" s="7"/>
      <c r="L69" s="7"/>
      <c r="N69" s="7"/>
    </row>
    <row r="70" spans="2:14" ht="18" customHeight="1" x14ac:dyDescent="0.4">
      <c r="C70" s="4"/>
      <c r="D70" s="1"/>
      <c r="E70" s="1"/>
      <c r="F70" s="1"/>
      <c r="G70" s="1"/>
      <c r="H70" s="1"/>
      <c r="I70" s="1"/>
      <c r="J70" s="7"/>
      <c r="K70" s="7"/>
      <c r="L70" s="7"/>
      <c r="N70" s="7"/>
    </row>
    <row r="71" spans="2:14" ht="18" customHeight="1" x14ac:dyDescent="0.4">
      <c r="C71" s="4"/>
      <c r="D71" s="1"/>
      <c r="E71" s="1"/>
      <c r="F71" s="1"/>
      <c r="G71" s="1"/>
      <c r="H71" s="1"/>
      <c r="I71" s="1"/>
      <c r="J71" s="7"/>
      <c r="K71" s="7"/>
      <c r="L71" s="7"/>
      <c r="N71" s="7"/>
    </row>
    <row r="72" spans="2:14" ht="21" customHeight="1" x14ac:dyDescent="0.4">
      <c r="C72" s="1"/>
      <c r="D72" s="1"/>
      <c r="E72" s="1"/>
      <c r="F72" s="1"/>
      <c r="G72" s="4"/>
      <c r="J72" s="1"/>
      <c r="K72" s="1"/>
      <c r="L72" s="1"/>
      <c r="N72" s="1"/>
    </row>
    <row r="73" spans="2:14" ht="21" customHeight="1" x14ac:dyDescent="0.4">
      <c r="C73" s="62"/>
      <c r="D73" s="62"/>
      <c r="E73" s="1"/>
      <c r="F73" s="1"/>
      <c r="G73" s="4"/>
      <c r="J73" s="1"/>
      <c r="K73" s="1"/>
      <c r="L73" s="1"/>
      <c r="N73" s="1"/>
    </row>
    <row r="74" spans="2:14" ht="21" customHeight="1" x14ac:dyDescent="0.4">
      <c r="B74" s="24"/>
      <c r="C74" s="57"/>
      <c r="D74" s="58"/>
      <c r="E74" s="4"/>
      <c r="F74" s="4"/>
      <c r="G74" s="4"/>
      <c r="H74" s="59"/>
      <c r="I74" s="59"/>
      <c r="J74" s="4"/>
      <c r="K74" s="4"/>
      <c r="L74" s="4"/>
      <c r="N74" s="1"/>
    </row>
    <row r="75" spans="2:14" ht="21" customHeight="1" x14ac:dyDescent="0.4">
      <c r="B75" s="38"/>
      <c r="C75" s="27"/>
      <c r="D75" s="38"/>
      <c r="E75" s="38"/>
      <c r="F75" s="38"/>
      <c r="G75" s="60"/>
      <c r="H75" s="27"/>
      <c r="I75" s="27"/>
      <c r="J75" s="38"/>
      <c r="K75" s="38"/>
      <c r="L75" s="38"/>
      <c r="N75" s="1"/>
    </row>
    <row r="76" spans="2:14" ht="21" customHeight="1" x14ac:dyDescent="0.4">
      <c r="C76" s="1"/>
      <c r="D76" s="1"/>
      <c r="G76" s="4"/>
      <c r="J76" s="1"/>
      <c r="K76" s="1"/>
      <c r="L76" s="1"/>
      <c r="N76" s="1"/>
    </row>
    <row r="77" spans="2:14" ht="21" customHeight="1" x14ac:dyDescent="0.4">
      <c r="C77" s="1"/>
      <c r="D77" s="1"/>
      <c r="G77" s="4"/>
      <c r="J77" s="1"/>
      <c r="K77" s="1"/>
      <c r="L77" s="1"/>
      <c r="N77" s="1"/>
    </row>
    <row r="78" spans="2:14" ht="21" customHeight="1" x14ac:dyDescent="0.4">
      <c r="C78" s="1"/>
      <c r="D78" s="1"/>
      <c r="G78" s="4"/>
      <c r="J78" s="1"/>
      <c r="K78" s="1"/>
      <c r="L78" s="1"/>
      <c r="N78" s="1"/>
    </row>
    <row r="79" spans="2:14" ht="100.15" customHeight="1" x14ac:dyDescent="0.4">
      <c r="C79" s="61"/>
      <c r="D79" s="1"/>
      <c r="E79" s="7"/>
      <c r="F79" s="7"/>
      <c r="G79" s="4"/>
      <c r="J79" s="1"/>
      <c r="K79" s="1"/>
      <c r="L79" s="1"/>
      <c r="N79" s="1"/>
    </row>
    <row r="80" spans="2:14" ht="21" customHeight="1" x14ac:dyDescent="0.4">
      <c r="B80" s="38"/>
      <c r="C80" s="27"/>
      <c r="D80" s="38"/>
      <c r="E80" s="38"/>
      <c r="F80" s="38"/>
      <c r="G80" s="60"/>
      <c r="H80" s="27"/>
      <c r="I80" s="27"/>
      <c r="J80" s="38"/>
      <c r="K80" s="38"/>
      <c r="L80" s="38"/>
      <c r="N80" s="1"/>
    </row>
    <row r="81" spans="2:14" ht="21" customHeight="1" x14ac:dyDescent="0.4">
      <c r="D81" s="1"/>
      <c r="E81" s="24"/>
      <c r="F81" s="24"/>
      <c r="G81" s="4"/>
      <c r="J81" s="7"/>
      <c r="K81" s="7"/>
      <c r="L81" s="7"/>
      <c r="N81" s="1"/>
    </row>
    <row r="82" spans="2:14" ht="21" customHeight="1" x14ac:dyDescent="0.4">
      <c r="C82" s="1"/>
      <c r="D82" s="1"/>
      <c r="G82" s="4"/>
      <c r="J82" s="1"/>
      <c r="K82" s="1"/>
      <c r="L82" s="1"/>
      <c r="N82" s="1"/>
    </row>
    <row r="83" spans="2:14" ht="21" customHeight="1" x14ac:dyDescent="0.4">
      <c r="C83" s="1"/>
      <c r="D83" s="1"/>
      <c r="G83" s="4"/>
      <c r="J83" s="1"/>
      <c r="K83" s="1"/>
      <c r="L83" s="1"/>
      <c r="N83" s="1"/>
    </row>
    <row r="84" spans="2:14" ht="21" customHeight="1" x14ac:dyDescent="0.4">
      <c r="C84" s="1"/>
      <c r="D84" s="1"/>
      <c r="G84" s="4"/>
      <c r="J84" s="1"/>
      <c r="K84" s="1"/>
      <c r="L84" s="1"/>
      <c r="N84" s="1"/>
    </row>
    <row r="85" spans="2:14" ht="100.15" customHeight="1" x14ac:dyDescent="0.4">
      <c r="C85" s="61"/>
      <c r="D85" s="1"/>
      <c r="E85" s="7"/>
      <c r="F85" s="7"/>
      <c r="G85" s="4"/>
      <c r="J85" s="1"/>
      <c r="K85" s="1"/>
      <c r="L85" s="1"/>
      <c r="N85" s="1"/>
    </row>
    <row r="86" spans="2:14" ht="18.75" x14ac:dyDescent="0.4">
      <c r="B86" s="38"/>
      <c r="C86" s="27"/>
      <c r="D86" s="38"/>
      <c r="E86" s="60"/>
      <c r="F86" s="60"/>
      <c r="G86" s="38"/>
      <c r="H86" s="27"/>
      <c r="I86" s="27"/>
      <c r="J86" s="38"/>
      <c r="K86" s="38"/>
      <c r="L86" s="38"/>
      <c r="M86" s="1"/>
    </row>
    <row r="87" spans="2:14" ht="18.75" x14ac:dyDescent="0.4">
      <c r="C87" s="1"/>
      <c r="D87" s="1"/>
      <c r="G87" s="4"/>
      <c r="H87" s="1"/>
      <c r="I87" s="1"/>
      <c r="J87" s="1"/>
      <c r="K87" s="1"/>
      <c r="L87" s="1"/>
      <c r="M87" s="1"/>
    </row>
    <row r="88" spans="2:14" ht="18.75" x14ac:dyDescent="0.4">
      <c r="C88" s="1"/>
      <c r="D88" s="1"/>
      <c r="G88" s="4"/>
      <c r="H88" s="1"/>
      <c r="I88" s="1"/>
      <c r="J88" s="1"/>
      <c r="K88" s="1"/>
      <c r="L88" s="1"/>
      <c r="M88" s="1"/>
    </row>
    <row r="89" spans="2:14" ht="18.75" x14ac:dyDescent="0.4">
      <c r="C89" s="1"/>
      <c r="D89" s="1"/>
      <c r="G89" s="4"/>
      <c r="H89" s="1"/>
      <c r="I89" s="1"/>
      <c r="J89" s="1"/>
      <c r="K89" s="1"/>
      <c r="L89" s="1"/>
      <c r="M89" s="1"/>
    </row>
    <row r="90" spans="2:14" ht="18.75" x14ac:dyDescent="0.4">
      <c r="C90" s="1"/>
      <c r="D90" s="1"/>
      <c r="G90" s="4"/>
      <c r="H90" s="1"/>
      <c r="I90" s="1"/>
      <c r="J90" s="1"/>
      <c r="K90" s="1"/>
      <c r="L90" s="1"/>
      <c r="M90" s="1"/>
    </row>
    <row r="91" spans="2:14" ht="18.75" x14ac:dyDescent="0.4">
      <c r="C91" s="1"/>
      <c r="D91" s="1"/>
      <c r="G91" s="4"/>
      <c r="H91" s="1"/>
      <c r="I91" s="1"/>
      <c r="J91" s="1"/>
      <c r="K91" s="1"/>
      <c r="L91" s="1"/>
      <c r="M91" s="1"/>
    </row>
    <row r="92" spans="2:14" ht="18.75" x14ac:dyDescent="0.4">
      <c r="C92" s="1"/>
      <c r="D92" s="1"/>
      <c r="G92" s="4"/>
      <c r="H92" s="1"/>
      <c r="I92" s="1"/>
      <c r="J92" s="1"/>
      <c r="K92" s="1"/>
      <c r="L92" s="1"/>
      <c r="M92" s="1"/>
    </row>
    <row r="93" spans="2:14" ht="100.15" customHeight="1" x14ac:dyDescent="0.4">
      <c r="C93" s="61"/>
      <c r="D93" s="1"/>
      <c r="E93" s="7"/>
      <c r="F93" s="7"/>
      <c r="G93" s="4"/>
      <c r="J93" s="1"/>
      <c r="K93" s="1"/>
      <c r="L93" s="1"/>
      <c r="M93" s="1"/>
    </row>
    <row r="94" spans="2:14" ht="21" customHeight="1" x14ac:dyDescent="0.4">
      <c r="C94" s="1"/>
      <c r="D94" s="1"/>
      <c r="E94" s="1"/>
      <c r="F94" s="1"/>
      <c r="G94" s="4"/>
      <c r="H94" s="1"/>
      <c r="I94" s="1"/>
      <c r="J94" s="7"/>
      <c r="K94" s="7"/>
      <c r="L94" s="7"/>
    </row>
    <row r="95" spans="2:14" ht="21" customHeight="1" x14ac:dyDescent="0.4">
      <c r="C95" s="1"/>
      <c r="D95" s="1"/>
      <c r="E95" s="1"/>
      <c r="F95" s="1"/>
      <c r="G95" s="1"/>
      <c r="H95" s="1"/>
      <c r="I95" s="1"/>
      <c r="J95" s="7"/>
      <c r="K95" s="7"/>
      <c r="L95" s="7"/>
      <c r="N95" s="7"/>
    </row>
    <row r="96" spans="2:14" ht="18" customHeight="1" x14ac:dyDescent="0.4">
      <c r="C96" s="4"/>
      <c r="D96" s="1"/>
      <c r="E96" s="1"/>
      <c r="F96" s="1"/>
      <c r="G96" s="1"/>
      <c r="H96" s="1"/>
      <c r="I96" s="1"/>
      <c r="J96" s="7"/>
      <c r="K96" s="7"/>
      <c r="L96" s="7"/>
      <c r="N96" s="7"/>
    </row>
    <row r="97" spans="3:15" ht="18" customHeight="1" x14ac:dyDescent="0.4">
      <c r="C97" s="4"/>
      <c r="D97" s="1"/>
      <c r="E97" s="1"/>
      <c r="F97" s="1"/>
      <c r="G97" s="1"/>
      <c r="H97" s="1"/>
      <c r="I97" s="1"/>
      <c r="J97" s="7"/>
      <c r="K97" s="7"/>
      <c r="L97" s="7"/>
      <c r="N97" s="7"/>
    </row>
    <row r="98" spans="3:15" ht="18" customHeight="1" x14ac:dyDescent="0.4">
      <c r="C98" s="4"/>
      <c r="D98" s="1"/>
      <c r="E98" s="1"/>
      <c r="F98" s="1"/>
      <c r="G98" s="1"/>
      <c r="H98" s="1"/>
      <c r="I98" s="1"/>
      <c r="J98" s="7"/>
      <c r="K98" s="7"/>
      <c r="L98" s="7"/>
      <c r="N98" s="7"/>
    </row>
    <row r="99" spans="3:15" ht="18" customHeight="1" x14ac:dyDescent="0.4">
      <c r="C99" s="4"/>
      <c r="D99" s="1"/>
      <c r="E99" s="1"/>
      <c r="F99" s="1"/>
      <c r="G99" s="1"/>
      <c r="H99" s="1"/>
      <c r="I99" s="1"/>
      <c r="J99" s="7"/>
      <c r="K99" s="7"/>
      <c r="L99" s="7"/>
      <c r="N99" s="7"/>
    </row>
    <row r="100" spans="3:15" ht="18" customHeight="1" x14ac:dyDescent="0.4">
      <c r="C100" s="4"/>
      <c r="D100" s="1"/>
      <c r="E100" s="1"/>
      <c r="F100" s="1"/>
      <c r="G100" s="1"/>
      <c r="H100" s="1"/>
      <c r="I100" s="1"/>
      <c r="J100" s="7"/>
      <c r="K100" s="7"/>
      <c r="L100" s="7"/>
      <c r="N100" s="7"/>
    </row>
    <row r="101" spans="3:15" ht="21" customHeight="1" x14ac:dyDescent="0.4">
      <c r="C101" s="1"/>
      <c r="D101" s="1"/>
      <c r="E101" s="1"/>
      <c r="F101" s="1"/>
      <c r="G101" s="4"/>
      <c r="H101" s="1"/>
      <c r="I101" s="1"/>
      <c r="J101" s="7"/>
      <c r="K101" s="7"/>
      <c r="L101" s="7"/>
      <c r="M101" s="1"/>
      <c r="N101" s="1"/>
    </row>
    <row r="102" spans="3:15" ht="21" customHeight="1" x14ac:dyDescent="0.4">
      <c r="C102" s="1"/>
      <c r="D102" s="1"/>
      <c r="E102" s="1"/>
      <c r="F102" s="1"/>
      <c r="G102" s="4"/>
      <c r="H102" s="1"/>
      <c r="I102" s="1"/>
      <c r="J102" s="7"/>
      <c r="K102" s="7"/>
      <c r="L102" s="7"/>
      <c r="M102" s="1"/>
      <c r="N102" s="1"/>
    </row>
    <row r="103" spans="3:15" ht="21" customHeight="1" x14ac:dyDescent="0.4">
      <c r="C103" s="1"/>
      <c r="D103" s="1"/>
      <c r="E103" s="1"/>
      <c r="F103" s="1"/>
      <c r="G103" s="4"/>
      <c r="H103" s="1"/>
      <c r="I103" s="1"/>
      <c r="J103" s="1"/>
      <c r="K103" s="1"/>
      <c r="L103" s="1"/>
      <c r="M103" s="1"/>
      <c r="N103" s="1"/>
    </row>
    <row r="104" spans="3:15" ht="21" customHeight="1" x14ac:dyDescent="0.35">
      <c r="C104" s="62"/>
      <c r="D104" s="62"/>
      <c r="E104" s="63"/>
      <c r="F104" s="63"/>
      <c r="G104" s="21"/>
      <c r="H104" s="21"/>
      <c r="I104" s="21"/>
      <c r="J104" s="21"/>
      <c r="K104" s="21"/>
      <c r="L104" s="21"/>
      <c r="M104" s="1"/>
      <c r="N104" s="1"/>
      <c r="O104" s="21"/>
    </row>
    <row r="105" spans="3:15" ht="21" customHeight="1" x14ac:dyDescent="0.4">
      <c r="C105" s="64"/>
      <c r="D105" s="64"/>
      <c r="E105" s="65"/>
      <c r="F105" s="65"/>
      <c r="G105" s="66"/>
      <c r="H105" s="22"/>
      <c r="I105" s="22"/>
      <c r="J105" s="67"/>
      <c r="K105" s="67"/>
      <c r="L105" s="67"/>
      <c r="M105" s="1"/>
      <c r="N105" s="1"/>
      <c r="O105" s="22"/>
    </row>
    <row r="106" spans="3:15" ht="21" customHeight="1" x14ac:dyDescent="0.4">
      <c r="C106" s="64"/>
      <c r="D106" s="64"/>
      <c r="E106" s="4"/>
      <c r="F106" s="4"/>
      <c r="G106" s="66"/>
      <c r="H106" s="22"/>
      <c r="I106" s="22"/>
      <c r="J106" s="1"/>
      <c r="K106" s="1"/>
      <c r="L106" s="1"/>
      <c r="M106" s="1"/>
      <c r="N106" s="1"/>
      <c r="O106" s="22"/>
    </row>
    <row r="107" spans="3:15" ht="21" customHeight="1" x14ac:dyDescent="0.4">
      <c r="C107" s="64"/>
      <c r="D107" s="64"/>
      <c r="E107" s="4"/>
      <c r="F107" s="4"/>
      <c r="G107" s="66"/>
      <c r="H107" s="22"/>
      <c r="I107" s="22"/>
      <c r="J107" s="1"/>
      <c r="K107" s="1"/>
      <c r="L107" s="1"/>
      <c r="M107" s="1"/>
      <c r="N107" s="1"/>
      <c r="O107" s="22"/>
    </row>
    <row r="108" spans="3:15" ht="21" customHeight="1" x14ac:dyDescent="0.4">
      <c r="C108" s="1"/>
      <c r="D108" s="1"/>
      <c r="E108" s="68"/>
      <c r="F108" s="68"/>
      <c r="G108" s="4"/>
      <c r="H108" s="17"/>
      <c r="I108" s="17"/>
      <c r="J108" s="1"/>
      <c r="K108" s="1"/>
      <c r="L108" s="1"/>
      <c r="M108" s="1"/>
      <c r="N108" s="1"/>
      <c r="O108" s="17"/>
    </row>
    <row r="109" spans="3:15" ht="21" customHeight="1" x14ac:dyDescent="0.4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3:15" ht="21" customHeight="1" x14ac:dyDescent="0.4">
      <c r="C110" s="69"/>
      <c r="D110" s="69"/>
      <c r="E110" s="70"/>
      <c r="F110" s="70"/>
      <c r="G110" s="71"/>
      <c r="H110" s="70"/>
      <c r="I110" s="70"/>
      <c r="J110" s="69"/>
      <c r="K110" s="69"/>
      <c r="L110" s="69"/>
      <c r="N110" s="1"/>
    </row>
    <row r="111" spans="3:15" ht="21" customHeight="1" x14ac:dyDescent="0.4">
      <c r="C111" s="1"/>
      <c r="D111" s="1"/>
      <c r="E111" s="7"/>
      <c r="F111" s="7"/>
      <c r="G111" s="4"/>
      <c r="J111" s="1"/>
      <c r="K111" s="1"/>
      <c r="L111" s="1"/>
      <c r="M111" s="1"/>
      <c r="N111" s="1"/>
    </row>
    <row r="112" spans="3:15" ht="21" customHeight="1" x14ac:dyDescent="0.4">
      <c r="C112" s="1"/>
      <c r="D112" s="1"/>
      <c r="E112" s="7"/>
      <c r="F112" s="7"/>
      <c r="G112" s="4"/>
      <c r="J112" s="1"/>
      <c r="K112" s="1"/>
      <c r="L112" s="1"/>
      <c r="M112" s="1"/>
      <c r="N112" s="1"/>
    </row>
    <row r="113" spans="3:14" ht="21" customHeight="1" x14ac:dyDescent="0.4">
      <c r="C113" s="1"/>
      <c r="D113" s="1"/>
      <c r="E113" s="7"/>
      <c r="F113" s="7"/>
      <c r="G113" s="4"/>
      <c r="J113" s="1"/>
      <c r="K113" s="1"/>
      <c r="L113" s="1"/>
      <c r="M113" s="1"/>
      <c r="N113" s="1"/>
    </row>
    <row r="114" spans="3:14" ht="21" customHeight="1" x14ac:dyDescent="0.4">
      <c r="C114" s="1"/>
      <c r="D114" s="1"/>
      <c r="E114" s="7"/>
      <c r="F114" s="7"/>
      <c r="G114" s="4"/>
      <c r="J114" s="1"/>
      <c r="K114" s="1"/>
      <c r="L114" s="1"/>
      <c r="M114" s="1"/>
      <c r="N114" s="1"/>
    </row>
    <row r="115" spans="3:14" ht="21" customHeight="1" x14ac:dyDescent="0.4">
      <c r="C115" s="1"/>
      <c r="D115" s="1"/>
      <c r="E115" s="7"/>
      <c r="F115" s="7"/>
      <c r="G115" s="4"/>
      <c r="J115" s="1"/>
      <c r="K115" s="1"/>
      <c r="L115" s="1"/>
      <c r="M115" s="1"/>
      <c r="N115" s="1"/>
    </row>
    <row r="116" spans="3:14" ht="21" customHeight="1" x14ac:dyDescent="0.4">
      <c r="C116" s="1"/>
      <c r="D116" s="1"/>
      <c r="E116" s="7"/>
      <c r="F116" s="7"/>
      <c r="G116" s="4"/>
      <c r="J116" s="1"/>
      <c r="K116" s="1"/>
      <c r="L116" s="1"/>
      <c r="M116" s="1"/>
      <c r="N116" s="1"/>
    </row>
    <row r="117" spans="3:14" ht="21" customHeight="1" x14ac:dyDescent="0.4">
      <c r="C117" s="1"/>
      <c r="D117" s="1"/>
      <c r="E117" s="7"/>
      <c r="F117" s="7"/>
      <c r="G117" s="4"/>
      <c r="J117" s="1"/>
      <c r="K117" s="1"/>
      <c r="L117" s="1"/>
      <c r="M117" s="1"/>
      <c r="N117" s="1"/>
    </row>
    <row r="118" spans="3:14" ht="21" customHeight="1" x14ac:dyDescent="0.4">
      <c r="C118" s="1"/>
      <c r="D118" s="1"/>
      <c r="E118" s="7"/>
      <c r="F118" s="7"/>
      <c r="G118" s="4"/>
      <c r="J118" s="1"/>
      <c r="K118" s="1"/>
      <c r="L118" s="1"/>
      <c r="M118" s="1"/>
      <c r="N118" s="1"/>
    </row>
    <row r="119" spans="3:14" ht="21" customHeight="1" x14ac:dyDescent="0.4">
      <c r="C119" s="1"/>
      <c r="D119" s="1"/>
      <c r="E119" s="7"/>
      <c r="F119" s="7"/>
      <c r="G119" s="4"/>
      <c r="J119" s="1"/>
      <c r="K119" s="1"/>
      <c r="L119" s="1"/>
      <c r="M119" s="1"/>
      <c r="N119" s="1"/>
    </row>
    <row r="120" spans="3:14" ht="21" customHeight="1" x14ac:dyDescent="0.4">
      <c r="C120" s="1"/>
      <c r="D120" s="1"/>
      <c r="E120" s="1"/>
      <c r="F120" s="1"/>
      <c r="G120" s="4"/>
      <c r="H120" s="1"/>
      <c r="I120" s="1"/>
      <c r="J120" s="7"/>
      <c r="K120" s="7"/>
      <c r="L120" s="7"/>
      <c r="M120" s="1"/>
      <c r="N120" s="1"/>
    </row>
  </sheetData>
  <sheetProtection algorithmName="SHA-512" hashValue="BPzdtptS3Q/PCZVRb+S22oZfXHef9GXDdlbyasAAlFFye3h4Hv7RvkkTgOy1L1PiCzEHShy6Gs4deljosO1l4Q==" saltValue="hLxjEAPXb+LDYDu0vOTPjA==" spinCount="100000" sheet="1" objects="1" scenarios="1" selectLockedCells="1"/>
  <mergeCells count="9">
    <mergeCell ref="E25:F25"/>
    <mergeCell ref="J1:K1"/>
    <mergeCell ref="E23:E24"/>
    <mergeCell ref="B5:B7"/>
    <mergeCell ref="B8:B10"/>
    <mergeCell ref="C2:D2"/>
    <mergeCell ref="C5:D6"/>
    <mergeCell ref="C8:D9"/>
    <mergeCell ref="E18:F18"/>
  </mergeCells>
  <phoneticPr fontId="1"/>
  <dataValidations count="5">
    <dataValidation type="list" allowBlank="1" showInputMessage="1" showErrorMessage="1" sqref="H11:H17 H19:H23" xr:uid="{A694BA5A-EFAA-4B87-917E-B1C7194CBA9A}">
      <formula1>$M$4:$M$5</formula1>
    </dataValidation>
    <dataValidation type="list" allowBlank="1" showInputMessage="1" showErrorMessage="1" sqref="H25 H18" xr:uid="{00000000-0002-0000-0000-000001000000}">
      <formula1>$M$4:$M$13</formula1>
    </dataValidation>
    <dataValidation type="list" allowBlank="1" showInputMessage="1" showErrorMessage="1" sqref="H27" xr:uid="{00000000-0002-0000-0000-000002000000}">
      <formula1>$N$4:$N$5</formula1>
    </dataValidation>
    <dataValidation type="list" allowBlank="1" showInputMessage="1" showErrorMessage="1" sqref="H28:H29" xr:uid="{00000000-0002-0000-0000-000003000000}">
      <formula1>$P$4:$P$5</formula1>
    </dataValidation>
    <dataValidation type="list" allowBlank="1" showInputMessage="1" showErrorMessage="1" sqref="H6 H9" xr:uid="{200FECF5-674D-49F2-A4B8-D1E6A2F18F01}">
      <formula1>"0,5"</formula1>
    </dataValidation>
  </dataValidations>
  <pageMargins left="0.70866141732283472" right="0.31496062992125984" top="0.74803149606299213" bottom="0.55118110236220474" header="0.31496062992125984" footer="0.31496062992125984"/>
  <pageSetup paperSize="9" scale="78" orientation="portrait" r:id="rId1"/>
  <rowBreaks count="4" manualBreakCount="4">
    <brk id="43" min="1" max="6" man="1"/>
    <brk id="72" min="1" max="6" man="1"/>
    <brk id="101" min="1" max="7" man="1"/>
    <brk id="108" min="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20"/>
  <sheetViews>
    <sheetView showGridLines="0" view="pageBreakPreview" zoomScale="85" zoomScaleNormal="85" zoomScaleSheetLayoutView="85" workbookViewId="0">
      <selection activeCell="F5" sqref="F5"/>
    </sheetView>
  </sheetViews>
  <sheetFormatPr defaultRowHeight="21" customHeight="1" x14ac:dyDescent="0.4"/>
  <cols>
    <col min="1" max="1" width="4.25" bestFit="1" customWidth="1"/>
    <col min="2" max="2" width="4.625" customWidth="1"/>
    <col min="3" max="3" width="14.625" customWidth="1"/>
    <col min="4" max="4" width="12.625" customWidth="1"/>
    <col min="5" max="5" width="17.625" customWidth="1"/>
    <col min="6" max="6" width="15.625" customWidth="1"/>
    <col min="7" max="8" width="6.625" customWidth="1"/>
    <col min="9" max="9" width="7" hidden="1" customWidth="1"/>
    <col min="10" max="10" width="19.625" customWidth="1"/>
    <col min="11" max="11" width="1" customWidth="1"/>
    <col min="12" max="12" width="4.25" customWidth="1"/>
    <col min="13" max="16" width="4.625" hidden="1" customWidth="1"/>
  </cols>
  <sheetData>
    <row r="1" spans="1:16" ht="30" customHeight="1" x14ac:dyDescent="0.4">
      <c r="B1" s="75" t="s">
        <v>70</v>
      </c>
      <c r="D1" s="2"/>
      <c r="J1" s="324" t="str">
        <f>IF($H$32&gt;=41,"★★★★★",IF($H$32&gt;=31,"★★★★",IF($H$32&gt;=21,"★★★",IF($H$32&gt;=11,"★★",IF($H$32&gt;=0,"★")))))</f>
        <v>★</v>
      </c>
      <c r="K1" s="324"/>
      <c r="L1" s="256"/>
    </row>
    <row r="2" spans="1:16" ht="30" customHeight="1" thickBot="1" x14ac:dyDescent="0.45">
      <c r="B2" s="75"/>
      <c r="C2" s="333"/>
      <c r="D2" s="333"/>
      <c r="J2" s="269"/>
      <c r="K2" s="256"/>
      <c r="L2" s="256"/>
    </row>
    <row r="3" spans="1:16" ht="21" customHeight="1" thickTop="1" x14ac:dyDescent="0.4">
      <c r="A3" s="232" t="s">
        <v>156</v>
      </c>
      <c r="B3" s="23"/>
      <c r="C3" s="41" t="s">
        <v>28</v>
      </c>
      <c r="D3" s="40"/>
      <c r="E3" s="80" t="s">
        <v>18</v>
      </c>
      <c r="F3" s="79"/>
      <c r="G3" s="5" t="s">
        <v>15</v>
      </c>
      <c r="H3" s="95" t="s">
        <v>17</v>
      </c>
      <c r="I3" s="206" t="s">
        <v>155</v>
      </c>
      <c r="J3" s="257" t="s">
        <v>16</v>
      </c>
      <c r="K3" s="247"/>
      <c r="L3" s="247"/>
      <c r="N3" s="1"/>
    </row>
    <row r="4" spans="1:16" ht="21" customHeight="1" x14ac:dyDescent="0.4">
      <c r="B4" s="73" t="s">
        <v>92</v>
      </c>
      <c r="C4" s="39"/>
      <c r="D4" s="27"/>
      <c r="E4" s="38"/>
      <c r="F4" s="38"/>
      <c r="G4" s="90"/>
      <c r="H4" s="96">
        <f>MIN(40,MIN(15,SUM(H11:H25))+MAX(SUM(H5:H7),SUM(H8:H10)))</f>
        <v>0</v>
      </c>
      <c r="I4" s="96">
        <f>MIN(15,SUM(I11:I25))+MAX(SUM(I5:I7),SUM(I8:I10))</f>
        <v>0</v>
      </c>
      <c r="J4" s="258" t="s">
        <v>60</v>
      </c>
      <c r="K4" s="273"/>
      <c r="L4" s="248"/>
      <c r="M4" s="190">
        <v>0</v>
      </c>
      <c r="N4" s="190">
        <v>0</v>
      </c>
      <c r="O4" s="190">
        <v>0</v>
      </c>
      <c r="P4" s="190">
        <v>0</v>
      </c>
    </row>
    <row r="5" spans="1:16" ht="21" customHeight="1" x14ac:dyDescent="0.4">
      <c r="A5">
        <v>1</v>
      </c>
      <c r="B5" s="327" t="s">
        <v>45</v>
      </c>
      <c r="C5" s="334" t="s">
        <v>96</v>
      </c>
      <c r="D5" s="335"/>
      <c r="E5" s="236" t="s">
        <v>93</v>
      </c>
      <c r="F5" s="309">
        <v>1</v>
      </c>
      <c r="G5" s="91">
        <v>15</v>
      </c>
      <c r="H5" s="97">
        <f>IF(F5="",0,IF(F5&gt;1,0,ROUNDDOWN(MIN(15,(1-F5)*30),0)))</f>
        <v>0</v>
      </c>
      <c r="I5" s="203"/>
      <c r="J5" s="259" t="s">
        <v>54</v>
      </c>
      <c r="K5" s="252"/>
      <c r="L5" s="252"/>
      <c r="M5" s="190">
        <v>1</v>
      </c>
      <c r="N5" s="190">
        <v>2</v>
      </c>
      <c r="O5" s="190">
        <v>5</v>
      </c>
      <c r="P5" s="190">
        <v>4</v>
      </c>
    </row>
    <row r="6" spans="1:16" ht="21" customHeight="1" x14ac:dyDescent="0.4">
      <c r="B6" s="328"/>
      <c r="C6" s="336"/>
      <c r="D6" s="337"/>
      <c r="E6" s="240" t="s">
        <v>159</v>
      </c>
      <c r="F6" s="235" t="s">
        <v>157</v>
      </c>
      <c r="G6" s="233">
        <v>5</v>
      </c>
      <c r="H6" s="308">
        <v>0</v>
      </c>
      <c r="I6" s="234"/>
      <c r="J6" s="260"/>
      <c r="K6" s="246"/>
      <c r="L6" s="246"/>
      <c r="M6" s="190">
        <v>2</v>
      </c>
      <c r="N6" s="190">
        <v>4</v>
      </c>
      <c r="O6" s="190"/>
      <c r="P6" s="190"/>
    </row>
    <row r="7" spans="1:16" ht="21" customHeight="1" x14ac:dyDescent="0.4">
      <c r="A7">
        <v>2</v>
      </c>
      <c r="B7" s="329"/>
      <c r="C7" s="15" t="s">
        <v>97</v>
      </c>
      <c r="D7" s="3"/>
      <c r="E7" s="80" t="s">
        <v>94</v>
      </c>
      <c r="F7" s="309">
        <v>1</v>
      </c>
      <c r="G7" s="91">
        <v>10</v>
      </c>
      <c r="H7" s="97">
        <f>IF(F7="",0,IF(F7&gt;1,0,ROUNDDOWN(MIN(10,(1-F7)*20),0)))</f>
        <v>0</v>
      </c>
      <c r="I7" s="97"/>
      <c r="J7" s="259" t="s">
        <v>55</v>
      </c>
      <c r="K7" s="252"/>
      <c r="L7" s="252"/>
      <c r="M7" s="190">
        <v>3</v>
      </c>
      <c r="N7" s="190">
        <v>6</v>
      </c>
    </row>
    <row r="8" spans="1:16" ht="21" customHeight="1" x14ac:dyDescent="0.4">
      <c r="A8">
        <v>3</v>
      </c>
      <c r="B8" s="330" t="s">
        <v>46</v>
      </c>
      <c r="C8" s="334" t="s">
        <v>96</v>
      </c>
      <c r="D8" s="335"/>
      <c r="E8" s="236" t="s">
        <v>95</v>
      </c>
      <c r="F8" s="309"/>
      <c r="G8" s="91">
        <v>15</v>
      </c>
      <c r="H8" s="97">
        <f>IF(F8="",0,IF(F8&gt;1,0,ROUNDDOWN(MIN(15,(1-F8)*30),0)))</f>
        <v>0</v>
      </c>
      <c r="I8" s="203"/>
      <c r="J8" s="261" t="s">
        <v>55</v>
      </c>
      <c r="K8" s="252"/>
      <c r="L8" s="252"/>
      <c r="M8" s="190">
        <v>4</v>
      </c>
      <c r="N8" s="190">
        <v>8</v>
      </c>
    </row>
    <row r="9" spans="1:16" ht="21" customHeight="1" x14ac:dyDescent="0.4">
      <c r="B9" s="331"/>
      <c r="C9" s="336"/>
      <c r="D9" s="337"/>
      <c r="E9" s="240" t="s">
        <v>159</v>
      </c>
      <c r="F9" s="235" t="s">
        <v>157</v>
      </c>
      <c r="G9" s="233">
        <v>5</v>
      </c>
      <c r="H9" s="308">
        <v>0</v>
      </c>
      <c r="I9" s="234"/>
      <c r="J9" s="260"/>
      <c r="K9" s="246"/>
      <c r="L9" s="246"/>
      <c r="M9" s="190">
        <v>5</v>
      </c>
      <c r="N9" s="190">
        <v>10</v>
      </c>
    </row>
    <row r="10" spans="1:16" ht="21" customHeight="1" x14ac:dyDescent="0.4">
      <c r="A10">
        <v>4</v>
      </c>
      <c r="B10" s="332"/>
      <c r="C10" s="15" t="s">
        <v>98</v>
      </c>
      <c r="D10" s="3"/>
      <c r="E10" s="80" t="s">
        <v>88</v>
      </c>
      <c r="F10" s="309"/>
      <c r="G10" s="91">
        <v>10</v>
      </c>
      <c r="H10" s="97">
        <f>IF(F10="",0,IF(F10&gt;0.46,0,ROUNDDOWN(MIN(10,(0.46-F10)/(0.46-0.4)*10),0)))</f>
        <v>0</v>
      </c>
      <c r="I10" s="97"/>
      <c r="J10" s="262" t="s">
        <v>65</v>
      </c>
      <c r="K10" s="245"/>
      <c r="L10" s="245"/>
      <c r="M10" s="190">
        <v>6</v>
      </c>
      <c r="N10" s="1"/>
    </row>
    <row r="11" spans="1:16" ht="21" customHeight="1" x14ac:dyDescent="0.4">
      <c r="A11">
        <v>5</v>
      </c>
      <c r="B11" s="72"/>
      <c r="C11" s="16" t="s">
        <v>0</v>
      </c>
      <c r="D11" s="1"/>
      <c r="E11" s="12" t="s">
        <v>2</v>
      </c>
      <c r="F11" s="18"/>
      <c r="G11" s="92">
        <v>1</v>
      </c>
      <c r="H11" s="308">
        <v>0</v>
      </c>
      <c r="I11" s="97"/>
      <c r="J11" s="263"/>
      <c r="K11" s="244"/>
      <c r="L11" s="244"/>
      <c r="M11" s="190">
        <v>7</v>
      </c>
      <c r="N11" s="1"/>
    </row>
    <row r="12" spans="1:16" ht="21" customHeight="1" x14ac:dyDescent="0.4">
      <c r="A12">
        <v>6</v>
      </c>
      <c r="B12" s="72"/>
      <c r="C12" s="16" t="s">
        <v>29</v>
      </c>
      <c r="D12" s="11"/>
      <c r="E12" s="42" t="s">
        <v>3</v>
      </c>
      <c r="F12" s="9"/>
      <c r="G12" s="5">
        <v>1</v>
      </c>
      <c r="H12" s="308">
        <v>0</v>
      </c>
      <c r="I12" s="97"/>
      <c r="J12" s="263"/>
      <c r="K12" s="244"/>
      <c r="L12" s="244"/>
      <c r="M12" s="190">
        <v>8</v>
      </c>
      <c r="N12" s="1"/>
    </row>
    <row r="13" spans="1:16" ht="21" customHeight="1" x14ac:dyDescent="0.4">
      <c r="A13">
        <v>7</v>
      </c>
      <c r="B13" s="72"/>
      <c r="C13" s="11"/>
      <c r="D13" s="1"/>
      <c r="E13" s="42" t="s">
        <v>130</v>
      </c>
      <c r="F13" s="9"/>
      <c r="G13" s="5">
        <v>1</v>
      </c>
      <c r="H13" s="308">
        <v>0</v>
      </c>
      <c r="I13" s="97"/>
      <c r="J13" s="263"/>
      <c r="K13" s="244"/>
      <c r="L13" s="244"/>
      <c r="M13" s="190"/>
      <c r="N13" s="1"/>
    </row>
    <row r="14" spans="1:16" ht="21" customHeight="1" x14ac:dyDescent="0.4">
      <c r="A14">
        <v>8</v>
      </c>
      <c r="B14" s="72"/>
      <c r="C14" s="11"/>
      <c r="D14" s="1"/>
      <c r="E14" s="42" t="s">
        <v>4</v>
      </c>
      <c r="F14" s="9"/>
      <c r="G14" s="5">
        <v>1</v>
      </c>
      <c r="H14" s="308">
        <v>0</v>
      </c>
      <c r="I14" s="97"/>
      <c r="J14" s="263"/>
      <c r="K14" s="244"/>
      <c r="L14" s="244"/>
      <c r="M14" s="190"/>
      <c r="N14" s="1"/>
    </row>
    <row r="15" spans="1:16" ht="21" customHeight="1" x14ac:dyDescent="0.4">
      <c r="A15">
        <v>9</v>
      </c>
      <c r="B15" s="72"/>
      <c r="C15" s="11"/>
      <c r="D15" s="1"/>
      <c r="E15" s="42" t="s">
        <v>5</v>
      </c>
      <c r="F15" s="9"/>
      <c r="G15" s="5">
        <v>1</v>
      </c>
      <c r="H15" s="308">
        <v>0</v>
      </c>
      <c r="I15" s="97"/>
      <c r="J15" s="263"/>
      <c r="K15" s="244"/>
      <c r="L15" s="244"/>
      <c r="N15" s="1"/>
    </row>
    <row r="16" spans="1:16" ht="21" customHeight="1" x14ac:dyDescent="0.4">
      <c r="A16">
        <v>10</v>
      </c>
      <c r="B16" s="72"/>
      <c r="C16" s="11"/>
      <c r="D16" s="1"/>
      <c r="E16" s="42" t="s">
        <v>6</v>
      </c>
      <c r="F16" s="9"/>
      <c r="G16" s="5">
        <v>1</v>
      </c>
      <c r="H16" s="308">
        <v>0</v>
      </c>
      <c r="I16" s="97"/>
      <c r="J16" s="263"/>
      <c r="K16" s="244"/>
      <c r="L16" s="244"/>
      <c r="N16" s="1"/>
    </row>
    <row r="17" spans="1:14" ht="21" customHeight="1" x14ac:dyDescent="0.4">
      <c r="A17">
        <v>11</v>
      </c>
      <c r="B17" s="72"/>
      <c r="C17" s="11"/>
      <c r="D17" s="1"/>
      <c r="E17" s="42" t="s">
        <v>7</v>
      </c>
      <c r="F17" s="9"/>
      <c r="G17" s="5">
        <v>1</v>
      </c>
      <c r="H17" s="308">
        <v>0</v>
      </c>
      <c r="I17" s="97"/>
      <c r="J17" s="263"/>
      <c r="K17" s="244"/>
      <c r="L17" s="244"/>
      <c r="N17" s="1"/>
    </row>
    <row r="18" spans="1:14" ht="21" customHeight="1" x14ac:dyDescent="0.4">
      <c r="A18">
        <v>12</v>
      </c>
      <c r="B18" s="72"/>
      <c r="C18" s="12"/>
      <c r="D18" s="13"/>
      <c r="E18" s="354" t="s">
        <v>56</v>
      </c>
      <c r="F18" s="355"/>
      <c r="G18" s="5">
        <v>1</v>
      </c>
      <c r="H18" s="310">
        <v>0</v>
      </c>
      <c r="I18" s="97"/>
      <c r="J18" s="239" t="s">
        <v>57</v>
      </c>
      <c r="K18" s="244"/>
      <c r="L18" s="244"/>
      <c r="N18" s="1"/>
    </row>
    <row r="19" spans="1:14" ht="21" customHeight="1" x14ac:dyDescent="0.4">
      <c r="A19">
        <v>13</v>
      </c>
      <c r="B19" s="72"/>
      <c r="C19" s="11" t="s">
        <v>1</v>
      </c>
      <c r="D19" s="7"/>
      <c r="E19" s="42" t="s">
        <v>8</v>
      </c>
      <c r="F19" s="14"/>
      <c r="G19" s="92">
        <v>1</v>
      </c>
      <c r="H19" s="308">
        <v>0</v>
      </c>
      <c r="I19" s="97"/>
      <c r="J19" s="264"/>
      <c r="K19" s="244"/>
      <c r="L19" s="244"/>
      <c r="N19" s="1"/>
    </row>
    <row r="20" spans="1:14" ht="21" customHeight="1" x14ac:dyDescent="0.4">
      <c r="A20">
        <v>14</v>
      </c>
      <c r="B20" s="72"/>
      <c r="C20" s="11" t="s">
        <v>29</v>
      </c>
      <c r="D20" s="1"/>
      <c r="E20" s="42" t="s">
        <v>132</v>
      </c>
      <c r="F20" s="9"/>
      <c r="G20" s="5">
        <v>1</v>
      </c>
      <c r="H20" s="308">
        <v>0</v>
      </c>
      <c r="I20" s="97"/>
      <c r="J20" s="263"/>
      <c r="K20" s="244"/>
      <c r="L20" s="244"/>
      <c r="N20" s="1"/>
    </row>
    <row r="21" spans="1:14" ht="21" customHeight="1" x14ac:dyDescent="0.4">
      <c r="A21">
        <v>15</v>
      </c>
      <c r="B21" s="72"/>
      <c r="C21" s="11"/>
      <c r="D21" s="1"/>
      <c r="E21" s="42" t="s">
        <v>10</v>
      </c>
      <c r="F21" s="9"/>
      <c r="G21" s="5">
        <v>1</v>
      </c>
      <c r="H21" s="308">
        <v>0</v>
      </c>
      <c r="I21" s="97"/>
      <c r="J21" s="263"/>
      <c r="K21" s="244"/>
      <c r="L21" s="244"/>
      <c r="N21" s="1"/>
    </row>
    <row r="22" spans="1:14" ht="21" customHeight="1" x14ac:dyDescent="0.4">
      <c r="A22">
        <v>16</v>
      </c>
      <c r="B22" s="72"/>
      <c r="C22" s="11"/>
      <c r="D22" s="1"/>
      <c r="E22" s="42" t="s">
        <v>9</v>
      </c>
      <c r="F22" s="9"/>
      <c r="G22" s="5">
        <v>1</v>
      </c>
      <c r="H22" s="308">
        <v>0</v>
      </c>
      <c r="I22" s="97"/>
      <c r="J22" s="263"/>
      <c r="K22" s="244"/>
      <c r="L22" s="244"/>
      <c r="N22" s="1"/>
    </row>
    <row r="23" spans="1:14" ht="21" customHeight="1" x14ac:dyDescent="0.4">
      <c r="A23">
        <v>17</v>
      </c>
      <c r="B23" s="72"/>
      <c r="C23" s="11"/>
      <c r="D23" s="1"/>
      <c r="E23" s="325" t="s">
        <v>158</v>
      </c>
      <c r="F23" s="9"/>
      <c r="G23" s="5">
        <v>1</v>
      </c>
      <c r="H23" s="308">
        <v>0</v>
      </c>
      <c r="I23" s="203"/>
      <c r="J23" s="263"/>
      <c r="K23" s="244"/>
      <c r="L23" s="244"/>
      <c r="N23" s="1"/>
    </row>
    <row r="24" spans="1:14" ht="21" customHeight="1" x14ac:dyDescent="0.4">
      <c r="B24" s="72"/>
      <c r="C24" s="11"/>
      <c r="D24" s="1"/>
      <c r="E24" s="326"/>
      <c r="F24" s="235" t="s">
        <v>157</v>
      </c>
      <c r="G24" s="233">
        <v>5</v>
      </c>
      <c r="H24" s="234" t="str">
        <f>IF(H23&gt;=1,5,"")</f>
        <v/>
      </c>
      <c r="I24" s="234"/>
      <c r="J24" s="302"/>
      <c r="K24" s="246"/>
      <c r="L24" s="246"/>
      <c r="N24" s="1"/>
    </row>
    <row r="25" spans="1:14" ht="21" customHeight="1" thickBot="1" x14ac:dyDescent="0.45">
      <c r="A25">
        <v>18</v>
      </c>
      <c r="B25" s="72"/>
      <c r="C25" s="11"/>
      <c r="D25" s="1"/>
      <c r="E25" s="354" t="s">
        <v>56</v>
      </c>
      <c r="F25" s="355"/>
      <c r="G25" s="93">
        <v>1</v>
      </c>
      <c r="H25" s="310">
        <v>0</v>
      </c>
      <c r="I25" s="97"/>
      <c r="J25" s="239" t="s">
        <v>57</v>
      </c>
      <c r="K25" s="244"/>
      <c r="L25" s="244"/>
      <c r="N25" s="1"/>
    </row>
    <row r="26" spans="1:14" ht="21" customHeight="1" thickTop="1" x14ac:dyDescent="0.4">
      <c r="B26" s="111" t="s">
        <v>41</v>
      </c>
      <c r="C26" s="112"/>
      <c r="D26" s="113"/>
      <c r="E26" s="113"/>
      <c r="F26" s="113"/>
      <c r="G26" s="114"/>
      <c r="H26" s="115">
        <f>SUM(H28:H29)</f>
        <v>10</v>
      </c>
      <c r="I26" s="208"/>
      <c r="J26" s="270" t="s">
        <v>43</v>
      </c>
      <c r="K26" s="253"/>
      <c r="L26" s="253"/>
      <c r="N26" s="1"/>
    </row>
    <row r="27" spans="1:14" ht="21" customHeight="1" x14ac:dyDescent="0.4">
      <c r="B27" s="116"/>
      <c r="C27" s="117" t="s">
        <v>59</v>
      </c>
      <c r="D27" s="118"/>
      <c r="E27" s="119" t="s">
        <v>27</v>
      </c>
      <c r="F27" s="119"/>
      <c r="G27" s="120"/>
      <c r="H27" s="121"/>
      <c r="I27" s="127"/>
      <c r="J27" s="271"/>
      <c r="K27" s="254"/>
      <c r="L27" s="254"/>
      <c r="N27" s="1"/>
    </row>
    <row r="28" spans="1:14" ht="21" customHeight="1" x14ac:dyDescent="0.4">
      <c r="B28" s="122"/>
      <c r="C28" s="123" t="s">
        <v>63</v>
      </c>
      <c r="D28" s="124"/>
      <c r="E28" s="125" t="s">
        <v>53</v>
      </c>
      <c r="F28" s="125"/>
      <c r="G28" s="126">
        <v>5</v>
      </c>
      <c r="H28" s="127">
        <v>5</v>
      </c>
      <c r="I28" s="127"/>
      <c r="J28" s="272" t="s">
        <v>62</v>
      </c>
      <c r="K28" s="254"/>
      <c r="L28" s="254"/>
      <c r="N28" s="1"/>
    </row>
    <row r="29" spans="1:14" ht="21" customHeight="1" thickBot="1" x14ac:dyDescent="0.45">
      <c r="B29" s="122"/>
      <c r="C29" s="128" t="s">
        <v>64</v>
      </c>
      <c r="D29" s="129"/>
      <c r="E29" s="119" t="s">
        <v>58</v>
      </c>
      <c r="F29" s="119"/>
      <c r="G29" s="120">
        <v>5</v>
      </c>
      <c r="H29" s="130">
        <v>5</v>
      </c>
      <c r="I29" s="127"/>
      <c r="J29" s="272" t="s">
        <v>62</v>
      </c>
      <c r="K29" s="254"/>
      <c r="L29" s="254"/>
      <c r="N29" s="1"/>
    </row>
    <row r="30" spans="1:14" ht="21" customHeight="1" thickTop="1" x14ac:dyDescent="0.4">
      <c r="B30" s="46" t="s">
        <v>99</v>
      </c>
      <c r="C30" s="47"/>
      <c r="D30" s="48"/>
      <c r="E30" s="49"/>
      <c r="F30" s="49"/>
      <c r="G30" s="94"/>
      <c r="H30" s="98">
        <f>SUM(H31:H31)</f>
        <v>0</v>
      </c>
      <c r="I30" s="207"/>
      <c r="J30" s="267" t="s">
        <v>43</v>
      </c>
      <c r="K30" s="255"/>
      <c r="L30" s="255"/>
      <c r="N30" s="1"/>
    </row>
    <row r="31" spans="1:14" ht="21" customHeight="1" thickBot="1" x14ac:dyDescent="0.45">
      <c r="B31" s="72"/>
      <c r="C31" s="152" t="s">
        <v>153</v>
      </c>
      <c r="D31" s="161"/>
      <c r="E31" s="313">
        <v>0.68799999999999994</v>
      </c>
      <c r="F31" s="107" t="s">
        <v>61</v>
      </c>
      <c r="G31" s="93">
        <v>10</v>
      </c>
      <c r="H31" s="131">
        <f>IF(E31="",0,IF(E31&gt;1,0,ROUNDUP(MIN(10,(0.688-E31)/0.688*10),0)))</f>
        <v>0</v>
      </c>
      <c r="I31" s="97"/>
      <c r="J31" s="261" t="s">
        <v>72</v>
      </c>
      <c r="K31" s="252"/>
      <c r="L31" s="252"/>
      <c r="N31" s="1"/>
    </row>
    <row r="32" spans="1:14" ht="21" customHeight="1" thickBot="1" x14ac:dyDescent="0.45">
      <c r="B32" s="55"/>
      <c r="C32" s="50"/>
      <c r="D32" s="51"/>
      <c r="E32" s="51" t="s">
        <v>19</v>
      </c>
      <c r="F32" s="51"/>
      <c r="G32" s="50"/>
      <c r="H32" s="99">
        <f>H30+H4</f>
        <v>0</v>
      </c>
      <c r="I32" s="99">
        <f>I30+I26+I4</f>
        <v>0</v>
      </c>
      <c r="J32" s="268"/>
      <c r="K32" s="251"/>
      <c r="L32" s="251"/>
      <c r="N32" s="1"/>
    </row>
    <row r="33" spans="2:14" ht="15" customHeight="1" x14ac:dyDescent="0.4">
      <c r="C33" s="1" t="s">
        <v>71</v>
      </c>
      <c r="D33" s="1"/>
      <c r="E33" s="1"/>
      <c r="F33" s="1"/>
      <c r="G33" s="1"/>
      <c r="H33" s="1"/>
      <c r="I33" s="1"/>
      <c r="J33" s="7"/>
      <c r="K33" s="7"/>
      <c r="L33" s="7"/>
      <c r="N33" s="7"/>
    </row>
    <row r="34" spans="2:14" ht="15" customHeight="1" x14ac:dyDescent="0.4">
      <c r="C34" s="17" t="s">
        <v>31</v>
      </c>
      <c r="D34" s="108" t="str">
        <f>IF($H$32&gt;40,"★★★★★","")</f>
        <v/>
      </c>
      <c r="E34" s="1"/>
      <c r="F34" s="109" t="s">
        <v>20</v>
      </c>
      <c r="G34" s="1"/>
      <c r="H34" s="1"/>
      <c r="I34" s="1"/>
      <c r="J34" s="7"/>
      <c r="K34" s="7"/>
      <c r="L34" s="7"/>
      <c r="N34" s="7"/>
    </row>
    <row r="35" spans="2:14" ht="15" customHeight="1" x14ac:dyDescent="0.4">
      <c r="C35" s="17" t="s">
        <v>30</v>
      </c>
      <c r="D35" s="108" t="str">
        <f>IF($H$32&gt;40,"",IF($H$32&gt;30,"★★★★",""))</f>
        <v/>
      </c>
      <c r="E35" s="1"/>
      <c r="F35" s="109" t="s">
        <v>21</v>
      </c>
      <c r="G35" s="1"/>
      <c r="H35" s="1"/>
      <c r="I35" s="1"/>
      <c r="J35" s="7"/>
      <c r="K35" s="7"/>
      <c r="L35" s="7"/>
      <c r="N35" s="7"/>
    </row>
    <row r="36" spans="2:14" ht="15" customHeight="1" x14ac:dyDescent="0.4">
      <c r="C36" s="17" t="s">
        <v>32</v>
      </c>
      <c r="D36" s="108" t="str">
        <f>IF($H$32&gt;30,"",IF($H$32&gt;20,"★★★",""))</f>
        <v/>
      </c>
      <c r="E36" s="1"/>
      <c r="F36" s="109" t="s">
        <v>73</v>
      </c>
      <c r="G36" s="1"/>
      <c r="H36" s="1"/>
      <c r="I36" s="1"/>
      <c r="J36" s="7"/>
      <c r="K36" s="7"/>
      <c r="L36" s="7"/>
      <c r="N36" s="7"/>
    </row>
    <row r="37" spans="2:14" ht="15" customHeight="1" x14ac:dyDescent="0.4">
      <c r="C37" s="17" t="s">
        <v>33</v>
      </c>
      <c r="D37" s="108" t="str">
        <f>IF($H$32&gt;20,"",IF($H$32&gt;10,"★★",""))</f>
        <v/>
      </c>
      <c r="F37" s="109" t="s">
        <v>74</v>
      </c>
      <c r="G37" s="1"/>
      <c r="H37" s="1"/>
      <c r="I37" s="1"/>
      <c r="J37" s="7"/>
      <c r="K37" s="7"/>
      <c r="L37" s="7"/>
      <c r="N37" s="7"/>
    </row>
    <row r="38" spans="2:14" ht="15" customHeight="1" x14ac:dyDescent="0.4">
      <c r="C38" s="17" t="s">
        <v>34</v>
      </c>
      <c r="D38" s="108" t="str">
        <f>IF($H$32&gt;10,"",IF($H$32&gt;0,"★",""))</f>
        <v/>
      </c>
      <c r="E38" s="1"/>
      <c r="F38" s="1"/>
      <c r="G38" s="1"/>
      <c r="H38" s="1"/>
      <c r="I38" s="1"/>
      <c r="J38" s="7"/>
      <c r="K38" s="7"/>
      <c r="L38" s="7"/>
      <c r="N38" s="7"/>
    </row>
    <row r="39" spans="2:14" ht="15" customHeight="1" thickBot="1" x14ac:dyDescent="0.45">
      <c r="B39" s="37"/>
      <c r="C39" s="43"/>
      <c r="D39" s="35"/>
      <c r="E39" s="35"/>
      <c r="F39" s="35"/>
      <c r="G39" s="35"/>
      <c r="H39" s="35"/>
      <c r="I39" s="35"/>
      <c r="J39" s="20"/>
      <c r="K39" s="245"/>
      <c r="L39" s="245"/>
      <c r="N39" s="7"/>
    </row>
    <row r="40" spans="2:14" ht="21" customHeight="1" thickBot="1" x14ac:dyDescent="0.45">
      <c r="B40" s="28" t="s">
        <v>35</v>
      </c>
      <c r="C40" s="29"/>
      <c r="D40" s="29"/>
      <c r="E40" s="30" t="s">
        <v>22</v>
      </c>
      <c r="F40" s="31"/>
      <c r="G40" s="31"/>
      <c r="H40" s="31"/>
      <c r="I40" s="31"/>
      <c r="J40" s="32"/>
      <c r="K40" s="245"/>
      <c r="L40" s="245"/>
      <c r="N40" s="1"/>
    </row>
    <row r="41" spans="2:14" ht="21" customHeight="1" thickBot="1" x14ac:dyDescent="0.45">
      <c r="B41" s="44"/>
      <c r="C41" s="314"/>
      <c r="D41" s="1" t="s">
        <v>42</v>
      </c>
      <c r="E41" s="11" t="s">
        <v>23</v>
      </c>
      <c r="F41" s="1"/>
      <c r="G41" s="1"/>
      <c r="H41" s="1"/>
      <c r="I41" s="1"/>
      <c r="J41" s="33"/>
      <c r="K41" s="245"/>
      <c r="L41" s="245"/>
      <c r="N41" s="1"/>
    </row>
    <row r="42" spans="2:14" ht="21" customHeight="1" thickBot="1" x14ac:dyDescent="0.45">
      <c r="B42" s="45"/>
      <c r="C42" s="37"/>
      <c r="D42" s="37"/>
      <c r="E42" s="34" t="s">
        <v>24</v>
      </c>
      <c r="F42" s="35"/>
      <c r="G42" s="35"/>
      <c r="H42" s="35"/>
      <c r="I42" s="35"/>
      <c r="J42" s="36"/>
      <c r="K42" s="245"/>
      <c r="L42" s="245"/>
      <c r="N42" s="1"/>
    </row>
    <row r="43" spans="2:14" ht="15" customHeight="1" x14ac:dyDescent="0.4">
      <c r="C43" s="1"/>
      <c r="D43" s="1"/>
      <c r="E43" s="1"/>
      <c r="F43" s="1"/>
      <c r="G43" s="1"/>
      <c r="H43" s="1"/>
      <c r="I43" s="1"/>
      <c r="J43" s="7"/>
      <c r="K43" s="7"/>
      <c r="L43" s="7"/>
      <c r="N43" s="1"/>
    </row>
    <row r="44" spans="2:14" ht="15" customHeight="1" x14ac:dyDescent="0.4"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</row>
    <row r="45" spans="2:14" ht="21" customHeight="1" x14ac:dyDescent="0.4">
      <c r="C45" s="2"/>
      <c r="D45" s="2"/>
      <c r="E45" s="1"/>
      <c r="F45" s="1"/>
      <c r="G45" s="1"/>
      <c r="J45" s="1"/>
      <c r="K45" s="1"/>
      <c r="L45" s="1"/>
      <c r="N45" s="1"/>
    </row>
    <row r="46" spans="2:14" ht="21" customHeight="1" x14ac:dyDescent="0.4">
      <c r="B46" s="24"/>
      <c r="C46" s="57"/>
      <c r="D46" s="58"/>
      <c r="E46" s="4"/>
      <c r="F46" s="4"/>
      <c r="G46" s="4"/>
      <c r="H46" s="59"/>
      <c r="I46" s="59"/>
      <c r="J46" s="4"/>
      <c r="K46" s="4"/>
      <c r="L46" s="4"/>
      <c r="N46" s="1"/>
    </row>
    <row r="47" spans="2:14" ht="21" customHeight="1" x14ac:dyDescent="0.4">
      <c r="B47" s="38"/>
      <c r="C47" s="27"/>
      <c r="D47" s="38"/>
      <c r="E47" s="38"/>
      <c r="F47" s="38"/>
      <c r="G47" s="38"/>
      <c r="H47" s="27"/>
      <c r="I47" s="27"/>
      <c r="J47" s="38"/>
      <c r="K47" s="38"/>
      <c r="L47" s="38"/>
      <c r="N47" s="1"/>
    </row>
    <row r="48" spans="2:14" ht="21" customHeight="1" x14ac:dyDescent="0.4">
      <c r="C48" s="1"/>
      <c r="D48" s="7"/>
      <c r="E48" s="1"/>
      <c r="F48" s="1"/>
      <c r="G48" s="4"/>
      <c r="J48" s="1"/>
      <c r="K48" s="1"/>
      <c r="L48" s="1"/>
      <c r="N48" s="1"/>
    </row>
    <row r="49" spans="2:14" ht="21" customHeight="1" x14ac:dyDescent="0.4">
      <c r="C49" s="1"/>
      <c r="D49" s="7"/>
      <c r="E49" s="24"/>
      <c r="F49" s="24"/>
      <c r="G49" s="4"/>
      <c r="J49" s="1"/>
      <c r="K49" s="1"/>
      <c r="L49" s="1"/>
      <c r="N49" s="1"/>
    </row>
    <row r="50" spans="2:14" ht="21" customHeight="1" x14ac:dyDescent="0.4">
      <c r="B50" s="38"/>
      <c r="C50" s="27"/>
      <c r="D50" s="38"/>
      <c r="E50" s="38"/>
      <c r="F50" s="38"/>
      <c r="G50" s="60"/>
      <c r="H50" s="27"/>
      <c r="I50" s="27"/>
      <c r="J50" s="38"/>
      <c r="K50" s="38"/>
      <c r="L50" s="38"/>
      <c r="N50" s="1"/>
    </row>
    <row r="51" spans="2:14" ht="21" customHeight="1" x14ac:dyDescent="0.4">
      <c r="C51" s="1"/>
      <c r="D51" s="1"/>
      <c r="G51" s="4"/>
      <c r="J51" s="1"/>
      <c r="K51" s="1"/>
      <c r="L51" s="1"/>
      <c r="N51" s="1"/>
    </row>
    <row r="52" spans="2:14" ht="21" customHeight="1" x14ac:dyDescent="0.4">
      <c r="C52" s="1"/>
      <c r="D52" s="1"/>
      <c r="G52" s="4"/>
      <c r="J52" s="1"/>
      <c r="K52" s="1"/>
      <c r="L52" s="1"/>
      <c r="N52" s="1"/>
    </row>
    <row r="53" spans="2:14" ht="21" customHeight="1" x14ac:dyDescent="0.4">
      <c r="C53" s="1"/>
      <c r="D53" s="1"/>
      <c r="G53" s="4"/>
      <c r="J53" s="1"/>
      <c r="K53" s="1"/>
      <c r="L53" s="1"/>
      <c r="N53" s="1"/>
    </row>
    <row r="54" spans="2:14" ht="21" customHeight="1" x14ac:dyDescent="0.4">
      <c r="C54" s="1"/>
      <c r="D54" s="1"/>
      <c r="G54" s="4"/>
      <c r="J54" s="1"/>
      <c r="K54" s="1"/>
      <c r="L54" s="1"/>
      <c r="N54" s="1"/>
    </row>
    <row r="55" spans="2:14" ht="21" customHeight="1" x14ac:dyDescent="0.4">
      <c r="C55" s="1"/>
      <c r="D55" s="1"/>
      <c r="G55" s="4"/>
      <c r="J55" s="1"/>
      <c r="K55" s="1"/>
      <c r="L55" s="1"/>
      <c r="N55" s="1"/>
    </row>
    <row r="56" spans="2:14" ht="21" customHeight="1" x14ac:dyDescent="0.4">
      <c r="C56" s="1"/>
      <c r="D56" s="1"/>
      <c r="G56" s="4"/>
      <c r="J56" s="1"/>
      <c r="K56" s="1"/>
      <c r="L56" s="1"/>
      <c r="N56" s="1"/>
    </row>
    <row r="57" spans="2:14" ht="21" customHeight="1" x14ac:dyDescent="0.4">
      <c r="C57" s="1"/>
      <c r="D57" s="1"/>
      <c r="G57" s="4"/>
      <c r="J57" s="1"/>
      <c r="K57" s="1"/>
      <c r="L57" s="1"/>
      <c r="N57" s="1"/>
    </row>
    <row r="58" spans="2:14" ht="21" customHeight="1" x14ac:dyDescent="0.4">
      <c r="C58" s="1"/>
      <c r="D58" s="1"/>
      <c r="G58" s="4"/>
      <c r="J58" s="1"/>
      <c r="K58" s="1"/>
      <c r="L58" s="1"/>
      <c r="N58" s="1"/>
    </row>
    <row r="59" spans="2:14" ht="100.15" customHeight="1" x14ac:dyDescent="0.4">
      <c r="C59" s="61"/>
      <c r="D59" s="1"/>
      <c r="E59" s="7"/>
      <c r="F59" s="7"/>
      <c r="G59" s="4"/>
      <c r="J59" s="1"/>
      <c r="K59" s="1"/>
      <c r="L59" s="1"/>
      <c r="N59" s="1"/>
    </row>
    <row r="60" spans="2:14" ht="21" customHeight="1" x14ac:dyDescent="0.4">
      <c r="B60" s="38"/>
      <c r="C60" s="27"/>
      <c r="D60" s="38"/>
      <c r="E60" s="38"/>
      <c r="F60" s="38"/>
      <c r="G60" s="60"/>
      <c r="H60" s="27"/>
      <c r="I60" s="27"/>
      <c r="J60" s="38"/>
      <c r="K60" s="38"/>
      <c r="L60" s="38"/>
      <c r="N60" s="1"/>
    </row>
    <row r="61" spans="2:14" ht="21" customHeight="1" x14ac:dyDescent="0.4">
      <c r="C61" s="1"/>
      <c r="D61" s="1"/>
      <c r="G61" s="4"/>
      <c r="J61" s="1"/>
      <c r="K61" s="1"/>
      <c r="L61" s="1"/>
      <c r="N61" s="1"/>
    </row>
    <row r="62" spans="2:14" ht="21" customHeight="1" x14ac:dyDescent="0.4">
      <c r="C62" s="1"/>
      <c r="D62" s="1"/>
      <c r="G62" s="4"/>
      <c r="J62" s="1"/>
      <c r="K62" s="1"/>
      <c r="L62" s="1"/>
      <c r="N62" s="1"/>
    </row>
    <row r="63" spans="2:14" ht="21" customHeight="1" x14ac:dyDescent="0.4">
      <c r="C63" s="1"/>
      <c r="D63" s="1"/>
      <c r="G63" s="4"/>
      <c r="J63" s="1"/>
      <c r="K63" s="1"/>
      <c r="L63" s="1"/>
      <c r="N63" s="1"/>
    </row>
    <row r="64" spans="2:14" ht="100.15" customHeight="1" x14ac:dyDescent="0.4">
      <c r="C64" s="61"/>
      <c r="D64" s="1"/>
      <c r="E64" s="7"/>
      <c r="F64" s="7"/>
      <c r="G64" s="4"/>
      <c r="J64" s="1"/>
      <c r="K64" s="1"/>
      <c r="L64" s="1"/>
      <c r="N64" s="1"/>
    </row>
    <row r="65" spans="2:14" ht="21" customHeight="1" x14ac:dyDescent="0.4">
      <c r="C65" s="1"/>
      <c r="D65" s="1"/>
      <c r="E65" s="1"/>
      <c r="F65" s="1"/>
      <c r="G65" s="4"/>
      <c r="H65" s="1"/>
      <c r="I65" s="1"/>
      <c r="J65" s="7"/>
      <c r="K65" s="7"/>
      <c r="L65" s="7"/>
      <c r="N65" s="1"/>
    </row>
    <row r="66" spans="2:14" ht="21" customHeight="1" x14ac:dyDescent="0.4">
      <c r="C66" s="1"/>
      <c r="D66" s="1"/>
      <c r="E66" s="1"/>
      <c r="F66" s="1"/>
      <c r="G66" s="1"/>
      <c r="H66" s="1"/>
      <c r="I66" s="1"/>
      <c r="J66" s="7"/>
      <c r="K66" s="7"/>
      <c r="L66" s="7"/>
      <c r="N66" s="7"/>
    </row>
    <row r="67" spans="2:14" ht="18" customHeight="1" x14ac:dyDescent="0.4">
      <c r="C67" s="4"/>
      <c r="D67" s="1"/>
      <c r="E67" s="1"/>
      <c r="F67" s="1"/>
      <c r="G67" s="1"/>
      <c r="H67" s="1"/>
      <c r="I67" s="1"/>
      <c r="J67" s="7"/>
      <c r="K67" s="7"/>
      <c r="L67" s="7"/>
      <c r="N67" s="7"/>
    </row>
    <row r="68" spans="2:14" ht="18" customHeight="1" x14ac:dyDescent="0.4">
      <c r="C68" s="4"/>
      <c r="D68" s="1"/>
      <c r="E68" s="1"/>
      <c r="F68" s="1"/>
      <c r="G68" s="1"/>
      <c r="H68" s="1"/>
      <c r="I68" s="1"/>
      <c r="J68" s="7"/>
      <c r="K68" s="7"/>
      <c r="L68" s="7"/>
      <c r="N68" s="7"/>
    </row>
    <row r="69" spans="2:14" ht="18" customHeight="1" x14ac:dyDescent="0.4">
      <c r="C69" s="4"/>
      <c r="D69" s="1"/>
      <c r="E69" s="1"/>
      <c r="F69" s="1"/>
      <c r="G69" s="1"/>
      <c r="H69" s="1"/>
      <c r="I69" s="1"/>
      <c r="J69" s="7"/>
      <c r="K69" s="7"/>
      <c r="L69" s="7"/>
      <c r="N69" s="7"/>
    </row>
    <row r="70" spans="2:14" ht="18" customHeight="1" x14ac:dyDescent="0.4">
      <c r="C70" s="4"/>
      <c r="D70" s="1"/>
      <c r="E70" s="1"/>
      <c r="F70" s="1"/>
      <c r="G70" s="1"/>
      <c r="H70" s="1"/>
      <c r="I70" s="1"/>
      <c r="J70" s="7"/>
      <c r="K70" s="7"/>
      <c r="L70" s="7"/>
      <c r="N70" s="7"/>
    </row>
    <row r="71" spans="2:14" ht="18" customHeight="1" x14ac:dyDescent="0.4">
      <c r="C71" s="4"/>
      <c r="D71" s="1"/>
      <c r="E71" s="1"/>
      <c r="F71" s="1"/>
      <c r="G71" s="1"/>
      <c r="H71" s="1"/>
      <c r="I71" s="1"/>
      <c r="J71" s="7"/>
      <c r="K71" s="7"/>
      <c r="L71" s="7"/>
      <c r="N71" s="7"/>
    </row>
    <row r="72" spans="2:14" ht="21" customHeight="1" x14ac:dyDescent="0.4">
      <c r="C72" s="1"/>
      <c r="D72" s="1"/>
      <c r="E72" s="1"/>
      <c r="F72" s="1"/>
      <c r="G72" s="4"/>
      <c r="J72" s="1"/>
      <c r="K72" s="1"/>
      <c r="L72" s="1"/>
      <c r="N72" s="1"/>
    </row>
    <row r="73" spans="2:14" ht="21" customHeight="1" x14ac:dyDescent="0.4">
      <c r="C73" s="62"/>
      <c r="D73" s="62"/>
      <c r="E73" s="1"/>
      <c r="F73" s="1"/>
      <c r="G73" s="4"/>
      <c r="J73" s="1"/>
      <c r="K73" s="1"/>
      <c r="L73" s="1"/>
      <c r="N73" s="1"/>
    </row>
    <row r="74" spans="2:14" ht="21" customHeight="1" x14ac:dyDescent="0.4">
      <c r="B74" s="24"/>
      <c r="C74" s="57"/>
      <c r="D74" s="58"/>
      <c r="E74" s="4"/>
      <c r="F74" s="4"/>
      <c r="G74" s="4"/>
      <c r="H74" s="59"/>
      <c r="I74" s="59"/>
      <c r="J74" s="4"/>
      <c r="K74" s="4"/>
      <c r="L74" s="4"/>
      <c r="N74" s="1"/>
    </row>
    <row r="75" spans="2:14" ht="21" customHeight="1" x14ac:dyDescent="0.4">
      <c r="B75" s="38"/>
      <c r="C75" s="27"/>
      <c r="D75" s="38"/>
      <c r="E75" s="38"/>
      <c r="F75" s="38"/>
      <c r="G75" s="60"/>
      <c r="H75" s="27"/>
      <c r="I75" s="27"/>
      <c r="J75" s="38"/>
      <c r="K75" s="38"/>
      <c r="L75" s="38"/>
      <c r="N75" s="1"/>
    </row>
    <row r="76" spans="2:14" ht="21" customHeight="1" x14ac:dyDescent="0.4">
      <c r="C76" s="1"/>
      <c r="D76" s="1"/>
      <c r="G76" s="4"/>
      <c r="J76" s="1"/>
      <c r="K76" s="1"/>
      <c r="L76" s="1"/>
      <c r="N76" s="1"/>
    </row>
    <row r="77" spans="2:14" ht="21" customHeight="1" x14ac:dyDescent="0.4">
      <c r="C77" s="1"/>
      <c r="D77" s="1"/>
      <c r="G77" s="4"/>
      <c r="J77" s="1"/>
      <c r="K77" s="1"/>
      <c r="L77" s="1"/>
      <c r="N77" s="1"/>
    </row>
    <row r="78" spans="2:14" ht="21" customHeight="1" x14ac:dyDescent="0.4">
      <c r="C78" s="1"/>
      <c r="D78" s="1"/>
      <c r="G78" s="4"/>
      <c r="J78" s="1"/>
      <c r="K78" s="1"/>
      <c r="L78" s="1"/>
      <c r="N78" s="1"/>
    </row>
    <row r="79" spans="2:14" ht="100.15" customHeight="1" x14ac:dyDescent="0.4">
      <c r="C79" s="61"/>
      <c r="D79" s="1"/>
      <c r="E79" s="7"/>
      <c r="F79" s="7"/>
      <c r="G79" s="4"/>
      <c r="J79" s="1"/>
      <c r="K79" s="1"/>
      <c r="L79" s="1"/>
      <c r="N79" s="1"/>
    </row>
    <row r="80" spans="2:14" ht="21" customHeight="1" x14ac:dyDescent="0.4">
      <c r="B80" s="38"/>
      <c r="C80" s="27"/>
      <c r="D80" s="38"/>
      <c r="E80" s="38"/>
      <c r="F80" s="38"/>
      <c r="G80" s="60"/>
      <c r="H80" s="27"/>
      <c r="I80" s="27"/>
      <c r="J80" s="38"/>
      <c r="K80" s="38"/>
      <c r="L80" s="38"/>
      <c r="N80" s="1"/>
    </row>
    <row r="81" spans="2:14" ht="21" customHeight="1" x14ac:dyDescent="0.4">
      <c r="D81" s="1"/>
      <c r="E81" s="24"/>
      <c r="F81" s="24"/>
      <c r="G81" s="4"/>
      <c r="J81" s="7"/>
      <c r="K81" s="7"/>
      <c r="L81" s="7"/>
      <c r="N81" s="1"/>
    </row>
    <row r="82" spans="2:14" ht="21" customHeight="1" x14ac:dyDescent="0.4">
      <c r="C82" s="1"/>
      <c r="D82" s="1"/>
      <c r="G82" s="4"/>
      <c r="J82" s="1"/>
      <c r="K82" s="1"/>
      <c r="L82" s="1"/>
      <c r="N82" s="1"/>
    </row>
    <row r="83" spans="2:14" ht="21" customHeight="1" x14ac:dyDescent="0.4">
      <c r="C83" s="1"/>
      <c r="D83" s="1"/>
      <c r="G83" s="4"/>
      <c r="J83" s="1"/>
      <c r="K83" s="1"/>
      <c r="L83" s="1"/>
      <c r="N83" s="1"/>
    </row>
    <row r="84" spans="2:14" ht="21" customHeight="1" x14ac:dyDescent="0.4">
      <c r="C84" s="1"/>
      <c r="D84" s="1"/>
      <c r="G84" s="4"/>
      <c r="J84" s="1"/>
      <c r="K84" s="1"/>
      <c r="L84" s="1"/>
      <c r="N84" s="1"/>
    </row>
    <row r="85" spans="2:14" ht="100.15" customHeight="1" x14ac:dyDescent="0.4">
      <c r="C85" s="61"/>
      <c r="D85" s="1"/>
      <c r="E85" s="7"/>
      <c r="F85" s="7"/>
      <c r="G85" s="4"/>
      <c r="J85" s="1"/>
      <c r="K85" s="1"/>
      <c r="L85" s="1"/>
      <c r="N85" s="1"/>
    </row>
    <row r="86" spans="2:14" ht="18.75" x14ac:dyDescent="0.4">
      <c r="B86" s="38"/>
      <c r="C86" s="27"/>
      <c r="D86" s="38"/>
      <c r="E86" s="60"/>
      <c r="F86" s="60"/>
      <c r="G86" s="38"/>
      <c r="H86" s="27"/>
      <c r="I86" s="27"/>
      <c r="J86" s="38"/>
      <c r="K86" s="38"/>
      <c r="L86" s="38"/>
      <c r="M86" s="1"/>
    </row>
    <row r="87" spans="2:14" ht="18.75" x14ac:dyDescent="0.4">
      <c r="C87" s="1"/>
      <c r="D87" s="1"/>
      <c r="G87" s="4"/>
      <c r="H87" s="1"/>
      <c r="I87" s="1"/>
      <c r="J87" s="1"/>
      <c r="K87" s="1"/>
      <c r="L87" s="1"/>
      <c r="M87" s="1"/>
    </row>
    <row r="88" spans="2:14" ht="18.75" x14ac:dyDescent="0.4">
      <c r="C88" s="1"/>
      <c r="D88" s="1"/>
      <c r="G88" s="4"/>
      <c r="H88" s="1"/>
      <c r="I88" s="1"/>
      <c r="J88" s="1"/>
      <c r="K88" s="1"/>
      <c r="L88" s="1"/>
      <c r="M88" s="1"/>
    </row>
    <row r="89" spans="2:14" ht="18.75" x14ac:dyDescent="0.4">
      <c r="C89" s="1"/>
      <c r="D89" s="1"/>
      <c r="G89" s="4"/>
      <c r="H89" s="1"/>
      <c r="I89" s="1"/>
      <c r="J89" s="1"/>
      <c r="K89" s="1"/>
      <c r="L89" s="1"/>
      <c r="M89" s="1"/>
    </row>
    <row r="90" spans="2:14" ht="18.75" x14ac:dyDescent="0.4">
      <c r="C90" s="1"/>
      <c r="D90" s="1"/>
      <c r="G90" s="4"/>
      <c r="H90" s="1"/>
      <c r="I90" s="1"/>
      <c r="J90" s="1"/>
      <c r="K90" s="1"/>
      <c r="L90" s="1"/>
      <c r="M90" s="1"/>
    </row>
    <row r="91" spans="2:14" ht="18.75" x14ac:dyDescent="0.4">
      <c r="C91" s="1"/>
      <c r="D91" s="1"/>
      <c r="G91" s="4"/>
      <c r="H91" s="1"/>
      <c r="I91" s="1"/>
      <c r="J91" s="1"/>
      <c r="K91" s="1"/>
      <c r="L91" s="1"/>
      <c r="M91" s="1"/>
    </row>
    <row r="92" spans="2:14" ht="18.75" x14ac:dyDescent="0.4">
      <c r="C92" s="1"/>
      <c r="D92" s="1"/>
      <c r="G92" s="4"/>
      <c r="H92" s="1"/>
      <c r="I92" s="1"/>
      <c r="J92" s="1"/>
      <c r="K92" s="1"/>
      <c r="L92" s="1"/>
      <c r="M92" s="1"/>
    </row>
    <row r="93" spans="2:14" ht="100.15" customHeight="1" x14ac:dyDescent="0.4">
      <c r="C93" s="61"/>
      <c r="D93" s="1"/>
      <c r="E93" s="7"/>
      <c r="F93" s="7"/>
      <c r="G93" s="4"/>
      <c r="J93" s="1"/>
      <c r="K93" s="1"/>
      <c r="L93" s="1"/>
      <c r="M93" s="1"/>
    </row>
    <row r="94" spans="2:14" ht="21" customHeight="1" x14ac:dyDescent="0.4">
      <c r="C94" s="1"/>
      <c r="D94" s="1"/>
      <c r="E94" s="1"/>
      <c r="F94" s="1"/>
      <c r="G94" s="4"/>
      <c r="H94" s="1"/>
      <c r="I94" s="1"/>
      <c r="J94" s="7"/>
      <c r="K94" s="7"/>
      <c r="L94" s="7"/>
    </row>
    <row r="95" spans="2:14" ht="21" customHeight="1" x14ac:dyDescent="0.4">
      <c r="C95" s="1"/>
      <c r="D95" s="1"/>
      <c r="E95" s="1"/>
      <c r="F95" s="1"/>
      <c r="G95" s="1"/>
      <c r="H95" s="1"/>
      <c r="I95" s="1"/>
      <c r="J95" s="7"/>
      <c r="K95" s="7"/>
      <c r="L95" s="7"/>
      <c r="N95" s="7"/>
    </row>
    <row r="96" spans="2:14" ht="18" customHeight="1" x14ac:dyDescent="0.4">
      <c r="C96" s="4"/>
      <c r="D96" s="1"/>
      <c r="E96" s="1"/>
      <c r="F96" s="1"/>
      <c r="G96" s="1"/>
      <c r="H96" s="1"/>
      <c r="I96" s="1"/>
      <c r="J96" s="7"/>
      <c r="K96" s="7"/>
      <c r="L96" s="7"/>
      <c r="N96" s="7"/>
    </row>
    <row r="97" spans="3:15" ht="18" customHeight="1" x14ac:dyDescent="0.4">
      <c r="C97" s="4"/>
      <c r="D97" s="1"/>
      <c r="E97" s="1"/>
      <c r="F97" s="1"/>
      <c r="G97" s="1"/>
      <c r="H97" s="1"/>
      <c r="I97" s="1"/>
      <c r="J97" s="7"/>
      <c r="K97" s="7"/>
      <c r="L97" s="7"/>
      <c r="N97" s="7"/>
    </row>
    <row r="98" spans="3:15" ht="18" customHeight="1" x14ac:dyDescent="0.4">
      <c r="C98" s="4"/>
      <c r="D98" s="1"/>
      <c r="E98" s="1"/>
      <c r="F98" s="1"/>
      <c r="G98" s="1"/>
      <c r="H98" s="1"/>
      <c r="I98" s="1"/>
      <c r="J98" s="7"/>
      <c r="K98" s="7"/>
      <c r="L98" s="7"/>
      <c r="N98" s="7"/>
    </row>
    <row r="99" spans="3:15" ht="18" customHeight="1" x14ac:dyDescent="0.4">
      <c r="C99" s="4"/>
      <c r="D99" s="1"/>
      <c r="E99" s="1"/>
      <c r="F99" s="1"/>
      <c r="G99" s="1"/>
      <c r="H99" s="1"/>
      <c r="I99" s="1"/>
      <c r="J99" s="7"/>
      <c r="K99" s="7"/>
      <c r="L99" s="7"/>
      <c r="N99" s="7"/>
    </row>
    <row r="100" spans="3:15" ht="18" customHeight="1" x14ac:dyDescent="0.4">
      <c r="C100" s="4"/>
      <c r="D100" s="1"/>
      <c r="E100" s="1"/>
      <c r="F100" s="1"/>
      <c r="G100" s="1"/>
      <c r="H100" s="1"/>
      <c r="I100" s="1"/>
      <c r="J100" s="7"/>
      <c r="K100" s="7"/>
      <c r="L100" s="7"/>
      <c r="N100" s="7"/>
    </row>
    <row r="101" spans="3:15" ht="21" customHeight="1" x14ac:dyDescent="0.4">
      <c r="C101" s="1"/>
      <c r="D101" s="1"/>
      <c r="E101" s="1"/>
      <c r="F101" s="1"/>
      <c r="G101" s="4"/>
      <c r="H101" s="1"/>
      <c r="I101" s="1"/>
      <c r="J101" s="7"/>
      <c r="K101" s="7"/>
      <c r="L101" s="7"/>
      <c r="M101" s="1"/>
      <c r="N101" s="1"/>
    </row>
    <row r="102" spans="3:15" ht="21" customHeight="1" x14ac:dyDescent="0.4">
      <c r="C102" s="1"/>
      <c r="D102" s="1"/>
      <c r="E102" s="1"/>
      <c r="F102" s="1"/>
      <c r="G102" s="4"/>
      <c r="H102" s="1"/>
      <c r="I102" s="1"/>
      <c r="J102" s="7"/>
      <c r="K102" s="7"/>
      <c r="L102" s="7"/>
      <c r="M102" s="1"/>
      <c r="N102" s="1"/>
    </row>
    <row r="103" spans="3:15" ht="21" customHeight="1" x14ac:dyDescent="0.4">
      <c r="C103" s="1"/>
      <c r="D103" s="1"/>
      <c r="E103" s="1"/>
      <c r="F103" s="1"/>
      <c r="G103" s="4"/>
      <c r="H103" s="1"/>
      <c r="I103" s="1"/>
      <c r="J103" s="1"/>
      <c r="K103" s="1"/>
      <c r="L103" s="1"/>
      <c r="M103" s="1"/>
      <c r="N103" s="1"/>
    </row>
    <row r="104" spans="3:15" ht="21" customHeight="1" x14ac:dyDescent="0.35">
      <c r="C104" s="62"/>
      <c r="D104" s="62"/>
      <c r="E104" s="63"/>
      <c r="F104" s="63"/>
      <c r="G104" s="21"/>
      <c r="H104" s="21"/>
      <c r="I104" s="21"/>
      <c r="J104" s="21"/>
      <c r="K104" s="21"/>
      <c r="L104" s="21"/>
      <c r="M104" s="1"/>
      <c r="N104" s="1"/>
      <c r="O104" s="21"/>
    </row>
    <row r="105" spans="3:15" ht="21" customHeight="1" x14ac:dyDescent="0.4">
      <c r="C105" s="64"/>
      <c r="D105" s="64"/>
      <c r="E105" s="65"/>
      <c r="F105" s="65"/>
      <c r="G105" s="66"/>
      <c r="H105" s="22"/>
      <c r="I105" s="22"/>
      <c r="J105" s="67"/>
      <c r="K105" s="67"/>
      <c r="L105" s="67"/>
      <c r="M105" s="1"/>
      <c r="N105" s="1"/>
      <c r="O105" s="22"/>
    </row>
    <row r="106" spans="3:15" ht="21" customHeight="1" x14ac:dyDescent="0.4">
      <c r="C106" s="64"/>
      <c r="D106" s="64"/>
      <c r="E106" s="4"/>
      <c r="F106" s="4"/>
      <c r="G106" s="66"/>
      <c r="H106" s="22"/>
      <c r="I106" s="22"/>
      <c r="J106" s="1"/>
      <c r="K106" s="1"/>
      <c r="L106" s="1"/>
      <c r="M106" s="1"/>
      <c r="N106" s="1"/>
      <c r="O106" s="22"/>
    </row>
    <row r="107" spans="3:15" ht="21" customHeight="1" x14ac:dyDescent="0.4">
      <c r="C107" s="64"/>
      <c r="D107" s="64"/>
      <c r="E107" s="4"/>
      <c r="F107" s="4"/>
      <c r="G107" s="66"/>
      <c r="H107" s="22"/>
      <c r="I107" s="22"/>
      <c r="J107" s="1"/>
      <c r="K107" s="1"/>
      <c r="L107" s="1"/>
      <c r="M107" s="1"/>
      <c r="N107" s="1"/>
      <c r="O107" s="22"/>
    </row>
    <row r="108" spans="3:15" ht="21" customHeight="1" x14ac:dyDescent="0.4">
      <c r="C108" s="1"/>
      <c r="D108" s="1"/>
      <c r="E108" s="68"/>
      <c r="F108" s="68"/>
      <c r="G108" s="4"/>
      <c r="H108" s="17"/>
      <c r="I108" s="17"/>
      <c r="J108" s="1"/>
      <c r="K108" s="1"/>
      <c r="L108" s="1"/>
      <c r="M108" s="1"/>
      <c r="N108" s="1"/>
      <c r="O108" s="17"/>
    </row>
    <row r="109" spans="3:15" ht="21" customHeight="1" x14ac:dyDescent="0.4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3:15" ht="21" customHeight="1" x14ac:dyDescent="0.4">
      <c r="C110" s="69"/>
      <c r="D110" s="69"/>
      <c r="E110" s="70"/>
      <c r="F110" s="70"/>
      <c r="G110" s="71"/>
      <c r="H110" s="70"/>
      <c r="I110" s="70"/>
      <c r="J110" s="69"/>
      <c r="K110" s="69"/>
      <c r="L110" s="69"/>
      <c r="N110" s="1"/>
    </row>
    <row r="111" spans="3:15" ht="21" customHeight="1" x14ac:dyDescent="0.4">
      <c r="C111" s="1"/>
      <c r="D111" s="1"/>
      <c r="E111" s="7"/>
      <c r="F111" s="7"/>
      <c r="G111" s="4"/>
      <c r="J111" s="1"/>
      <c r="K111" s="1"/>
      <c r="L111" s="1"/>
      <c r="M111" s="1"/>
      <c r="N111" s="1"/>
    </row>
    <row r="112" spans="3:15" ht="21" customHeight="1" x14ac:dyDescent="0.4">
      <c r="C112" s="1"/>
      <c r="D112" s="1"/>
      <c r="E112" s="7"/>
      <c r="F112" s="7"/>
      <c r="G112" s="4"/>
      <c r="J112" s="1"/>
      <c r="K112" s="1"/>
      <c r="L112" s="1"/>
      <c r="M112" s="1"/>
      <c r="N112" s="1"/>
    </row>
    <row r="113" spans="3:14" ht="21" customHeight="1" x14ac:dyDescent="0.4">
      <c r="C113" s="1"/>
      <c r="D113" s="1"/>
      <c r="E113" s="7"/>
      <c r="F113" s="7"/>
      <c r="G113" s="4"/>
      <c r="J113" s="1"/>
      <c r="K113" s="1"/>
      <c r="L113" s="1"/>
      <c r="M113" s="1"/>
      <c r="N113" s="1"/>
    </row>
    <row r="114" spans="3:14" ht="21" customHeight="1" x14ac:dyDescent="0.4">
      <c r="C114" s="1"/>
      <c r="D114" s="1"/>
      <c r="E114" s="7"/>
      <c r="F114" s="7"/>
      <c r="G114" s="4"/>
      <c r="J114" s="1"/>
      <c r="K114" s="1"/>
      <c r="L114" s="1"/>
      <c r="M114" s="1"/>
      <c r="N114" s="1"/>
    </row>
    <row r="115" spans="3:14" ht="21" customHeight="1" x14ac:dyDescent="0.4">
      <c r="C115" s="1"/>
      <c r="D115" s="1"/>
      <c r="E115" s="7"/>
      <c r="F115" s="7"/>
      <c r="G115" s="4"/>
      <c r="J115" s="1"/>
      <c r="K115" s="1"/>
      <c r="L115" s="1"/>
      <c r="M115" s="1"/>
      <c r="N115" s="1"/>
    </row>
    <row r="116" spans="3:14" ht="21" customHeight="1" x14ac:dyDescent="0.4">
      <c r="C116" s="1"/>
      <c r="D116" s="1"/>
      <c r="E116" s="7"/>
      <c r="F116" s="7"/>
      <c r="G116" s="4"/>
      <c r="J116" s="1"/>
      <c r="K116" s="1"/>
      <c r="L116" s="1"/>
      <c r="M116" s="1"/>
      <c r="N116" s="1"/>
    </row>
    <row r="117" spans="3:14" ht="21" customHeight="1" x14ac:dyDescent="0.4">
      <c r="C117" s="1"/>
      <c r="D117" s="1"/>
      <c r="E117" s="7"/>
      <c r="F117" s="7"/>
      <c r="G117" s="4"/>
      <c r="J117" s="1"/>
      <c r="K117" s="1"/>
      <c r="L117" s="1"/>
      <c r="M117" s="1"/>
      <c r="N117" s="1"/>
    </row>
    <row r="118" spans="3:14" ht="21" customHeight="1" x14ac:dyDescent="0.4">
      <c r="C118" s="1"/>
      <c r="D118" s="1"/>
      <c r="E118" s="7"/>
      <c r="F118" s="7"/>
      <c r="G118" s="4"/>
      <c r="J118" s="1"/>
      <c r="K118" s="1"/>
      <c r="L118" s="1"/>
      <c r="M118" s="1"/>
      <c r="N118" s="1"/>
    </row>
    <row r="119" spans="3:14" ht="21" customHeight="1" x14ac:dyDescent="0.4">
      <c r="C119" s="1"/>
      <c r="D119" s="1"/>
      <c r="E119" s="7"/>
      <c r="F119" s="7"/>
      <c r="G119" s="4"/>
      <c r="J119" s="1"/>
      <c r="K119" s="1"/>
      <c r="L119" s="1"/>
      <c r="M119" s="1"/>
      <c r="N119" s="1"/>
    </row>
    <row r="120" spans="3:14" ht="21" customHeight="1" x14ac:dyDescent="0.4">
      <c r="C120" s="1"/>
      <c r="D120" s="1"/>
      <c r="E120" s="1"/>
      <c r="F120" s="1"/>
      <c r="G120" s="4"/>
      <c r="H120" s="1"/>
      <c r="I120" s="1"/>
      <c r="J120" s="7"/>
      <c r="K120" s="7"/>
      <c r="L120" s="7"/>
      <c r="M120" s="1"/>
      <c r="N120" s="1"/>
    </row>
  </sheetData>
  <sheetProtection algorithmName="SHA-512" hashValue="Vt4GPizo5oz4hGV5R0KhQVBh0T0YFuE5+acs2gsJPUq4uBWbWn8K8sTXTx0gVwqiFJvaGGveO2J68gQqrWutnA==" saltValue="W0wrwrRAsUOaMOsU82hB5Q==" spinCount="100000" sheet="1" objects="1" scenarios="1" selectLockedCells="1"/>
  <mergeCells count="9">
    <mergeCell ref="E25:F25"/>
    <mergeCell ref="J1:K1"/>
    <mergeCell ref="E23:E24"/>
    <mergeCell ref="B5:B7"/>
    <mergeCell ref="B8:B10"/>
    <mergeCell ref="C2:D2"/>
    <mergeCell ref="C5:D6"/>
    <mergeCell ref="C8:D9"/>
    <mergeCell ref="E18:F18"/>
  </mergeCells>
  <phoneticPr fontId="1"/>
  <dataValidations count="3">
    <dataValidation type="list" allowBlank="1" showInputMessage="1" showErrorMessage="1" sqref="H11:H17 H19:H23" xr:uid="{00000000-0002-0000-0100-000000000000}">
      <formula1>$M$4:$M$5</formula1>
    </dataValidation>
    <dataValidation type="list" allowBlank="1" showInputMessage="1" showErrorMessage="1" sqref="H25 H18" xr:uid="{00000000-0002-0000-0100-000001000000}">
      <formula1>$M$4:$M$13</formula1>
    </dataValidation>
    <dataValidation type="list" allowBlank="1" showInputMessage="1" showErrorMessage="1" sqref="H6 H9" xr:uid="{BAB9FBA5-1B94-4E0D-A323-5E1596D8DCAE}">
      <formula1>"0,5"</formula1>
    </dataValidation>
  </dataValidations>
  <pageMargins left="0.70866141732283472" right="0.31496062992125984" top="0.74803149606299213" bottom="0.55118110236220474" header="0.31496062992125984" footer="0.31496062992125984"/>
  <pageSetup paperSize="9" scale="78" orientation="portrait" r:id="rId1"/>
  <rowBreaks count="4" manualBreakCount="4">
    <brk id="43" min="1" max="6" man="1"/>
    <brk id="72" min="1" max="6" man="1"/>
    <brk id="101" min="1" max="7" man="1"/>
    <brk id="108" min="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5"/>
  <sheetViews>
    <sheetView showGridLines="0" view="pageBreakPreview" zoomScale="85" zoomScaleNormal="85" zoomScaleSheetLayoutView="85" workbookViewId="0">
      <selection activeCell="H5" sqref="H5"/>
    </sheetView>
  </sheetViews>
  <sheetFormatPr defaultRowHeight="21" customHeight="1" x14ac:dyDescent="0.4"/>
  <cols>
    <col min="1" max="1" width="4.125" bestFit="1" customWidth="1"/>
    <col min="2" max="2" width="4.625" customWidth="1"/>
    <col min="3" max="3" width="14.625" customWidth="1"/>
    <col min="4" max="4" width="12.625" customWidth="1"/>
    <col min="5" max="5" width="17.625" customWidth="1"/>
    <col min="6" max="6" width="15.625" customWidth="1"/>
    <col min="7" max="8" width="6.625" customWidth="1"/>
    <col min="9" max="9" width="6.625" hidden="1" customWidth="1"/>
    <col min="10" max="10" width="19.625" customWidth="1"/>
    <col min="11" max="11" width="1" customWidth="1"/>
    <col min="12" max="12" width="4.25" customWidth="1"/>
    <col min="13" max="16" width="4.625" hidden="1" customWidth="1"/>
  </cols>
  <sheetData>
    <row r="1" spans="1:15" ht="30" customHeight="1" x14ac:dyDescent="0.4">
      <c r="B1" s="75" t="s">
        <v>52</v>
      </c>
      <c r="D1" s="2"/>
      <c r="E1" s="2"/>
      <c r="F1" s="1"/>
      <c r="G1" s="1"/>
      <c r="J1" s="324" t="str">
        <f>IF($H$28&gt;=41,"★★★★★",IF($H$28&gt;=31,"★★★★",IF($H$28&gt;=21,"★★★",IF($H$28&gt;=11,"★★",IF($H$28&gt;=0,"★")))))</f>
        <v>★</v>
      </c>
      <c r="K1" s="324"/>
      <c r="L1" s="244"/>
    </row>
    <row r="2" spans="1:15" ht="30" customHeight="1" thickBot="1" x14ac:dyDescent="0.45">
      <c r="B2" s="75"/>
      <c r="C2" s="333"/>
      <c r="D2" s="333"/>
      <c r="E2" s="2"/>
      <c r="F2" s="1"/>
      <c r="G2" s="1"/>
      <c r="J2" s="244"/>
      <c r="K2" s="244"/>
      <c r="L2" s="244"/>
    </row>
    <row r="3" spans="1:15" ht="21" customHeight="1" thickTop="1" x14ac:dyDescent="0.4">
      <c r="A3" s="232" t="s">
        <v>156</v>
      </c>
      <c r="B3" s="23"/>
      <c r="C3" s="41" t="s">
        <v>28</v>
      </c>
      <c r="D3" s="76"/>
      <c r="E3" s="80" t="s">
        <v>18</v>
      </c>
      <c r="F3" s="6"/>
      <c r="G3" s="5" t="s">
        <v>15</v>
      </c>
      <c r="H3" s="95" t="s">
        <v>17</v>
      </c>
      <c r="I3" s="206" t="s">
        <v>155</v>
      </c>
      <c r="J3" s="279" t="s">
        <v>16</v>
      </c>
      <c r="K3" s="276"/>
      <c r="L3" s="247"/>
    </row>
    <row r="4" spans="1:15" ht="21" customHeight="1" x14ac:dyDescent="0.4">
      <c r="B4" s="162" t="s">
        <v>76</v>
      </c>
      <c r="C4" s="39"/>
      <c r="D4" s="26"/>
      <c r="E4" s="26"/>
      <c r="F4" s="26"/>
      <c r="G4" s="100"/>
      <c r="H4" s="103">
        <f>MIN(24,SUM(H5:H10))</f>
        <v>0</v>
      </c>
      <c r="I4" s="104">
        <f>MIN(24,SUM(I5:I10))</f>
        <v>0</v>
      </c>
      <c r="J4" s="258" t="s">
        <v>162</v>
      </c>
      <c r="K4" s="273"/>
      <c r="L4" s="248"/>
    </row>
    <row r="5" spans="1:15" ht="21" customHeight="1" x14ac:dyDescent="0.4">
      <c r="A5">
        <v>22</v>
      </c>
      <c r="B5" s="72"/>
      <c r="C5" s="155" t="s">
        <v>78</v>
      </c>
      <c r="D5" s="139"/>
      <c r="E5" s="242" t="s">
        <v>106</v>
      </c>
      <c r="F5" s="183"/>
      <c r="G5" s="93">
        <v>8</v>
      </c>
      <c r="H5" s="315">
        <v>0</v>
      </c>
      <c r="I5" s="203"/>
      <c r="J5" s="303" t="s">
        <v>147</v>
      </c>
      <c r="K5" s="277"/>
      <c r="L5" s="249"/>
      <c r="M5" s="190">
        <v>0</v>
      </c>
      <c r="N5" s="190">
        <v>0</v>
      </c>
      <c r="O5" s="190">
        <v>0</v>
      </c>
    </row>
    <row r="6" spans="1:15" ht="21" customHeight="1" x14ac:dyDescent="0.4">
      <c r="B6" s="72"/>
      <c r="C6" s="148"/>
      <c r="D6" s="241"/>
      <c r="E6" s="240"/>
      <c r="F6" s="235" t="s">
        <v>157</v>
      </c>
      <c r="G6" s="233">
        <v>5</v>
      </c>
      <c r="H6" s="234" t="str">
        <f>IF(H5&gt;0,5,"")</f>
        <v/>
      </c>
      <c r="I6" s="234"/>
      <c r="J6" s="238"/>
      <c r="K6" s="246"/>
      <c r="L6" s="246"/>
      <c r="M6" s="190">
        <v>1</v>
      </c>
      <c r="N6" s="190">
        <v>2</v>
      </c>
      <c r="O6" s="190">
        <v>5</v>
      </c>
    </row>
    <row r="7" spans="1:15" ht="21" customHeight="1" x14ac:dyDescent="0.4">
      <c r="A7">
        <v>23</v>
      </c>
      <c r="B7" s="72"/>
      <c r="C7" s="150"/>
      <c r="D7" s="241"/>
      <c r="E7" s="243" t="s">
        <v>123</v>
      </c>
      <c r="F7" s="10"/>
      <c r="G7" s="157">
        <v>5</v>
      </c>
      <c r="H7" s="316">
        <v>0</v>
      </c>
      <c r="I7" s="203"/>
      <c r="J7" s="264"/>
      <c r="K7" s="273"/>
      <c r="L7" s="244"/>
      <c r="M7" s="190">
        <v>2</v>
      </c>
      <c r="N7" s="190">
        <v>4</v>
      </c>
    </row>
    <row r="8" spans="1:15" ht="21" customHeight="1" x14ac:dyDescent="0.4">
      <c r="B8" s="72"/>
      <c r="C8" s="137"/>
      <c r="D8" s="140"/>
      <c r="E8" s="240"/>
      <c r="F8" s="235" t="s">
        <v>157</v>
      </c>
      <c r="G8" s="233">
        <v>5</v>
      </c>
      <c r="H8" s="234" t="str">
        <f>IF(H7&gt;0,5,"")</f>
        <v/>
      </c>
      <c r="I8" s="234"/>
      <c r="J8" s="238"/>
      <c r="K8" s="246"/>
      <c r="L8" s="246"/>
      <c r="M8" s="190">
        <v>3</v>
      </c>
      <c r="N8" s="190">
        <v>6</v>
      </c>
    </row>
    <row r="9" spans="1:15" ht="21" customHeight="1" x14ac:dyDescent="0.4">
      <c r="A9">
        <v>24</v>
      </c>
      <c r="B9" s="138"/>
      <c r="C9" s="163" t="s">
        <v>77</v>
      </c>
      <c r="D9" s="9"/>
      <c r="E9" s="164" t="s">
        <v>128</v>
      </c>
      <c r="F9" s="9"/>
      <c r="G9" s="173">
        <v>5</v>
      </c>
      <c r="H9" s="316">
        <v>0</v>
      </c>
      <c r="I9" s="210"/>
      <c r="J9" s="266"/>
      <c r="K9" s="273"/>
      <c r="L9" s="244"/>
      <c r="M9" s="190">
        <v>4</v>
      </c>
      <c r="N9" s="190">
        <v>8</v>
      </c>
    </row>
    <row r="10" spans="1:15" ht="21" customHeight="1" x14ac:dyDescent="0.4">
      <c r="A10">
        <v>25</v>
      </c>
      <c r="B10" s="153"/>
      <c r="C10" s="289" t="s">
        <v>89</v>
      </c>
      <c r="D10" s="290"/>
      <c r="E10" s="291"/>
      <c r="F10" s="290"/>
      <c r="G10" s="157"/>
      <c r="H10" s="338">
        <v>0</v>
      </c>
      <c r="I10" s="212"/>
      <c r="J10" s="264"/>
      <c r="K10" s="273"/>
      <c r="L10" s="244"/>
      <c r="M10" s="190"/>
      <c r="N10" s="190">
        <v>10</v>
      </c>
    </row>
    <row r="11" spans="1:15" ht="79.150000000000006" customHeight="1" x14ac:dyDescent="0.4">
      <c r="B11" s="72"/>
      <c r="C11" s="340"/>
      <c r="D11" s="341"/>
      <c r="E11" s="341"/>
      <c r="F11" s="342"/>
      <c r="G11" s="174">
        <v>2</v>
      </c>
      <c r="H11" s="339"/>
      <c r="I11" s="211"/>
      <c r="J11" s="263" t="s">
        <v>47</v>
      </c>
      <c r="K11" s="273"/>
      <c r="L11" s="244"/>
    </row>
    <row r="12" spans="1:15" ht="21" customHeight="1" x14ac:dyDescent="0.4">
      <c r="B12" s="162" t="s">
        <v>107</v>
      </c>
      <c r="C12" s="56"/>
      <c r="D12" s="52"/>
      <c r="E12" s="52"/>
      <c r="F12" s="52"/>
      <c r="G12" s="175"/>
      <c r="H12" s="104">
        <f>MIN(16,SUM(H13:H19))</f>
        <v>0</v>
      </c>
      <c r="I12" s="104"/>
      <c r="J12" s="281" t="s">
        <v>139</v>
      </c>
      <c r="K12" s="273"/>
      <c r="L12" s="248"/>
    </row>
    <row r="13" spans="1:15" ht="21" customHeight="1" x14ac:dyDescent="0.4">
      <c r="A13">
        <v>26</v>
      </c>
      <c r="B13" s="11"/>
      <c r="C13" s="166" t="s">
        <v>108</v>
      </c>
      <c r="D13" s="141"/>
      <c r="E13" s="156" t="s">
        <v>124</v>
      </c>
      <c r="F13" s="10"/>
      <c r="G13" s="202">
        <v>2</v>
      </c>
      <c r="H13" s="315">
        <v>0</v>
      </c>
      <c r="I13" s="210"/>
      <c r="J13" s="280" t="s">
        <v>150</v>
      </c>
      <c r="K13" s="277"/>
      <c r="L13" s="249"/>
    </row>
    <row r="14" spans="1:15" ht="21" customHeight="1" x14ac:dyDescent="0.4">
      <c r="A14">
        <v>27</v>
      </c>
      <c r="B14" s="11"/>
      <c r="C14" s="142"/>
      <c r="D14" s="143"/>
      <c r="E14" s="156" t="s">
        <v>109</v>
      </c>
      <c r="F14" s="10"/>
      <c r="G14" s="174">
        <v>2</v>
      </c>
      <c r="H14" s="315">
        <v>0</v>
      </c>
      <c r="I14" s="210"/>
      <c r="J14" s="266"/>
      <c r="K14" s="273"/>
      <c r="L14" s="244"/>
    </row>
    <row r="15" spans="1:15" ht="21" customHeight="1" x14ac:dyDescent="0.4">
      <c r="A15">
        <v>28</v>
      </c>
      <c r="B15" s="11"/>
      <c r="C15" s="142"/>
      <c r="D15" s="143"/>
      <c r="E15" s="156" t="s">
        <v>110</v>
      </c>
      <c r="F15" s="10"/>
      <c r="G15" s="174">
        <v>2</v>
      </c>
      <c r="H15" s="315">
        <v>0</v>
      </c>
      <c r="I15" s="210"/>
      <c r="J15" s="266"/>
      <c r="K15" s="273"/>
      <c r="L15" s="244"/>
    </row>
    <row r="16" spans="1:15" ht="21" customHeight="1" x14ac:dyDescent="0.4">
      <c r="A16">
        <v>29</v>
      </c>
      <c r="B16" s="11"/>
      <c r="C16" s="144"/>
      <c r="D16" s="145"/>
      <c r="E16" s="156" t="s">
        <v>125</v>
      </c>
      <c r="F16" s="10"/>
      <c r="G16" s="174">
        <v>2</v>
      </c>
      <c r="H16" s="315">
        <v>0</v>
      </c>
      <c r="I16" s="210"/>
      <c r="J16" s="266"/>
      <c r="K16" s="273"/>
      <c r="L16" s="244"/>
    </row>
    <row r="17" spans="1:13" ht="21" customHeight="1" x14ac:dyDescent="0.4">
      <c r="A17">
        <v>30</v>
      </c>
      <c r="B17" s="11"/>
      <c r="C17" s="166" t="s">
        <v>79</v>
      </c>
      <c r="D17" s="141"/>
      <c r="E17" s="156" t="s">
        <v>111</v>
      </c>
      <c r="F17" s="10"/>
      <c r="G17" s="174">
        <v>2</v>
      </c>
      <c r="H17" s="315">
        <v>0</v>
      </c>
      <c r="I17" s="210"/>
      <c r="J17" s="266"/>
      <c r="K17" s="273"/>
      <c r="L17" s="244"/>
    </row>
    <row r="18" spans="1:13" ht="21" customHeight="1" x14ac:dyDescent="0.4">
      <c r="A18">
        <v>31</v>
      </c>
      <c r="B18" s="11"/>
      <c r="C18" s="146"/>
      <c r="D18" s="145"/>
      <c r="E18" s="165" t="s">
        <v>100</v>
      </c>
      <c r="F18" s="182"/>
      <c r="G18" s="174">
        <v>2</v>
      </c>
      <c r="H18" s="315">
        <v>0</v>
      </c>
      <c r="I18" s="210"/>
      <c r="J18" s="280" t="s">
        <v>150</v>
      </c>
      <c r="K18" s="277"/>
      <c r="L18" s="249"/>
      <c r="M18" s="133"/>
    </row>
    <row r="19" spans="1:13" ht="21" customHeight="1" x14ac:dyDescent="0.4">
      <c r="A19">
        <v>32</v>
      </c>
      <c r="B19" s="11"/>
      <c r="C19" s="292" t="s">
        <v>90</v>
      </c>
      <c r="D19" s="293"/>
      <c r="E19" s="294"/>
      <c r="F19" s="295"/>
      <c r="G19" s="157"/>
      <c r="H19" s="338">
        <v>0</v>
      </c>
      <c r="I19" s="212"/>
      <c r="J19" s="263"/>
      <c r="K19" s="273"/>
      <c r="L19" s="244"/>
      <c r="M19" s="133"/>
    </row>
    <row r="20" spans="1:13" ht="79.150000000000006" customHeight="1" x14ac:dyDescent="0.4">
      <c r="B20" s="72"/>
      <c r="C20" s="343"/>
      <c r="D20" s="344"/>
      <c r="E20" s="344"/>
      <c r="F20" s="345"/>
      <c r="G20" s="169">
        <v>2</v>
      </c>
      <c r="H20" s="339"/>
      <c r="I20" s="211"/>
      <c r="J20" s="263" t="s">
        <v>47</v>
      </c>
      <c r="K20" s="273"/>
      <c r="L20" s="244"/>
    </row>
    <row r="21" spans="1:13" ht="21" customHeight="1" x14ac:dyDescent="0.4">
      <c r="B21" s="167" t="s">
        <v>112</v>
      </c>
      <c r="C21" s="56"/>
      <c r="D21" s="25"/>
      <c r="E21" s="25"/>
      <c r="F21" s="25"/>
      <c r="G21" s="176"/>
      <c r="H21" s="104">
        <f>MIN(10,SUM(H22:H26))</f>
        <v>0</v>
      </c>
      <c r="I21" s="104"/>
      <c r="J21" s="281" t="s">
        <v>140</v>
      </c>
      <c r="K21" s="273"/>
      <c r="L21" s="248"/>
    </row>
    <row r="22" spans="1:13" ht="21" customHeight="1" x14ac:dyDescent="0.4">
      <c r="A22">
        <v>33</v>
      </c>
      <c r="B22" s="72"/>
      <c r="C22" s="155" t="s">
        <v>101</v>
      </c>
      <c r="D22" s="168"/>
      <c r="E22" s="134" t="s">
        <v>126</v>
      </c>
      <c r="F22" s="74"/>
      <c r="G22" s="173">
        <v>2</v>
      </c>
      <c r="H22" s="315">
        <v>0</v>
      </c>
      <c r="I22" s="210"/>
      <c r="J22" s="266"/>
      <c r="K22" s="273"/>
      <c r="L22" s="244"/>
    </row>
    <row r="23" spans="1:13" ht="21" customHeight="1" x14ac:dyDescent="0.4">
      <c r="A23">
        <v>34</v>
      </c>
      <c r="B23" s="72"/>
      <c r="C23" s="147"/>
      <c r="D23" s="149"/>
      <c r="E23" s="134" t="s">
        <v>116</v>
      </c>
      <c r="F23" s="74"/>
      <c r="G23" s="173">
        <v>2</v>
      </c>
      <c r="H23" s="315">
        <v>0</v>
      </c>
      <c r="I23" s="210"/>
      <c r="J23" s="266"/>
      <c r="K23" s="273"/>
      <c r="L23" s="244"/>
      <c r="M23" s="1"/>
    </row>
    <row r="24" spans="1:13" ht="21" customHeight="1" x14ac:dyDescent="0.4">
      <c r="A24">
        <v>35</v>
      </c>
      <c r="B24" s="72"/>
      <c r="C24" s="155" t="s">
        <v>102</v>
      </c>
      <c r="D24" s="168"/>
      <c r="E24" s="134" t="s">
        <v>80</v>
      </c>
      <c r="F24" s="74"/>
      <c r="G24" s="157">
        <v>2</v>
      </c>
      <c r="H24" s="315">
        <v>0</v>
      </c>
      <c r="I24" s="210"/>
      <c r="J24" s="266"/>
      <c r="K24" s="273"/>
      <c r="L24" s="244"/>
    </row>
    <row r="25" spans="1:13" ht="21" customHeight="1" x14ac:dyDescent="0.4">
      <c r="A25">
        <v>36</v>
      </c>
      <c r="B25" s="72"/>
      <c r="C25" s="147"/>
      <c r="D25" s="149"/>
      <c r="E25" s="135" t="s">
        <v>127</v>
      </c>
      <c r="F25" s="132"/>
      <c r="G25" s="157">
        <v>2</v>
      </c>
      <c r="H25" s="315">
        <v>0</v>
      </c>
      <c r="I25" s="210"/>
      <c r="J25" s="266"/>
      <c r="K25" s="273"/>
      <c r="L25" s="244"/>
    </row>
    <row r="26" spans="1:13" ht="21" customHeight="1" x14ac:dyDescent="0.4">
      <c r="A26">
        <v>37</v>
      </c>
      <c r="B26" s="72"/>
      <c r="C26" s="289" t="s">
        <v>91</v>
      </c>
      <c r="D26" s="296"/>
      <c r="E26" s="296"/>
      <c r="F26" s="296"/>
      <c r="G26" s="157"/>
      <c r="H26" s="338">
        <v>0</v>
      </c>
      <c r="I26" s="212"/>
      <c r="J26" s="263"/>
      <c r="K26" s="273"/>
      <c r="L26" s="244"/>
    </row>
    <row r="27" spans="1:13" ht="79.150000000000006" customHeight="1" thickBot="1" x14ac:dyDescent="0.45">
      <c r="B27" s="72"/>
      <c r="C27" s="346"/>
      <c r="D27" s="347"/>
      <c r="E27" s="347"/>
      <c r="F27" s="348"/>
      <c r="G27" s="169">
        <v>2</v>
      </c>
      <c r="H27" s="339"/>
      <c r="I27" s="213"/>
      <c r="J27" s="263" t="s">
        <v>48</v>
      </c>
      <c r="K27" s="273"/>
      <c r="L27" s="244"/>
    </row>
    <row r="28" spans="1:13" ht="21" customHeight="1" thickBot="1" x14ac:dyDescent="0.45">
      <c r="B28" s="55"/>
      <c r="C28" s="50"/>
      <c r="D28" s="51"/>
      <c r="E28" s="51"/>
      <c r="F28" s="51" t="s">
        <v>19</v>
      </c>
      <c r="G28" s="102"/>
      <c r="H28" s="99">
        <f>H21+H12+H4</f>
        <v>0</v>
      </c>
      <c r="I28" s="209">
        <f>I21+I12+I4</f>
        <v>0</v>
      </c>
      <c r="J28" s="268"/>
      <c r="K28" s="278"/>
      <c r="L28" s="251"/>
    </row>
    <row r="29" spans="1:13" ht="15" customHeight="1" x14ac:dyDescent="0.4">
      <c r="C29" s="1" t="s">
        <v>71</v>
      </c>
      <c r="D29" s="1"/>
      <c r="E29" s="1"/>
      <c r="F29" s="1"/>
      <c r="G29" s="1"/>
      <c r="H29" s="1"/>
      <c r="I29" s="1"/>
      <c r="J29" s="19"/>
      <c r="K29" s="245"/>
      <c r="L29" s="245"/>
    </row>
    <row r="30" spans="1:13" ht="15" customHeight="1" x14ac:dyDescent="0.4">
      <c r="C30" s="17" t="s">
        <v>31</v>
      </c>
      <c r="D30" s="108" t="str">
        <f>IF($H$28&gt;40,"★★★★★","")</f>
        <v/>
      </c>
      <c r="E30" s="108"/>
      <c r="F30" s="1"/>
      <c r="G30" s="1"/>
      <c r="H30" s="1"/>
      <c r="I30" s="1"/>
      <c r="J30" s="245"/>
      <c r="K30" s="245"/>
      <c r="L30" s="245"/>
    </row>
    <row r="31" spans="1:13" ht="15" customHeight="1" x14ac:dyDescent="0.4">
      <c r="C31" s="17" t="s">
        <v>30</v>
      </c>
      <c r="D31" s="108" t="str">
        <f>IF($H$28&gt;40,"",IF($H$28&gt;30,"★★★★",""))</f>
        <v/>
      </c>
      <c r="E31" s="108"/>
      <c r="F31" s="1"/>
      <c r="G31" s="1"/>
      <c r="H31" s="1"/>
      <c r="I31" s="1"/>
      <c r="J31" s="245"/>
      <c r="K31" s="245"/>
      <c r="L31" s="245"/>
    </row>
    <row r="32" spans="1:13" ht="15" customHeight="1" x14ac:dyDescent="0.4">
      <c r="C32" s="17" t="s">
        <v>32</v>
      </c>
      <c r="D32" s="108" t="str">
        <f>IF($H$28&gt;30,"",IF($H$28&gt;20,"★★★",""))</f>
        <v/>
      </c>
      <c r="E32" s="108"/>
      <c r="F32" s="1"/>
      <c r="G32" s="1"/>
      <c r="H32" s="1"/>
      <c r="I32" s="1"/>
      <c r="J32" s="245"/>
      <c r="K32" s="245"/>
      <c r="L32" s="245"/>
    </row>
    <row r="33" spans="3:12" ht="15" customHeight="1" x14ac:dyDescent="0.4">
      <c r="C33" s="17" t="s">
        <v>33</v>
      </c>
      <c r="D33" s="108" t="str">
        <f>IF($H$28&gt;20,"",IF($H$28&gt;10,"★★",""))</f>
        <v/>
      </c>
      <c r="E33" s="108"/>
      <c r="F33" s="1"/>
      <c r="G33" s="1"/>
      <c r="H33" s="1"/>
      <c r="I33" s="1"/>
      <c r="J33" s="7"/>
      <c r="K33" s="7"/>
      <c r="L33" s="7"/>
    </row>
    <row r="34" spans="3:12" ht="15" customHeight="1" x14ac:dyDescent="0.4">
      <c r="C34" s="17" t="s">
        <v>34</v>
      </c>
      <c r="D34" s="108" t="str">
        <f>IF($H$28&gt;10,"",IF($H$28&gt;0,"★",""))</f>
        <v/>
      </c>
      <c r="E34" s="108"/>
      <c r="F34" s="1"/>
      <c r="G34" s="1"/>
      <c r="H34" s="1"/>
      <c r="I34" s="1"/>
      <c r="J34" s="7"/>
      <c r="K34" s="7"/>
      <c r="L34" s="7"/>
    </row>
    <row r="35" spans="3:12" ht="15" customHeight="1" x14ac:dyDescent="0.4">
      <c r="C35" s="1"/>
      <c r="D35" s="1"/>
      <c r="E35" s="1"/>
      <c r="F35" s="1"/>
      <c r="G35" s="4"/>
      <c r="J35" s="1"/>
      <c r="K35" s="1"/>
      <c r="L35" s="1"/>
    </row>
  </sheetData>
  <sheetProtection algorithmName="SHA-512" hashValue="DGguALr60V/cN/34lDZtrfMqPDtIG1ytADfc0T51ytRWqTDt4VOT139dlnkkU5moa3wXBo4mQXrH8KcHG9TqCw==" saltValue="IYYKWp0+XpTGgpImOBa7sw==" spinCount="100000" sheet="1" objects="1" scenarios="1" selectLockedCells="1"/>
  <mergeCells count="8">
    <mergeCell ref="J1:K1"/>
    <mergeCell ref="C2:D2"/>
    <mergeCell ref="H10:H11"/>
    <mergeCell ref="H19:H20"/>
    <mergeCell ref="H26:H27"/>
    <mergeCell ref="C11:F11"/>
    <mergeCell ref="C20:F20"/>
    <mergeCell ref="C27:F27"/>
  </mergeCells>
  <phoneticPr fontId="1"/>
  <dataValidations count="5">
    <dataValidation type="list" allowBlank="1" showInputMessage="1" showErrorMessage="1" sqref="H5" xr:uid="{00000000-0002-0000-0200-000000000000}">
      <formula1>$N$5:$N$9</formula1>
    </dataValidation>
    <dataValidation type="list" allowBlank="1" showInputMessage="1" showErrorMessage="1" sqref="H7 H9" xr:uid="{D66FD500-A66C-4BA7-9116-8E29F79FC7FB}">
      <formula1>$O$5:$O$6</formula1>
    </dataValidation>
    <dataValidation type="list" allowBlank="1" showInputMessage="1" showErrorMessage="1" sqref="H10:H11 H19:H20 H26:H27" xr:uid="{AAD82983-4C0B-4757-ABC1-5B110CE563C0}">
      <formula1>$N$5:$N$10</formula1>
    </dataValidation>
    <dataValidation type="list" allowBlank="1" showInputMessage="1" showErrorMessage="1" sqref="H13 H18" xr:uid="{B31C3BCE-5531-4067-9A08-CE8B66E76719}">
      <formula1>$M$5:$M$7</formula1>
    </dataValidation>
    <dataValidation type="list" allowBlank="1" showInputMessage="1" showErrorMessage="1" sqref="H14:H17 H22:H25" xr:uid="{3E94672D-51F7-449F-8429-106338D9C194}">
      <formula1>$N$5:$N$6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O37"/>
  <sheetViews>
    <sheetView showGridLines="0" view="pageBreakPreview" zoomScale="85" zoomScaleNormal="85" zoomScaleSheetLayoutView="85" workbookViewId="0">
      <selection activeCell="H5" sqref="H5"/>
    </sheetView>
  </sheetViews>
  <sheetFormatPr defaultColWidth="9" defaultRowHeight="21" customHeight="1" x14ac:dyDescent="0.4"/>
  <cols>
    <col min="1" max="1" width="4.25" style="189" bestFit="1" customWidth="1"/>
    <col min="2" max="2" width="4.625" style="189" customWidth="1"/>
    <col min="3" max="4" width="14.625" style="189" customWidth="1"/>
    <col min="5" max="5" width="17.625" style="189" customWidth="1"/>
    <col min="6" max="6" width="15.625" style="189" customWidth="1"/>
    <col min="7" max="8" width="6.625" style="189" customWidth="1"/>
    <col min="9" max="9" width="6.625" style="189" hidden="1" customWidth="1"/>
    <col min="10" max="10" width="19.625" style="189" customWidth="1"/>
    <col min="11" max="11" width="1" style="189" customWidth="1"/>
    <col min="12" max="12" width="4.25" style="189" customWidth="1"/>
    <col min="13" max="14" width="4.625" style="190" hidden="1" customWidth="1"/>
    <col min="15" max="15" width="4.625" style="189" hidden="1" customWidth="1"/>
    <col min="16" max="16" width="0" style="189" hidden="1" customWidth="1"/>
    <col min="17" max="16384" width="9" style="189"/>
  </cols>
  <sheetData>
    <row r="1" spans="1:15" ht="30" customHeight="1" x14ac:dyDescent="0.4">
      <c r="B1" s="75" t="s">
        <v>51</v>
      </c>
      <c r="D1" s="1"/>
      <c r="E1" s="1"/>
      <c r="F1" s="1"/>
      <c r="G1" s="4"/>
      <c r="J1" s="324" t="str">
        <f>IF($H$29&gt;=41,"★★★★★",IF($H$29&gt;=31,"★★★★",IF($H$29&gt;=21,"★★★",IF($H$29&gt;=11,"★★",IF($H$29&gt;=0,"★")))))</f>
        <v>★</v>
      </c>
      <c r="K1" s="324"/>
      <c r="L1" s="244"/>
    </row>
    <row r="2" spans="1:15" ht="30" customHeight="1" thickBot="1" x14ac:dyDescent="0.45">
      <c r="B2" s="75"/>
      <c r="C2" s="333"/>
      <c r="D2" s="333"/>
      <c r="E2" s="1"/>
      <c r="F2" s="1"/>
      <c r="G2" s="4"/>
      <c r="J2" s="244"/>
      <c r="K2" s="244"/>
      <c r="L2" s="244"/>
    </row>
    <row r="3" spans="1:15" ht="21" customHeight="1" thickTop="1" x14ac:dyDescent="0.4">
      <c r="A3" s="232" t="s">
        <v>156</v>
      </c>
      <c r="B3" s="23"/>
      <c r="C3" s="188" t="s">
        <v>28</v>
      </c>
      <c r="D3" s="191"/>
      <c r="E3" s="192" t="s">
        <v>36</v>
      </c>
      <c r="F3" s="6"/>
      <c r="G3" s="93" t="s">
        <v>15</v>
      </c>
      <c r="H3" s="95" t="s">
        <v>17</v>
      </c>
      <c r="I3" s="206" t="s">
        <v>155</v>
      </c>
      <c r="J3" s="279" t="s">
        <v>16</v>
      </c>
      <c r="K3" s="276"/>
      <c r="L3" s="247"/>
    </row>
    <row r="4" spans="1:15" ht="21" customHeight="1" x14ac:dyDescent="0.4">
      <c r="B4" s="53" t="s">
        <v>129</v>
      </c>
      <c r="C4" s="193"/>
      <c r="D4" s="25"/>
      <c r="E4" s="25"/>
      <c r="F4" s="25"/>
      <c r="G4" s="101"/>
      <c r="H4" s="214">
        <f>MIN(18,SUM(H5:H12))</f>
        <v>0</v>
      </c>
      <c r="I4" s="214">
        <f>SUM(I12:I13)</f>
        <v>0</v>
      </c>
      <c r="J4" s="281" t="s">
        <v>163</v>
      </c>
      <c r="K4" s="273"/>
      <c r="L4" s="248"/>
    </row>
    <row r="5" spans="1:15" ht="21" customHeight="1" x14ac:dyDescent="0.4">
      <c r="A5" s="189">
        <v>38</v>
      </c>
      <c r="B5" s="194"/>
      <c r="C5" s="155" t="s">
        <v>135</v>
      </c>
      <c r="D5" s="195"/>
      <c r="E5" s="171" t="s">
        <v>103</v>
      </c>
      <c r="F5" s="185"/>
      <c r="G5" s="174">
        <v>2</v>
      </c>
      <c r="H5" s="317">
        <v>0</v>
      </c>
      <c r="I5" s="215"/>
      <c r="J5" s="280" t="s">
        <v>150</v>
      </c>
      <c r="K5" s="277"/>
      <c r="L5" s="249"/>
      <c r="M5" s="190">
        <v>0</v>
      </c>
      <c r="N5" s="190">
        <v>0</v>
      </c>
      <c r="O5" s="190">
        <v>0</v>
      </c>
    </row>
    <row r="6" spans="1:15" ht="21" customHeight="1" x14ac:dyDescent="0.4">
      <c r="A6" s="189">
        <v>39</v>
      </c>
      <c r="B6" s="194"/>
      <c r="C6" s="150"/>
      <c r="D6" s="196"/>
      <c r="E6" s="171" t="s">
        <v>104</v>
      </c>
      <c r="F6" s="197"/>
      <c r="G6" s="174">
        <v>2</v>
      </c>
      <c r="H6" s="317">
        <v>0</v>
      </c>
      <c r="I6" s="215"/>
      <c r="J6" s="266"/>
      <c r="K6" s="273"/>
      <c r="L6" s="244"/>
      <c r="M6" s="190">
        <v>1</v>
      </c>
      <c r="N6" s="190">
        <v>2</v>
      </c>
      <c r="O6" s="190">
        <v>3</v>
      </c>
    </row>
    <row r="7" spans="1:15" ht="21" customHeight="1" x14ac:dyDescent="0.4">
      <c r="A7" s="189">
        <v>40</v>
      </c>
      <c r="B7" s="194"/>
      <c r="C7" s="150"/>
      <c r="D7" s="196"/>
      <c r="E7" s="171" t="s">
        <v>136</v>
      </c>
      <c r="F7" s="185"/>
      <c r="G7" s="174">
        <v>2</v>
      </c>
      <c r="H7" s="317">
        <v>0</v>
      </c>
      <c r="I7" s="215"/>
      <c r="J7" s="280" t="s">
        <v>150</v>
      </c>
      <c r="K7" s="277"/>
      <c r="L7" s="249"/>
      <c r="M7" s="190">
        <v>2</v>
      </c>
      <c r="N7" s="190">
        <v>4</v>
      </c>
    </row>
    <row r="8" spans="1:15" ht="21" customHeight="1" x14ac:dyDescent="0.4">
      <c r="A8" s="189">
        <v>41</v>
      </c>
      <c r="B8" s="194"/>
      <c r="C8" s="155" t="s">
        <v>81</v>
      </c>
      <c r="D8" s="195"/>
      <c r="E8" s="171" t="s">
        <v>82</v>
      </c>
      <c r="F8" s="186"/>
      <c r="G8" s="5">
        <v>2</v>
      </c>
      <c r="H8" s="317">
        <v>0</v>
      </c>
      <c r="I8" s="215"/>
      <c r="J8" s="266"/>
      <c r="K8" s="273"/>
      <c r="L8" s="244"/>
      <c r="M8" s="190">
        <v>3</v>
      </c>
      <c r="N8" s="190">
        <v>6</v>
      </c>
    </row>
    <row r="9" spans="1:15" ht="21" customHeight="1" x14ac:dyDescent="0.4">
      <c r="A9" s="189">
        <v>42</v>
      </c>
      <c r="B9" s="194"/>
      <c r="C9" s="150"/>
      <c r="D9" s="196"/>
      <c r="E9" s="287" t="s">
        <v>83</v>
      </c>
      <c r="F9" s="198"/>
      <c r="G9" s="178">
        <v>2</v>
      </c>
      <c r="H9" s="317">
        <v>0</v>
      </c>
      <c r="I9" s="215"/>
      <c r="J9" s="279"/>
      <c r="K9" s="276"/>
      <c r="L9" s="247"/>
      <c r="N9" s="190">
        <v>8</v>
      </c>
    </row>
    <row r="10" spans="1:15" ht="21" customHeight="1" x14ac:dyDescent="0.4">
      <c r="B10" s="194"/>
      <c r="C10" s="150"/>
      <c r="D10" s="196"/>
      <c r="E10" s="288"/>
      <c r="F10" s="235" t="s">
        <v>157</v>
      </c>
      <c r="G10" s="233">
        <v>5</v>
      </c>
      <c r="H10" s="234" t="str">
        <f>IF(H9&gt;0,5,"")</f>
        <v/>
      </c>
      <c r="I10" s="215"/>
      <c r="J10" s="304"/>
      <c r="K10" s="276"/>
      <c r="L10" s="247"/>
      <c r="N10" s="190">
        <v>10</v>
      </c>
    </row>
    <row r="11" spans="1:15" ht="21" customHeight="1" x14ac:dyDescent="0.4">
      <c r="A11" s="189">
        <v>43</v>
      </c>
      <c r="B11" s="194"/>
      <c r="C11" s="150"/>
      <c r="D11" s="196"/>
      <c r="E11" s="171" t="s">
        <v>116</v>
      </c>
      <c r="F11" s="186"/>
      <c r="G11" s="178">
        <v>2</v>
      </c>
      <c r="H11" s="317">
        <v>0</v>
      </c>
      <c r="I11" s="215"/>
      <c r="J11" s="257"/>
      <c r="K11" s="276"/>
      <c r="L11" s="247"/>
    </row>
    <row r="12" spans="1:15" ht="21" customHeight="1" x14ac:dyDescent="0.4">
      <c r="A12" s="189">
        <v>44</v>
      </c>
      <c r="B12" s="194"/>
      <c r="C12" s="289" t="s">
        <v>145</v>
      </c>
      <c r="D12" s="297"/>
      <c r="E12" s="298"/>
      <c r="F12" s="299"/>
      <c r="G12" s="92"/>
      <c r="H12" s="349">
        <v>0</v>
      </c>
      <c r="I12" s="216"/>
      <c r="J12" s="283"/>
      <c r="K12" s="276"/>
      <c r="L12" s="247"/>
    </row>
    <row r="13" spans="1:15" ht="60" customHeight="1" x14ac:dyDescent="0.4">
      <c r="B13" s="194"/>
      <c r="C13" s="351"/>
      <c r="D13" s="344"/>
      <c r="E13" s="344"/>
      <c r="F13" s="345"/>
      <c r="G13" s="92">
        <v>2</v>
      </c>
      <c r="H13" s="350"/>
      <c r="I13" s="217"/>
      <c r="J13" s="284" t="s">
        <v>160</v>
      </c>
      <c r="K13" s="275"/>
      <c r="L13" s="245"/>
    </row>
    <row r="14" spans="1:15" ht="21" customHeight="1" x14ac:dyDescent="0.4">
      <c r="B14" s="53" t="s">
        <v>117</v>
      </c>
      <c r="C14" s="193"/>
      <c r="D14" s="25"/>
      <c r="E14" s="25"/>
      <c r="F14" s="25"/>
      <c r="G14" s="101"/>
      <c r="H14" s="214">
        <f>MIN(18,SUM(H15:H21))</f>
        <v>0</v>
      </c>
      <c r="I14" s="214">
        <f>SUM(I21:I22)</f>
        <v>0</v>
      </c>
      <c r="J14" s="281" t="s">
        <v>141</v>
      </c>
      <c r="K14" s="273"/>
      <c r="L14" s="248"/>
    </row>
    <row r="15" spans="1:15" ht="21" customHeight="1" x14ac:dyDescent="0.4">
      <c r="A15" s="189">
        <v>45</v>
      </c>
      <c r="B15" s="194"/>
      <c r="C15" s="155" t="s">
        <v>84</v>
      </c>
      <c r="D15" s="151"/>
      <c r="E15" s="170" t="s">
        <v>154</v>
      </c>
      <c r="F15" s="318">
        <v>0</v>
      </c>
      <c r="G15" s="173">
        <v>3</v>
      </c>
      <c r="H15" s="97">
        <f>IF(F15&lt;0.1,0,IF(F15&gt;0.3,3,IF(F15&lt;0.15,1,2)))</f>
        <v>0</v>
      </c>
      <c r="I15" s="97"/>
      <c r="J15" s="285" t="s">
        <v>143</v>
      </c>
      <c r="K15" s="282"/>
      <c r="L15" s="250"/>
    </row>
    <row r="16" spans="1:15" ht="18" customHeight="1" x14ac:dyDescent="0.4">
      <c r="A16" s="189">
        <v>46</v>
      </c>
      <c r="B16" s="194"/>
      <c r="C16" s="148"/>
      <c r="D16" s="196"/>
      <c r="E16" s="171" t="s">
        <v>113</v>
      </c>
      <c r="F16" s="180"/>
      <c r="G16" s="173">
        <v>3</v>
      </c>
      <c r="H16" s="319">
        <v>0</v>
      </c>
      <c r="I16" s="97"/>
      <c r="J16" s="285" t="s">
        <v>148</v>
      </c>
      <c r="K16" s="282"/>
      <c r="L16" s="250"/>
    </row>
    <row r="17" spans="1:12" ht="18" customHeight="1" x14ac:dyDescent="0.4">
      <c r="A17" s="189">
        <v>47</v>
      </c>
      <c r="B17" s="194"/>
      <c r="C17" s="147"/>
      <c r="D17" s="199"/>
      <c r="E17" s="172" t="s">
        <v>114</v>
      </c>
      <c r="F17" s="181"/>
      <c r="G17" s="173">
        <v>3</v>
      </c>
      <c r="H17" s="319">
        <v>0</v>
      </c>
      <c r="I17" s="97"/>
      <c r="J17" s="285" t="s">
        <v>148</v>
      </c>
      <c r="K17" s="282"/>
      <c r="L17" s="250"/>
    </row>
    <row r="18" spans="1:12" ht="18" customHeight="1" x14ac:dyDescent="0.4">
      <c r="A18" s="189">
        <v>48</v>
      </c>
      <c r="B18" s="194"/>
      <c r="C18" s="155" t="s">
        <v>85</v>
      </c>
      <c r="D18" s="195"/>
      <c r="E18" s="171" t="s">
        <v>115</v>
      </c>
      <c r="F18" s="181"/>
      <c r="G18" s="173">
        <v>3</v>
      </c>
      <c r="H18" s="312">
        <v>0</v>
      </c>
      <c r="I18" s="97"/>
      <c r="J18" s="285"/>
      <c r="K18" s="282"/>
      <c r="L18" s="250"/>
    </row>
    <row r="19" spans="1:12" ht="18" customHeight="1" x14ac:dyDescent="0.4">
      <c r="A19" s="189">
        <v>49</v>
      </c>
      <c r="B19" s="194"/>
      <c r="C19" s="150"/>
      <c r="D19" s="196"/>
      <c r="E19" s="172" t="s">
        <v>86</v>
      </c>
      <c r="F19" s="181"/>
      <c r="G19" s="173">
        <v>2</v>
      </c>
      <c r="H19" s="320">
        <v>0</v>
      </c>
      <c r="I19" s="97"/>
      <c r="J19" s="285" t="s">
        <v>149</v>
      </c>
      <c r="K19" s="282"/>
      <c r="L19" s="250"/>
    </row>
    <row r="20" spans="1:12" ht="18" customHeight="1" x14ac:dyDescent="0.4">
      <c r="A20" s="189">
        <v>50</v>
      </c>
      <c r="B20" s="194"/>
      <c r="C20" s="137"/>
      <c r="D20" s="199"/>
      <c r="E20" s="171" t="s">
        <v>137</v>
      </c>
      <c r="F20" s="186"/>
      <c r="G20" s="179">
        <v>2</v>
      </c>
      <c r="H20" s="317">
        <v>0</v>
      </c>
      <c r="I20" s="97"/>
      <c r="J20" s="286"/>
      <c r="K20" s="282"/>
      <c r="L20" s="250"/>
    </row>
    <row r="21" spans="1:12" ht="18" customHeight="1" x14ac:dyDescent="0.4">
      <c r="A21" s="189">
        <v>51</v>
      </c>
      <c r="B21" s="194"/>
      <c r="C21" s="289" t="s">
        <v>144</v>
      </c>
      <c r="D21" s="297"/>
      <c r="E21" s="297"/>
      <c r="F21" s="300"/>
      <c r="G21" s="93"/>
      <c r="H21" s="349">
        <v>0</v>
      </c>
      <c r="I21" s="204"/>
      <c r="J21" s="286"/>
      <c r="K21" s="282"/>
      <c r="L21" s="250"/>
    </row>
    <row r="22" spans="1:12" ht="60" customHeight="1" x14ac:dyDescent="0.4">
      <c r="B22" s="194"/>
      <c r="C22" s="351"/>
      <c r="D22" s="344"/>
      <c r="E22" s="344"/>
      <c r="F22" s="345"/>
      <c r="G22" s="177">
        <v>2</v>
      </c>
      <c r="H22" s="350"/>
      <c r="I22" s="205"/>
      <c r="J22" s="284" t="s">
        <v>160</v>
      </c>
      <c r="K22" s="275"/>
      <c r="L22" s="245"/>
    </row>
    <row r="23" spans="1:12" ht="21" customHeight="1" x14ac:dyDescent="0.4">
      <c r="B23" s="167" t="s">
        <v>122</v>
      </c>
      <c r="C23" s="193"/>
      <c r="D23" s="25"/>
      <c r="E23" s="25"/>
      <c r="F23" s="54"/>
      <c r="G23" s="53"/>
      <c r="H23" s="214">
        <f>MIN(14,SUM(H24:H27))</f>
        <v>0</v>
      </c>
      <c r="I23" s="214">
        <f>SUM(I24:I28)</f>
        <v>0</v>
      </c>
      <c r="J23" s="281" t="s">
        <v>142</v>
      </c>
      <c r="K23" s="273"/>
      <c r="L23" s="248"/>
    </row>
    <row r="24" spans="1:12" ht="21" customHeight="1" x14ac:dyDescent="0.4">
      <c r="A24" s="189">
        <v>52</v>
      </c>
      <c r="B24" s="194"/>
      <c r="C24" s="155" t="s">
        <v>118</v>
      </c>
      <c r="D24" s="184"/>
      <c r="E24" s="185" t="s">
        <v>119</v>
      </c>
      <c r="F24" s="186"/>
      <c r="G24" s="177">
        <v>2</v>
      </c>
      <c r="H24" s="317">
        <v>0</v>
      </c>
      <c r="I24" s="97"/>
      <c r="J24" s="266"/>
      <c r="K24" s="273"/>
      <c r="L24" s="244"/>
    </row>
    <row r="25" spans="1:12" ht="21" customHeight="1" x14ac:dyDescent="0.4">
      <c r="A25" s="189">
        <v>53</v>
      </c>
      <c r="B25" s="194"/>
      <c r="C25" s="155" t="s">
        <v>121</v>
      </c>
      <c r="D25" s="184"/>
      <c r="E25" s="185" t="s">
        <v>120</v>
      </c>
      <c r="F25" s="186"/>
      <c r="G25" s="177">
        <v>2</v>
      </c>
      <c r="H25" s="317">
        <v>0</v>
      </c>
      <c r="I25" s="97"/>
      <c r="J25" s="266"/>
      <c r="K25" s="273"/>
      <c r="L25" s="244"/>
    </row>
    <row r="26" spans="1:12" ht="21" customHeight="1" x14ac:dyDescent="0.4">
      <c r="A26" s="189">
        <v>54</v>
      </c>
      <c r="B26" s="194"/>
      <c r="C26" s="147"/>
      <c r="D26" s="187"/>
      <c r="E26" s="185" t="s">
        <v>138</v>
      </c>
      <c r="F26" s="188"/>
      <c r="G26" s="177">
        <v>2</v>
      </c>
      <c r="H26" s="317">
        <v>0</v>
      </c>
      <c r="I26" s="97"/>
      <c r="J26" s="266"/>
      <c r="K26" s="273"/>
      <c r="L26" s="244"/>
    </row>
    <row r="27" spans="1:12" ht="21" customHeight="1" x14ac:dyDescent="0.4">
      <c r="A27" s="189">
        <v>55</v>
      </c>
      <c r="B27" s="194"/>
      <c r="C27" s="289" t="s">
        <v>146</v>
      </c>
      <c r="D27" s="297"/>
      <c r="E27" s="297"/>
      <c r="F27" s="301"/>
      <c r="G27" s="93"/>
      <c r="H27" s="349">
        <v>0</v>
      </c>
      <c r="I27" s="230"/>
      <c r="J27" s="263"/>
      <c r="K27" s="273"/>
      <c r="L27" s="244"/>
    </row>
    <row r="28" spans="1:12" ht="60" customHeight="1" thickBot="1" x14ac:dyDescent="0.45">
      <c r="B28" s="194"/>
      <c r="C28" s="346"/>
      <c r="D28" s="347"/>
      <c r="E28" s="347"/>
      <c r="F28" s="348"/>
      <c r="G28" s="92">
        <v>2</v>
      </c>
      <c r="H28" s="350"/>
      <c r="I28" s="231"/>
      <c r="J28" s="284" t="s">
        <v>160</v>
      </c>
      <c r="K28" s="275"/>
      <c r="L28" s="245"/>
    </row>
    <row r="29" spans="1:12" ht="21" customHeight="1" thickBot="1" x14ac:dyDescent="0.45">
      <c r="B29" s="200"/>
      <c r="C29" s="50"/>
      <c r="D29" s="51"/>
      <c r="E29" s="51"/>
      <c r="F29" s="51" t="s">
        <v>19</v>
      </c>
      <c r="G29" s="102"/>
      <c r="H29" s="99">
        <f>H4+H14+H23</f>
        <v>0</v>
      </c>
      <c r="I29" s="209">
        <f>I4+I14+I23</f>
        <v>0</v>
      </c>
      <c r="J29" s="268"/>
      <c r="K29" s="278"/>
      <c r="L29" s="251"/>
    </row>
    <row r="30" spans="1:12" ht="21" customHeight="1" x14ac:dyDescent="0.4">
      <c r="C30" s="1"/>
      <c r="D30" s="136" t="s">
        <v>75</v>
      </c>
      <c r="E30" s="136"/>
      <c r="F30" s="1"/>
      <c r="G30" s="4"/>
      <c r="H30" s="4"/>
      <c r="I30" s="4"/>
      <c r="J30" s="19"/>
      <c r="K30" s="245"/>
      <c r="L30" s="245"/>
    </row>
    <row r="31" spans="1:12" ht="15" customHeight="1" x14ac:dyDescent="0.4">
      <c r="C31" s="1" t="s">
        <v>71</v>
      </c>
      <c r="D31" s="1"/>
      <c r="E31" s="1"/>
      <c r="F31" s="1"/>
      <c r="G31" s="1"/>
      <c r="H31" s="1"/>
      <c r="I31" s="1"/>
      <c r="J31" s="245"/>
      <c r="K31" s="245"/>
      <c r="L31" s="245"/>
    </row>
    <row r="32" spans="1:12" ht="15" customHeight="1" x14ac:dyDescent="0.4">
      <c r="C32" s="17" t="s">
        <v>31</v>
      </c>
      <c r="D32" s="108" t="str">
        <f>IF($H$29&gt;40,"★★★★★","")</f>
        <v/>
      </c>
      <c r="E32" s="201"/>
      <c r="F32" s="1"/>
      <c r="G32" s="1"/>
      <c r="H32" s="1"/>
      <c r="I32" s="1"/>
      <c r="J32" s="245"/>
      <c r="K32" s="7"/>
      <c r="L32" s="7"/>
    </row>
    <row r="33" spans="3:12" ht="15" customHeight="1" x14ac:dyDescent="0.4">
      <c r="C33" s="17" t="s">
        <v>30</v>
      </c>
      <c r="D33" s="108" t="str">
        <f>IF($H$29&gt;40,"",IF($H$29&gt;30,"★★★★",""))</f>
        <v/>
      </c>
      <c r="E33" s="201"/>
      <c r="F33" s="1"/>
      <c r="G33" s="1"/>
      <c r="H33" s="1"/>
      <c r="I33" s="1"/>
      <c r="J33" s="7"/>
      <c r="K33" s="7"/>
      <c r="L33" s="7"/>
    </row>
    <row r="34" spans="3:12" ht="15" customHeight="1" x14ac:dyDescent="0.4">
      <c r="C34" s="17" t="s">
        <v>32</v>
      </c>
      <c r="D34" s="108" t="str">
        <f>IF($H$29&gt;30,"",IF($H$29&gt;20,"★★★",""))</f>
        <v/>
      </c>
      <c r="E34" s="201"/>
      <c r="F34" s="1"/>
      <c r="G34" s="1"/>
      <c r="H34" s="1"/>
      <c r="I34" s="1"/>
      <c r="J34" s="7"/>
      <c r="K34" s="7"/>
      <c r="L34" s="7"/>
    </row>
    <row r="35" spans="3:12" ht="15" customHeight="1" x14ac:dyDescent="0.4">
      <c r="C35" s="17" t="s">
        <v>33</v>
      </c>
      <c r="D35" s="108" t="str">
        <f>IF($H$29&gt;20,"",IF($H$29&gt;10,"★★",""))</f>
        <v/>
      </c>
      <c r="E35" s="201"/>
      <c r="F35" s="1"/>
      <c r="G35" s="1"/>
      <c r="H35" s="1"/>
      <c r="I35" s="1"/>
      <c r="J35" s="7"/>
      <c r="K35" s="7"/>
      <c r="L35" s="7"/>
    </row>
    <row r="36" spans="3:12" ht="15" customHeight="1" x14ac:dyDescent="0.4">
      <c r="C36" s="17" t="s">
        <v>34</v>
      </c>
      <c r="D36" s="108" t="str">
        <f>IF($H$29&gt;10,"",IF($H$29&gt;0,"★",""))</f>
        <v/>
      </c>
      <c r="E36" s="201"/>
      <c r="F36" s="1"/>
      <c r="G36" s="1"/>
      <c r="H36" s="1"/>
      <c r="I36" s="1"/>
      <c r="J36" s="7"/>
      <c r="K36" s="7"/>
      <c r="L36" s="7"/>
    </row>
    <row r="37" spans="3:12" ht="21" customHeight="1" x14ac:dyDescent="0.4">
      <c r="C37" s="1"/>
      <c r="D37" s="1"/>
      <c r="E37" s="1"/>
      <c r="F37" s="1"/>
      <c r="G37" s="4"/>
      <c r="H37" s="1"/>
      <c r="I37" s="1"/>
      <c r="J37" s="7"/>
      <c r="K37" s="7"/>
      <c r="L37" s="7"/>
    </row>
  </sheetData>
  <sheetProtection algorithmName="SHA-512" hashValue="lrI2UFoIOrmXKd8bEQELGCyNr/0phaJA0GZ+oU+ixHGe4US9VzGW1C5xxtxR1PXnAiL2uYWhaiP91MTCVU+A+Q==" saltValue="udqKFwDP/CtLFq/j8NQkrw==" spinCount="100000" sheet="1" objects="1" scenarios="1" selectLockedCells="1"/>
  <mergeCells count="8">
    <mergeCell ref="J1:K1"/>
    <mergeCell ref="C2:D2"/>
    <mergeCell ref="H12:H13"/>
    <mergeCell ref="H21:H22"/>
    <mergeCell ref="H27:H28"/>
    <mergeCell ref="C13:F13"/>
    <mergeCell ref="C22:F22"/>
    <mergeCell ref="C28:F28"/>
  </mergeCells>
  <phoneticPr fontId="1"/>
  <dataValidations count="5">
    <dataValidation type="list" allowBlank="1" showInputMessage="1" showErrorMessage="1" sqref="H16:H17" xr:uid="{00000000-0002-0000-0300-000000000000}">
      <formula1>$M$5:$M$8</formula1>
    </dataValidation>
    <dataValidation type="list" allowBlank="1" showInputMessage="1" showErrorMessage="1" sqref="H5 H19 H7" xr:uid="{00000000-0002-0000-0300-000001000000}">
      <formula1>$M$5:$M$7</formula1>
    </dataValidation>
    <dataValidation type="list" allowBlank="1" showInputMessage="1" showErrorMessage="1" sqref="H20 H24:H26 H6 H8:H9 H11" xr:uid="{00000000-0002-0000-0300-000002000000}">
      <formula1>$N$5:$N$6</formula1>
    </dataValidation>
    <dataValidation type="list" allowBlank="1" showInputMessage="1" showErrorMessage="1" sqref="H12 H21 H27" xr:uid="{00000000-0002-0000-0300-000003000000}">
      <formula1>$N$5:$N$11</formula1>
    </dataValidation>
    <dataValidation type="list" allowBlank="1" showInputMessage="1" showErrorMessage="1" sqref="H18" xr:uid="{B51ECCF4-26D2-43CE-B24B-6F31CFC735DC}">
      <formula1>$O$5:$O$6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I28"/>
  <sheetViews>
    <sheetView showGridLines="0" view="pageBreakPreview" zoomScale="70" zoomScaleNormal="70" zoomScaleSheetLayoutView="70" workbookViewId="0">
      <selection activeCell="F23" sqref="F23"/>
    </sheetView>
  </sheetViews>
  <sheetFormatPr defaultRowHeight="21" customHeight="1" x14ac:dyDescent="0.4"/>
  <cols>
    <col min="1" max="1" width="4.625" customWidth="1"/>
    <col min="2" max="3" width="14.625" customWidth="1"/>
    <col min="4" max="4" width="30.625" customWidth="1"/>
    <col min="5" max="6" width="6.625" customWidth="1"/>
    <col min="7" max="7" width="15.625" customWidth="1"/>
    <col min="9" max="9" width="9" hidden="1" customWidth="1"/>
  </cols>
  <sheetData>
    <row r="1" spans="2:7" ht="30" customHeight="1" thickBot="1" x14ac:dyDescent="0.45">
      <c r="B1" s="105" t="s">
        <v>68</v>
      </c>
      <c r="C1" s="1"/>
      <c r="D1" s="1"/>
      <c r="E1" s="4"/>
      <c r="F1" s="1"/>
      <c r="G1" s="1"/>
    </row>
    <row r="2" spans="2:7" ht="24" customHeight="1" thickTop="1" x14ac:dyDescent="0.4">
      <c r="B2" s="222"/>
      <c r="C2" s="223" t="s">
        <v>26</v>
      </c>
      <c r="D2" s="224"/>
      <c r="E2" s="220" t="s">
        <v>25</v>
      </c>
      <c r="F2" s="225" t="s">
        <v>49</v>
      </c>
      <c r="G2" s="79"/>
    </row>
    <row r="3" spans="2:7" ht="24" customHeight="1" x14ac:dyDescent="0.4">
      <c r="B3" s="226" t="s">
        <v>40</v>
      </c>
      <c r="C3" s="227"/>
      <c r="D3" s="228"/>
      <c r="E3" s="218">
        <v>50</v>
      </c>
      <c r="F3" s="219">
        <f>MAX(低炭素!H32,'低炭素 (DHC接続できない場合)'!H32)</f>
        <v>0</v>
      </c>
      <c r="G3" s="89"/>
    </row>
    <row r="4" spans="2:7" ht="24" customHeight="1" x14ac:dyDescent="0.4">
      <c r="B4" s="226" t="s">
        <v>39</v>
      </c>
      <c r="C4" s="227"/>
      <c r="D4" s="229"/>
      <c r="E4" s="218">
        <v>50</v>
      </c>
      <c r="F4" s="219">
        <f>強靭!H28</f>
        <v>0</v>
      </c>
      <c r="G4" s="8"/>
    </row>
    <row r="5" spans="2:7" ht="24" customHeight="1" x14ac:dyDescent="0.4">
      <c r="B5" s="352" t="s">
        <v>38</v>
      </c>
      <c r="C5" s="353"/>
      <c r="D5" s="229"/>
      <c r="E5" s="218">
        <v>50</v>
      </c>
      <c r="F5" s="219">
        <f>快適・健康!H29</f>
        <v>0</v>
      </c>
      <c r="G5" s="8"/>
    </row>
    <row r="6" spans="2:7" ht="24" customHeight="1" thickBot="1" x14ac:dyDescent="0.45">
      <c r="B6" s="222"/>
      <c r="C6" s="223"/>
      <c r="D6" s="224" t="s">
        <v>50</v>
      </c>
      <c r="E6" s="220">
        <f>SUM(E3:E5)</f>
        <v>150</v>
      </c>
      <c r="F6" s="221">
        <f>SUM(F3:F5)</f>
        <v>0</v>
      </c>
      <c r="G6" s="8"/>
    </row>
    <row r="7" spans="2:7" ht="24" customHeight="1" thickTop="1" x14ac:dyDescent="0.4">
      <c r="B7" s="1"/>
      <c r="C7" s="1"/>
      <c r="D7" s="68"/>
      <c r="E7" s="4"/>
      <c r="F7" s="17"/>
      <c r="G7" s="1"/>
    </row>
    <row r="8" spans="2:7" ht="24" customHeight="1" x14ac:dyDescent="0.4">
      <c r="B8" s="1"/>
      <c r="C8" s="1"/>
      <c r="D8" s="68"/>
      <c r="E8" s="4"/>
      <c r="F8" s="17"/>
      <c r="G8" s="1"/>
    </row>
    <row r="9" spans="2:7" ht="24" customHeight="1" x14ac:dyDescent="0.4">
      <c r="B9" s="1"/>
      <c r="C9" s="1"/>
      <c r="D9" s="68"/>
      <c r="E9" s="4"/>
      <c r="F9" s="17"/>
      <c r="G9" s="1"/>
    </row>
    <row r="10" spans="2:7" ht="24" customHeight="1" x14ac:dyDescent="0.4">
      <c r="B10" s="1"/>
      <c r="C10" s="1"/>
      <c r="D10" s="68"/>
      <c r="E10" s="4"/>
      <c r="F10" s="17"/>
      <c r="G10" s="1"/>
    </row>
    <row r="11" spans="2:7" ht="24" customHeight="1" x14ac:dyDescent="0.4">
      <c r="B11" s="1"/>
      <c r="C11" s="1"/>
      <c r="D11" s="68"/>
      <c r="E11" s="4"/>
      <c r="F11" s="17"/>
      <c r="G11" s="1"/>
    </row>
    <row r="12" spans="2:7" ht="24" customHeight="1" x14ac:dyDescent="0.4">
      <c r="B12" s="1"/>
      <c r="C12" s="1"/>
      <c r="D12" s="68"/>
      <c r="E12" s="4"/>
      <c r="F12" s="17"/>
      <c r="G12" s="1"/>
    </row>
    <row r="13" spans="2:7" ht="24" customHeight="1" x14ac:dyDescent="0.4">
      <c r="B13" s="1"/>
      <c r="C13" s="1"/>
      <c r="D13" s="68"/>
      <c r="E13" s="4"/>
      <c r="F13" s="17"/>
      <c r="G13" s="1"/>
    </row>
    <row r="14" spans="2:7" ht="24" customHeight="1" x14ac:dyDescent="0.4">
      <c r="B14" s="1"/>
      <c r="C14" s="1"/>
      <c r="D14" s="68"/>
      <c r="E14" s="4"/>
      <c r="F14" s="17"/>
      <c r="G14" s="1"/>
    </row>
    <row r="15" spans="2:7" ht="24" customHeight="1" x14ac:dyDescent="0.4">
      <c r="B15" s="1"/>
      <c r="C15" s="1"/>
      <c r="D15" s="68"/>
      <c r="E15" s="4"/>
      <c r="F15" s="17"/>
      <c r="G15" s="1"/>
    </row>
    <row r="16" spans="2:7" ht="24" customHeight="1" x14ac:dyDescent="0.4">
      <c r="B16" s="1"/>
      <c r="C16" s="1"/>
      <c r="D16" s="68"/>
      <c r="E16" s="4"/>
      <c r="F16" s="17"/>
      <c r="G16" s="1"/>
    </row>
    <row r="17" spans="2:9" ht="24" customHeight="1" x14ac:dyDescent="0.4">
      <c r="B17" s="1"/>
      <c r="C17" s="1"/>
      <c r="D17" s="68"/>
      <c r="E17" s="4"/>
      <c r="F17" s="17"/>
      <c r="G17" s="1"/>
    </row>
    <row r="18" spans="2:9" ht="24" customHeight="1" x14ac:dyDescent="0.4">
      <c r="B18" s="1"/>
      <c r="C18" s="1"/>
      <c r="D18" s="68"/>
      <c r="E18" s="4"/>
      <c r="F18" s="17"/>
      <c r="G18" s="1"/>
    </row>
    <row r="19" spans="2:9" ht="24" customHeight="1" x14ac:dyDescent="0.4">
      <c r="B19" s="1"/>
      <c r="C19" s="1"/>
      <c r="D19" s="68"/>
      <c r="E19" s="4"/>
      <c r="F19" s="17"/>
      <c r="G19" s="1"/>
    </row>
    <row r="20" spans="2:9" ht="24" customHeight="1" x14ac:dyDescent="0.4">
      <c r="B20" s="1"/>
      <c r="C20" s="1"/>
      <c r="D20" s="68"/>
      <c r="E20" s="4"/>
      <c r="F20" s="17"/>
      <c r="G20" s="1"/>
    </row>
    <row r="21" spans="2:9" ht="30" customHeight="1" x14ac:dyDescent="0.4">
      <c r="B21" s="105" t="s">
        <v>69</v>
      </c>
      <c r="C21" s="1"/>
      <c r="D21" s="68"/>
      <c r="E21" s="68"/>
      <c r="F21" s="68"/>
      <c r="G21" s="1"/>
    </row>
    <row r="22" spans="2:9" ht="24" customHeight="1" x14ac:dyDescent="0.4">
      <c r="B22" s="82" t="s">
        <v>37</v>
      </c>
      <c r="C22" s="83"/>
      <c r="D22" s="84"/>
      <c r="E22" s="85"/>
      <c r="F22" s="86" t="s">
        <v>44</v>
      </c>
      <c r="G22" s="106"/>
    </row>
    <row r="23" spans="2:9" ht="24" customHeight="1" x14ac:dyDescent="0.4">
      <c r="B23" s="77" t="s">
        <v>67</v>
      </c>
      <c r="C23" s="78"/>
      <c r="D23" s="87"/>
      <c r="E23" s="88"/>
      <c r="F23" s="321"/>
      <c r="G23" s="358"/>
      <c r="I23" s="323" t="b">
        <v>0</v>
      </c>
    </row>
    <row r="24" spans="2:9" ht="24" customHeight="1" x14ac:dyDescent="0.4">
      <c r="B24" s="77" t="s">
        <v>13</v>
      </c>
      <c r="C24" s="78"/>
      <c r="D24" s="87"/>
      <c r="E24" s="88"/>
      <c r="F24" s="321"/>
      <c r="G24" s="358"/>
      <c r="I24" s="323" t="b">
        <v>0</v>
      </c>
    </row>
    <row r="25" spans="2:9" ht="24" customHeight="1" x14ac:dyDescent="0.4">
      <c r="B25" s="77" t="s">
        <v>11</v>
      </c>
      <c r="C25" s="78"/>
      <c r="D25" s="87"/>
      <c r="E25" s="88"/>
      <c r="F25" s="321"/>
      <c r="G25" s="358"/>
      <c r="I25" s="323" t="b">
        <v>0</v>
      </c>
    </row>
    <row r="26" spans="2:9" ht="24" customHeight="1" x14ac:dyDescent="0.4">
      <c r="B26" s="77" t="s">
        <v>12</v>
      </c>
      <c r="C26" s="78"/>
      <c r="D26" s="87"/>
      <c r="E26" s="88"/>
      <c r="F26" s="321"/>
      <c r="G26" s="358"/>
      <c r="I26" s="323" t="b">
        <v>0</v>
      </c>
    </row>
    <row r="27" spans="2:9" ht="24" customHeight="1" x14ac:dyDescent="0.4">
      <c r="B27" s="77" t="s">
        <v>14</v>
      </c>
      <c r="C27" s="78"/>
      <c r="D27" s="87"/>
      <c r="E27" s="81"/>
      <c r="F27" s="322"/>
      <c r="G27" s="358"/>
      <c r="I27" s="323" t="b">
        <v>0</v>
      </c>
    </row>
    <row r="28" spans="2:9" ht="21" customHeight="1" x14ac:dyDescent="0.4">
      <c r="B28" s="1"/>
      <c r="C28" s="1"/>
      <c r="E28" s="4"/>
      <c r="G28" s="1"/>
    </row>
  </sheetData>
  <sheetProtection algorithmName="SHA-512" hashValue="v+j3pEu0v8VO18MJn9jdOIlVGOlFHOmSdABuSaPy6T1MJ5z4jAAmd4kAWhgEtviBTBlFels6z2nW/JNh0qs7dQ==" saltValue="ZgSIDoTGQxREuprhOBxRqg==" spinCount="100000" sheet="1" objects="1" scenarios="1" selectLockedCells="1"/>
  <mergeCells count="1"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19050</xdr:rowOff>
                  </from>
                  <to>
                    <xdr:col>6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19050</xdr:rowOff>
                  </from>
                  <to>
                    <xdr:col>6</xdr:col>
                    <xdr:colOff>257175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19050</xdr:rowOff>
                  </from>
                  <to>
                    <xdr:col>6</xdr:col>
                    <xdr:colOff>257175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19050</xdr:rowOff>
                  </from>
                  <to>
                    <xdr:col>6</xdr:col>
                    <xdr:colOff>257175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19050</xdr:rowOff>
                  </from>
                  <to>
                    <xdr:col>6</xdr:col>
                    <xdr:colOff>257175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低炭素</vt:lpstr>
      <vt:lpstr>低炭素 (DHC接続できない場合)</vt:lpstr>
      <vt:lpstr>強靭</vt:lpstr>
      <vt:lpstr>快適・健康</vt:lpstr>
      <vt:lpstr>採点結果</vt:lpstr>
      <vt:lpstr>快適・健康!Print_Area</vt:lpstr>
      <vt:lpstr>強靭!Print_Area</vt:lpstr>
      <vt:lpstr>採点結果!Print_Area</vt:lpstr>
      <vt:lpstr>低炭素!Print_Area</vt:lpstr>
      <vt:lpstr>'低炭素 (DHC接続できない場合)'!Print_Area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裕史</dc:creator>
  <cp:lastModifiedBy>曽根 琢矢</cp:lastModifiedBy>
  <cp:lastPrinted>2023-04-12T09:57:37Z</cp:lastPrinted>
  <dcterms:created xsi:type="dcterms:W3CDTF">2021-06-22T06:14:14Z</dcterms:created>
  <dcterms:modified xsi:type="dcterms:W3CDTF">2024-02-29T09:14:15Z</dcterms:modified>
</cp:coreProperties>
</file>